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wanderley\Digicorner\BVP Cloud - 2762\1-Referências Técnicas\"/>
    </mc:Choice>
  </mc:AlternateContent>
  <xr:revisionPtr revIDLastSave="0" documentId="13_ncr:1_{94911DAE-6983-494A-BB0A-AB5BE520F228}" xr6:coauthVersionLast="47" xr6:coauthVersionMax="47" xr10:uidLastSave="{00000000-0000-0000-0000-000000000000}"/>
  <bookViews>
    <workbookView xWindow="-120" yWindow="-120" windowWidth="29040" windowHeight="15840" tabRatio="749" firstSheet="7" activeTab="7" xr2:uid="{00000000-000D-0000-FFFF-FFFF00000000}"/>
  </bookViews>
  <sheets>
    <sheet name="Input" sheetId="8" state="hidden" r:id="rId1"/>
    <sheet name="Flange" sheetId="23" state="hidden" r:id="rId2"/>
    <sheet name="Swivel" sheetId="21" state="hidden" r:id="rId3"/>
    <sheet name="Fixadores" sheetId="26" state="hidden" r:id="rId4"/>
    <sheet name="Conector@5500 psi" sheetId="49" state="hidden" r:id="rId5"/>
    <sheet name="Conector@11000 psi" sheetId="22" state="hidden" r:id="rId6"/>
    <sheet name="Gooseneck" sheetId="2" state="hidden" r:id="rId7"/>
    <sheet name="Formulário_A" sheetId="12" r:id="rId8"/>
    <sheet name="Formulário_B" sheetId="126" r:id="rId9"/>
    <sheet name="Gráfico 1" sheetId="27" r:id="rId10"/>
    <sheet name="Gráfico 2" sheetId="125" r:id="rId11"/>
  </sheets>
  <definedNames>
    <definedName name="_xlnm._FilterDatabase" localSheetId="7" hidden="1">Formulário_A!$O$70:$X$70</definedName>
    <definedName name="_xlnm._FilterDatabase" localSheetId="8" hidden="1">Formulário_B!$O$70:$X$70</definedName>
    <definedName name="_xlnm._FilterDatabase" localSheetId="6" hidden="1">Gooseneck!$B$4:$L$4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Z60" i="126" l="1"/>
  <c r="AZ59" i="126"/>
  <c r="AZ58" i="126"/>
  <c r="AZ57" i="126"/>
  <c r="AZ56" i="126"/>
  <c r="AZ55" i="126"/>
  <c r="AZ54" i="126"/>
  <c r="AZ53" i="126"/>
  <c r="AZ52" i="126"/>
  <c r="AZ51" i="126"/>
  <c r="AZ50" i="126"/>
  <c r="AZ49" i="126"/>
  <c r="AZ48" i="126"/>
  <c r="AZ47" i="126"/>
  <c r="AZ46" i="126"/>
  <c r="AZ45" i="126"/>
  <c r="AZ44" i="126"/>
  <c r="AZ43" i="126"/>
  <c r="AZ42" i="126"/>
  <c r="AZ41" i="126"/>
  <c r="AZ40" i="126"/>
  <c r="AZ39" i="126"/>
  <c r="AZ38" i="126"/>
  <c r="AZ37" i="126"/>
  <c r="AZ36" i="126"/>
  <c r="AZ35" i="126"/>
  <c r="AZ34" i="126"/>
  <c r="AZ33" i="126"/>
  <c r="AZ32" i="126"/>
  <c r="QZ31" i="126" s="1"/>
  <c r="AZ31" i="126"/>
  <c r="QZ27" i="126" s="1"/>
  <c r="AZ30" i="126"/>
  <c r="QZ191" i="126" s="1"/>
  <c r="AZ29" i="126"/>
  <c r="QZ19" i="126" s="1"/>
  <c r="AZ28" i="126"/>
  <c r="AZ27" i="126"/>
  <c r="AZ26" i="126"/>
  <c r="AZ25" i="126"/>
  <c r="AZ24" i="126"/>
  <c r="AZ23" i="126"/>
  <c r="AZ22" i="126"/>
  <c r="AZ21" i="126"/>
  <c r="AZ20" i="126"/>
  <c r="AZ19" i="126"/>
  <c r="AZ18" i="126"/>
  <c r="AZ17" i="126"/>
  <c r="AZ16" i="126"/>
  <c r="AZ15" i="126"/>
  <c r="QZ45" i="126" s="1"/>
  <c r="AZ14" i="126"/>
  <c r="QZ41" i="126" s="1"/>
  <c r="AZ13" i="126"/>
  <c r="AZ12" i="126"/>
  <c r="QZ5" i="126" s="1"/>
  <c r="AZ11" i="126"/>
  <c r="AZ10" i="126"/>
  <c r="AZ9" i="126"/>
  <c r="AZ8" i="126"/>
  <c r="AZ7" i="126"/>
  <c r="AZ6" i="126"/>
  <c r="AZ5" i="126"/>
  <c r="AV60" i="126"/>
  <c r="AV59" i="126"/>
  <c r="AV58" i="126"/>
  <c r="AV57" i="126"/>
  <c r="AV56" i="126"/>
  <c r="AV55" i="126"/>
  <c r="AV54" i="126"/>
  <c r="AV53" i="126"/>
  <c r="AV52" i="126"/>
  <c r="AV51" i="126"/>
  <c r="AV50" i="126"/>
  <c r="AV49" i="126"/>
  <c r="AV48" i="126"/>
  <c r="AV47" i="126"/>
  <c r="AV46" i="126"/>
  <c r="AV45" i="126"/>
  <c r="AV44" i="126"/>
  <c r="AV43" i="126"/>
  <c r="AV42" i="126"/>
  <c r="AV41" i="126"/>
  <c r="AV40" i="126"/>
  <c r="AV39" i="126"/>
  <c r="AV38" i="126"/>
  <c r="AV37" i="126"/>
  <c r="AV36" i="126"/>
  <c r="AV35" i="126"/>
  <c r="AV34" i="126"/>
  <c r="AV33" i="126"/>
  <c r="AV32" i="126"/>
  <c r="AV31" i="126"/>
  <c r="AV30" i="126"/>
  <c r="AV29" i="126"/>
  <c r="AV28" i="126"/>
  <c r="AV27" i="126"/>
  <c r="AV26" i="126"/>
  <c r="AV25" i="126"/>
  <c r="AV24" i="126"/>
  <c r="AV23" i="126"/>
  <c r="AV22" i="126"/>
  <c r="AV21" i="126"/>
  <c r="AV20" i="126"/>
  <c r="AV19" i="126"/>
  <c r="AV18" i="126"/>
  <c r="AV17" i="126"/>
  <c r="AV16" i="126"/>
  <c r="AV15" i="126"/>
  <c r="AV14" i="126"/>
  <c r="AV13" i="126"/>
  <c r="AV12" i="126"/>
  <c r="AV11" i="126"/>
  <c r="AV10" i="126"/>
  <c r="AV9" i="126"/>
  <c r="AV8" i="126"/>
  <c r="AV7" i="126"/>
  <c r="AV6" i="126"/>
  <c r="AV5" i="126"/>
  <c r="AP5" i="126"/>
  <c r="AP60" i="126"/>
  <c r="AP59" i="126"/>
  <c r="PR38" i="126" s="1"/>
  <c r="AP58" i="126"/>
  <c r="AP57" i="126"/>
  <c r="AP56" i="126"/>
  <c r="AP55" i="126"/>
  <c r="AP54" i="126"/>
  <c r="AP53" i="126"/>
  <c r="OB33" i="126" s="1"/>
  <c r="AP52" i="126"/>
  <c r="NU41" i="126" s="1"/>
  <c r="AP51" i="126"/>
  <c r="NN45" i="126" s="1"/>
  <c r="AP50" i="126"/>
  <c r="AP49" i="126"/>
  <c r="MZ45" i="126" s="1"/>
  <c r="AP48" i="126"/>
  <c r="MS37" i="126" s="1"/>
  <c r="AP47" i="126"/>
  <c r="ML44" i="126" s="1"/>
  <c r="AP46" i="126"/>
  <c r="ME34" i="126" s="1"/>
  <c r="AP45" i="126"/>
  <c r="LX42" i="126" s="1"/>
  <c r="AP44" i="126"/>
  <c r="LQ42" i="126" s="1"/>
  <c r="AP43" i="126"/>
  <c r="LJ40" i="126" s="1"/>
  <c r="AP42" i="126"/>
  <c r="AP41" i="126"/>
  <c r="KV43" i="126" s="1"/>
  <c r="AP40" i="126"/>
  <c r="KO37" i="126" s="1"/>
  <c r="AP39" i="126"/>
  <c r="AP38" i="126"/>
  <c r="AP37" i="126"/>
  <c r="JT46" i="126" s="1"/>
  <c r="AP36" i="126"/>
  <c r="JM45" i="126" s="1"/>
  <c r="AP35" i="126"/>
  <c r="JF31" i="126" s="1"/>
  <c r="AP34" i="126"/>
  <c r="IY38" i="126" s="1"/>
  <c r="AP33" i="126"/>
  <c r="IR30" i="126" s="1"/>
  <c r="AP32" i="126"/>
  <c r="AP31" i="126"/>
  <c r="ID29" i="126" s="1"/>
  <c r="AP30" i="126"/>
  <c r="AP29" i="126"/>
  <c r="AP28" i="126"/>
  <c r="AP27" i="126"/>
  <c r="HB34" i="126" s="1"/>
  <c r="AP26" i="126"/>
  <c r="AP25" i="126"/>
  <c r="AP24" i="126"/>
  <c r="AP23" i="126"/>
  <c r="FZ29" i="126" s="1"/>
  <c r="AP22" i="126"/>
  <c r="AP21" i="126"/>
  <c r="FL40" i="126" s="1"/>
  <c r="AP20" i="126"/>
  <c r="AP19" i="126"/>
  <c r="EX46" i="126" s="1"/>
  <c r="AP18" i="126"/>
  <c r="AP17" i="126"/>
  <c r="EJ29" i="126" s="1"/>
  <c r="AP16" i="126"/>
  <c r="AP15" i="126"/>
  <c r="AP14" i="126"/>
  <c r="AP13" i="126"/>
  <c r="AP12" i="126"/>
  <c r="AP11" i="126"/>
  <c r="AP10" i="126"/>
  <c r="CM40" i="126" s="1"/>
  <c r="AP9" i="126"/>
  <c r="AP8" i="126"/>
  <c r="BY34" i="126" s="1"/>
  <c r="AP7" i="126"/>
  <c r="AP6" i="126"/>
  <c r="QY190" i="126"/>
  <c r="QZ155" i="126"/>
  <c r="QY119" i="126"/>
  <c r="QZ106" i="126"/>
  <c r="PY48" i="126"/>
  <c r="AF60" i="126"/>
  <c r="AB60" i="126"/>
  <c r="V60" i="126"/>
  <c r="AF59" i="126"/>
  <c r="AB59" i="126"/>
  <c r="V59" i="126"/>
  <c r="PK47" i="126"/>
  <c r="AF58" i="126"/>
  <c r="AB58" i="126"/>
  <c r="V58" i="126"/>
  <c r="AF57" i="126"/>
  <c r="AB57" i="126"/>
  <c r="Z57" i="126"/>
  <c r="V57" i="126"/>
  <c r="OW42" i="126"/>
  <c r="AF56" i="126"/>
  <c r="AB56" i="126"/>
  <c r="V56" i="126"/>
  <c r="AF55" i="126"/>
  <c r="AB55" i="126"/>
  <c r="V55" i="126"/>
  <c r="AF54" i="126"/>
  <c r="AB54" i="126"/>
  <c r="V54" i="126"/>
  <c r="AF53" i="126"/>
  <c r="AB53" i="126"/>
  <c r="V53" i="126"/>
  <c r="AF52" i="126"/>
  <c r="AB52" i="126"/>
  <c r="V52" i="126"/>
  <c r="AF51" i="126"/>
  <c r="AB51" i="126"/>
  <c r="V51" i="126"/>
  <c r="AF50" i="126"/>
  <c r="AB50" i="126"/>
  <c r="V50" i="126"/>
  <c r="AF49" i="126"/>
  <c r="AB49" i="126"/>
  <c r="V49" i="126"/>
  <c r="PD48" i="126"/>
  <c r="OW48" i="126"/>
  <c r="OB48" i="126"/>
  <c r="NN48" i="126"/>
  <c r="ME48" i="126"/>
  <c r="LQ48" i="126"/>
  <c r="KH48" i="126"/>
  <c r="KA48" i="126"/>
  <c r="JT48" i="126"/>
  <c r="AF48" i="126"/>
  <c r="AB48" i="126"/>
  <c r="V48" i="126"/>
  <c r="K48" i="126"/>
  <c r="J48" i="126"/>
  <c r="PY47" i="126"/>
  <c r="PR47" i="126"/>
  <c r="PD47" i="126"/>
  <c r="OW47" i="126"/>
  <c r="OI47" i="126"/>
  <c r="OB47" i="126"/>
  <c r="NN47" i="126"/>
  <c r="JT47" i="126"/>
  <c r="JM47" i="126"/>
  <c r="AF47" i="126"/>
  <c r="AB47" i="126"/>
  <c r="V47" i="126"/>
  <c r="L47" i="126"/>
  <c r="K47" i="126"/>
  <c r="PY46" i="126"/>
  <c r="PR46" i="126"/>
  <c r="PK46" i="126"/>
  <c r="PD46" i="126"/>
  <c r="OW46" i="126"/>
  <c r="OI46" i="126"/>
  <c r="OB46" i="126"/>
  <c r="NU46" i="126"/>
  <c r="NN46" i="126"/>
  <c r="MZ46" i="126"/>
  <c r="ML46" i="126"/>
  <c r="LQ46" i="126"/>
  <c r="AF46" i="126"/>
  <c r="AB46" i="126"/>
  <c r="V46" i="126"/>
  <c r="M46" i="126"/>
  <c r="I46" i="126"/>
  <c r="K46" i="126" s="1"/>
  <c r="PY45" i="126"/>
  <c r="PR45" i="126"/>
  <c r="PK45" i="126"/>
  <c r="PD45" i="126"/>
  <c r="OW45" i="126"/>
  <c r="OI45" i="126"/>
  <c r="OB45" i="126"/>
  <c r="HB45" i="126"/>
  <c r="GN45" i="126"/>
  <c r="AF45" i="126"/>
  <c r="AB45" i="126"/>
  <c r="V45" i="126"/>
  <c r="K45" i="126"/>
  <c r="J45" i="126"/>
  <c r="PY44" i="126"/>
  <c r="PR44" i="126"/>
  <c r="PK44" i="126"/>
  <c r="PD44" i="126"/>
  <c r="OW44" i="126"/>
  <c r="OI44" i="126"/>
  <c r="ME44" i="126"/>
  <c r="LQ44" i="126"/>
  <c r="KO44" i="126"/>
  <c r="KH44" i="126"/>
  <c r="GU44" i="126"/>
  <c r="FS44" i="126"/>
  <c r="AF44" i="126"/>
  <c r="AB44" i="126"/>
  <c r="V44" i="126"/>
  <c r="L44" i="126"/>
  <c r="K44" i="126"/>
  <c r="PY43" i="126"/>
  <c r="PR43" i="126"/>
  <c r="PK43" i="126"/>
  <c r="PD43" i="126"/>
  <c r="OW43" i="126"/>
  <c r="OI43" i="126"/>
  <c r="OB43" i="126"/>
  <c r="NN43" i="126"/>
  <c r="MZ43" i="126"/>
  <c r="LJ43" i="126"/>
  <c r="AF43" i="126"/>
  <c r="AB43" i="126"/>
  <c r="V43" i="126"/>
  <c r="M43" i="126"/>
  <c r="I43" i="126"/>
  <c r="I44" i="126" s="1"/>
  <c r="PY42" i="126"/>
  <c r="PR42" i="126"/>
  <c r="PK42" i="126"/>
  <c r="PD42" i="126"/>
  <c r="OI42" i="126"/>
  <c r="OB42" i="126"/>
  <c r="NN42" i="126"/>
  <c r="MZ42" i="126"/>
  <c r="MS42" i="126"/>
  <c r="HI42" i="126"/>
  <c r="AF42" i="126"/>
  <c r="AB42" i="126"/>
  <c r="V42" i="126"/>
  <c r="K42" i="126"/>
  <c r="J42" i="126"/>
  <c r="PY41" i="126"/>
  <c r="PR41" i="126"/>
  <c r="PK41" i="126"/>
  <c r="PD41" i="126"/>
  <c r="OW41" i="126"/>
  <c r="OI41" i="126"/>
  <c r="OB41" i="126"/>
  <c r="ME41" i="126"/>
  <c r="LX41" i="126"/>
  <c r="LQ41" i="126"/>
  <c r="KO41" i="126"/>
  <c r="KA41" i="126"/>
  <c r="JT41" i="126"/>
  <c r="HW41" i="126"/>
  <c r="BR41" i="126"/>
  <c r="BK41" i="126"/>
  <c r="KV38" i="126"/>
  <c r="AF41" i="126"/>
  <c r="AB41" i="126"/>
  <c r="V41" i="126"/>
  <c r="L41" i="126"/>
  <c r="K41" i="126"/>
  <c r="PY40" i="126"/>
  <c r="PR40" i="126"/>
  <c r="PK40" i="126"/>
  <c r="PD40" i="126"/>
  <c r="OW40" i="126"/>
  <c r="OI40" i="126"/>
  <c r="OB40" i="126"/>
  <c r="NN40" i="126"/>
  <c r="MZ40" i="126"/>
  <c r="MS40" i="126"/>
  <c r="ML40" i="126"/>
  <c r="ME40" i="126"/>
  <c r="KA40" i="126"/>
  <c r="EQ40" i="126"/>
  <c r="AF40" i="126"/>
  <c r="AB40" i="126"/>
  <c r="V40" i="126"/>
  <c r="M40" i="126"/>
  <c r="I40" i="126"/>
  <c r="PY39" i="126"/>
  <c r="PR39" i="126"/>
  <c r="PK39" i="126"/>
  <c r="PD39" i="126"/>
  <c r="OW39" i="126"/>
  <c r="OI39" i="126"/>
  <c r="OB39" i="126"/>
  <c r="NN39" i="126"/>
  <c r="MZ39" i="126"/>
  <c r="MS39" i="126"/>
  <c r="ME39" i="126"/>
  <c r="KV39" i="126"/>
  <c r="KO39" i="126"/>
  <c r="KA39" i="126"/>
  <c r="GU39" i="126"/>
  <c r="FS39" i="126"/>
  <c r="AF39" i="126"/>
  <c r="AB39" i="126"/>
  <c r="V39" i="126"/>
  <c r="K39" i="126"/>
  <c r="J39" i="126"/>
  <c r="PY38" i="126"/>
  <c r="PK38" i="126"/>
  <c r="PD38" i="126"/>
  <c r="OW38" i="126"/>
  <c r="OB38" i="126"/>
  <c r="NN38" i="126"/>
  <c r="MZ38" i="126"/>
  <c r="MS38" i="126"/>
  <c r="ML38" i="126"/>
  <c r="LC38" i="126"/>
  <c r="KH38" i="126"/>
  <c r="KA38" i="126"/>
  <c r="JT38" i="126"/>
  <c r="AF38" i="126"/>
  <c r="AB38" i="126"/>
  <c r="V38" i="126"/>
  <c r="L38" i="126"/>
  <c r="K38" i="126"/>
  <c r="PY37" i="126"/>
  <c r="PR37" i="126"/>
  <c r="PK37" i="126"/>
  <c r="PD37" i="126"/>
  <c r="OW37" i="126"/>
  <c r="OI37" i="126"/>
  <c r="OB37" i="126"/>
  <c r="NU37" i="126"/>
  <c r="KA37" i="126"/>
  <c r="FS37" i="126"/>
  <c r="DO37" i="126"/>
  <c r="JT37" i="126"/>
  <c r="AF37" i="126"/>
  <c r="AB37" i="126"/>
  <c r="V37" i="126"/>
  <c r="M37" i="126"/>
  <c r="I37" i="126"/>
  <c r="PY36" i="126"/>
  <c r="PR36" i="126"/>
  <c r="PK36" i="126"/>
  <c r="PD36" i="126"/>
  <c r="OW36" i="126"/>
  <c r="OI36" i="126"/>
  <c r="OB36" i="126"/>
  <c r="NU36" i="126"/>
  <c r="NN36" i="126"/>
  <c r="MZ36" i="126"/>
  <c r="MS36" i="126"/>
  <c r="KA36" i="126"/>
  <c r="FZ36" i="126"/>
  <c r="FS36" i="126"/>
  <c r="JM38" i="126"/>
  <c r="AF36" i="126"/>
  <c r="AB36" i="126"/>
  <c r="V36" i="126"/>
  <c r="K36" i="126"/>
  <c r="J36" i="126"/>
  <c r="PY35" i="126"/>
  <c r="PR35" i="126"/>
  <c r="PK35" i="126"/>
  <c r="PD35" i="126"/>
  <c r="OW35" i="126"/>
  <c r="OI35" i="126"/>
  <c r="OB35" i="126"/>
  <c r="NU35" i="126"/>
  <c r="NN35" i="126"/>
  <c r="MZ35" i="126"/>
  <c r="MS35" i="126"/>
  <c r="ME35" i="126"/>
  <c r="KA35" i="126"/>
  <c r="JT35" i="126"/>
  <c r="HW35" i="126"/>
  <c r="GN35" i="126"/>
  <c r="FZ35" i="126"/>
  <c r="FS35" i="126"/>
  <c r="JF42" i="126"/>
  <c r="AF35" i="126"/>
  <c r="AB35" i="126"/>
  <c r="V35" i="126"/>
  <c r="L35" i="126"/>
  <c r="K35" i="126"/>
  <c r="PY34" i="126"/>
  <c r="PR34" i="126"/>
  <c r="PK34" i="126"/>
  <c r="PD34" i="126"/>
  <c r="OW34" i="126"/>
  <c r="OI34" i="126"/>
  <c r="OB34" i="126"/>
  <c r="NU34" i="126"/>
  <c r="NN34" i="126"/>
  <c r="MZ34" i="126"/>
  <c r="KV34" i="126"/>
  <c r="KH34" i="126"/>
  <c r="KA34" i="126"/>
  <c r="JT34" i="126"/>
  <c r="JM34" i="126"/>
  <c r="JF34" i="126"/>
  <c r="IY34" i="126"/>
  <c r="GU34" i="126"/>
  <c r="FE34" i="126"/>
  <c r="BK34" i="126"/>
  <c r="AF34" i="126"/>
  <c r="AB34" i="126"/>
  <c r="V34" i="126"/>
  <c r="M34" i="126"/>
  <c r="I34" i="126"/>
  <c r="PY33" i="126"/>
  <c r="PR33" i="126"/>
  <c r="PK33" i="126"/>
  <c r="PD33" i="126"/>
  <c r="OW33" i="126"/>
  <c r="OI33" i="126"/>
  <c r="ME33" i="126"/>
  <c r="LQ33" i="126"/>
  <c r="KA33" i="126"/>
  <c r="JT33" i="126"/>
  <c r="JM33" i="126"/>
  <c r="HW33" i="126"/>
  <c r="HI33" i="126"/>
  <c r="GU33" i="126"/>
  <c r="FS33" i="126"/>
  <c r="AF33" i="126"/>
  <c r="AB33" i="126"/>
  <c r="V33" i="126"/>
  <c r="K33" i="126"/>
  <c r="J33" i="126"/>
  <c r="PY32" i="126"/>
  <c r="PR32" i="126"/>
  <c r="PK32" i="126"/>
  <c r="PD32" i="126"/>
  <c r="OW32" i="126"/>
  <c r="OB32" i="126"/>
  <c r="NU32" i="126"/>
  <c r="MZ32" i="126"/>
  <c r="MS32" i="126"/>
  <c r="ML32" i="126"/>
  <c r="ME32" i="126"/>
  <c r="LX32" i="126"/>
  <c r="LQ32" i="126"/>
  <c r="LJ32" i="126"/>
  <c r="LC32" i="126"/>
  <c r="KA32" i="126"/>
  <c r="HB32" i="126"/>
  <c r="GU32" i="126"/>
  <c r="FS32" i="126"/>
  <c r="EX32" i="126"/>
  <c r="DA32" i="126"/>
  <c r="BR32" i="126"/>
  <c r="BK32" i="126"/>
  <c r="AF32" i="126"/>
  <c r="AB32" i="126"/>
  <c r="V32" i="126"/>
  <c r="L32" i="126"/>
  <c r="K32" i="126"/>
  <c r="QN31" i="126"/>
  <c r="PY31" i="126"/>
  <c r="PR31" i="126"/>
  <c r="PK31" i="126"/>
  <c r="PD31" i="126"/>
  <c r="OW31" i="126"/>
  <c r="OI31" i="126"/>
  <c r="OB31" i="126"/>
  <c r="NU31" i="126"/>
  <c r="ME31" i="126"/>
  <c r="LX31" i="126"/>
  <c r="LQ31" i="126"/>
  <c r="KV31" i="126"/>
  <c r="KH31" i="126"/>
  <c r="KA31" i="126"/>
  <c r="GU31" i="126"/>
  <c r="FS31" i="126"/>
  <c r="FE31" i="126"/>
  <c r="EX31" i="126"/>
  <c r="AF31" i="126"/>
  <c r="AB31" i="126"/>
  <c r="V31" i="126"/>
  <c r="M31" i="126"/>
  <c r="I31" i="126"/>
  <c r="PY30" i="126"/>
  <c r="PR30" i="126"/>
  <c r="PK30" i="126"/>
  <c r="PD30" i="126"/>
  <c r="OW30" i="126"/>
  <c r="OI30" i="126"/>
  <c r="OB30" i="126"/>
  <c r="NU30" i="126"/>
  <c r="NN30" i="126"/>
  <c r="MZ30" i="126"/>
  <c r="MS30" i="126"/>
  <c r="ML30" i="126"/>
  <c r="ME30" i="126"/>
  <c r="KV30" i="126"/>
  <c r="KO30" i="126"/>
  <c r="KA30" i="126"/>
  <c r="JT30" i="126"/>
  <c r="JM30" i="126"/>
  <c r="JF30" i="126"/>
  <c r="IY30" i="126"/>
  <c r="HB30" i="126"/>
  <c r="GU30" i="126"/>
  <c r="GN30" i="126"/>
  <c r="FZ30" i="126"/>
  <c r="FS30" i="126"/>
  <c r="DO30" i="126"/>
  <c r="HW30" i="126"/>
  <c r="AF30" i="126"/>
  <c r="AB30" i="126"/>
  <c r="V30" i="126"/>
  <c r="J30" i="126"/>
  <c r="PY29" i="126"/>
  <c r="PR29" i="126"/>
  <c r="PK29" i="126"/>
  <c r="PD29" i="126"/>
  <c r="OW29" i="126"/>
  <c r="OI29" i="126"/>
  <c r="OB29" i="126"/>
  <c r="NU29" i="126"/>
  <c r="NN29" i="126"/>
  <c r="NG29" i="126"/>
  <c r="MZ29" i="126"/>
  <c r="KV29" i="126"/>
  <c r="KH29" i="126"/>
  <c r="KA29" i="126"/>
  <c r="GU29" i="126"/>
  <c r="DO29" i="126"/>
  <c r="AF29" i="126"/>
  <c r="AB29" i="126"/>
  <c r="V29" i="126"/>
  <c r="HP17" i="126" s="1"/>
  <c r="L29" i="126"/>
  <c r="K29" i="126"/>
  <c r="AF28" i="126"/>
  <c r="AB28" i="126"/>
  <c r="V28" i="126"/>
  <c r="M28" i="126"/>
  <c r="I28" i="126"/>
  <c r="AF27" i="126"/>
  <c r="AB27" i="126"/>
  <c r="V27" i="126"/>
  <c r="J27" i="126"/>
  <c r="GU35" i="126"/>
  <c r="AF26" i="126"/>
  <c r="AB26" i="126"/>
  <c r="V26" i="126"/>
  <c r="L26" i="126"/>
  <c r="K26" i="126"/>
  <c r="QZ30" i="126"/>
  <c r="AF25" i="126"/>
  <c r="QN30" i="126" s="1"/>
  <c r="AB25" i="126"/>
  <c r="V25" i="126"/>
  <c r="QM30" i="126" s="1"/>
  <c r="M25" i="126"/>
  <c r="I25" i="126"/>
  <c r="PY24" i="126"/>
  <c r="PR24" i="126"/>
  <c r="PK24" i="126"/>
  <c r="PD24" i="126"/>
  <c r="OW24" i="126"/>
  <c r="OP24" i="126"/>
  <c r="OI24" i="126"/>
  <c r="ML24" i="126"/>
  <c r="ME24" i="126"/>
  <c r="LX24" i="126"/>
  <c r="LQ24" i="126"/>
  <c r="LJ24" i="126"/>
  <c r="KV24" i="126"/>
  <c r="KO24" i="126"/>
  <c r="JM24" i="126"/>
  <c r="JF24" i="126"/>
  <c r="IY24" i="126"/>
  <c r="HW24" i="126"/>
  <c r="GG36" i="126"/>
  <c r="AF24" i="126"/>
  <c r="AB24" i="126"/>
  <c r="V24" i="126"/>
  <c r="J24" i="126"/>
  <c r="QY23" i="126"/>
  <c r="QN23" i="126"/>
  <c r="QM23" i="126"/>
  <c r="PY23" i="126"/>
  <c r="PR23" i="126"/>
  <c r="PK23" i="126"/>
  <c r="PD23" i="126"/>
  <c r="OW23" i="126"/>
  <c r="OP23" i="126"/>
  <c r="OI23" i="126"/>
  <c r="ML23" i="126"/>
  <c r="ME23" i="126"/>
  <c r="LX23" i="126"/>
  <c r="LQ23" i="126"/>
  <c r="LJ23" i="126"/>
  <c r="KV23" i="126"/>
  <c r="KO23" i="126"/>
  <c r="JM23" i="126"/>
  <c r="JF23" i="126"/>
  <c r="IY23" i="126"/>
  <c r="HW23" i="126"/>
  <c r="FZ31" i="126"/>
  <c r="AF23" i="126"/>
  <c r="AB23" i="126"/>
  <c r="V23" i="126"/>
  <c r="L23" i="126"/>
  <c r="K23" i="126"/>
  <c r="QZ22" i="126"/>
  <c r="QY22" i="126"/>
  <c r="PY22" i="126"/>
  <c r="PR22" i="126"/>
  <c r="PK22" i="126"/>
  <c r="PD22" i="126"/>
  <c r="OW22" i="126"/>
  <c r="OP22" i="126"/>
  <c r="OI22" i="126"/>
  <c r="OB22" i="126"/>
  <c r="NN22" i="126"/>
  <c r="NG22" i="126"/>
  <c r="MS22" i="126"/>
  <c r="ML22" i="126"/>
  <c r="ME22" i="126"/>
  <c r="LX22" i="126"/>
  <c r="LQ22" i="126"/>
  <c r="LJ22" i="126"/>
  <c r="LC22" i="126"/>
  <c r="KV22" i="126"/>
  <c r="KO22" i="126"/>
  <c r="KH22" i="126"/>
  <c r="KA22" i="126"/>
  <c r="JT22" i="126"/>
  <c r="JM22" i="126"/>
  <c r="JF22" i="126"/>
  <c r="IY22" i="126"/>
  <c r="IR22" i="126"/>
  <c r="IK22" i="126"/>
  <c r="HW22" i="126"/>
  <c r="GN22" i="126"/>
  <c r="FS45" i="126"/>
  <c r="AF22" i="126"/>
  <c r="AB22" i="126"/>
  <c r="V22" i="126"/>
  <c r="FS22" i="126" s="1"/>
  <c r="M22" i="126"/>
  <c r="I22" i="126"/>
  <c r="PY21" i="126"/>
  <c r="PR21" i="126"/>
  <c r="PK21" i="126"/>
  <c r="PD21" i="126"/>
  <c r="OW21" i="126"/>
  <c r="OP21" i="126"/>
  <c r="OI21" i="126"/>
  <c r="OB21" i="126"/>
  <c r="NN21" i="126"/>
  <c r="NG21" i="126"/>
  <c r="MZ21" i="126"/>
  <c r="MS21" i="126"/>
  <c r="ML21" i="126"/>
  <c r="ME21" i="126"/>
  <c r="LX21" i="126"/>
  <c r="LQ21" i="126"/>
  <c r="LJ21" i="126"/>
  <c r="KV21" i="126"/>
  <c r="KH21" i="126"/>
  <c r="KA21" i="126"/>
  <c r="JT21" i="126"/>
  <c r="JM21" i="126"/>
  <c r="JF21" i="126"/>
  <c r="IY21" i="126"/>
  <c r="IR21" i="126"/>
  <c r="IK21" i="126"/>
  <c r="HW21" i="126"/>
  <c r="GN21" i="126"/>
  <c r="GG21" i="126"/>
  <c r="FZ21" i="126"/>
  <c r="FS21" i="126"/>
  <c r="AF21" i="126"/>
  <c r="AB21" i="126"/>
  <c r="V21" i="126"/>
  <c r="J21" i="126"/>
  <c r="PY20" i="126"/>
  <c r="PR20" i="126"/>
  <c r="PK20" i="126"/>
  <c r="PD20" i="126"/>
  <c r="PG20" i="126" s="1"/>
  <c r="OW20" i="126"/>
  <c r="OP20" i="126"/>
  <c r="OI20" i="126"/>
  <c r="OB20" i="126"/>
  <c r="NU20" i="126"/>
  <c r="NN20" i="126"/>
  <c r="NG20" i="126"/>
  <c r="MZ20" i="126"/>
  <c r="MS20" i="126"/>
  <c r="ML20" i="126"/>
  <c r="ME20" i="126"/>
  <c r="LX20" i="126"/>
  <c r="LQ20" i="126"/>
  <c r="LJ20" i="126"/>
  <c r="LC20" i="126"/>
  <c r="KV20" i="126"/>
  <c r="KH20" i="126"/>
  <c r="KA20" i="126"/>
  <c r="JT20" i="126"/>
  <c r="JM20" i="126"/>
  <c r="JF20" i="126"/>
  <c r="IY20" i="126"/>
  <c r="IK20" i="126"/>
  <c r="HW20" i="126"/>
  <c r="HB20" i="126"/>
  <c r="GG20" i="126"/>
  <c r="FZ20" i="126"/>
  <c r="FL20" i="126"/>
  <c r="AF20" i="126"/>
  <c r="AB20" i="126"/>
  <c r="V20" i="126"/>
  <c r="L20" i="126"/>
  <c r="K20" i="126"/>
  <c r="PY19" i="126"/>
  <c r="PR19" i="126"/>
  <c r="PK19" i="126"/>
  <c r="PD19" i="126"/>
  <c r="OW19" i="126"/>
  <c r="OP19" i="126"/>
  <c r="OI19" i="126"/>
  <c r="OB19" i="126"/>
  <c r="NN19" i="126"/>
  <c r="NG19" i="126"/>
  <c r="MZ19" i="126"/>
  <c r="MS19" i="126"/>
  <c r="ML19" i="126"/>
  <c r="ME19" i="126"/>
  <c r="LX19" i="126"/>
  <c r="LQ19" i="126"/>
  <c r="LJ19" i="126"/>
  <c r="LC19" i="126"/>
  <c r="KV19" i="126"/>
  <c r="KO19" i="126"/>
  <c r="KH19" i="126"/>
  <c r="KA19" i="126"/>
  <c r="JT19" i="126"/>
  <c r="JM19" i="126"/>
  <c r="JF19" i="126"/>
  <c r="IY19" i="126"/>
  <c r="IR19" i="126"/>
  <c r="IK19" i="126"/>
  <c r="HW19" i="126"/>
  <c r="HB19" i="126"/>
  <c r="GN19" i="126"/>
  <c r="GG19" i="126"/>
  <c r="FL19" i="126"/>
  <c r="FE19" i="126"/>
  <c r="EX48" i="126"/>
  <c r="AF19" i="126"/>
  <c r="QN230" i="126" s="1"/>
  <c r="AB19" i="126"/>
  <c r="V19" i="126"/>
  <c r="M19" i="126"/>
  <c r="I19" i="126"/>
  <c r="QZ18" i="126"/>
  <c r="QY18" i="126"/>
  <c r="QN18" i="126"/>
  <c r="PY18" i="126"/>
  <c r="PR18" i="126"/>
  <c r="PK18" i="126"/>
  <c r="PD18" i="126"/>
  <c r="OW18" i="126"/>
  <c r="OP18" i="126"/>
  <c r="OI18" i="126"/>
  <c r="OB18" i="126"/>
  <c r="NN18" i="126"/>
  <c r="NG18" i="126"/>
  <c r="MZ18" i="126"/>
  <c r="MS18" i="126"/>
  <c r="ML18" i="126"/>
  <c r="ME18" i="126"/>
  <c r="LX18" i="126"/>
  <c r="LQ18" i="126"/>
  <c r="LJ18" i="126"/>
  <c r="LC18" i="126"/>
  <c r="KV18" i="126"/>
  <c r="KO18" i="126"/>
  <c r="KH18" i="126"/>
  <c r="KA18" i="126"/>
  <c r="JT18" i="126"/>
  <c r="JM18" i="126"/>
  <c r="JF18" i="126"/>
  <c r="IY18" i="126"/>
  <c r="IK18" i="126"/>
  <c r="HW18" i="126"/>
  <c r="HB18" i="126"/>
  <c r="GG18" i="126"/>
  <c r="FZ18" i="126"/>
  <c r="FL18" i="126"/>
  <c r="FE18" i="126"/>
  <c r="EX18" i="126"/>
  <c r="AF18" i="126"/>
  <c r="AB18" i="126"/>
  <c r="V18" i="126"/>
  <c r="J18" i="126"/>
  <c r="QZ17" i="126"/>
  <c r="PY17" i="126"/>
  <c r="PR17" i="126"/>
  <c r="PK17" i="126"/>
  <c r="PD17" i="126"/>
  <c r="OW17" i="126"/>
  <c r="OP17" i="126"/>
  <c r="OI17" i="126"/>
  <c r="OB17" i="126"/>
  <c r="NN17" i="126"/>
  <c r="NG17" i="126"/>
  <c r="MZ17" i="126"/>
  <c r="MS17" i="126"/>
  <c r="ML17" i="126"/>
  <c r="ME17" i="126"/>
  <c r="LX17" i="126"/>
  <c r="LQ17" i="126"/>
  <c r="LJ17" i="126"/>
  <c r="LC17" i="126"/>
  <c r="KV17" i="126"/>
  <c r="KO17" i="126"/>
  <c r="KH17" i="126"/>
  <c r="KA17" i="126"/>
  <c r="JT17" i="126"/>
  <c r="JM17" i="126"/>
  <c r="JF17" i="126"/>
  <c r="IY17" i="126"/>
  <c r="IR17" i="126"/>
  <c r="IK17" i="126"/>
  <c r="HW17" i="126"/>
  <c r="HB17" i="126"/>
  <c r="GN17" i="126"/>
  <c r="GG17" i="126"/>
  <c r="FZ17" i="126"/>
  <c r="FS17" i="126"/>
  <c r="FE17" i="126"/>
  <c r="EX17" i="126"/>
  <c r="EQ17" i="126"/>
  <c r="AF17" i="126"/>
  <c r="AB17" i="126"/>
  <c r="V17" i="126"/>
  <c r="L17" i="126"/>
  <c r="K17" i="126"/>
  <c r="PY16" i="126"/>
  <c r="PR16" i="126"/>
  <c r="PK16" i="126"/>
  <c r="PD16" i="126"/>
  <c r="OW16" i="126"/>
  <c r="OP16" i="126"/>
  <c r="OI16" i="126"/>
  <c r="OB16" i="126"/>
  <c r="NU16" i="126"/>
  <c r="NN16" i="126"/>
  <c r="NG16" i="126"/>
  <c r="MZ16" i="126"/>
  <c r="MS16" i="126"/>
  <c r="ML16" i="126"/>
  <c r="ME16" i="126"/>
  <c r="LX16" i="126"/>
  <c r="LQ16" i="126"/>
  <c r="LJ16" i="126"/>
  <c r="KV16" i="126"/>
  <c r="KO16" i="126"/>
  <c r="KH16" i="126"/>
  <c r="KA16" i="126"/>
  <c r="JT16" i="126"/>
  <c r="JM16" i="126"/>
  <c r="JF16" i="126"/>
  <c r="IY16" i="126"/>
  <c r="IR16" i="126"/>
  <c r="IK16" i="126"/>
  <c r="HW16" i="126"/>
  <c r="HB16" i="126"/>
  <c r="GN16" i="126"/>
  <c r="GG16" i="126"/>
  <c r="FZ16" i="126"/>
  <c r="FS16" i="126"/>
  <c r="FE16" i="126"/>
  <c r="EX16" i="126"/>
  <c r="EQ16" i="126"/>
  <c r="EJ16" i="126"/>
  <c r="AF16" i="126"/>
  <c r="QN21" i="126" s="1"/>
  <c r="AB16" i="126"/>
  <c r="V16" i="126"/>
  <c r="M16" i="126"/>
  <c r="I16" i="126"/>
  <c r="QZ15" i="126"/>
  <c r="QM15" i="126"/>
  <c r="PY15" i="126"/>
  <c r="PR15" i="126"/>
  <c r="PK15" i="126"/>
  <c r="PD15" i="126"/>
  <c r="OW15" i="126"/>
  <c r="OP15" i="126"/>
  <c r="OI15" i="126"/>
  <c r="OB15" i="126"/>
  <c r="NU15" i="126"/>
  <c r="NN15" i="126"/>
  <c r="NG15" i="126"/>
  <c r="MZ15" i="126"/>
  <c r="MS15" i="126"/>
  <c r="ML15" i="126"/>
  <c r="ME15" i="126"/>
  <c r="LX15" i="126"/>
  <c r="LQ15" i="126"/>
  <c r="LJ15" i="126"/>
  <c r="LC15" i="126"/>
  <c r="KV15" i="126"/>
  <c r="KO15" i="126"/>
  <c r="KH15" i="126"/>
  <c r="KA15" i="126"/>
  <c r="JT15" i="126"/>
  <c r="JM15" i="126"/>
  <c r="JF15" i="126"/>
  <c r="IY15" i="126"/>
  <c r="IR15" i="126"/>
  <c r="IK15" i="126"/>
  <c r="HW15" i="126"/>
  <c r="HI15" i="126"/>
  <c r="HB15" i="126"/>
  <c r="GN15" i="126"/>
  <c r="GG15" i="126"/>
  <c r="FZ15" i="126"/>
  <c r="FL15" i="126"/>
  <c r="FE15" i="126"/>
  <c r="EX15" i="126"/>
  <c r="EJ15" i="126"/>
  <c r="AF15" i="126"/>
  <c r="AB15" i="126"/>
  <c r="V15" i="126"/>
  <c r="J15" i="126"/>
  <c r="QZ14" i="126"/>
  <c r="QY14" i="126"/>
  <c r="QN14" i="126"/>
  <c r="QM14" i="126"/>
  <c r="PY14" i="126"/>
  <c r="PR14" i="126"/>
  <c r="PK14" i="126"/>
  <c r="PD14" i="126"/>
  <c r="PG14" i="126" s="1"/>
  <c r="OW14" i="126"/>
  <c r="OP14" i="126"/>
  <c r="OI14" i="126"/>
  <c r="OB14" i="126"/>
  <c r="NU14" i="126"/>
  <c r="NN14" i="126"/>
  <c r="NG14" i="126"/>
  <c r="MZ14" i="126"/>
  <c r="MS14" i="126"/>
  <c r="ML14" i="126"/>
  <c r="ME14" i="126"/>
  <c r="LX14" i="126"/>
  <c r="LQ14" i="126"/>
  <c r="LJ14" i="126"/>
  <c r="LC14" i="126"/>
  <c r="KV14" i="126"/>
  <c r="KO14" i="126"/>
  <c r="KH14" i="126"/>
  <c r="KA14" i="126"/>
  <c r="JT14" i="126"/>
  <c r="JM14" i="126"/>
  <c r="JF14" i="126"/>
  <c r="IY14" i="126"/>
  <c r="IR14" i="126"/>
  <c r="IK14" i="126"/>
  <c r="HW14" i="126"/>
  <c r="HI14" i="126"/>
  <c r="HB14" i="126"/>
  <c r="GN14" i="126"/>
  <c r="GG14" i="126"/>
  <c r="FS14" i="126"/>
  <c r="FL14" i="126"/>
  <c r="FE14" i="126"/>
  <c r="EX14" i="126"/>
  <c r="EC14" i="126"/>
  <c r="DV14" i="126"/>
  <c r="AF14" i="126"/>
  <c r="QN41" i="126" s="1"/>
  <c r="AB14" i="126"/>
  <c r="V14" i="126"/>
  <c r="L14" i="126"/>
  <c r="K14" i="126"/>
  <c r="QY13" i="126"/>
  <c r="QN13" i="126"/>
  <c r="QM13" i="126"/>
  <c r="PY13" i="126"/>
  <c r="PR13" i="126"/>
  <c r="PK13" i="126"/>
  <c r="PD13" i="126"/>
  <c r="OW13" i="126"/>
  <c r="OP13" i="126"/>
  <c r="OI13" i="126"/>
  <c r="OB13" i="126"/>
  <c r="NU13" i="126"/>
  <c r="NN13" i="126"/>
  <c r="NG13" i="126"/>
  <c r="MZ13" i="126"/>
  <c r="MS13" i="126"/>
  <c r="ML13" i="126"/>
  <c r="ME13" i="126"/>
  <c r="LX13" i="126"/>
  <c r="LQ13" i="126"/>
  <c r="LJ13" i="126"/>
  <c r="LC13" i="126"/>
  <c r="KV13" i="126"/>
  <c r="KO13" i="126"/>
  <c r="KH13" i="126"/>
  <c r="KA13" i="126"/>
  <c r="JT13" i="126"/>
  <c r="JM13" i="126"/>
  <c r="JF13" i="126"/>
  <c r="IY13" i="126"/>
  <c r="IK13" i="126"/>
  <c r="HW13" i="126"/>
  <c r="HI13" i="126"/>
  <c r="HB13" i="126"/>
  <c r="GN13" i="126"/>
  <c r="GG13" i="126"/>
  <c r="FZ13" i="126"/>
  <c r="FS13" i="126"/>
  <c r="FL13" i="126"/>
  <c r="FE13" i="126"/>
  <c r="EX13" i="126"/>
  <c r="EJ13" i="126"/>
  <c r="EC13" i="126"/>
  <c r="DV13" i="126"/>
  <c r="DO13" i="126"/>
  <c r="DH38" i="126"/>
  <c r="AF13" i="126"/>
  <c r="AB13" i="126"/>
  <c r="V13" i="126"/>
  <c r="M13" i="126"/>
  <c r="I13" i="126"/>
  <c r="K13" i="126" s="1"/>
  <c r="PY12" i="126"/>
  <c r="PR12" i="126"/>
  <c r="PK12" i="126"/>
  <c r="PD12" i="126"/>
  <c r="OW12" i="126"/>
  <c r="OP12" i="126"/>
  <c r="OI12" i="126"/>
  <c r="OB12" i="126"/>
  <c r="NU12" i="126"/>
  <c r="NN12" i="126"/>
  <c r="NG12" i="126"/>
  <c r="MZ12" i="126"/>
  <c r="MS12" i="126"/>
  <c r="ML12" i="126"/>
  <c r="ME12" i="126"/>
  <c r="LX12" i="126"/>
  <c r="LQ12" i="126"/>
  <c r="LJ12" i="126"/>
  <c r="LC12" i="126"/>
  <c r="KV12" i="126"/>
  <c r="KO12" i="126"/>
  <c r="KH12" i="126"/>
  <c r="KA12" i="126"/>
  <c r="JT12" i="126"/>
  <c r="JM12" i="126"/>
  <c r="JF12" i="126"/>
  <c r="IY12" i="126"/>
  <c r="IR12" i="126"/>
  <c r="IK12" i="126"/>
  <c r="HW12" i="126"/>
  <c r="HP12" i="126"/>
  <c r="HB12" i="126"/>
  <c r="GN12" i="126"/>
  <c r="GG12" i="126"/>
  <c r="FZ12" i="126"/>
  <c r="FS12" i="126"/>
  <c r="FL12" i="126"/>
  <c r="FE12" i="126"/>
  <c r="EX12" i="126"/>
  <c r="EQ12" i="126"/>
  <c r="EJ12" i="126"/>
  <c r="EC12" i="126"/>
  <c r="DV12" i="126"/>
  <c r="DH12" i="126"/>
  <c r="AF12" i="126"/>
  <c r="AB12" i="126"/>
  <c r="V12" i="126"/>
  <c r="M12" i="126"/>
  <c r="J12" i="126"/>
  <c r="QZ11" i="126"/>
  <c r="QY11" i="126"/>
  <c r="QN11" i="126"/>
  <c r="QM11" i="126"/>
  <c r="PY11" i="126"/>
  <c r="PR11" i="126"/>
  <c r="PK11" i="126"/>
  <c r="PD11" i="126"/>
  <c r="OW11" i="126"/>
  <c r="OP11" i="126"/>
  <c r="OI11" i="126"/>
  <c r="OB11" i="126"/>
  <c r="NN11" i="126"/>
  <c r="NG11" i="126"/>
  <c r="MZ11" i="126"/>
  <c r="MS11" i="126"/>
  <c r="ML11" i="126"/>
  <c r="ME11" i="126"/>
  <c r="LX11" i="126"/>
  <c r="LQ11" i="126"/>
  <c r="LJ11" i="126"/>
  <c r="LC11" i="126"/>
  <c r="KV11" i="126"/>
  <c r="KO11" i="126"/>
  <c r="KH11" i="126"/>
  <c r="KA11" i="126"/>
  <c r="JT11" i="126"/>
  <c r="JM11" i="126"/>
  <c r="JF11" i="126"/>
  <c r="IY11" i="126"/>
  <c r="IR11" i="126"/>
  <c r="IK11" i="126"/>
  <c r="HW11" i="126"/>
  <c r="HI11" i="126"/>
  <c r="HB11" i="126"/>
  <c r="GN11" i="126"/>
  <c r="GG11" i="126"/>
  <c r="FZ11" i="126"/>
  <c r="FS11" i="126"/>
  <c r="FE11" i="126"/>
  <c r="EX11" i="126"/>
  <c r="EQ11" i="126"/>
  <c r="EJ11" i="126"/>
  <c r="EC11" i="126"/>
  <c r="DV11" i="126"/>
  <c r="DO11" i="126"/>
  <c r="DH11" i="126"/>
  <c r="DA11" i="126"/>
  <c r="AF11" i="126"/>
  <c r="AB11" i="126"/>
  <c r="V11" i="126"/>
  <c r="QY10" i="126"/>
  <c r="QN10" i="126"/>
  <c r="QM10" i="126"/>
  <c r="PY10" i="126"/>
  <c r="PR10" i="126"/>
  <c r="PK10" i="126"/>
  <c r="PD10" i="126"/>
  <c r="OW10" i="126"/>
  <c r="OP10" i="126"/>
  <c r="OI10" i="126"/>
  <c r="OB10" i="126"/>
  <c r="NN10" i="126"/>
  <c r="NG10" i="126"/>
  <c r="MZ10" i="126"/>
  <c r="MS10" i="126"/>
  <c r="ML10" i="126"/>
  <c r="ME10" i="126"/>
  <c r="LX10" i="126"/>
  <c r="LQ10" i="126"/>
  <c r="LJ10" i="126"/>
  <c r="LC10" i="126"/>
  <c r="KV10" i="126"/>
  <c r="KO10" i="126"/>
  <c r="KH10" i="126"/>
  <c r="KA10" i="126"/>
  <c r="JT10" i="126"/>
  <c r="JM10" i="126"/>
  <c r="JF10" i="126"/>
  <c r="IY10" i="126"/>
  <c r="IR10" i="126"/>
  <c r="IK10" i="126"/>
  <c r="HW10" i="126"/>
  <c r="HI10" i="126"/>
  <c r="HB10" i="126"/>
  <c r="GN10" i="126"/>
  <c r="GG10" i="126"/>
  <c r="FZ10" i="126"/>
  <c r="FE10" i="126"/>
  <c r="EX10" i="126"/>
  <c r="EQ10" i="126"/>
  <c r="EJ10" i="126"/>
  <c r="EC10" i="126"/>
  <c r="DV10" i="126"/>
  <c r="DO10" i="126"/>
  <c r="DH10" i="126"/>
  <c r="DA10" i="126"/>
  <c r="AF10" i="126"/>
  <c r="AB10" i="126"/>
  <c r="V10" i="126"/>
  <c r="QY9" i="126"/>
  <c r="QN9" i="126"/>
  <c r="QM9" i="126"/>
  <c r="PY9" i="126"/>
  <c r="PR9" i="126"/>
  <c r="PK9" i="126"/>
  <c r="PD9" i="126"/>
  <c r="PF9" i="126" s="1"/>
  <c r="OW9" i="126"/>
  <c r="OP9" i="126"/>
  <c r="OI9" i="126"/>
  <c r="OB9" i="126"/>
  <c r="NU9" i="126"/>
  <c r="NN9" i="126"/>
  <c r="NG9" i="126"/>
  <c r="MZ9" i="126"/>
  <c r="MS9" i="126"/>
  <c r="ML9" i="126"/>
  <c r="ME9" i="126"/>
  <c r="LX9" i="126"/>
  <c r="LQ9" i="126"/>
  <c r="LJ9" i="126"/>
  <c r="LC9" i="126"/>
  <c r="KV9" i="126"/>
  <c r="KO9" i="126"/>
  <c r="KH9" i="126"/>
  <c r="KA9" i="126"/>
  <c r="JT9" i="126"/>
  <c r="JM9" i="126"/>
  <c r="JF9" i="126"/>
  <c r="IY9" i="126"/>
  <c r="IR9" i="126"/>
  <c r="IK9" i="126"/>
  <c r="HW9" i="126"/>
  <c r="HB9" i="126"/>
  <c r="GN9" i="126"/>
  <c r="GG9" i="126"/>
  <c r="FZ9" i="126"/>
  <c r="FS9" i="126"/>
  <c r="FE9" i="126"/>
  <c r="EX9" i="126"/>
  <c r="EQ9" i="126"/>
  <c r="EJ9" i="126"/>
  <c r="EC9" i="126"/>
  <c r="DV9" i="126"/>
  <c r="DO9" i="126"/>
  <c r="DH9" i="126"/>
  <c r="DA9" i="126"/>
  <c r="CM9" i="126"/>
  <c r="AF9" i="126"/>
  <c r="AB9" i="126"/>
  <c r="V9" i="126"/>
  <c r="QY8" i="126"/>
  <c r="PY8" i="126"/>
  <c r="PR8" i="126"/>
  <c r="PK8" i="126"/>
  <c r="PD8" i="126"/>
  <c r="PG8" i="126" s="1"/>
  <c r="OW8" i="126"/>
  <c r="OP8" i="126"/>
  <c r="OI8" i="126"/>
  <c r="OB8" i="126"/>
  <c r="NU8" i="126"/>
  <c r="NN8" i="126"/>
  <c r="NG8" i="126"/>
  <c r="MZ8" i="126"/>
  <c r="MS8" i="126"/>
  <c r="ML8" i="126"/>
  <c r="ME8" i="126"/>
  <c r="LX8" i="126"/>
  <c r="LQ8" i="126"/>
  <c r="LJ8" i="126"/>
  <c r="LC8" i="126"/>
  <c r="KV8" i="126"/>
  <c r="KO8" i="126"/>
  <c r="KH8" i="126"/>
  <c r="KA8" i="126"/>
  <c r="JT8" i="126"/>
  <c r="JM8" i="126"/>
  <c r="JF8" i="126"/>
  <c r="IY8" i="126"/>
  <c r="IR8" i="126"/>
  <c r="IK8" i="126"/>
  <c r="HW8" i="126"/>
  <c r="HI8" i="126"/>
  <c r="HB8" i="126"/>
  <c r="GN8" i="126"/>
  <c r="GG8" i="126"/>
  <c r="FZ8" i="126"/>
  <c r="FS8" i="126"/>
  <c r="FL8" i="126"/>
  <c r="FE8" i="126"/>
  <c r="EX8" i="126"/>
  <c r="EQ8" i="126"/>
  <c r="EJ8" i="126"/>
  <c r="EC8" i="126"/>
  <c r="DV8" i="126"/>
  <c r="DO8" i="126"/>
  <c r="DH8" i="126"/>
  <c r="DA8" i="126"/>
  <c r="CM8" i="126"/>
  <c r="AF8" i="126"/>
  <c r="QN16" i="126" s="1"/>
  <c r="AB8" i="126"/>
  <c r="V8" i="126"/>
  <c r="QY7" i="126"/>
  <c r="QN7" i="126"/>
  <c r="QM7" i="126"/>
  <c r="PY7" i="126"/>
  <c r="PR7" i="126"/>
  <c r="PK7" i="126"/>
  <c r="PD7" i="126"/>
  <c r="OW7" i="126"/>
  <c r="OP7" i="126"/>
  <c r="OI7" i="126"/>
  <c r="OB7" i="126"/>
  <c r="NU7" i="126"/>
  <c r="NN7" i="126"/>
  <c r="NG7" i="126"/>
  <c r="MZ7" i="126"/>
  <c r="MS7" i="126"/>
  <c r="ML7" i="126"/>
  <c r="ME7" i="126"/>
  <c r="LX7" i="126"/>
  <c r="LQ7" i="126"/>
  <c r="LJ7" i="126"/>
  <c r="LC7" i="126"/>
  <c r="KV7" i="126"/>
  <c r="KO7" i="126"/>
  <c r="KH7" i="126"/>
  <c r="KA7" i="126"/>
  <c r="JT7" i="126"/>
  <c r="JM7" i="126"/>
  <c r="JF7" i="126"/>
  <c r="IY7" i="126"/>
  <c r="IR7" i="126"/>
  <c r="IK7" i="126"/>
  <c r="HW7" i="126"/>
  <c r="HI7" i="126"/>
  <c r="HB7" i="126"/>
  <c r="GN7" i="126"/>
  <c r="GG7" i="126"/>
  <c r="FS7" i="126"/>
  <c r="FL7" i="126"/>
  <c r="FE7" i="126"/>
  <c r="EX7" i="126"/>
  <c r="EQ7" i="126"/>
  <c r="EJ7" i="126"/>
  <c r="EC7" i="126"/>
  <c r="DV7" i="126"/>
  <c r="DO7" i="126"/>
  <c r="DH7" i="126"/>
  <c r="DA7" i="126"/>
  <c r="CT7" i="126"/>
  <c r="CM7" i="126"/>
  <c r="CF7" i="126"/>
  <c r="BY7" i="126"/>
  <c r="AF7" i="126"/>
  <c r="AB7" i="126"/>
  <c r="V7" i="126"/>
  <c r="QY6" i="126"/>
  <c r="QN6" i="126"/>
  <c r="QM6" i="126"/>
  <c r="PY6" i="126"/>
  <c r="PR6" i="126"/>
  <c r="PK6" i="126"/>
  <c r="PD6" i="126"/>
  <c r="OW6" i="126"/>
  <c r="OP6" i="126"/>
  <c r="OI6" i="126"/>
  <c r="OB6" i="126"/>
  <c r="NU6" i="126"/>
  <c r="NN6" i="126"/>
  <c r="NG6" i="126"/>
  <c r="MZ6" i="126"/>
  <c r="MS6" i="126"/>
  <c r="ML6" i="126"/>
  <c r="ME6" i="126"/>
  <c r="LX6" i="126"/>
  <c r="LQ6" i="126"/>
  <c r="LJ6" i="126"/>
  <c r="LC6" i="126"/>
  <c r="KV6" i="126"/>
  <c r="KO6" i="126"/>
  <c r="KH6" i="126"/>
  <c r="KA6" i="126"/>
  <c r="JT6" i="126"/>
  <c r="JM6" i="126"/>
  <c r="JF6" i="126"/>
  <c r="IY6" i="126"/>
  <c r="IR6" i="126"/>
  <c r="IK6" i="126"/>
  <c r="HW6" i="126"/>
  <c r="HI6" i="126"/>
  <c r="HB6" i="126"/>
  <c r="GN6" i="126"/>
  <c r="GG6" i="126"/>
  <c r="FS6" i="126"/>
  <c r="FL6" i="126"/>
  <c r="FE6" i="126"/>
  <c r="EX6" i="126"/>
  <c r="EQ6" i="126"/>
  <c r="EJ6" i="126"/>
  <c r="EC6" i="126"/>
  <c r="DV6" i="126"/>
  <c r="DO6" i="126"/>
  <c r="DH6" i="126"/>
  <c r="DA6" i="126"/>
  <c r="CT6" i="126"/>
  <c r="CM6" i="126"/>
  <c r="CF6" i="126"/>
  <c r="BY6" i="126"/>
  <c r="BR6" i="126"/>
  <c r="BK30" i="126"/>
  <c r="AF6" i="126"/>
  <c r="QN36" i="126" s="1"/>
  <c r="AB6" i="126"/>
  <c r="V6" i="126"/>
  <c r="QM5" i="126"/>
  <c r="PY5" i="126"/>
  <c r="PR5" i="126"/>
  <c r="PK5" i="126"/>
  <c r="PD5" i="126"/>
  <c r="PE5" i="126" s="1"/>
  <c r="OW5" i="126"/>
  <c r="OP5" i="126"/>
  <c r="OI5" i="126"/>
  <c r="OB5" i="126"/>
  <c r="NU5" i="126"/>
  <c r="NN5" i="126"/>
  <c r="NG5" i="126"/>
  <c r="MZ5" i="126"/>
  <c r="MS5" i="126"/>
  <c r="ML5" i="126"/>
  <c r="ME5" i="126"/>
  <c r="LX5" i="126"/>
  <c r="LQ5" i="126"/>
  <c r="LJ5" i="126"/>
  <c r="LC5" i="126"/>
  <c r="KV5" i="126"/>
  <c r="KO5" i="126"/>
  <c r="KH5" i="126"/>
  <c r="KA5" i="126"/>
  <c r="JT5" i="126"/>
  <c r="JM5" i="126"/>
  <c r="JF5" i="126"/>
  <c r="IY5" i="126"/>
  <c r="IR5" i="126"/>
  <c r="IK5" i="126"/>
  <c r="HW5" i="126"/>
  <c r="HI5" i="126"/>
  <c r="HB5" i="126"/>
  <c r="GN5" i="126"/>
  <c r="GG5" i="126"/>
  <c r="FZ5" i="126"/>
  <c r="FS5" i="126"/>
  <c r="FL5" i="126"/>
  <c r="FE5" i="126"/>
  <c r="EX5" i="126"/>
  <c r="EQ5" i="126"/>
  <c r="EJ5" i="126"/>
  <c r="EC5" i="126"/>
  <c r="DV5" i="126"/>
  <c r="DO5" i="126"/>
  <c r="DH5" i="126"/>
  <c r="CM5" i="126"/>
  <c r="CF5" i="126"/>
  <c r="BY5" i="126"/>
  <c r="BR5" i="126"/>
  <c r="AF5" i="126"/>
  <c r="AB5" i="126"/>
  <c r="V5" i="126"/>
  <c r="QZ4" i="126"/>
  <c r="QN4" i="126"/>
  <c r="QM4" i="126"/>
  <c r="PG4" i="126"/>
  <c r="PF4" i="126"/>
  <c r="PE4" i="126"/>
  <c r="PH4" i="126" l="1"/>
  <c r="BD16" i="126"/>
  <c r="BD15" i="126"/>
  <c r="BD14" i="126"/>
  <c r="BD13" i="126"/>
  <c r="BD11" i="126"/>
  <c r="BD10" i="126"/>
  <c r="BD9" i="126"/>
  <c r="BD8" i="126"/>
  <c r="BD7" i="126"/>
  <c r="BD6" i="126"/>
  <c r="BK24" i="126"/>
  <c r="BK16" i="126"/>
  <c r="BK15" i="126"/>
  <c r="BK6" i="126"/>
  <c r="PF6" i="126"/>
  <c r="PG6" i="126"/>
  <c r="BR10" i="126"/>
  <c r="BR22" i="126"/>
  <c r="BR20" i="126"/>
  <c r="BR18" i="126"/>
  <c r="BR16" i="126"/>
  <c r="BR15" i="126"/>
  <c r="BR14" i="126"/>
  <c r="BR13" i="126"/>
  <c r="QM12" i="126"/>
  <c r="BR11" i="126"/>
  <c r="BR9" i="126"/>
  <c r="BR8" i="126"/>
  <c r="BR7" i="126"/>
  <c r="PG7" i="126"/>
  <c r="PF7" i="126"/>
  <c r="PE7" i="126"/>
  <c r="PH7" i="126" s="1"/>
  <c r="BY12" i="126"/>
  <c r="BY23" i="126"/>
  <c r="BY22" i="126"/>
  <c r="BY21" i="126"/>
  <c r="BY19" i="126"/>
  <c r="BY17" i="126"/>
  <c r="QM16" i="126"/>
  <c r="BY13" i="126"/>
  <c r="BY10" i="126"/>
  <c r="BY8" i="126"/>
  <c r="CF18" i="126"/>
  <c r="CF19" i="126"/>
  <c r="CF17" i="126"/>
  <c r="CF16" i="126"/>
  <c r="CF13" i="126"/>
  <c r="CF12" i="126"/>
  <c r="CF10" i="126"/>
  <c r="CF9" i="126"/>
  <c r="CM18" i="126"/>
  <c r="QM24" i="126"/>
  <c r="CM22" i="126"/>
  <c r="CM17" i="126"/>
  <c r="CM13" i="126"/>
  <c r="CM12" i="126"/>
  <c r="CM11" i="126"/>
  <c r="CM10" i="126"/>
  <c r="PE10" i="126"/>
  <c r="PG10" i="126"/>
  <c r="PF10" i="126"/>
  <c r="CT19" i="126"/>
  <c r="CT23" i="126"/>
  <c r="CT18" i="126"/>
  <c r="CT12" i="126"/>
  <c r="CT11" i="126"/>
  <c r="PG11" i="126"/>
  <c r="PF11" i="126"/>
  <c r="PE11" i="126"/>
  <c r="PH11" i="126" s="1"/>
  <c r="DA16" i="126"/>
  <c r="DA14" i="126"/>
  <c r="PE12" i="126"/>
  <c r="PG12" i="126"/>
  <c r="PF12" i="126"/>
  <c r="DH22" i="126"/>
  <c r="DH20" i="126"/>
  <c r="DH19" i="126"/>
  <c r="DH18" i="126"/>
  <c r="DH16" i="126"/>
  <c r="DH15" i="126"/>
  <c r="DH14" i="126"/>
  <c r="DH13" i="126"/>
  <c r="PG13" i="126"/>
  <c r="PF13" i="126"/>
  <c r="PE13" i="126"/>
  <c r="DO24" i="126"/>
  <c r="DO22" i="126"/>
  <c r="DO20" i="126"/>
  <c r="DO15" i="126"/>
  <c r="DO14" i="126"/>
  <c r="DV24" i="126"/>
  <c r="DV23" i="126"/>
  <c r="DV22" i="126"/>
  <c r="DV21" i="126"/>
  <c r="DV20" i="126"/>
  <c r="DV19" i="126"/>
  <c r="DV18" i="126"/>
  <c r="QM17" i="126"/>
  <c r="DV17" i="126"/>
  <c r="DV16" i="126"/>
  <c r="DV15" i="126"/>
  <c r="PE15" i="126"/>
  <c r="PG15" i="126"/>
  <c r="PF15" i="126"/>
  <c r="I18" i="126"/>
  <c r="I17" i="126"/>
  <c r="L16" i="126"/>
  <c r="K16" i="126"/>
  <c r="EC21" i="126"/>
  <c r="EC23" i="126"/>
  <c r="EC22" i="126"/>
  <c r="QM21" i="126"/>
  <c r="EC20" i="126"/>
  <c r="EC18" i="126"/>
  <c r="EC17" i="126"/>
  <c r="EC16" i="126"/>
  <c r="PG16" i="126"/>
  <c r="PF16" i="126"/>
  <c r="PE16" i="126"/>
  <c r="PH16" i="126" s="1"/>
  <c r="EJ23" i="126"/>
  <c r="EJ21" i="126"/>
  <c r="EJ18" i="126"/>
  <c r="EJ17" i="126"/>
  <c r="PE17" i="126"/>
  <c r="PG17" i="126"/>
  <c r="PF17" i="126"/>
  <c r="EQ23" i="126"/>
  <c r="EQ22" i="126"/>
  <c r="EQ20" i="126"/>
  <c r="EQ19" i="126"/>
  <c r="L19" i="126"/>
  <c r="K19" i="126"/>
  <c r="QM230" i="126"/>
  <c r="EX21" i="126"/>
  <c r="EX20" i="126"/>
  <c r="EX19" i="126"/>
  <c r="PG19" i="126"/>
  <c r="PF19" i="126"/>
  <c r="PE19" i="126"/>
  <c r="PH19" i="126" s="1"/>
  <c r="QM178" i="126"/>
  <c r="FE24" i="126"/>
  <c r="FE22" i="126"/>
  <c r="FE21" i="126"/>
  <c r="FE20" i="126"/>
  <c r="QM154" i="126"/>
  <c r="FL22" i="126"/>
  <c r="I24" i="126"/>
  <c r="I23" i="126"/>
  <c r="PF22" i="126"/>
  <c r="PE22" i="126"/>
  <c r="GG22" i="126"/>
  <c r="QM26" i="126"/>
  <c r="PE24" i="126"/>
  <c r="PG24" i="126"/>
  <c r="PF24" i="126"/>
  <c r="L25" i="126"/>
  <c r="I27" i="126"/>
  <c r="I26" i="126"/>
  <c r="QN147" i="126"/>
  <c r="QN35" i="126"/>
  <c r="QM191" i="126"/>
  <c r="QM107" i="126"/>
  <c r="I33" i="126"/>
  <c r="I32" i="126"/>
  <c r="L31" i="126"/>
  <c r="K31" i="126"/>
  <c r="I36" i="126"/>
  <c r="I35" i="126"/>
  <c r="L34" i="126"/>
  <c r="K34" i="126"/>
  <c r="L37" i="126"/>
  <c r="I39" i="126"/>
  <c r="I41" i="126"/>
  <c r="I42" i="126"/>
  <c r="L40" i="126"/>
  <c r="K40" i="126"/>
  <c r="QZ13" i="126"/>
  <c r="QZ23" i="126"/>
  <c r="IK44" i="126"/>
  <c r="IK30" i="126"/>
  <c r="IK46" i="126"/>
  <c r="IK43" i="126"/>
  <c r="IK38" i="126"/>
  <c r="IK33" i="126"/>
  <c r="IK37" i="126"/>
  <c r="IK31" i="126"/>
  <c r="IK39" i="126"/>
  <c r="QY31" i="126"/>
  <c r="IK32" i="126"/>
  <c r="IK29" i="126"/>
  <c r="IK41" i="126"/>
  <c r="IK35" i="126"/>
  <c r="IK36" i="126"/>
  <c r="IK34" i="126"/>
  <c r="ID31" i="126"/>
  <c r="QY27" i="126"/>
  <c r="ID32" i="126"/>
  <c r="ID42" i="126"/>
  <c r="ID39" i="126"/>
  <c r="JM31" i="126"/>
  <c r="JF33" i="126"/>
  <c r="ML42" i="126"/>
  <c r="MS29" i="126"/>
  <c r="LX30" i="126"/>
  <c r="JT31" i="126"/>
  <c r="MS34" i="126"/>
  <c r="ML35" i="126"/>
  <c r="ML36" i="126"/>
  <c r="KH39" i="126"/>
  <c r="MZ44" i="126"/>
  <c r="LQ38" i="126"/>
  <c r="LQ39" i="126"/>
  <c r="LQ43" i="126"/>
  <c r="LQ47" i="126"/>
  <c r="JF29" i="126"/>
  <c r="LC31" i="126"/>
  <c r="KH33" i="126"/>
  <c r="ML43" i="126"/>
  <c r="IY29" i="126"/>
  <c r="LJ38" i="126"/>
  <c r="JM29" i="126"/>
  <c r="LC33" i="126"/>
  <c r="ML47" i="126"/>
  <c r="JT29" i="126"/>
  <c r="LJ33" i="126"/>
  <c r="KH41" i="126"/>
  <c r="IY44" i="126"/>
  <c r="LJ31" i="126"/>
  <c r="LX38" i="126"/>
  <c r="ML39" i="126"/>
  <c r="MS43" i="126"/>
  <c r="JF44" i="126"/>
  <c r="MZ47" i="126"/>
  <c r="JM36" i="126"/>
  <c r="ML48" i="126"/>
  <c r="KH30" i="126"/>
  <c r="IY32" i="126"/>
  <c r="LX33" i="126"/>
  <c r="JF35" i="126"/>
  <c r="JT36" i="126"/>
  <c r="IY40" i="126"/>
  <c r="JF45" i="126"/>
  <c r="MZ48" i="126"/>
  <c r="JM35" i="126"/>
  <c r="JT32" i="126"/>
  <c r="NN32" i="126"/>
  <c r="ML33" i="126"/>
  <c r="LJ34" i="126"/>
  <c r="KH35" i="126"/>
  <c r="LC45" i="126"/>
  <c r="JF32" i="126"/>
  <c r="IY45" i="126"/>
  <c r="KH36" i="126"/>
  <c r="KH37" i="126"/>
  <c r="JM40" i="126"/>
  <c r="ML41" i="126"/>
  <c r="LQ45" i="126"/>
  <c r="LJ29" i="126"/>
  <c r="ML31" i="126"/>
  <c r="FZ33" i="126"/>
  <c r="MS33" i="126"/>
  <c r="IY39" i="126"/>
  <c r="JT40" i="126"/>
  <c r="MS44" i="126"/>
  <c r="OI48" i="126"/>
  <c r="BR29" i="126"/>
  <c r="LQ29" i="126"/>
  <c r="LC30" i="126"/>
  <c r="MS31" i="126"/>
  <c r="MZ33" i="126"/>
  <c r="LC36" i="126"/>
  <c r="MS41" i="126"/>
  <c r="LJ45" i="126"/>
  <c r="LC43" i="126"/>
  <c r="LC35" i="126"/>
  <c r="LQ36" i="126"/>
  <c r="LQ37" i="126"/>
  <c r="LC40" i="126"/>
  <c r="MZ41" i="126"/>
  <c r="IY42" i="126"/>
  <c r="NN44" i="126"/>
  <c r="EX29" i="126"/>
  <c r="MZ31" i="126"/>
  <c r="LQ34" i="126"/>
  <c r="LX37" i="126"/>
  <c r="NN41" i="126"/>
  <c r="JM42" i="126"/>
  <c r="JM32" i="126"/>
  <c r="FS29" i="126"/>
  <c r="LJ30" i="126"/>
  <c r="IY31" i="126"/>
  <c r="KH32" i="126"/>
  <c r="LX34" i="126"/>
  <c r="LQ35" i="126"/>
  <c r="ME37" i="126"/>
  <c r="FS38" i="126"/>
  <c r="OI38" i="126"/>
  <c r="JT39" i="126"/>
  <c r="JT42" i="126"/>
  <c r="PR48" i="126"/>
  <c r="JF40" i="126"/>
  <c r="LC29" i="126"/>
  <c r="LX29" i="126"/>
  <c r="LQ30" i="126"/>
  <c r="NN33" i="126"/>
  <c r="FS34" i="126"/>
  <c r="LX36" i="126"/>
  <c r="ML37" i="126"/>
  <c r="KV42" i="126"/>
  <c r="FS43" i="126"/>
  <c r="OB44" i="126"/>
  <c r="MS45" i="126"/>
  <c r="JT45" i="126"/>
  <c r="ME29" i="126"/>
  <c r="NN31" i="126"/>
  <c r="OI32" i="126"/>
  <c r="IY33" i="126"/>
  <c r="LC42" i="126"/>
  <c r="ML29" i="126"/>
  <c r="ML34" i="126"/>
  <c r="MZ37" i="126"/>
  <c r="LQ40" i="126"/>
  <c r="KH43" i="126"/>
  <c r="ML45" i="126"/>
  <c r="KV32" i="126"/>
  <c r="LX35" i="126"/>
  <c r="NN37" i="126"/>
  <c r="QZ261" i="126"/>
  <c r="QZ149" i="126"/>
  <c r="QZ93" i="126"/>
  <c r="QZ233" i="126"/>
  <c r="QZ177" i="126"/>
  <c r="QZ289" i="126"/>
  <c r="QZ65" i="126"/>
  <c r="QZ205" i="126"/>
  <c r="QZ317" i="126"/>
  <c r="QZ121" i="126"/>
  <c r="QZ37" i="126"/>
  <c r="QZ9" i="126"/>
  <c r="QY245" i="126"/>
  <c r="QY189" i="126"/>
  <c r="QY77" i="126"/>
  <c r="QY161" i="126"/>
  <c r="QY133" i="126"/>
  <c r="QY301" i="126"/>
  <c r="QY329" i="126"/>
  <c r="QY49" i="126"/>
  <c r="EC48" i="126"/>
  <c r="QY105" i="126"/>
  <c r="EC46" i="126"/>
  <c r="EC47" i="126"/>
  <c r="QY217" i="126"/>
  <c r="EC43" i="126"/>
  <c r="EC45" i="126"/>
  <c r="EC41" i="126"/>
  <c r="EC40" i="126"/>
  <c r="EC44" i="126"/>
  <c r="EC39" i="126"/>
  <c r="EC37" i="126"/>
  <c r="EC34" i="126"/>
  <c r="EC38" i="126"/>
  <c r="QY273" i="126"/>
  <c r="EC33" i="126"/>
  <c r="EC35" i="126"/>
  <c r="EC32" i="126"/>
  <c r="EC36" i="126"/>
  <c r="EC31" i="126"/>
  <c r="EC42" i="126"/>
  <c r="EC29" i="126"/>
  <c r="EC30" i="126"/>
  <c r="QY21" i="126"/>
  <c r="QN328" i="126"/>
  <c r="QN216" i="126"/>
  <c r="QN300" i="126"/>
  <c r="QN188" i="126"/>
  <c r="QN132" i="126"/>
  <c r="QN272" i="126"/>
  <c r="QN104" i="126"/>
  <c r="QN160" i="126"/>
  <c r="QN244" i="126"/>
  <c r="QN48" i="126"/>
  <c r="QN76" i="126"/>
  <c r="QN20" i="126"/>
  <c r="QY300" i="126"/>
  <c r="QY188" i="126"/>
  <c r="QY328" i="126"/>
  <c r="QY272" i="126"/>
  <c r="QY216" i="126"/>
  <c r="CF48" i="126"/>
  <c r="QY76" i="126"/>
  <c r="QY104" i="126"/>
  <c r="CF47" i="126"/>
  <c r="QY160" i="126"/>
  <c r="QY132" i="126"/>
  <c r="QY48" i="126"/>
  <c r="QY244" i="126"/>
  <c r="CF46" i="126"/>
  <c r="CF45" i="126"/>
  <c r="CF41" i="126"/>
  <c r="CF37" i="126"/>
  <c r="CF38" i="126"/>
  <c r="CF34" i="126"/>
  <c r="CF42" i="126"/>
  <c r="CF32" i="126"/>
  <c r="CF39" i="126"/>
  <c r="CF31" i="126"/>
  <c r="CF33" i="126"/>
  <c r="CF44" i="126"/>
  <c r="CF29" i="126"/>
  <c r="CF36" i="126"/>
  <c r="CF35" i="126"/>
  <c r="CF43" i="126"/>
  <c r="CF40" i="126"/>
  <c r="QY20" i="126"/>
  <c r="CF30" i="126"/>
  <c r="QZ245" i="126"/>
  <c r="QZ273" i="126"/>
  <c r="QZ189" i="126"/>
  <c r="QZ77" i="126"/>
  <c r="QZ161" i="126"/>
  <c r="QZ133" i="126"/>
  <c r="QZ105" i="126"/>
  <c r="QZ49" i="126"/>
  <c r="QZ329" i="126"/>
  <c r="QZ301" i="126"/>
  <c r="QZ21" i="126"/>
  <c r="QZ217" i="126"/>
  <c r="QN215" i="126"/>
  <c r="QN187" i="126"/>
  <c r="QN159" i="126"/>
  <c r="QN243" i="126"/>
  <c r="QN271" i="126"/>
  <c r="QN75" i="126"/>
  <c r="QN131" i="126"/>
  <c r="QN299" i="126"/>
  <c r="QN327" i="126"/>
  <c r="QN47" i="126"/>
  <c r="QN103" i="126"/>
  <c r="QN19" i="126"/>
  <c r="QN337" i="126"/>
  <c r="QN225" i="126"/>
  <c r="QN113" i="126"/>
  <c r="QN309" i="126"/>
  <c r="QN253" i="126"/>
  <c r="QN169" i="126"/>
  <c r="QN281" i="126"/>
  <c r="QN141" i="126"/>
  <c r="QN85" i="126"/>
  <c r="QN197" i="126"/>
  <c r="QN29" i="126"/>
  <c r="QN57" i="126"/>
  <c r="QN280" i="126"/>
  <c r="QN168" i="126"/>
  <c r="QN252" i="126"/>
  <c r="QN224" i="126"/>
  <c r="QN196" i="126"/>
  <c r="QN308" i="126"/>
  <c r="QN336" i="126"/>
  <c r="QN112" i="126"/>
  <c r="QN140" i="126"/>
  <c r="QN56" i="126"/>
  <c r="QN84" i="126"/>
  <c r="QN28" i="126"/>
  <c r="QZ231" i="126"/>
  <c r="QZ315" i="126"/>
  <c r="QZ287" i="126"/>
  <c r="QZ259" i="126"/>
  <c r="QZ175" i="126"/>
  <c r="QZ63" i="126"/>
  <c r="QZ147" i="126"/>
  <c r="QZ203" i="126"/>
  <c r="QZ91" i="126"/>
  <c r="QZ119" i="126"/>
  <c r="QZ7" i="126"/>
  <c r="QZ35" i="126"/>
  <c r="QY252" i="126"/>
  <c r="QY140" i="126"/>
  <c r="QY224" i="126"/>
  <c r="QY84" i="126"/>
  <c r="QY196" i="126"/>
  <c r="QY112" i="126"/>
  <c r="QY308" i="126"/>
  <c r="QY168" i="126"/>
  <c r="QY336" i="126"/>
  <c r="CT44" i="126"/>
  <c r="QY280" i="126"/>
  <c r="CT39" i="126"/>
  <c r="CT37" i="126"/>
  <c r="QY56" i="126"/>
  <c r="CT48" i="126"/>
  <c r="QY28" i="126"/>
  <c r="CT41" i="126"/>
  <c r="CT32" i="126"/>
  <c r="CT36" i="126"/>
  <c r="CT30" i="126"/>
  <c r="CT38" i="126"/>
  <c r="CT43" i="126"/>
  <c r="CT31" i="126"/>
  <c r="CT35" i="126"/>
  <c r="CT40" i="126"/>
  <c r="CT46" i="126"/>
  <c r="CT33" i="126"/>
  <c r="CT29" i="126"/>
  <c r="CT45" i="126"/>
  <c r="CT47" i="126"/>
  <c r="CT42" i="126"/>
  <c r="CT34" i="126"/>
  <c r="CM32" i="126"/>
  <c r="QZ252" i="126"/>
  <c r="QZ336" i="126"/>
  <c r="QZ140" i="126"/>
  <c r="QZ196" i="126"/>
  <c r="QZ112" i="126"/>
  <c r="QZ308" i="126"/>
  <c r="QZ168" i="126"/>
  <c r="QZ280" i="126"/>
  <c r="QZ224" i="126"/>
  <c r="QZ84" i="126"/>
  <c r="QZ56" i="126"/>
  <c r="QZ28" i="126"/>
  <c r="PG5" i="126"/>
  <c r="QZ178" i="126"/>
  <c r="QZ150" i="126"/>
  <c r="QZ206" i="126"/>
  <c r="QZ290" i="126"/>
  <c r="QZ262" i="126"/>
  <c r="QZ318" i="126"/>
  <c r="QZ234" i="126"/>
  <c r="QZ122" i="126"/>
  <c r="QZ94" i="126"/>
  <c r="QZ66" i="126"/>
  <c r="QZ38" i="126"/>
  <c r="QZ10" i="126"/>
  <c r="PF5" i="126"/>
  <c r="PH5" i="126" s="1"/>
  <c r="QN248" i="126"/>
  <c r="QN332" i="126"/>
  <c r="QN220" i="126"/>
  <c r="QN136" i="126"/>
  <c r="QN304" i="126"/>
  <c r="QN276" i="126"/>
  <c r="QN192" i="126"/>
  <c r="QN80" i="126"/>
  <c r="QN52" i="126"/>
  <c r="QN108" i="126"/>
  <c r="QN164" i="126"/>
  <c r="QN24" i="126"/>
  <c r="QM243" i="126"/>
  <c r="QM215" i="126"/>
  <c r="QM187" i="126"/>
  <c r="QM159" i="126"/>
  <c r="QM271" i="126"/>
  <c r="QM75" i="126"/>
  <c r="QM131" i="126"/>
  <c r="QM103" i="126"/>
  <c r="QM299" i="126"/>
  <c r="QM327" i="126"/>
  <c r="QM47" i="126"/>
  <c r="HP23" i="126"/>
  <c r="HP11" i="126"/>
  <c r="HP16" i="126"/>
  <c r="HP21" i="126"/>
  <c r="HP20" i="126"/>
  <c r="HP10" i="126"/>
  <c r="HP8" i="126"/>
  <c r="HP22" i="126"/>
  <c r="HP19" i="126"/>
  <c r="HP14" i="126"/>
  <c r="HP13" i="126"/>
  <c r="HP15" i="126"/>
  <c r="HP18" i="126"/>
  <c r="HP6" i="126"/>
  <c r="HP24" i="126"/>
  <c r="HP5" i="126"/>
  <c r="HP7" i="126"/>
  <c r="HP9" i="126"/>
  <c r="QM19" i="126"/>
  <c r="QY332" i="126"/>
  <c r="QY220" i="126"/>
  <c r="QY192" i="126"/>
  <c r="QY164" i="126"/>
  <c r="QY108" i="126"/>
  <c r="QY276" i="126"/>
  <c r="QY248" i="126"/>
  <c r="QY52" i="126"/>
  <c r="QY136" i="126"/>
  <c r="CM48" i="126"/>
  <c r="CM46" i="126"/>
  <c r="CM44" i="126"/>
  <c r="QY304" i="126"/>
  <c r="CM41" i="126"/>
  <c r="CM39" i="126"/>
  <c r="CM47" i="126"/>
  <c r="CM34" i="126"/>
  <c r="CM37" i="126"/>
  <c r="CM42" i="126"/>
  <c r="CM33" i="126"/>
  <c r="CM30" i="126"/>
  <c r="CM29" i="126"/>
  <c r="CM31" i="126"/>
  <c r="CM35" i="126"/>
  <c r="CM38" i="126"/>
  <c r="CM45" i="126"/>
  <c r="QY80" i="126"/>
  <c r="QY24" i="126"/>
  <c r="CM36" i="126"/>
  <c r="CM43" i="126"/>
  <c r="QN323" i="126"/>
  <c r="QN127" i="126"/>
  <c r="QN239" i="126"/>
  <c r="QN155" i="126"/>
  <c r="QN267" i="126"/>
  <c r="QN183" i="126"/>
  <c r="QN99" i="126"/>
  <c r="QN295" i="126"/>
  <c r="QN211" i="126"/>
  <c r="QN71" i="126"/>
  <c r="QN43" i="126"/>
  <c r="QN15" i="126"/>
  <c r="QY284" i="126"/>
  <c r="QY172" i="126"/>
  <c r="QY312" i="126"/>
  <c r="QY256" i="126"/>
  <c r="QY144" i="126"/>
  <c r="QY200" i="126"/>
  <c r="QY88" i="126"/>
  <c r="QY116" i="126"/>
  <c r="BD47" i="126"/>
  <c r="BD37" i="126"/>
  <c r="BD46" i="126"/>
  <c r="QY228" i="126"/>
  <c r="BD44" i="126"/>
  <c r="BD32" i="126"/>
  <c r="BD38" i="126"/>
  <c r="BD30" i="126"/>
  <c r="BD39" i="126"/>
  <c r="BD43" i="126"/>
  <c r="BD42" i="126"/>
  <c r="BD45" i="126"/>
  <c r="BD40" i="126"/>
  <c r="BD48" i="126"/>
  <c r="BD41" i="126"/>
  <c r="QY32" i="126"/>
  <c r="BD36" i="126"/>
  <c r="BD34" i="126"/>
  <c r="BD35" i="126"/>
  <c r="BD31" i="126"/>
  <c r="QY60" i="126"/>
  <c r="BD33" i="126"/>
  <c r="BD29" i="126"/>
  <c r="QY4" i="126"/>
  <c r="QZ277" i="126"/>
  <c r="QZ165" i="126"/>
  <c r="QZ193" i="126"/>
  <c r="QZ221" i="126"/>
  <c r="QZ249" i="126"/>
  <c r="QZ333" i="126"/>
  <c r="QZ81" i="126"/>
  <c r="QZ305" i="126"/>
  <c r="QZ109" i="126"/>
  <c r="QZ137" i="126"/>
  <c r="QZ53" i="126"/>
  <c r="QZ25" i="126"/>
  <c r="QY323" i="126"/>
  <c r="QY211" i="126"/>
  <c r="QY295" i="126"/>
  <c r="QY183" i="126"/>
  <c r="QY267" i="126"/>
  <c r="QY71" i="126"/>
  <c r="QY99" i="126"/>
  <c r="HI48" i="126"/>
  <c r="QY239" i="126"/>
  <c r="HI44" i="126"/>
  <c r="QY127" i="126"/>
  <c r="HI45" i="126"/>
  <c r="HI46" i="126"/>
  <c r="HI29" i="126"/>
  <c r="HI36" i="126"/>
  <c r="HI39" i="126"/>
  <c r="HI47" i="126"/>
  <c r="HI38" i="126"/>
  <c r="HI35" i="126"/>
  <c r="HI40" i="126"/>
  <c r="QY43" i="126"/>
  <c r="HI37" i="126"/>
  <c r="HI43" i="126"/>
  <c r="QY15" i="126"/>
  <c r="HI32" i="126"/>
  <c r="HI31" i="126"/>
  <c r="HI34" i="126"/>
  <c r="HI30" i="126"/>
  <c r="HI41" i="126"/>
  <c r="QY155" i="126"/>
  <c r="QN264" i="126"/>
  <c r="QN152" i="126"/>
  <c r="QN236" i="126"/>
  <c r="QN292" i="126"/>
  <c r="QN320" i="126"/>
  <c r="QN208" i="126"/>
  <c r="QN68" i="126"/>
  <c r="QN96" i="126"/>
  <c r="QN124" i="126"/>
  <c r="QN180" i="126"/>
  <c r="QN40" i="126"/>
  <c r="QY89" i="126"/>
  <c r="QY243" i="126"/>
  <c r="QY327" i="126"/>
  <c r="QY215" i="126"/>
  <c r="QY131" i="126"/>
  <c r="QY271" i="126"/>
  <c r="QY299" i="126"/>
  <c r="HP48" i="126"/>
  <c r="HP46" i="126"/>
  <c r="QY187" i="126"/>
  <c r="QY47" i="126"/>
  <c r="QY103" i="126"/>
  <c r="HP44" i="126"/>
  <c r="HP41" i="126"/>
  <c r="QY75" i="126"/>
  <c r="QY159" i="126"/>
  <c r="HP38" i="126"/>
  <c r="HP34" i="126"/>
  <c r="HP42" i="126"/>
  <c r="HP45" i="126"/>
  <c r="HP39" i="126"/>
  <c r="HP35" i="126"/>
  <c r="HP40" i="126"/>
  <c r="HP47" i="126"/>
  <c r="HP37" i="126"/>
  <c r="HP36" i="126"/>
  <c r="HP32" i="126"/>
  <c r="HP31" i="126"/>
  <c r="HP43" i="126"/>
  <c r="HP30" i="126"/>
  <c r="HP29" i="126"/>
  <c r="HP33" i="126"/>
  <c r="QZ300" i="126"/>
  <c r="QZ188" i="126"/>
  <c r="QZ328" i="126"/>
  <c r="QZ272" i="126"/>
  <c r="QZ216" i="126"/>
  <c r="QZ76" i="126"/>
  <c r="QZ104" i="126"/>
  <c r="QZ160" i="126"/>
  <c r="QZ132" i="126"/>
  <c r="QZ48" i="126"/>
  <c r="QZ244" i="126"/>
  <c r="QZ20" i="126"/>
  <c r="QZ332" i="126"/>
  <c r="QZ220" i="126"/>
  <c r="QZ304" i="126"/>
  <c r="QZ192" i="126"/>
  <c r="QZ164" i="126"/>
  <c r="QZ108" i="126"/>
  <c r="QZ276" i="126"/>
  <c r="QZ248" i="126"/>
  <c r="QZ136" i="126"/>
  <c r="QZ52" i="126"/>
  <c r="QZ80" i="126"/>
  <c r="QZ24" i="126"/>
  <c r="QN257" i="126"/>
  <c r="QN313" i="126"/>
  <c r="QN229" i="126"/>
  <c r="QN201" i="126"/>
  <c r="QN173" i="126"/>
  <c r="QN145" i="126"/>
  <c r="QN285" i="126"/>
  <c r="QN89" i="126"/>
  <c r="QN117" i="126"/>
  <c r="QN61" i="126"/>
  <c r="QN33" i="126"/>
  <c r="QN5" i="126"/>
  <c r="QM232" i="126"/>
  <c r="QM316" i="126"/>
  <c r="QM204" i="126"/>
  <c r="QM176" i="126"/>
  <c r="QM148" i="126"/>
  <c r="QM120" i="126"/>
  <c r="QM288" i="126"/>
  <c r="QM260" i="126"/>
  <c r="QM64" i="126"/>
  <c r="QM92" i="126"/>
  <c r="QM36" i="126"/>
  <c r="BK20" i="126"/>
  <c r="BK13" i="126"/>
  <c r="BK23" i="126"/>
  <c r="BK17" i="126"/>
  <c r="BK21" i="126"/>
  <c r="BK11" i="126"/>
  <c r="BK18" i="126"/>
  <c r="QM8" i="126"/>
  <c r="BK5" i="126"/>
  <c r="BK22" i="126"/>
  <c r="BK19" i="126"/>
  <c r="BK7" i="126"/>
  <c r="BK12" i="126"/>
  <c r="BK14" i="126"/>
  <c r="QY229" i="126"/>
  <c r="QY285" i="126"/>
  <c r="QY257" i="126"/>
  <c r="QY145" i="126"/>
  <c r="QY61" i="126"/>
  <c r="QY313" i="126"/>
  <c r="QY201" i="126"/>
  <c r="QY173" i="126"/>
  <c r="DA48" i="126"/>
  <c r="DA47" i="126"/>
  <c r="DA44" i="126"/>
  <c r="DA30" i="126"/>
  <c r="QY117" i="126"/>
  <c r="DA37" i="126"/>
  <c r="DA38" i="126"/>
  <c r="DA39" i="126"/>
  <c r="DA42" i="126"/>
  <c r="DA35" i="126"/>
  <c r="QY33" i="126"/>
  <c r="DA40" i="126"/>
  <c r="DA46" i="126"/>
  <c r="DA43" i="126"/>
  <c r="DA45" i="126"/>
  <c r="DA36" i="126"/>
  <c r="DA31" i="126"/>
  <c r="DA34" i="126"/>
  <c r="DA41" i="126"/>
  <c r="DA29" i="126"/>
  <c r="QY5" i="126"/>
  <c r="DA33" i="126"/>
  <c r="QN12" i="126"/>
  <c r="NG42" i="126"/>
  <c r="NG48" i="126"/>
  <c r="NG45" i="126"/>
  <c r="NG35" i="126"/>
  <c r="NG47" i="126"/>
  <c r="NG30" i="126"/>
  <c r="NG36" i="126"/>
  <c r="NG37" i="126"/>
  <c r="NG41" i="126"/>
  <c r="NG38" i="126"/>
  <c r="NG39" i="126"/>
  <c r="NG43" i="126"/>
  <c r="NG40" i="126"/>
  <c r="NG33" i="126"/>
  <c r="NG32" i="126"/>
  <c r="NG44" i="126"/>
  <c r="NG34" i="126"/>
  <c r="NG31" i="126"/>
  <c r="NG46" i="126"/>
  <c r="QY19" i="126"/>
  <c r="PG23" i="126"/>
  <c r="PF23" i="126"/>
  <c r="PE23" i="126"/>
  <c r="PH23" i="126" s="1"/>
  <c r="QZ268" i="126"/>
  <c r="QZ156" i="126"/>
  <c r="QZ240" i="126"/>
  <c r="QZ212" i="126"/>
  <c r="QZ184" i="126"/>
  <c r="QZ296" i="126"/>
  <c r="QZ128" i="126"/>
  <c r="QZ324" i="126"/>
  <c r="QZ72" i="126"/>
  <c r="QZ44" i="126"/>
  <c r="QZ100" i="126"/>
  <c r="QZ16" i="126"/>
  <c r="BK9" i="126"/>
  <c r="PE9" i="126"/>
  <c r="BK10" i="126"/>
  <c r="QN241" i="126"/>
  <c r="QN269" i="126"/>
  <c r="QN129" i="126"/>
  <c r="QN297" i="126"/>
  <c r="QN325" i="126"/>
  <c r="QN73" i="126"/>
  <c r="QN213" i="126"/>
  <c r="QN157" i="126"/>
  <c r="QN185" i="126"/>
  <c r="QN45" i="126"/>
  <c r="QN101" i="126"/>
  <c r="QN17" i="126"/>
  <c r="QY325" i="126"/>
  <c r="QY213" i="126"/>
  <c r="QY185" i="126"/>
  <c r="QY297" i="126"/>
  <c r="QY157" i="126"/>
  <c r="QY241" i="126"/>
  <c r="QY269" i="126"/>
  <c r="DV46" i="126"/>
  <c r="QY73" i="126"/>
  <c r="QY101" i="126"/>
  <c r="QY129" i="126"/>
  <c r="DV36" i="126"/>
  <c r="DV47" i="126"/>
  <c r="DV43" i="126"/>
  <c r="DV45" i="126"/>
  <c r="QY45" i="126"/>
  <c r="DV42" i="126"/>
  <c r="DV29" i="126"/>
  <c r="DV40" i="126"/>
  <c r="DV48" i="126"/>
  <c r="DV41" i="126"/>
  <c r="DV37" i="126"/>
  <c r="DV34" i="126"/>
  <c r="DV38" i="126"/>
  <c r="DV32" i="126"/>
  <c r="DV44" i="126"/>
  <c r="DV39" i="126"/>
  <c r="DV31" i="126"/>
  <c r="DV33" i="126"/>
  <c r="QY17" i="126"/>
  <c r="DV30" i="126"/>
  <c r="DV35" i="126"/>
  <c r="QZ316" i="126"/>
  <c r="QZ204" i="126"/>
  <c r="QZ148" i="126"/>
  <c r="QZ260" i="126"/>
  <c r="QZ176" i="126"/>
  <c r="QZ288" i="126"/>
  <c r="QZ232" i="126"/>
  <c r="QZ92" i="126"/>
  <c r="QZ120" i="126"/>
  <c r="QZ64" i="126"/>
  <c r="QZ36" i="126"/>
  <c r="QZ8" i="126"/>
  <c r="PE8" i="126"/>
  <c r="PG9" i="126"/>
  <c r="PF8" i="126"/>
  <c r="QZ325" i="126"/>
  <c r="QZ213" i="126"/>
  <c r="QZ185" i="126"/>
  <c r="QZ297" i="126"/>
  <c r="QZ157" i="126"/>
  <c r="QZ241" i="126"/>
  <c r="QZ269" i="126"/>
  <c r="QZ101" i="126"/>
  <c r="QZ73" i="126"/>
  <c r="QZ129" i="126"/>
  <c r="BK8" i="126"/>
  <c r="QM280" i="126"/>
  <c r="QM168" i="126"/>
  <c r="QM140" i="126"/>
  <c r="QM224" i="126"/>
  <c r="QM252" i="126"/>
  <c r="QM196" i="126"/>
  <c r="QM336" i="126"/>
  <c r="QM112" i="126"/>
  <c r="QM308" i="126"/>
  <c r="QM56" i="126"/>
  <c r="QM84" i="126"/>
  <c r="CT22" i="126"/>
  <c r="CT21" i="126"/>
  <c r="QM28" i="126"/>
  <c r="CT14" i="126"/>
  <c r="CT15" i="126"/>
  <c r="CT13" i="126"/>
  <c r="CT16" i="126"/>
  <c r="CT5" i="126"/>
  <c r="CT17" i="126"/>
  <c r="CT24" i="126"/>
  <c r="CT10" i="126"/>
  <c r="CT9" i="126"/>
  <c r="CT8" i="126"/>
  <c r="CT20" i="126"/>
  <c r="I20" i="126"/>
  <c r="I21" i="126"/>
  <c r="IR45" i="126"/>
  <c r="IR47" i="126"/>
  <c r="IR43" i="126"/>
  <c r="IR48" i="126"/>
  <c r="IR40" i="126"/>
  <c r="IR38" i="126"/>
  <c r="IR44" i="126"/>
  <c r="IR33" i="126"/>
  <c r="IR31" i="126"/>
  <c r="IR35" i="126"/>
  <c r="IR36" i="126"/>
  <c r="IR41" i="126"/>
  <c r="IR37" i="126"/>
  <c r="IR34" i="126"/>
  <c r="IR29" i="126"/>
  <c r="IR32" i="126"/>
  <c r="IR42" i="126"/>
  <c r="IR39" i="126"/>
  <c r="IR46" i="126"/>
  <c r="QM257" i="126"/>
  <c r="QM313" i="126"/>
  <c r="QM229" i="126"/>
  <c r="QM201" i="126"/>
  <c r="QM173" i="126"/>
  <c r="QM285" i="126"/>
  <c r="QM89" i="126"/>
  <c r="QM145" i="126"/>
  <c r="QM117" i="126"/>
  <c r="QM61" i="126"/>
  <c r="QM33" i="126"/>
  <c r="DA22" i="126"/>
  <c r="DA18" i="126"/>
  <c r="DA13" i="126"/>
  <c r="DA23" i="126"/>
  <c r="DA21" i="126"/>
  <c r="DA12" i="126"/>
  <c r="DA24" i="126"/>
  <c r="QY309" i="126"/>
  <c r="QY337" i="126"/>
  <c r="QY281" i="126"/>
  <c r="QY85" i="126"/>
  <c r="QY169" i="126"/>
  <c r="QY253" i="126"/>
  <c r="EQ48" i="126"/>
  <c r="QY197" i="126"/>
  <c r="QY141" i="126"/>
  <c r="QY57" i="126"/>
  <c r="QY225" i="126"/>
  <c r="EQ44" i="126"/>
  <c r="QY113" i="126"/>
  <c r="EQ30" i="126"/>
  <c r="EQ41" i="126"/>
  <c r="EQ36" i="126"/>
  <c r="EQ45" i="126"/>
  <c r="EQ37" i="126"/>
  <c r="EQ38" i="126"/>
  <c r="EQ34" i="126"/>
  <c r="EQ33" i="126"/>
  <c r="EQ29" i="126"/>
  <c r="EQ32" i="126"/>
  <c r="EQ46" i="126"/>
  <c r="EQ31" i="126"/>
  <c r="QY29" i="126"/>
  <c r="EQ43" i="126"/>
  <c r="EQ35" i="126"/>
  <c r="EQ42" i="126"/>
  <c r="EQ47" i="126"/>
  <c r="EQ39" i="126"/>
  <c r="DA19" i="126"/>
  <c r="QN66" i="126"/>
  <c r="QN262" i="126"/>
  <c r="QN234" i="126"/>
  <c r="QN206" i="126"/>
  <c r="QN178" i="126"/>
  <c r="QN318" i="126"/>
  <c r="QN150" i="126"/>
  <c r="QN94" i="126"/>
  <c r="QN122" i="126"/>
  <c r="QN290" i="126"/>
  <c r="QN38" i="126"/>
  <c r="CF21" i="126"/>
  <c r="IR24" i="126"/>
  <c r="IR18" i="126"/>
  <c r="IR20" i="126"/>
  <c r="IR13" i="126"/>
  <c r="IR23" i="126"/>
  <c r="QM312" i="126"/>
  <c r="QM200" i="126"/>
  <c r="QM228" i="126"/>
  <c r="QM172" i="126"/>
  <c r="QM256" i="126"/>
  <c r="QM116" i="126"/>
  <c r="QM88" i="126"/>
  <c r="QM60" i="126"/>
  <c r="QM284" i="126"/>
  <c r="QM144" i="126"/>
  <c r="QM32" i="126"/>
  <c r="BD21" i="126"/>
  <c r="BD18" i="126"/>
  <c r="BD23" i="126"/>
  <c r="BD22" i="126"/>
  <c r="BD12" i="126"/>
  <c r="BD5" i="126"/>
  <c r="BD17" i="126"/>
  <c r="BD19" i="126"/>
  <c r="QY236" i="126"/>
  <c r="QY124" i="126"/>
  <c r="QY68" i="126"/>
  <c r="QY292" i="126"/>
  <c r="QY320" i="126"/>
  <c r="BR47" i="126"/>
  <c r="QY152" i="126"/>
  <c r="QY96" i="126"/>
  <c r="QY180" i="126"/>
  <c r="QY264" i="126"/>
  <c r="BR46" i="126"/>
  <c r="BR45" i="126"/>
  <c r="QY208" i="126"/>
  <c r="BR42" i="126"/>
  <c r="BR40" i="126"/>
  <c r="BR43" i="126"/>
  <c r="BR38" i="126"/>
  <c r="BR35" i="126"/>
  <c r="BR33" i="126"/>
  <c r="BR44" i="126"/>
  <c r="QY40" i="126"/>
  <c r="BR48" i="126"/>
  <c r="BR36" i="126"/>
  <c r="BR34" i="126"/>
  <c r="BR37" i="126"/>
  <c r="BR39" i="126"/>
  <c r="BR30" i="126"/>
  <c r="BR31" i="126"/>
  <c r="BD20" i="126"/>
  <c r="QY16" i="126"/>
  <c r="QY12" i="126"/>
  <c r="BY18" i="126"/>
  <c r="QN312" i="126"/>
  <c r="QN200" i="126"/>
  <c r="QN284" i="126"/>
  <c r="QN172" i="126"/>
  <c r="QN228" i="126"/>
  <c r="QN256" i="126"/>
  <c r="QN116" i="126"/>
  <c r="QN88" i="126"/>
  <c r="QN60" i="126"/>
  <c r="QN144" i="126"/>
  <c r="QN32" i="126"/>
  <c r="QZ236" i="126"/>
  <c r="QZ320" i="126"/>
  <c r="QZ124" i="126"/>
  <c r="QZ292" i="126"/>
  <c r="QZ152" i="126"/>
  <c r="QZ96" i="126"/>
  <c r="QZ68" i="126"/>
  <c r="QZ180" i="126"/>
  <c r="QZ264" i="126"/>
  <c r="QZ208" i="126"/>
  <c r="QZ40" i="126"/>
  <c r="QZ12" i="126"/>
  <c r="BY15" i="126"/>
  <c r="BY14" i="126"/>
  <c r="QM20" i="126"/>
  <c r="BY11" i="126"/>
  <c r="I15" i="126"/>
  <c r="I14" i="126"/>
  <c r="L13" i="126"/>
  <c r="QN306" i="126"/>
  <c r="QN278" i="126"/>
  <c r="QN110" i="126"/>
  <c r="QN82" i="126"/>
  <c r="QN334" i="126"/>
  <c r="QN250" i="126"/>
  <c r="QN194" i="126"/>
  <c r="QN166" i="126"/>
  <c r="QN222" i="126"/>
  <c r="QN54" i="126"/>
  <c r="QN138" i="126"/>
  <c r="QN26" i="126"/>
  <c r="DH31" i="126"/>
  <c r="DA17" i="126"/>
  <c r="QY334" i="126"/>
  <c r="QY138" i="126"/>
  <c r="QY306" i="126"/>
  <c r="QY250" i="126"/>
  <c r="QY194" i="126"/>
  <c r="QY278" i="126"/>
  <c r="QY82" i="126"/>
  <c r="QY54" i="126"/>
  <c r="GG47" i="126"/>
  <c r="QY110" i="126"/>
  <c r="QY222" i="126"/>
  <c r="GG48" i="126"/>
  <c r="GG45" i="126"/>
  <c r="QY166" i="126"/>
  <c r="GG37" i="126"/>
  <c r="GG32" i="126"/>
  <c r="GG40" i="126"/>
  <c r="GG30" i="126"/>
  <c r="GG46" i="126"/>
  <c r="GG43" i="126"/>
  <c r="GG42" i="126"/>
  <c r="GG34" i="126"/>
  <c r="GG33" i="126"/>
  <c r="GG44" i="126"/>
  <c r="GG39" i="126"/>
  <c r="GG31" i="126"/>
  <c r="GG41" i="126"/>
  <c r="QY26" i="126"/>
  <c r="GG35" i="126"/>
  <c r="GG29" i="126"/>
  <c r="GG38" i="126"/>
  <c r="I30" i="126"/>
  <c r="I29" i="126"/>
  <c r="OP46" i="126"/>
  <c r="OP47" i="126"/>
  <c r="OP44" i="126"/>
  <c r="OP41" i="126"/>
  <c r="OP48" i="126"/>
  <c r="OP39" i="126"/>
  <c r="OP34" i="126"/>
  <c r="OP35" i="126"/>
  <c r="OP40" i="126"/>
  <c r="OP42" i="126"/>
  <c r="OP38" i="126"/>
  <c r="OP32" i="126"/>
  <c r="OP37" i="126"/>
  <c r="OP36" i="126"/>
  <c r="OP33" i="126"/>
  <c r="OP31" i="126"/>
  <c r="OP45" i="126"/>
  <c r="OP43" i="126"/>
  <c r="OP29" i="126"/>
  <c r="OP30" i="126"/>
  <c r="PG18" i="126"/>
  <c r="PE18" i="126"/>
  <c r="QZ314" i="126"/>
  <c r="QZ286" i="126"/>
  <c r="QZ230" i="126"/>
  <c r="QZ146" i="126"/>
  <c r="QZ90" i="126"/>
  <c r="QZ174" i="126"/>
  <c r="QZ258" i="126"/>
  <c r="QZ118" i="126"/>
  <c r="QZ62" i="126"/>
  <c r="QZ202" i="126"/>
  <c r="QZ34" i="126"/>
  <c r="QZ6" i="126"/>
  <c r="QM259" i="126"/>
  <c r="QM147" i="126"/>
  <c r="QM315" i="126"/>
  <c r="QM231" i="126"/>
  <c r="QM91" i="126"/>
  <c r="QM287" i="126"/>
  <c r="QM203" i="126"/>
  <c r="QM175" i="126"/>
  <c r="QM63" i="126"/>
  <c r="QM119" i="126"/>
  <c r="QM35" i="126"/>
  <c r="K28" i="126"/>
  <c r="PF18" i="126"/>
  <c r="L28" i="126"/>
  <c r="DA5" i="126"/>
  <c r="QN296" i="126"/>
  <c r="QN184" i="126"/>
  <c r="QN268" i="126"/>
  <c r="QN156" i="126"/>
  <c r="QN240" i="126"/>
  <c r="QN100" i="126"/>
  <c r="QN324" i="126"/>
  <c r="QN212" i="126"/>
  <c r="QN44" i="126"/>
  <c r="QN128" i="126"/>
  <c r="QN72" i="126"/>
  <c r="CM14" i="126"/>
  <c r="CM16" i="126"/>
  <c r="QZ306" i="126"/>
  <c r="QZ334" i="126"/>
  <c r="QZ194" i="126"/>
  <c r="QZ250" i="126"/>
  <c r="QZ278" i="126"/>
  <c r="QZ82" i="126"/>
  <c r="QZ110" i="126"/>
  <c r="QZ54" i="126"/>
  <c r="QZ222" i="126"/>
  <c r="QZ166" i="126"/>
  <c r="QZ138" i="126"/>
  <c r="QZ26" i="126"/>
  <c r="NU21" i="126"/>
  <c r="NU18" i="126"/>
  <c r="NU22" i="126"/>
  <c r="NU17" i="126"/>
  <c r="NU11" i="126"/>
  <c r="NU10" i="126"/>
  <c r="NU19" i="126"/>
  <c r="QY268" i="126"/>
  <c r="QY156" i="126"/>
  <c r="QY240" i="126"/>
  <c r="QY212" i="126"/>
  <c r="QY184" i="126"/>
  <c r="QY296" i="126"/>
  <c r="QY100" i="126"/>
  <c r="QY128" i="126"/>
  <c r="QY324" i="126"/>
  <c r="BY43" i="126"/>
  <c r="BY48" i="126"/>
  <c r="QY72" i="126"/>
  <c r="BY38" i="126"/>
  <c r="BY36" i="126"/>
  <c r="BY45" i="126"/>
  <c r="BY33" i="126"/>
  <c r="BY44" i="126"/>
  <c r="BY31" i="126"/>
  <c r="BY40" i="126"/>
  <c r="BY29" i="126"/>
  <c r="BY47" i="126"/>
  <c r="BY46" i="126"/>
  <c r="BY41" i="126"/>
  <c r="QY44" i="126"/>
  <c r="BY42" i="126"/>
  <c r="BY32" i="126"/>
  <c r="BY39" i="126"/>
  <c r="BY30" i="126"/>
  <c r="BY35" i="126"/>
  <c r="BY37" i="126"/>
  <c r="QM328" i="126"/>
  <c r="QM216" i="126"/>
  <c r="QM300" i="126"/>
  <c r="QM132" i="126"/>
  <c r="QM272" i="126"/>
  <c r="QM188" i="126"/>
  <c r="QM104" i="126"/>
  <c r="QM76" i="126"/>
  <c r="QM160" i="126"/>
  <c r="QM244" i="126"/>
  <c r="QM48" i="126"/>
  <c r="CF11" i="126"/>
  <c r="CF24" i="126"/>
  <c r="CF15" i="126"/>
  <c r="CF22" i="126"/>
  <c r="CF20" i="126"/>
  <c r="CF8" i="126"/>
  <c r="CF14" i="126"/>
  <c r="CF23" i="126"/>
  <c r="QN305" i="126"/>
  <c r="QN193" i="126"/>
  <c r="QN277" i="126"/>
  <c r="QN249" i="126"/>
  <c r="QN221" i="126"/>
  <c r="QN333" i="126"/>
  <c r="QN137" i="126"/>
  <c r="QN165" i="126"/>
  <c r="QN109" i="126"/>
  <c r="QN53" i="126"/>
  <c r="QN25" i="126"/>
  <c r="QN81" i="126"/>
  <c r="DA20" i="126"/>
  <c r="BD24" i="126"/>
  <c r="QM323" i="126"/>
  <c r="QM211" i="126"/>
  <c r="QM127" i="126"/>
  <c r="QM239" i="126"/>
  <c r="QM155" i="126"/>
  <c r="QM267" i="126"/>
  <c r="QM183" i="126"/>
  <c r="QM99" i="126"/>
  <c r="QM295" i="126"/>
  <c r="QM71" i="126"/>
  <c r="HI12" i="126"/>
  <c r="HI16" i="126"/>
  <c r="HI21" i="126"/>
  <c r="HI9" i="126"/>
  <c r="HI20" i="126"/>
  <c r="HI17" i="126"/>
  <c r="HI18" i="126"/>
  <c r="HI19" i="126"/>
  <c r="QM43" i="126"/>
  <c r="QM296" i="126"/>
  <c r="QM184" i="126"/>
  <c r="QM156" i="126"/>
  <c r="QM268" i="126"/>
  <c r="QM212" i="126"/>
  <c r="QM324" i="126"/>
  <c r="QM240" i="126"/>
  <c r="QM100" i="126"/>
  <c r="QM44" i="126"/>
  <c r="QM128" i="126"/>
  <c r="QM72" i="126"/>
  <c r="BY16" i="126"/>
  <c r="BY24" i="126"/>
  <c r="BY20" i="126"/>
  <c r="BY9" i="126"/>
  <c r="QM248" i="126"/>
  <c r="QM332" i="126"/>
  <c r="QM136" i="126"/>
  <c r="QM304" i="126"/>
  <c r="QM220" i="126"/>
  <c r="QM276" i="126"/>
  <c r="QM192" i="126"/>
  <c r="QM164" i="126"/>
  <c r="QM80" i="126"/>
  <c r="QM52" i="126"/>
  <c r="QM108" i="126"/>
  <c r="CM24" i="126"/>
  <c r="CM15" i="126"/>
  <c r="CM20" i="126"/>
  <c r="CM19" i="126"/>
  <c r="CM23" i="126"/>
  <c r="CM21" i="126"/>
  <c r="QN289" i="126"/>
  <c r="QN177" i="126"/>
  <c r="QN121" i="126"/>
  <c r="QN261" i="126"/>
  <c r="QN233" i="126"/>
  <c r="QN93" i="126"/>
  <c r="QN149" i="126"/>
  <c r="QN65" i="126"/>
  <c r="QN205" i="126"/>
  <c r="QN37" i="126"/>
  <c r="QN317" i="126"/>
  <c r="QY193" i="126"/>
  <c r="QY165" i="126"/>
  <c r="QY277" i="126"/>
  <c r="QY221" i="126"/>
  <c r="QY249" i="126"/>
  <c r="QY333" i="126"/>
  <c r="QY305" i="126"/>
  <c r="EJ47" i="126"/>
  <c r="EJ44" i="126"/>
  <c r="QY81" i="126"/>
  <c r="QY109" i="126"/>
  <c r="EJ39" i="126"/>
  <c r="EJ46" i="126"/>
  <c r="EJ37" i="126"/>
  <c r="EJ43" i="126"/>
  <c r="EJ34" i="126"/>
  <c r="QY53" i="126"/>
  <c r="QY137" i="126"/>
  <c r="EJ32" i="126"/>
  <c r="EJ41" i="126"/>
  <c r="EJ36" i="126"/>
  <c r="EJ48" i="126"/>
  <c r="EJ40" i="126"/>
  <c r="QY25" i="126"/>
  <c r="EJ38" i="126"/>
  <c r="EJ33" i="126"/>
  <c r="EJ30" i="126"/>
  <c r="EJ45" i="126"/>
  <c r="EJ35" i="126"/>
  <c r="EJ31" i="126"/>
  <c r="EJ42" i="126"/>
  <c r="QM190" i="126"/>
  <c r="QM162" i="126"/>
  <c r="QM218" i="126"/>
  <c r="QM274" i="126"/>
  <c r="QM246" i="126"/>
  <c r="QM302" i="126"/>
  <c r="QM134" i="126"/>
  <c r="QM330" i="126"/>
  <c r="QM78" i="126"/>
  <c r="QM106" i="126"/>
  <c r="QM50" i="126"/>
  <c r="QM22" i="126"/>
  <c r="FZ19" i="126"/>
  <c r="FZ14" i="126"/>
  <c r="FZ22" i="126"/>
  <c r="FZ7" i="126"/>
  <c r="FZ6" i="126"/>
  <c r="QY93" i="126"/>
  <c r="QY261" i="126"/>
  <c r="QY233" i="126"/>
  <c r="QY289" i="126"/>
  <c r="DH47" i="126"/>
  <c r="QY65" i="126"/>
  <c r="QY205" i="126"/>
  <c r="DH45" i="126"/>
  <c r="QY149" i="126"/>
  <c r="DH48" i="126"/>
  <c r="DH42" i="126"/>
  <c r="DH40" i="126"/>
  <c r="DH44" i="126"/>
  <c r="QY317" i="126"/>
  <c r="DH46" i="126"/>
  <c r="QY177" i="126"/>
  <c r="DH39" i="126"/>
  <c r="DH35" i="126"/>
  <c r="DH43" i="126"/>
  <c r="QY37" i="126"/>
  <c r="DH37" i="126"/>
  <c r="DH34" i="126"/>
  <c r="DH33" i="126"/>
  <c r="DH30" i="126"/>
  <c r="QY121" i="126"/>
  <c r="DH36" i="126"/>
  <c r="DH32" i="126"/>
  <c r="DH41" i="126"/>
  <c r="DH29" i="126"/>
  <c r="DA15" i="126"/>
  <c r="QY318" i="126"/>
  <c r="QY122" i="126"/>
  <c r="QY178" i="126"/>
  <c r="QY150" i="126"/>
  <c r="QY290" i="126"/>
  <c r="QY262" i="126"/>
  <c r="QY234" i="126"/>
  <c r="QY206" i="126"/>
  <c r="QY94" i="126"/>
  <c r="FE45" i="126"/>
  <c r="FE43" i="126"/>
  <c r="QY66" i="126"/>
  <c r="FE40" i="126"/>
  <c r="FE38" i="126"/>
  <c r="FE44" i="126"/>
  <c r="FE35" i="126"/>
  <c r="FE33" i="126"/>
  <c r="FE39" i="126"/>
  <c r="FE48" i="126"/>
  <c r="FE41" i="126"/>
  <c r="FE37" i="126"/>
  <c r="FE36" i="126"/>
  <c r="QY38" i="126"/>
  <c r="FE47" i="126"/>
  <c r="FE42" i="126"/>
  <c r="FE29" i="126"/>
  <c r="FE46" i="126"/>
  <c r="FE30" i="126"/>
  <c r="QN190" i="126"/>
  <c r="QN162" i="126"/>
  <c r="QN218" i="126"/>
  <c r="QN274" i="126"/>
  <c r="QN246" i="126"/>
  <c r="QN302" i="126"/>
  <c r="QN134" i="126"/>
  <c r="QN330" i="126"/>
  <c r="QN78" i="126"/>
  <c r="QN106" i="126"/>
  <c r="QN50" i="126"/>
  <c r="QZ327" i="126"/>
  <c r="QZ215" i="126"/>
  <c r="QZ131" i="126"/>
  <c r="QZ271" i="126"/>
  <c r="QZ243" i="126"/>
  <c r="QZ299" i="126"/>
  <c r="QZ187" i="126"/>
  <c r="QZ47" i="126"/>
  <c r="QZ103" i="126"/>
  <c r="QZ159" i="126"/>
  <c r="QZ75" i="126"/>
  <c r="I48" i="126"/>
  <c r="L46" i="126"/>
  <c r="I47" i="126"/>
  <c r="QM305" i="126"/>
  <c r="QM193" i="126"/>
  <c r="QM277" i="126"/>
  <c r="QM249" i="126"/>
  <c r="QM221" i="126"/>
  <c r="QM333" i="126"/>
  <c r="QM137" i="126"/>
  <c r="QM165" i="126"/>
  <c r="QM109" i="126"/>
  <c r="QM53" i="126"/>
  <c r="EJ22" i="126"/>
  <c r="EJ19" i="126"/>
  <c r="EJ20" i="126"/>
  <c r="EJ14" i="126"/>
  <c r="QM25" i="126"/>
  <c r="EJ24" i="126"/>
  <c r="QM337" i="126"/>
  <c r="QM225" i="126"/>
  <c r="QM309" i="126"/>
  <c r="QM253" i="126"/>
  <c r="QM169" i="126"/>
  <c r="QM57" i="126"/>
  <c r="QM141" i="126"/>
  <c r="QM85" i="126"/>
  <c r="QM197" i="126"/>
  <c r="QM281" i="126"/>
  <c r="QM113" i="126"/>
  <c r="EQ21" i="126"/>
  <c r="EQ24" i="126"/>
  <c r="EQ18" i="126"/>
  <c r="QM29" i="126"/>
  <c r="PG22" i="126"/>
  <c r="PH22" i="126" s="1"/>
  <c r="QM326" i="126"/>
  <c r="QM214" i="126"/>
  <c r="QM186" i="126"/>
  <c r="QM158" i="126"/>
  <c r="QM298" i="126"/>
  <c r="QM242" i="126"/>
  <c r="QM74" i="126"/>
  <c r="QM102" i="126"/>
  <c r="QM270" i="126"/>
  <c r="QM46" i="126"/>
  <c r="QM130" i="126"/>
  <c r="FS10" i="126"/>
  <c r="FS15" i="126"/>
  <c r="FS20" i="126"/>
  <c r="FE32" i="126"/>
  <c r="LC24" i="126"/>
  <c r="LC16" i="126"/>
  <c r="LC23" i="126"/>
  <c r="LC21" i="126"/>
  <c r="QM266" i="126"/>
  <c r="QM294" i="126"/>
  <c r="QM322" i="126"/>
  <c r="QM98" i="126"/>
  <c r="QM126" i="126"/>
  <c r="QM238" i="126"/>
  <c r="QM210" i="126"/>
  <c r="QM182" i="126"/>
  <c r="QM70" i="126"/>
  <c r="QM42" i="126"/>
  <c r="FL16" i="126"/>
  <c r="FL21" i="126"/>
  <c r="FL11" i="126"/>
  <c r="QN170" i="126"/>
  <c r="QN310" i="126"/>
  <c r="QN254" i="126"/>
  <c r="QN338" i="126"/>
  <c r="QN282" i="126"/>
  <c r="QN58" i="126"/>
  <c r="QN142" i="126"/>
  <c r="QN226" i="126"/>
  <c r="QN114" i="126"/>
  <c r="QN198" i="126"/>
  <c r="QN86" i="126"/>
  <c r="QZ263" i="126"/>
  <c r="QZ151" i="126"/>
  <c r="QZ291" i="126"/>
  <c r="QZ319" i="126"/>
  <c r="QZ179" i="126"/>
  <c r="QZ123" i="126"/>
  <c r="QZ95" i="126"/>
  <c r="QZ207" i="126"/>
  <c r="QZ235" i="126"/>
  <c r="QZ67" i="126"/>
  <c r="QZ39" i="126"/>
  <c r="BK35" i="126"/>
  <c r="QN266" i="126"/>
  <c r="QN294" i="126"/>
  <c r="QN322" i="126"/>
  <c r="QN98" i="126"/>
  <c r="QN126" i="126"/>
  <c r="QN238" i="126"/>
  <c r="QN210" i="126"/>
  <c r="QN182" i="126"/>
  <c r="QN70" i="126"/>
  <c r="QN42" i="126"/>
  <c r="QN154" i="126"/>
  <c r="PE20" i="126"/>
  <c r="QY294" i="126"/>
  <c r="QY322" i="126"/>
  <c r="QY210" i="126"/>
  <c r="QY238" i="126"/>
  <c r="QY70" i="126"/>
  <c r="QY182" i="126"/>
  <c r="QY154" i="126"/>
  <c r="QY266" i="126"/>
  <c r="QY126" i="126"/>
  <c r="QY98" i="126"/>
  <c r="FL36" i="126"/>
  <c r="FL44" i="126"/>
  <c r="FL48" i="126"/>
  <c r="FL45" i="126"/>
  <c r="FL39" i="126"/>
  <c r="FL31" i="126"/>
  <c r="FL38" i="126"/>
  <c r="FL29" i="126"/>
  <c r="FL46" i="126"/>
  <c r="FL42" i="126"/>
  <c r="FL35" i="126"/>
  <c r="FL47" i="126"/>
  <c r="QY42" i="126"/>
  <c r="FL34" i="126"/>
  <c r="FL32" i="126"/>
  <c r="FL33" i="126"/>
  <c r="FL30" i="126"/>
  <c r="FL41" i="126"/>
  <c r="FL43" i="126"/>
  <c r="FL37" i="126"/>
  <c r="QZ284" i="126"/>
  <c r="QZ172" i="126"/>
  <c r="QZ312" i="126"/>
  <c r="QZ256" i="126"/>
  <c r="QZ144" i="126"/>
  <c r="QZ200" i="126"/>
  <c r="QZ88" i="126"/>
  <c r="QZ116" i="126"/>
  <c r="QZ228" i="126"/>
  <c r="QZ32" i="126"/>
  <c r="QZ60" i="126"/>
  <c r="QN232" i="126"/>
  <c r="QN316" i="126"/>
  <c r="QN204" i="126"/>
  <c r="QN176" i="126"/>
  <c r="QN148" i="126"/>
  <c r="QN120" i="126"/>
  <c r="QN288" i="126"/>
  <c r="QN260" i="126"/>
  <c r="QN64" i="126"/>
  <c r="QN92" i="126"/>
  <c r="PE6" i="126"/>
  <c r="PH6" i="126" s="1"/>
  <c r="QN8" i="126"/>
  <c r="EQ13" i="126"/>
  <c r="EQ14" i="126"/>
  <c r="EQ15" i="126"/>
  <c r="QM273" i="126"/>
  <c r="QM161" i="126"/>
  <c r="QM301" i="126"/>
  <c r="QM329" i="126"/>
  <c r="QM105" i="126"/>
  <c r="QM217" i="126"/>
  <c r="QM189" i="126"/>
  <c r="QM133" i="126"/>
  <c r="QM77" i="126"/>
  <c r="QM49" i="126"/>
  <c r="QM245" i="126"/>
  <c r="EC24" i="126"/>
  <c r="EC15" i="126"/>
  <c r="EC19" i="126"/>
  <c r="DO17" i="126"/>
  <c r="FL17" i="126"/>
  <c r="DO19" i="126"/>
  <c r="PF20" i="126"/>
  <c r="PG21" i="126"/>
  <c r="PF21" i="126"/>
  <c r="PE21" i="126"/>
  <c r="PH21" i="126" s="1"/>
  <c r="QM81" i="126"/>
  <c r="QY316" i="126"/>
  <c r="QY204" i="126"/>
  <c r="QY288" i="126"/>
  <c r="QY260" i="126"/>
  <c r="QY232" i="126"/>
  <c r="QY148" i="126"/>
  <c r="QY176" i="126"/>
  <c r="BK47" i="126"/>
  <c r="QY92" i="126"/>
  <c r="BK46" i="126"/>
  <c r="BK44" i="126"/>
  <c r="BK42" i="126"/>
  <c r="BK45" i="126"/>
  <c r="BK43" i="126"/>
  <c r="BK40" i="126"/>
  <c r="QY64" i="126"/>
  <c r="QY36" i="126"/>
  <c r="BK37" i="126"/>
  <c r="BK36" i="126"/>
  <c r="BK48" i="126"/>
  <c r="BK31" i="126"/>
  <c r="QY120" i="126"/>
  <c r="BK33" i="126"/>
  <c r="BK39" i="126"/>
  <c r="BK29" i="126"/>
  <c r="QM264" i="126"/>
  <c r="QM152" i="126"/>
  <c r="QM292" i="126"/>
  <c r="QM320" i="126"/>
  <c r="QM208" i="126"/>
  <c r="QM96" i="126"/>
  <c r="QM180" i="126"/>
  <c r="QM236" i="126"/>
  <c r="QM124" i="126"/>
  <c r="QM68" i="126"/>
  <c r="BR23" i="126"/>
  <c r="QM40" i="126"/>
  <c r="BR17" i="126"/>
  <c r="BR21" i="126"/>
  <c r="BR12" i="126"/>
  <c r="BR24" i="126"/>
  <c r="FL9" i="126"/>
  <c r="FL10" i="126"/>
  <c r="QZ229" i="126"/>
  <c r="QZ285" i="126"/>
  <c r="QZ257" i="126"/>
  <c r="QZ145" i="126"/>
  <c r="QZ61" i="126"/>
  <c r="QZ201" i="126"/>
  <c r="QZ173" i="126"/>
  <c r="QZ117" i="126"/>
  <c r="QZ313" i="126"/>
  <c r="QZ33" i="126"/>
  <c r="QZ89" i="126"/>
  <c r="QM289" i="126"/>
  <c r="QM177" i="126"/>
  <c r="QM121" i="126"/>
  <c r="QM233" i="126"/>
  <c r="QM93" i="126"/>
  <c r="QM205" i="126"/>
  <c r="QM149" i="126"/>
  <c r="QM37" i="126"/>
  <c r="QM317" i="126"/>
  <c r="QM261" i="126"/>
  <c r="QM65" i="126"/>
  <c r="DH23" i="126"/>
  <c r="DH17" i="126"/>
  <c r="DH21" i="126"/>
  <c r="DH24" i="126"/>
  <c r="DO18" i="126"/>
  <c r="FS19" i="126"/>
  <c r="QN22" i="126"/>
  <c r="BK38" i="126"/>
  <c r="QM321" i="126"/>
  <c r="QM209" i="126"/>
  <c r="QM293" i="126"/>
  <c r="QM265" i="126"/>
  <c r="QM181" i="126"/>
  <c r="QM153" i="126"/>
  <c r="QM69" i="126"/>
  <c r="QM125" i="126"/>
  <c r="QM97" i="126"/>
  <c r="DO12" i="126"/>
  <c r="DO21" i="126"/>
  <c r="QM237" i="126"/>
  <c r="DO23" i="126"/>
  <c r="DO16" i="126"/>
  <c r="QM41" i="126"/>
  <c r="QN273" i="126"/>
  <c r="QN161" i="126"/>
  <c r="QN329" i="126"/>
  <c r="QN105" i="126"/>
  <c r="QN217" i="126"/>
  <c r="QN189" i="126"/>
  <c r="QN301" i="126"/>
  <c r="QN77" i="126"/>
  <c r="QN49" i="126"/>
  <c r="QN133" i="126"/>
  <c r="QN245" i="126"/>
  <c r="FS18" i="126"/>
  <c r="QM18" i="126"/>
  <c r="BR19" i="126"/>
  <c r="PH24" i="126"/>
  <c r="DO35" i="126"/>
  <c r="QM170" i="126"/>
  <c r="QM310" i="126"/>
  <c r="QM254" i="126"/>
  <c r="QM338" i="126"/>
  <c r="QM282" i="126"/>
  <c r="QM58" i="126"/>
  <c r="QM142" i="126"/>
  <c r="QM226" i="126"/>
  <c r="QM198" i="126"/>
  <c r="QM86" i="126"/>
  <c r="QM114" i="126"/>
  <c r="GN20" i="126"/>
  <c r="QY226" i="126"/>
  <c r="QY198" i="126"/>
  <c r="QY170" i="126"/>
  <c r="QY338" i="126"/>
  <c r="QY254" i="126"/>
  <c r="QY282" i="126"/>
  <c r="QY310" i="126"/>
  <c r="QY142" i="126"/>
  <c r="QY86" i="126"/>
  <c r="QY114" i="126"/>
  <c r="GN48" i="126"/>
  <c r="GN47" i="126"/>
  <c r="GN42" i="126"/>
  <c r="GN46" i="126"/>
  <c r="QY58" i="126"/>
  <c r="QY30" i="126"/>
  <c r="GN43" i="126"/>
  <c r="GN41" i="126"/>
  <c r="GN36" i="126"/>
  <c r="GN37" i="126"/>
  <c r="GN34" i="126"/>
  <c r="GN33" i="126"/>
  <c r="GN44" i="126"/>
  <c r="GN29" i="126"/>
  <c r="GN32" i="126"/>
  <c r="GN39" i="126"/>
  <c r="GN40" i="126"/>
  <c r="GN38" i="126"/>
  <c r="QY330" i="126"/>
  <c r="QY302" i="126"/>
  <c r="QY274" i="126"/>
  <c r="QY246" i="126"/>
  <c r="QY218" i="126"/>
  <c r="QY106" i="126"/>
  <c r="QY134" i="126"/>
  <c r="FZ46" i="126"/>
  <c r="FZ44" i="126"/>
  <c r="QY162" i="126"/>
  <c r="FZ41" i="126"/>
  <c r="FZ43" i="126"/>
  <c r="FZ39" i="126"/>
  <c r="FZ48" i="126"/>
  <c r="FZ45" i="126"/>
  <c r="FZ47" i="126"/>
  <c r="QY50" i="126"/>
  <c r="FZ42" i="126"/>
  <c r="FZ34" i="126"/>
  <c r="QY78" i="126"/>
  <c r="FZ40" i="126"/>
  <c r="FZ32" i="126"/>
  <c r="QZ295" i="126"/>
  <c r="QZ183" i="126"/>
  <c r="QZ71" i="126"/>
  <c r="QZ99" i="126"/>
  <c r="QZ323" i="126"/>
  <c r="QZ267" i="126"/>
  <c r="QZ239" i="126"/>
  <c r="QZ211" i="126"/>
  <c r="QZ127" i="126"/>
  <c r="QZ43" i="126"/>
  <c r="K22" i="126"/>
  <c r="QZ338" i="126"/>
  <c r="QZ226" i="126"/>
  <c r="QZ198" i="126"/>
  <c r="QZ170" i="126"/>
  <c r="QZ254" i="126"/>
  <c r="QZ282" i="126"/>
  <c r="QZ310" i="126"/>
  <c r="QZ142" i="126"/>
  <c r="QZ86" i="126"/>
  <c r="QZ114" i="126"/>
  <c r="QZ58" i="126"/>
  <c r="GN31" i="126"/>
  <c r="EX33" i="126"/>
  <c r="FZ37" i="126"/>
  <c r="L22" i="126"/>
  <c r="QN335" i="126"/>
  <c r="QN307" i="126"/>
  <c r="QN111" i="126"/>
  <c r="QN279" i="126"/>
  <c r="QN251" i="126"/>
  <c r="QN223" i="126"/>
  <c r="QN195" i="126"/>
  <c r="QN83" i="126"/>
  <c r="QN139" i="126"/>
  <c r="QN27" i="126"/>
  <c r="QN167" i="126"/>
  <c r="QN55" i="126"/>
  <c r="HW46" i="126"/>
  <c r="QZ134" i="126"/>
  <c r="QZ302" i="126"/>
  <c r="QZ162" i="126"/>
  <c r="QZ218" i="126"/>
  <c r="QZ330" i="126"/>
  <c r="QZ246" i="126"/>
  <c r="QZ50" i="126"/>
  <c r="QZ78" i="126"/>
  <c r="QZ274" i="126"/>
  <c r="QZ190" i="126"/>
  <c r="QY307" i="126"/>
  <c r="QY195" i="126"/>
  <c r="QY279" i="126"/>
  <c r="QY167" i="126"/>
  <c r="QY335" i="126"/>
  <c r="QY251" i="126"/>
  <c r="QY139" i="126"/>
  <c r="QY223" i="126"/>
  <c r="QY55" i="126"/>
  <c r="QY111" i="126"/>
  <c r="QY83" i="126"/>
  <c r="ID46" i="126"/>
  <c r="ID35" i="126"/>
  <c r="ID45" i="126"/>
  <c r="ID48" i="126"/>
  <c r="ID47" i="126"/>
  <c r="ID30" i="126"/>
  <c r="ID40" i="126"/>
  <c r="ID44" i="126"/>
  <c r="ID41" i="126"/>
  <c r="ID38" i="126"/>
  <c r="ID37" i="126"/>
  <c r="ID36" i="126"/>
  <c r="ID34" i="126"/>
  <c r="ID33" i="126"/>
  <c r="QM339" i="126"/>
  <c r="QM227" i="126"/>
  <c r="QM283" i="126"/>
  <c r="QM255" i="126"/>
  <c r="QM143" i="126"/>
  <c r="QM311" i="126"/>
  <c r="QM115" i="126"/>
  <c r="QM199" i="126"/>
  <c r="QM87" i="126"/>
  <c r="QM171" i="126"/>
  <c r="QM59" i="126"/>
  <c r="IK24" i="126"/>
  <c r="QM31" i="126"/>
  <c r="DO32" i="126"/>
  <c r="KO21" i="126"/>
  <c r="KO20" i="126"/>
  <c r="QZ309" i="126"/>
  <c r="QZ197" i="126"/>
  <c r="QZ337" i="126"/>
  <c r="QZ281" i="126"/>
  <c r="QZ85" i="126"/>
  <c r="QZ169" i="126"/>
  <c r="QZ225" i="126"/>
  <c r="QZ253" i="126"/>
  <c r="QZ141" i="126"/>
  <c r="QZ57" i="126"/>
  <c r="QZ113" i="126"/>
  <c r="QZ29" i="126"/>
  <c r="QZ279" i="126"/>
  <c r="QZ167" i="126"/>
  <c r="QZ335" i="126"/>
  <c r="QZ251" i="126"/>
  <c r="QZ223" i="126"/>
  <c r="QZ195" i="126"/>
  <c r="QZ139" i="126"/>
  <c r="QZ55" i="126"/>
  <c r="QZ111" i="126"/>
  <c r="QZ307" i="126"/>
  <c r="QZ83" i="126"/>
  <c r="QN321" i="126"/>
  <c r="QN209" i="126"/>
  <c r="QN293" i="126"/>
  <c r="QN265" i="126"/>
  <c r="QN237" i="126"/>
  <c r="QN181" i="126"/>
  <c r="QN153" i="126"/>
  <c r="QN97" i="126"/>
  <c r="QN69" i="126"/>
  <c r="QN125" i="126"/>
  <c r="PE14" i="126"/>
  <c r="QM258" i="126"/>
  <c r="QM314" i="126"/>
  <c r="QM286" i="126"/>
  <c r="QM174" i="126"/>
  <c r="QM146" i="126"/>
  <c r="QM118" i="126"/>
  <c r="QM62" i="126"/>
  <c r="QM34" i="126"/>
  <c r="QM202" i="126"/>
  <c r="QM90" i="126"/>
  <c r="QM275" i="126"/>
  <c r="QM163" i="126"/>
  <c r="QM303" i="126"/>
  <c r="QM331" i="126"/>
  <c r="QM247" i="126"/>
  <c r="QM79" i="126"/>
  <c r="QM219" i="126"/>
  <c r="QM135" i="126"/>
  <c r="QM51" i="126"/>
  <c r="EX34" i="126"/>
  <c r="QY153" i="126"/>
  <c r="QY181" i="126"/>
  <c r="QY265" i="126"/>
  <c r="QY237" i="126"/>
  <c r="QY293" i="126"/>
  <c r="QY209" i="126"/>
  <c r="QY125" i="126"/>
  <c r="QY321" i="126"/>
  <c r="DO45" i="126"/>
  <c r="DO43" i="126"/>
  <c r="DO46" i="126"/>
  <c r="QY69" i="126"/>
  <c r="DO44" i="126"/>
  <c r="DO38" i="126"/>
  <c r="DO36" i="126"/>
  <c r="DO47" i="126"/>
  <c r="DO48" i="126"/>
  <c r="DO33" i="126"/>
  <c r="DO31" i="126"/>
  <c r="DO42" i="126"/>
  <c r="QY41" i="126"/>
  <c r="DO41" i="126"/>
  <c r="DO40" i="126"/>
  <c r="DO39" i="126"/>
  <c r="QY97" i="126"/>
  <c r="DO34" i="126"/>
  <c r="PF14" i="126"/>
  <c r="HW29" i="126"/>
  <c r="FZ38" i="126"/>
  <c r="ID43" i="126"/>
  <c r="IK23" i="126"/>
  <c r="QY291" i="126"/>
  <c r="QY179" i="126"/>
  <c r="QY263" i="126"/>
  <c r="QY151" i="126"/>
  <c r="QY319" i="126"/>
  <c r="QY207" i="126"/>
  <c r="QY123" i="126"/>
  <c r="HB43" i="126"/>
  <c r="QY235" i="126"/>
  <c r="HB38" i="126"/>
  <c r="HB36" i="126"/>
  <c r="QY67" i="126"/>
  <c r="HB44" i="126"/>
  <c r="HB41" i="126"/>
  <c r="HB33" i="126"/>
  <c r="HB37" i="126"/>
  <c r="QY95" i="126"/>
  <c r="HB31" i="126"/>
  <c r="HB46" i="126"/>
  <c r="HB29" i="126"/>
  <c r="HB39" i="126"/>
  <c r="HB47" i="126"/>
  <c r="HB48" i="126"/>
  <c r="HB42" i="126"/>
  <c r="QY39" i="126"/>
  <c r="HB35" i="126"/>
  <c r="HB40" i="126"/>
  <c r="KO45" i="126"/>
  <c r="KO43" i="126"/>
  <c r="KO47" i="126"/>
  <c r="KO38" i="126"/>
  <c r="KO36" i="126"/>
  <c r="KO48" i="126"/>
  <c r="KO33" i="126"/>
  <c r="KO42" i="126"/>
  <c r="KO31" i="126"/>
  <c r="KO29" i="126"/>
  <c r="KO40" i="126"/>
  <c r="KO35" i="126"/>
  <c r="KO46" i="126"/>
  <c r="KO34" i="126"/>
  <c r="KO32" i="126"/>
  <c r="QM241" i="126"/>
  <c r="QM269" i="126"/>
  <c r="QM297" i="126"/>
  <c r="QM325" i="126"/>
  <c r="QM129" i="126"/>
  <c r="QM73" i="126"/>
  <c r="QM213" i="126"/>
  <c r="QM157" i="126"/>
  <c r="QM45" i="126"/>
  <c r="QM185" i="126"/>
  <c r="QM101" i="126"/>
  <c r="QN258" i="126"/>
  <c r="QN118" i="126"/>
  <c r="QN314" i="126"/>
  <c r="QN286" i="126"/>
  <c r="QN146" i="126"/>
  <c r="QN174" i="126"/>
  <c r="QN62" i="126"/>
  <c r="QN34" i="126"/>
  <c r="QN202" i="126"/>
  <c r="QN90" i="126"/>
  <c r="QM66" i="126"/>
  <c r="QM262" i="126"/>
  <c r="QM234" i="126"/>
  <c r="QM206" i="126"/>
  <c r="QM318" i="126"/>
  <c r="QM94" i="126"/>
  <c r="QM122" i="126"/>
  <c r="QM150" i="126"/>
  <c r="QM290" i="126"/>
  <c r="FE23" i="126"/>
  <c r="QM38" i="126"/>
  <c r="EX22" i="126"/>
  <c r="QN303" i="126"/>
  <c r="QN331" i="126"/>
  <c r="QN247" i="126"/>
  <c r="QN163" i="126"/>
  <c r="QN79" i="126"/>
  <c r="QN219" i="126"/>
  <c r="QN135" i="126"/>
  <c r="QN275" i="126"/>
  <c r="QN51" i="126"/>
  <c r="QN107" i="126"/>
  <c r="QN191" i="126"/>
  <c r="QZ293" i="126"/>
  <c r="QZ181" i="126"/>
  <c r="QZ265" i="126"/>
  <c r="QZ237" i="126"/>
  <c r="QZ209" i="126"/>
  <c r="QZ125" i="126"/>
  <c r="QZ321" i="126"/>
  <c r="QZ153" i="126"/>
  <c r="QZ69" i="126"/>
  <c r="QZ97" i="126"/>
  <c r="GN18" i="126"/>
  <c r="QY314" i="126"/>
  <c r="QY118" i="126"/>
  <c r="QY286" i="126"/>
  <c r="QY230" i="126"/>
  <c r="QY202" i="126"/>
  <c r="EX47" i="126"/>
  <c r="QY90" i="126"/>
  <c r="QY174" i="126"/>
  <c r="QY258" i="126"/>
  <c r="QY62" i="126"/>
  <c r="QY146" i="126"/>
  <c r="EX42" i="126"/>
  <c r="EX40" i="126"/>
  <c r="EX45" i="126"/>
  <c r="EX41" i="126"/>
  <c r="EX36" i="126"/>
  <c r="EX44" i="126"/>
  <c r="EX37" i="126"/>
  <c r="EX35" i="126"/>
  <c r="EX38" i="126"/>
  <c r="EX39" i="126"/>
  <c r="EX43" i="126"/>
  <c r="EX30" i="126"/>
  <c r="QY34" i="126"/>
  <c r="QZ242" i="126"/>
  <c r="QZ270" i="126"/>
  <c r="QZ298" i="126"/>
  <c r="QZ102" i="126"/>
  <c r="QZ326" i="126"/>
  <c r="QZ158" i="126"/>
  <c r="QZ214" i="126"/>
  <c r="QZ130" i="126"/>
  <c r="QZ186" i="126"/>
  <c r="QZ74" i="126"/>
  <c r="QZ46" i="126"/>
  <c r="QY275" i="126"/>
  <c r="QY163" i="126"/>
  <c r="QY247" i="126"/>
  <c r="QY303" i="126"/>
  <c r="QY331" i="126"/>
  <c r="QY107" i="126"/>
  <c r="QY219" i="126"/>
  <c r="QY79" i="126"/>
  <c r="QY135" i="126"/>
  <c r="QY191" i="126"/>
  <c r="HW44" i="126"/>
  <c r="HW39" i="126"/>
  <c r="HW37" i="126"/>
  <c r="HW43" i="126"/>
  <c r="HW34" i="126"/>
  <c r="HW32" i="126"/>
  <c r="HW48" i="126"/>
  <c r="HW42" i="126"/>
  <c r="HW45" i="126"/>
  <c r="HW40" i="126"/>
  <c r="HW47" i="126"/>
  <c r="HW38" i="126"/>
  <c r="HW36" i="126"/>
  <c r="QY51" i="126"/>
  <c r="HW31" i="126"/>
  <c r="NU45" i="126"/>
  <c r="NU43" i="126"/>
  <c r="NU40" i="126"/>
  <c r="NU38" i="126"/>
  <c r="NU44" i="126"/>
  <c r="NU48" i="126"/>
  <c r="NU47" i="126"/>
  <c r="NU33" i="126"/>
  <c r="NU39" i="126"/>
  <c r="KV48" i="126"/>
  <c r="KV47" i="126"/>
  <c r="KV45" i="126"/>
  <c r="KV40" i="126"/>
  <c r="KV35" i="126"/>
  <c r="KV46" i="126"/>
  <c r="KV41" i="126"/>
  <c r="KV37" i="126"/>
  <c r="KV44" i="126"/>
  <c r="KV36" i="126"/>
  <c r="QM138" i="126"/>
  <c r="K43" i="126"/>
  <c r="L43" i="126"/>
  <c r="QN326" i="126"/>
  <c r="QN214" i="126"/>
  <c r="QN186" i="126"/>
  <c r="QN158" i="126"/>
  <c r="QN298" i="126"/>
  <c r="QN242" i="126"/>
  <c r="QN74" i="126"/>
  <c r="QN102" i="126"/>
  <c r="QN130" i="126"/>
  <c r="QN270" i="126"/>
  <c r="QN46" i="126"/>
  <c r="KV33" i="126"/>
  <c r="QZ322" i="126"/>
  <c r="QZ210" i="126"/>
  <c r="QZ238" i="126"/>
  <c r="QZ70" i="126"/>
  <c r="QZ182" i="126"/>
  <c r="QZ154" i="126"/>
  <c r="QZ126" i="126"/>
  <c r="QZ266" i="126"/>
  <c r="QZ98" i="126"/>
  <c r="QZ42" i="126"/>
  <c r="QY298" i="126"/>
  <c r="QY186" i="126"/>
  <c r="QY158" i="126"/>
  <c r="QY242" i="126"/>
  <c r="QY102" i="126"/>
  <c r="QY326" i="126"/>
  <c r="QY270" i="126"/>
  <c r="FS48" i="126"/>
  <c r="QY214" i="126"/>
  <c r="QY130" i="126"/>
  <c r="FS46" i="126"/>
  <c r="FS41" i="126"/>
  <c r="FS47" i="126"/>
  <c r="FS42" i="126"/>
  <c r="QY74" i="126"/>
  <c r="FS40" i="126"/>
  <c r="QM291" i="126"/>
  <c r="QM179" i="126"/>
  <c r="QM263" i="126"/>
  <c r="QM235" i="126"/>
  <c r="QM207" i="126"/>
  <c r="QM319" i="126"/>
  <c r="QM151" i="126"/>
  <c r="QM123" i="126"/>
  <c r="QM39" i="126"/>
  <c r="QM95" i="126"/>
  <c r="QM67" i="126"/>
  <c r="I45" i="126"/>
  <c r="QY46" i="126"/>
  <c r="QM306" i="126"/>
  <c r="QM278" i="126"/>
  <c r="QM110" i="126"/>
  <c r="QM82" i="126"/>
  <c r="QM250" i="126"/>
  <c r="QM334" i="126"/>
  <c r="QM194" i="126"/>
  <c r="QM166" i="126"/>
  <c r="QM222" i="126"/>
  <c r="QM54" i="126"/>
  <c r="QZ294" i="126"/>
  <c r="QN319" i="126"/>
  <c r="QN263" i="126"/>
  <c r="QN235" i="126"/>
  <c r="QN207" i="126"/>
  <c r="QN291" i="126"/>
  <c r="QN179" i="126"/>
  <c r="QN151" i="126"/>
  <c r="QN123" i="126"/>
  <c r="QN39" i="126"/>
  <c r="QN95" i="126"/>
  <c r="QN67" i="126"/>
  <c r="QM307" i="126"/>
  <c r="QM195" i="126"/>
  <c r="QM111" i="126"/>
  <c r="QM335" i="126"/>
  <c r="QM279" i="126"/>
  <c r="QM251" i="126"/>
  <c r="QM55" i="126"/>
  <c r="QM223" i="126"/>
  <c r="QM83" i="126"/>
  <c r="QM139" i="126"/>
  <c r="QM27" i="126"/>
  <c r="QM167" i="126"/>
  <c r="JF48" i="126"/>
  <c r="JF46" i="126"/>
  <c r="JF47" i="126"/>
  <c r="JF41" i="126"/>
  <c r="JF37" i="126"/>
  <c r="JF36" i="126"/>
  <c r="JF43" i="126"/>
  <c r="JF39" i="126"/>
  <c r="JF38" i="126"/>
  <c r="NU42" i="126"/>
  <c r="I38" i="126"/>
  <c r="GU38" i="126"/>
  <c r="IY43" i="126"/>
  <c r="LX47" i="126"/>
  <c r="LX48" i="126"/>
  <c r="LX43" i="126"/>
  <c r="LX46" i="126"/>
  <c r="LX44" i="126"/>
  <c r="LX40" i="126"/>
  <c r="LC48" i="126"/>
  <c r="LC46" i="126"/>
  <c r="LC44" i="126"/>
  <c r="LC41" i="126"/>
  <c r="LC39" i="126"/>
  <c r="LJ44" i="126"/>
  <c r="LJ48" i="126"/>
  <c r="LJ42" i="126"/>
  <c r="LJ39" i="126"/>
  <c r="LJ37" i="126"/>
  <c r="LJ35" i="126"/>
  <c r="LJ47" i="126"/>
  <c r="K37" i="126"/>
  <c r="GU37" i="126"/>
  <c r="LC47" i="126"/>
  <c r="QN339" i="126"/>
  <c r="QN283" i="126"/>
  <c r="QN255" i="126"/>
  <c r="QN143" i="126"/>
  <c r="QN115" i="126"/>
  <c r="QN227" i="126"/>
  <c r="QN199" i="126"/>
  <c r="QN311" i="126"/>
  <c r="QN87" i="126"/>
  <c r="QN59" i="126"/>
  <c r="GU36" i="126"/>
  <c r="IY37" i="126"/>
  <c r="KA47" i="126"/>
  <c r="KA46" i="126"/>
  <c r="KA44" i="126"/>
  <c r="KA43" i="126"/>
  <c r="KA42" i="126"/>
  <c r="KA45" i="126"/>
  <c r="GU41" i="126"/>
  <c r="LJ41" i="126"/>
  <c r="QZ247" i="126"/>
  <c r="QZ303" i="126"/>
  <c r="QZ331" i="126"/>
  <c r="QZ107" i="126"/>
  <c r="QZ79" i="126"/>
  <c r="QZ163" i="126"/>
  <c r="QZ135" i="126"/>
  <c r="QZ219" i="126"/>
  <c r="QZ275" i="126"/>
  <c r="QZ51" i="126"/>
  <c r="QY339" i="126"/>
  <c r="QY227" i="126"/>
  <c r="QY311" i="126"/>
  <c r="QY199" i="126"/>
  <c r="QY115" i="126"/>
  <c r="QY171" i="126"/>
  <c r="IK47" i="126"/>
  <c r="QY87" i="126"/>
  <c r="QY59" i="126"/>
  <c r="IK45" i="126"/>
  <c r="QY283" i="126"/>
  <c r="QY255" i="126"/>
  <c r="IK42" i="126"/>
  <c r="IK40" i="126"/>
  <c r="IK48" i="126"/>
  <c r="QY143" i="126"/>
  <c r="LC34" i="126"/>
  <c r="IY41" i="126"/>
  <c r="LJ46" i="126"/>
  <c r="QN171" i="126"/>
  <c r="QN315" i="126"/>
  <c r="QN231" i="126"/>
  <c r="QN91" i="126"/>
  <c r="QN287" i="126"/>
  <c r="QN203" i="126"/>
  <c r="QN175" i="126"/>
  <c r="QN63" i="126"/>
  <c r="QN259" i="126"/>
  <c r="QN119" i="126"/>
  <c r="LC37" i="126"/>
  <c r="K25" i="126"/>
  <c r="QY259" i="126"/>
  <c r="QY147" i="126"/>
  <c r="QY231" i="126"/>
  <c r="QY315" i="126"/>
  <c r="QY287" i="126"/>
  <c r="QY203" i="126"/>
  <c r="QY175" i="126"/>
  <c r="QY91" i="126"/>
  <c r="GU47" i="126"/>
  <c r="GU48" i="126"/>
  <c r="GU45" i="126"/>
  <c r="QY35" i="126"/>
  <c r="GU42" i="126"/>
  <c r="QY63" i="126"/>
  <c r="GU46" i="126"/>
  <c r="GU40" i="126"/>
  <c r="LJ36" i="126"/>
  <c r="LX39" i="126"/>
  <c r="LX45" i="126"/>
  <c r="QZ311" i="126"/>
  <c r="QZ199" i="126"/>
  <c r="QZ339" i="126"/>
  <c r="QZ115" i="126"/>
  <c r="QZ59" i="126"/>
  <c r="QZ227" i="126"/>
  <c r="QZ171" i="126"/>
  <c r="QZ87" i="126"/>
  <c r="QZ283" i="126"/>
  <c r="QZ255" i="126"/>
  <c r="QZ143" i="126"/>
  <c r="IY48" i="126"/>
  <c r="IY36" i="126"/>
  <c r="IY46" i="126"/>
  <c r="IY47" i="126"/>
  <c r="IY35" i="126"/>
  <c r="JM46" i="126"/>
  <c r="JM44" i="126"/>
  <c r="JM48" i="126"/>
  <c r="JM41" i="126"/>
  <c r="JM39" i="126"/>
  <c r="JM37" i="126"/>
  <c r="JM43" i="126"/>
  <c r="GU43" i="126"/>
  <c r="ME45" i="126"/>
  <c r="ME43" i="126"/>
  <c r="ME46" i="126"/>
  <c r="JT43" i="126"/>
  <c r="JT44" i="126"/>
  <c r="ME36" i="126"/>
  <c r="ME42" i="126"/>
  <c r="ME38" i="126"/>
  <c r="KH47" i="126"/>
  <c r="KH46" i="126"/>
  <c r="KH45" i="126"/>
  <c r="KH40" i="126"/>
  <c r="KH42" i="126"/>
  <c r="ME47" i="126"/>
  <c r="MS48" i="126"/>
  <c r="MS46" i="126"/>
  <c r="MS47" i="126"/>
  <c r="PK48" i="126"/>
  <c r="M99" i="2"/>
  <c r="Z47" i="126" s="1"/>
  <c r="M113" i="2"/>
  <c r="Z58" i="126" s="1"/>
  <c r="M110" i="2"/>
  <c r="Z54" i="126" s="1"/>
  <c r="M109" i="2"/>
  <c r="Z50" i="126" s="1"/>
  <c r="M95" i="2"/>
  <c r="Z43" i="126" s="1"/>
  <c r="M91" i="2"/>
  <c r="Z44" i="126" s="1"/>
  <c r="M85" i="2"/>
  <c r="Z40" i="126" s="1"/>
  <c r="M81" i="2"/>
  <c r="Z36" i="126" s="1"/>
  <c r="M76" i="2"/>
  <c r="Z37" i="126" s="1"/>
  <c r="M69" i="2"/>
  <c r="Z35" i="126" s="1"/>
  <c r="M68" i="2"/>
  <c r="Z34" i="126" s="1"/>
  <c r="M67" i="2"/>
  <c r="Z33" i="126" s="1"/>
  <c r="M57" i="2"/>
  <c r="Z30" i="126" s="1"/>
  <c r="M54" i="2"/>
  <c r="Z26" i="126" s="1"/>
  <c r="M53" i="2"/>
  <c r="Z22" i="126" s="1"/>
  <c r="M49" i="2"/>
  <c r="Z23" i="126" s="1"/>
  <c r="M43" i="2"/>
  <c r="Z19" i="126" s="1"/>
  <c r="M39" i="2"/>
  <c r="Z15" i="126" s="1"/>
  <c r="M37" i="2"/>
  <c r="Z18" i="126" s="1"/>
  <c r="M36" i="2"/>
  <c r="Z17" i="126" s="1"/>
  <c r="M35" i="2"/>
  <c r="Z16" i="126" s="1"/>
  <c r="M29" i="2"/>
  <c r="Z12" i="126" s="1"/>
  <c r="M25" i="2"/>
  <c r="Z8" i="126" s="1"/>
  <c r="M22" i="2"/>
  <c r="Z11" i="126" s="1"/>
  <c r="M21" i="2"/>
  <c r="Z10" i="126" s="1"/>
  <c r="M20" i="2"/>
  <c r="Z9" i="126" s="1"/>
  <c r="M13" i="2"/>
  <c r="Z7" i="126" s="1"/>
  <c r="M12" i="2"/>
  <c r="Z6" i="126" s="1"/>
  <c r="M11" i="2"/>
  <c r="Z5" i="126" s="1"/>
  <c r="M115" i="22"/>
  <c r="M114" i="22"/>
  <c r="M113" i="22"/>
  <c r="M116" i="22"/>
  <c r="M111" i="22"/>
  <c r="M112" i="22"/>
  <c r="M110" i="22"/>
  <c r="M109" i="22"/>
  <c r="M105" i="22"/>
  <c r="M99" i="22"/>
  <c r="M95" i="22"/>
  <c r="M93" i="22"/>
  <c r="M92" i="22"/>
  <c r="M91" i="22"/>
  <c r="M87" i="22"/>
  <c r="M86" i="22"/>
  <c r="M85" i="22"/>
  <c r="M81" i="22"/>
  <c r="M78" i="22"/>
  <c r="M77" i="22"/>
  <c r="M76" i="22"/>
  <c r="M69" i="22"/>
  <c r="M68" i="22"/>
  <c r="M67" i="22"/>
  <c r="M60" i="22"/>
  <c r="M59" i="22"/>
  <c r="M58" i="22"/>
  <c r="M57" i="22"/>
  <c r="M56" i="22"/>
  <c r="M55" i="22"/>
  <c r="M54" i="22"/>
  <c r="M53" i="22"/>
  <c r="M51" i="22"/>
  <c r="M50" i="22"/>
  <c r="M49" i="22"/>
  <c r="M45" i="22"/>
  <c r="M44" i="22"/>
  <c r="M43" i="22"/>
  <c r="M39" i="22"/>
  <c r="M37" i="22"/>
  <c r="M36" i="22"/>
  <c r="M35" i="22"/>
  <c r="M31" i="22"/>
  <c r="M30" i="22"/>
  <c r="M29" i="22"/>
  <c r="M25" i="22"/>
  <c r="M22" i="22"/>
  <c r="M21" i="22"/>
  <c r="M20" i="22"/>
  <c r="M13" i="22"/>
  <c r="M12" i="22"/>
  <c r="M11" i="22"/>
  <c r="T24" i="49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T7" i="49"/>
  <c r="T6" i="49"/>
  <c r="T5" i="49"/>
  <c r="T4" i="49"/>
  <c r="U4" i="49" s="1"/>
  <c r="M116" i="49"/>
  <c r="AT57" i="126" s="1"/>
  <c r="M115" i="49"/>
  <c r="AT60" i="126" s="1"/>
  <c r="M114" i="49"/>
  <c r="AT59" i="126" s="1"/>
  <c r="M113" i="49"/>
  <c r="AT58" i="126" s="1"/>
  <c r="M112" i="49"/>
  <c r="AT56" i="126" s="1"/>
  <c r="M111" i="49"/>
  <c r="AT55" i="126" s="1"/>
  <c r="M110" i="49"/>
  <c r="AT54" i="126" s="1"/>
  <c r="M109" i="49"/>
  <c r="AT50" i="126" s="1"/>
  <c r="M107" i="49"/>
  <c r="AT53" i="126" s="1"/>
  <c r="M106" i="49"/>
  <c r="AT52" i="126" s="1"/>
  <c r="M105" i="49"/>
  <c r="AT51" i="126" s="1"/>
  <c r="M101" i="49"/>
  <c r="AT49" i="126" s="1"/>
  <c r="M100" i="49"/>
  <c r="AT48" i="126" s="1"/>
  <c r="M99" i="49"/>
  <c r="AT47" i="126" s="1"/>
  <c r="M95" i="49"/>
  <c r="AT43" i="126" s="1"/>
  <c r="M93" i="49"/>
  <c r="AT46" i="126" s="1"/>
  <c r="M92" i="49"/>
  <c r="AT45" i="126" s="1"/>
  <c r="M91" i="49"/>
  <c r="AT44" i="126" s="1"/>
  <c r="M87" i="49"/>
  <c r="AT42" i="126" s="1"/>
  <c r="M86" i="49"/>
  <c r="AT41" i="126" s="1"/>
  <c r="M85" i="49"/>
  <c r="AT40" i="126" s="1"/>
  <c r="M81" i="49"/>
  <c r="AT36" i="126" s="1"/>
  <c r="M78" i="49"/>
  <c r="AT39" i="126" s="1"/>
  <c r="M77" i="49"/>
  <c r="AT38" i="126" s="1"/>
  <c r="M76" i="49"/>
  <c r="AT37" i="126" s="1"/>
  <c r="M69" i="49"/>
  <c r="AT35" i="126" s="1"/>
  <c r="M68" i="49"/>
  <c r="AT34" i="126" s="1"/>
  <c r="M67" i="49"/>
  <c r="AT33" i="126" s="1"/>
  <c r="M60" i="49"/>
  <c r="AT29" i="126" s="1"/>
  <c r="M58" i="49"/>
  <c r="AT31" i="126" s="1"/>
  <c r="M59" i="49"/>
  <c r="AT32" i="126" s="1"/>
  <c r="M57" i="49"/>
  <c r="AT30" i="126" s="1"/>
  <c r="M55" i="49"/>
  <c r="AT27" i="126" s="1"/>
  <c r="M56" i="49"/>
  <c r="AT28" i="126" s="1"/>
  <c r="M54" i="49"/>
  <c r="AT26" i="126" s="1"/>
  <c r="M53" i="49"/>
  <c r="AT22" i="126" s="1"/>
  <c r="M45" i="49"/>
  <c r="AT21" i="126" s="1"/>
  <c r="M44" i="49"/>
  <c r="AT20" i="126" s="1"/>
  <c r="M43" i="49"/>
  <c r="AT19" i="126" s="1"/>
  <c r="M39" i="49"/>
  <c r="AT15" i="126" s="1"/>
  <c r="M37" i="49"/>
  <c r="AT18" i="126" s="1"/>
  <c r="M36" i="49"/>
  <c r="AT17" i="126" s="1"/>
  <c r="M35" i="49"/>
  <c r="AT16" i="126" s="1"/>
  <c r="M31" i="49"/>
  <c r="AT14" i="126" s="1"/>
  <c r="M30" i="49"/>
  <c r="AT13" i="126" s="1"/>
  <c r="M29" i="49"/>
  <c r="AT12" i="126" s="1"/>
  <c r="M25" i="49"/>
  <c r="AT8" i="126" s="1"/>
  <c r="M22" i="49"/>
  <c r="AT11" i="126" s="1"/>
  <c r="M21" i="49"/>
  <c r="AT10" i="126" s="1"/>
  <c r="M20" i="49"/>
  <c r="AT9" i="126" s="1"/>
  <c r="M13" i="49"/>
  <c r="AT7" i="126" s="1"/>
  <c r="M12" i="49"/>
  <c r="AT6" i="126" s="1"/>
  <c r="M11" i="49"/>
  <c r="AT5" i="126" s="1"/>
  <c r="H15" i="23"/>
  <c r="H14" i="23"/>
  <c r="H13" i="23"/>
  <c r="H12" i="23"/>
  <c r="H11" i="23"/>
  <c r="H10" i="23"/>
  <c r="H9" i="23"/>
  <c r="H8" i="23"/>
  <c r="H7" i="23"/>
  <c r="H6" i="23"/>
  <c r="H5" i="23"/>
  <c r="H4" i="23"/>
  <c r="F15" i="23"/>
  <c r="G15" i="23" s="1"/>
  <c r="F14" i="23"/>
  <c r="G14" i="23" s="1"/>
  <c r="F13" i="23"/>
  <c r="G13" i="23" s="1"/>
  <c r="F12" i="23"/>
  <c r="G12" i="23" s="1"/>
  <c r="F11" i="23"/>
  <c r="G11" i="23" s="1"/>
  <c r="F10" i="23"/>
  <c r="G10" i="23" s="1"/>
  <c r="F9" i="23"/>
  <c r="G9" i="23" s="1"/>
  <c r="F8" i="23"/>
  <c r="G8" i="23" s="1"/>
  <c r="F7" i="23"/>
  <c r="G7" i="23" s="1"/>
  <c r="F6" i="23"/>
  <c r="G6" i="23" s="1"/>
  <c r="F5" i="23"/>
  <c r="G5" i="23" s="1"/>
  <c r="F4" i="23"/>
  <c r="G4" i="23" s="1"/>
  <c r="E18" i="8"/>
  <c r="F18" i="8" s="1"/>
  <c r="E17" i="8"/>
  <c r="F17" i="8" s="1"/>
  <c r="E16" i="8"/>
  <c r="F16" i="8" s="1"/>
  <c r="E15" i="8"/>
  <c r="F15" i="8" s="1"/>
  <c r="E14" i="8"/>
  <c r="F14" i="8" s="1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F6" i="8" s="1"/>
  <c r="E5" i="8"/>
  <c r="F5" i="8" s="1"/>
  <c r="QU312" i="126" l="1"/>
  <c r="QU200" i="126"/>
  <c r="QU172" i="126"/>
  <c r="QU256" i="126"/>
  <c r="QU116" i="126"/>
  <c r="QU88" i="126"/>
  <c r="QU60" i="126"/>
  <c r="QU228" i="126"/>
  <c r="QU144" i="126"/>
  <c r="QU284" i="126"/>
  <c r="QU32" i="126"/>
  <c r="BE28" i="126"/>
  <c r="QU4" i="126"/>
  <c r="QW200" i="126"/>
  <c r="QW172" i="126"/>
  <c r="QV200" i="126"/>
  <c r="QV172" i="126"/>
  <c r="QW256" i="126"/>
  <c r="QV256" i="126"/>
  <c r="QV312" i="126"/>
  <c r="QV116" i="126"/>
  <c r="QW88" i="126"/>
  <c r="QW60" i="126"/>
  <c r="QW228" i="126"/>
  <c r="QV88" i="126"/>
  <c r="QV60" i="126"/>
  <c r="QV228" i="126"/>
  <c r="QW144" i="126"/>
  <c r="QV144" i="126"/>
  <c r="QW284" i="126"/>
  <c r="QV284" i="126"/>
  <c r="QW116" i="126"/>
  <c r="QV32" i="126"/>
  <c r="QW312" i="126"/>
  <c r="QW32" i="126"/>
  <c r="BG28" i="126"/>
  <c r="BF28" i="126"/>
  <c r="QW4" i="126"/>
  <c r="QV4" i="126"/>
  <c r="QW36" i="126"/>
  <c r="BL32" i="126"/>
  <c r="BN32" i="126"/>
  <c r="BM32" i="126"/>
  <c r="BM34" i="126"/>
  <c r="BN34" i="126"/>
  <c r="BL34" i="126"/>
  <c r="BN30" i="126"/>
  <c r="BM30" i="126"/>
  <c r="BL30" i="126"/>
  <c r="QU316" i="126"/>
  <c r="QU204" i="126"/>
  <c r="QU120" i="126"/>
  <c r="QU288" i="126"/>
  <c r="QU260" i="126"/>
  <c r="QU232" i="126"/>
  <c r="QU176" i="126"/>
  <c r="QU148" i="126"/>
  <c r="QU92" i="126"/>
  <c r="QU64" i="126"/>
  <c r="BL28" i="126"/>
  <c r="QU36" i="126"/>
  <c r="QU8" i="126"/>
  <c r="QW8" i="126"/>
  <c r="BL41" i="126"/>
  <c r="BM41" i="126"/>
  <c r="BN41" i="126"/>
  <c r="QW288" i="126"/>
  <c r="QW260" i="126"/>
  <c r="QW232" i="126"/>
  <c r="QW316" i="126"/>
  <c r="QV288" i="126"/>
  <c r="QV260" i="126"/>
  <c r="QV232" i="126"/>
  <c r="QV316" i="126"/>
  <c r="QW148" i="126"/>
  <c r="QV148" i="126"/>
  <c r="QW176" i="126"/>
  <c r="QV176" i="126"/>
  <c r="QW92" i="126"/>
  <c r="QV92" i="126"/>
  <c r="QW204" i="126"/>
  <c r="QV204" i="126"/>
  <c r="QW64" i="126"/>
  <c r="QV64" i="126"/>
  <c r="BN28" i="126"/>
  <c r="BM28" i="126"/>
  <c r="QV36" i="126"/>
  <c r="QV120" i="126"/>
  <c r="QW120" i="126"/>
  <c r="QV8" i="126"/>
  <c r="QV12" i="126"/>
  <c r="QU12" i="126"/>
  <c r="BU41" i="126"/>
  <c r="BT41" i="126"/>
  <c r="BS41" i="126"/>
  <c r="BU32" i="126"/>
  <c r="BT32" i="126"/>
  <c r="BS32" i="126"/>
  <c r="BU29" i="126"/>
  <c r="BT29" i="126"/>
  <c r="BS29" i="126"/>
  <c r="BV29" i="126" s="1"/>
  <c r="QW68" i="126"/>
  <c r="QV68" i="126"/>
  <c r="QW292" i="126"/>
  <c r="QW320" i="126"/>
  <c r="QV292" i="126"/>
  <c r="QV320" i="126"/>
  <c r="QV236" i="126"/>
  <c r="QV208" i="126"/>
  <c r="QW152" i="126"/>
  <c r="QV152" i="126"/>
  <c r="QW96" i="126"/>
  <c r="QV96" i="126"/>
  <c r="QW124" i="126"/>
  <c r="QW236" i="126"/>
  <c r="QV124" i="126"/>
  <c r="QW264" i="126"/>
  <c r="QV180" i="126"/>
  <c r="QW180" i="126"/>
  <c r="BU28" i="126"/>
  <c r="BT28" i="126"/>
  <c r="QW208" i="126"/>
  <c r="QW40" i="126"/>
  <c r="QV40" i="126"/>
  <c r="QV264" i="126"/>
  <c r="QW12" i="126"/>
  <c r="QU152" i="126"/>
  <c r="QX152" i="126" s="1"/>
  <c r="RA152" i="126" s="1"/>
  <c r="QU68" i="126"/>
  <c r="QU292" i="126"/>
  <c r="QU320" i="126"/>
  <c r="QU208" i="126"/>
  <c r="QU96" i="126"/>
  <c r="QU236" i="126"/>
  <c r="QU124" i="126"/>
  <c r="QU180" i="126"/>
  <c r="BS28" i="126"/>
  <c r="QU40" i="126"/>
  <c r="QU264" i="126"/>
  <c r="QW300" i="126"/>
  <c r="QV300" i="126"/>
  <c r="QW328" i="126"/>
  <c r="QW272" i="126"/>
  <c r="QV272" i="126"/>
  <c r="QW216" i="126"/>
  <c r="QW132" i="126"/>
  <c r="QW188" i="126"/>
  <c r="QV132" i="126"/>
  <c r="QV188" i="126"/>
  <c r="QW76" i="126"/>
  <c r="QV76" i="126"/>
  <c r="QW104" i="126"/>
  <c r="QW160" i="126"/>
  <c r="QV104" i="126"/>
  <c r="QV328" i="126"/>
  <c r="QV160" i="126"/>
  <c r="QW244" i="126"/>
  <c r="QW48" i="126"/>
  <c r="QV48" i="126"/>
  <c r="QV244" i="126"/>
  <c r="QV216" i="126"/>
  <c r="CI28" i="126"/>
  <c r="CH28" i="126"/>
  <c r="QW20" i="126"/>
  <c r="QV20" i="126"/>
  <c r="QU328" i="126"/>
  <c r="QU300" i="126"/>
  <c r="QU272" i="126"/>
  <c r="QU132" i="126"/>
  <c r="QU188" i="126"/>
  <c r="QU104" i="126"/>
  <c r="QU160" i="126"/>
  <c r="QU48" i="126"/>
  <c r="QU244" i="126"/>
  <c r="QU76" i="126"/>
  <c r="QU216" i="126"/>
  <c r="CG28" i="126"/>
  <c r="QU20" i="126"/>
  <c r="CN40" i="126"/>
  <c r="CP40" i="126"/>
  <c r="CO40" i="126"/>
  <c r="QW332" i="126"/>
  <c r="QV332" i="126"/>
  <c r="QW276" i="126"/>
  <c r="QW248" i="126"/>
  <c r="QV276" i="126"/>
  <c r="QV248" i="126"/>
  <c r="QW304" i="126"/>
  <c r="QV304" i="126"/>
  <c r="QW52" i="126"/>
  <c r="QV52" i="126"/>
  <c r="QW220" i="126"/>
  <c r="QV220" i="126"/>
  <c r="QW192" i="126"/>
  <c r="QV192" i="126"/>
  <c r="QW164" i="126"/>
  <c r="QV164" i="126"/>
  <c r="QW136" i="126"/>
  <c r="QV136" i="126"/>
  <c r="QW108" i="126"/>
  <c r="QV108" i="126"/>
  <c r="QW80" i="126"/>
  <c r="QV80" i="126"/>
  <c r="CP28" i="126"/>
  <c r="CO28" i="126"/>
  <c r="QV24" i="126"/>
  <c r="QW24" i="126"/>
  <c r="QU332" i="126"/>
  <c r="QU136" i="126"/>
  <c r="QU304" i="126"/>
  <c r="QU220" i="126"/>
  <c r="QU276" i="126"/>
  <c r="QU192" i="126"/>
  <c r="QU164" i="126"/>
  <c r="QU80" i="126"/>
  <c r="QU52" i="126"/>
  <c r="QU108" i="126"/>
  <c r="QU248" i="126"/>
  <c r="CN28" i="126"/>
  <c r="QU24" i="126"/>
  <c r="CU28" i="126"/>
  <c r="QW336" i="126"/>
  <c r="QW280" i="126"/>
  <c r="QV280" i="126"/>
  <c r="QW224" i="126"/>
  <c r="QW84" i="126"/>
  <c r="QV224" i="126"/>
  <c r="QV84" i="126"/>
  <c r="QW252" i="126"/>
  <c r="QW196" i="126"/>
  <c r="QV252" i="126"/>
  <c r="QV196" i="126"/>
  <c r="QW308" i="126"/>
  <c r="QV308" i="126"/>
  <c r="QW168" i="126"/>
  <c r="QV336" i="126"/>
  <c r="QV168" i="126"/>
  <c r="QV112" i="126"/>
  <c r="QW140" i="126"/>
  <c r="QV140" i="126"/>
  <c r="QV56" i="126"/>
  <c r="QW56" i="126"/>
  <c r="QW28" i="126"/>
  <c r="QV28" i="126"/>
  <c r="QW112" i="126"/>
  <c r="CW28" i="126"/>
  <c r="CV28" i="126"/>
  <c r="QU280" i="126"/>
  <c r="QU224" i="126"/>
  <c r="QU84" i="126"/>
  <c r="QU252" i="126"/>
  <c r="QU196" i="126"/>
  <c r="QU308" i="126"/>
  <c r="QU336" i="126"/>
  <c r="QU168" i="126"/>
  <c r="QU112" i="126"/>
  <c r="QU140" i="126"/>
  <c r="QX140" i="126" s="1"/>
  <c r="RA140" i="126" s="1"/>
  <c r="QU56" i="126"/>
  <c r="QX56" i="126" s="1"/>
  <c r="RA56" i="126" s="1"/>
  <c r="QU28" i="126"/>
  <c r="QX28" i="126" s="1"/>
  <c r="RA28" i="126" s="1"/>
  <c r="QV16" i="126"/>
  <c r="QU16" i="126"/>
  <c r="QW16" i="126"/>
  <c r="QX16" i="126" s="1"/>
  <c r="RA16" i="126" s="1"/>
  <c r="CB34" i="126"/>
  <c r="CA34" i="126"/>
  <c r="BZ34" i="126"/>
  <c r="CC34" i="126" s="1"/>
  <c r="QW156" i="126"/>
  <c r="QV156" i="126"/>
  <c r="QW240" i="126"/>
  <c r="QW212" i="126"/>
  <c r="QW184" i="126"/>
  <c r="QV240" i="126"/>
  <c r="QV212" i="126"/>
  <c r="QV184" i="126"/>
  <c r="QW268" i="126"/>
  <c r="QV268" i="126"/>
  <c r="QW100" i="126"/>
  <c r="QV100" i="126"/>
  <c r="QW128" i="126"/>
  <c r="QW296" i="126"/>
  <c r="QV128" i="126"/>
  <c r="QV296" i="126"/>
  <c r="QV324" i="126"/>
  <c r="QW324" i="126"/>
  <c r="CA28" i="126"/>
  <c r="QW44" i="126"/>
  <c r="QV44" i="126"/>
  <c r="QW72" i="126"/>
  <c r="QV72" i="126"/>
  <c r="CB28" i="126"/>
  <c r="QU296" i="126"/>
  <c r="QU156" i="126"/>
  <c r="QX156" i="126" s="1"/>
  <c r="RA156" i="126" s="1"/>
  <c r="QU240" i="126"/>
  <c r="QX240" i="126" s="1"/>
  <c r="RA240" i="126" s="1"/>
  <c r="QU268" i="126"/>
  <c r="QU100" i="126"/>
  <c r="QU128" i="126"/>
  <c r="QU324" i="126"/>
  <c r="QU212" i="126"/>
  <c r="QX212" i="126" s="1"/>
  <c r="RA212" i="126" s="1"/>
  <c r="QU184" i="126"/>
  <c r="QX184" i="126" s="1"/>
  <c r="RA184" i="126" s="1"/>
  <c r="BZ28" i="126"/>
  <c r="QU72" i="126"/>
  <c r="QU44" i="126"/>
  <c r="DC28" i="126"/>
  <c r="DD32" i="126"/>
  <c r="DB32" i="126"/>
  <c r="DC32" i="126"/>
  <c r="QV229" i="126"/>
  <c r="QW313" i="126"/>
  <c r="QW201" i="126"/>
  <c r="QW173" i="126"/>
  <c r="QW145" i="126"/>
  <c r="QV313" i="126"/>
  <c r="QV201" i="126"/>
  <c r="QV173" i="126"/>
  <c r="QV145" i="126"/>
  <c r="QW229" i="126"/>
  <c r="QW285" i="126"/>
  <c r="QW257" i="126"/>
  <c r="QV285" i="126"/>
  <c r="QV257" i="126"/>
  <c r="QW61" i="126"/>
  <c r="QV61" i="126"/>
  <c r="QW89" i="126"/>
  <c r="QW117" i="126"/>
  <c r="QV89" i="126"/>
  <c r="QV117" i="126"/>
  <c r="QV33" i="126"/>
  <c r="QW33" i="126"/>
  <c r="DD28" i="126"/>
  <c r="QW5" i="126"/>
  <c r="QV5" i="126"/>
  <c r="QU5" i="126"/>
  <c r="DB28" i="126"/>
  <c r="QU257" i="126"/>
  <c r="QU229" i="126"/>
  <c r="QU313" i="126"/>
  <c r="QU201" i="126"/>
  <c r="QU173" i="126"/>
  <c r="QX173" i="126" s="1"/>
  <c r="RA173" i="126" s="1"/>
  <c r="QU145" i="126"/>
  <c r="QX145" i="126" s="1"/>
  <c r="RA145" i="126" s="1"/>
  <c r="QU285" i="126"/>
  <c r="QU117" i="126"/>
  <c r="QU89" i="126"/>
  <c r="QU61" i="126"/>
  <c r="QU33" i="126"/>
  <c r="QU289" i="126"/>
  <c r="QU177" i="126"/>
  <c r="QU261" i="126"/>
  <c r="QU149" i="126"/>
  <c r="QU233" i="126"/>
  <c r="QU93" i="126"/>
  <c r="QU121" i="126"/>
  <c r="QU65" i="126"/>
  <c r="QU205" i="126"/>
  <c r="QU37" i="126"/>
  <c r="QU317" i="126"/>
  <c r="DI28" i="126"/>
  <c r="QW9" i="126"/>
  <c r="QV9" i="126"/>
  <c r="QU9" i="126"/>
  <c r="QX9" i="126" s="1"/>
  <c r="RA9" i="126" s="1"/>
  <c r="DK38" i="126"/>
  <c r="DJ38" i="126"/>
  <c r="DI38" i="126"/>
  <c r="QV261" i="126"/>
  <c r="QV149" i="126"/>
  <c r="QW93" i="126"/>
  <c r="QV93" i="126"/>
  <c r="QW261" i="126"/>
  <c r="QW233" i="126"/>
  <c r="QV205" i="126"/>
  <c r="QW289" i="126"/>
  <c r="QV289" i="126"/>
  <c r="QV233" i="126"/>
  <c r="QW65" i="126"/>
  <c r="QW177" i="126"/>
  <c r="QV177" i="126"/>
  <c r="QV65" i="126"/>
  <c r="QW149" i="126"/>
  <c r="QW205" i="126"/>
  <c r="QV37" i="126"/>
  <c r="QW317" i="126"/>
  <c r="QV317" i="126"/>
  <c r="QW121" i="126"/>
  <c r="QV121" i="126"/>
  <c r="QW37" i="126"/>
  <c r="DK28" i="126"/>
  <c r="DJ28" i="126"/>
  <c r="QV13" i="126"/>
  <c r="DR28" i="126"/>
  <c r="DP28" i="126"/>
  <c r="QU41" i="126"/>
  <c r="QV41" i="126"/>
  <c r="QW13" i="126"/>
  <c r="QU13" i="126"/>
  <c r="QX13" i="126" s="1"/>
  <c r="RA13" i="126" s="1"/>
  <c r="DR30" i="126"/>
  <c r="DP30" i="126"/>
  <c r="DQ30" i="126"/>
  <c r="DR37" i="126"/>
  <c r="DQ37" i="126"/>
  <c r="DP37" i="126"/>
  <c r="DS37" i="126" s="1"/>
  <c r="DR29" i="126"/>
  <c r="DQ29" i="126"/>
  <c r="DP29" i="126"/>
  <c r="DQ28" i="126"/>
  <c r="DS28" i="126" s="1"/>
  <c r="QW321" i="126"/>
  <c r="QV293" i="126"/>
  <c r="QV181" i="126"/>
  <c r="QW153" i="126"/>
  <c r="QV153" i="126"/>
  <c r="QW181" i="126"/>
  <c r="QW265" i="126"/>
  <c r="QW237" i="126"/>
  <c r="QV265" i="126"/>
  <c r="QW293" i="126"/>
  <c r="QV321" i="126"/>
  <c r="QV237" i="126"/>
  <c r="QW209" i="126"/>
  <c r="QW125" i="126"/>
  <c r="QV125" i="126"/>
  <c r="QV209" i="126"/>
  <c r="QW69" i="126"/>
  <c r="QV69" i="126"/>
  <c r="QW97" i="126"/>
  <c r="QV97" i="126"/>
  <c r="QW41" i="126"/>
  <c r="QX41" i="126" s="1"/>
  <c r="RA41" i="126" s="1"/>
  <c r="QU321" i="126"/>
  <c r="QU209" i="126"/>
  <c r="QU293" i="126"/>
  <c r="QU181" i="126"/>
  <c r="QU153" i="126"/>
  <c r="QU265" i="126"/>
  <c r="QU237" i="126"/>
  <c r="QU125" i="126"/>
  <c r="QU69" i="126"/>
  <c r="QU97" i="126"/>
  <c r="QX97" i="126" s="1"/>
  <c r="RA97" i="126" s="1"/>
  <c r="QV245" i="126"/>
  <c r="QV329" i="126"/>
  <c r="QW217" i="126"/>
  <c r="QV217" i="126"/>
  <c r="QW189" i="126"/>
  <c r="QW77" i="126"/>
  <c r="QV189" i="126"/>
  <c r="QV77" i="126"/>
  <c r="QW161" i="126"/>
  <c r="QV161" i="126"/>
  <c r="QW245" i="126"/>
  <c r="QW301" i="126"/>
  <c r="QW49" i="126"/>
  <c r="QV49" i="126"/>
  <c r="QW105" i="126"/>
  <c r="QV105" i="126"/>
  <c r="QW329" i="126"/>
  <c r="QW133" i="126"/>
  <c r="QW273" i="126"/>
  <c r="QV301" i="126"/>
  <c r="QV133" i="126"/>
  <c r="EF28" i="126"/>
  <c r="QV273" i="126"/>
  <c r="QV21" i="126"/>
  <c r="EE28" i="126"/>
  <c r="QW21" i="126"/>
  <c r="QU273" i="126"/>
  <c r="QU161" i="126"/>
  <c r="QU245" i="126"/>
  <c r="QU329" i="126"/>
  <c r="QU217" i="126"/>
  <c r="QX217" i="126" s="1"/>
  <c r="RA217" i="126" s="1"/>
  <c r="QU189" i="126"/>
  <c r="QU49" i="126"/>
  <c r="QU105" i="126"/>
  <c r="QX105" i="126" s="1"/>
  <c r="RA105" i="126" s="1"/>
  <c r="QU133" i="126"/>
  <c r="QX133" i="126" s="1"/>
  <c r="RA133" i="126" s="1"/>
  <c r="QU77" i="126"/>
  <c r="ED28" i="126"/>
  <c r="QU301" i="126"/>
  <c r="QU21" i="126"/>
  <c r="EM29" i="126"/>
  <c r="EL29" i="126"/>
  <c r="EK29" i="126"/>
  <c r="EN29" i="126" s="1"/>
  <c r="QW305" i="126"/>
  <c r="QV277" i="126"/>
  <c r="QV165" i="126"/>
  <c r="QW277" i="126"/>
  <c r="QW221" i="126"/>
  <c r="QW137" i="126"/>
  <c r="QV221" i="126"/>
  <c r="QV137" i="126"/>
  <c r="QW193" i="126"/>
  <c r="QW165" i="126"/>
  <c r="QV193" i="126"/>
  <c r="QW249" i="126"/>
  <c r="QV249" i="126"/>
  <c r="QW333" i="126"/>
  <c r="QV333" i="126"/>
  <c r="QV305" i="126"/>
  <c r="QW81" i="126"/>
  <c r="QV81" i="126"/>
  <c r="QW109" i="126"/>
  <c r="QW53" i="126"/>
  <c r="QV53" i="126"/>
  <c r="QV109" i="126"/>
  <c r="EM28" i="126"/>
  <c r="EL28" i="126"/>
  <c r="QW25" i="126"/>
  <c r="QV25" i="126"/>
  <c r="QU305" i="126"/>
  <c r="QU193" i="126"/>
  <c r="QU277" i="126"/>
  <c r="QX277" i="126" s="1"/>
  <c r="RA277" i="126" s="1"/>
  <c r="QU165" i="126"/>
  <c r="QU249" i="126"/>
  <c r="QU221" i="126"/>
  <c r="QU137" i="126"/>
  <c r="QU333" i="126"/>
  <c r="QU53" i="126"/>
  <c r="QU109" i="126"/>
  <c r="QX109" i="126" s="1"/>
  <c r="RA109" i="126" s="1"/>
  <c r="EK28" i="126"/>
  <c r="QU25" i="126"/>
  <c r="QU81" i="126"/>
  <c r="ET40" i="126"/>
  <c r="QU337" i="126"/>
  <c r="QU225" i="126"/>
  <c r="QU309" i="126"/>
  <c r="QU197" i="126"/>
  <c r="QU113" i="126"/>
  <c r="QU281" i="126"/>
  <c r="QU141" i="126"/>
  <c r="QU85" i="126"/>
  <c r="QU169" i="126"/>
  <c r="QU253" i="126"/>
  <c r="QU29" i="126"/>
  <c r="QU57" i="126"/>
  <c r="ER28" i="126"/>
  <c r="ES40" i="126"/>
  <c r="ER40" i="126"/>
  <c r="EU40" i="126" s="1"/>
  <c r="QW337" i="126"/>
  <c r="QW309" i="126"/>
  <c r="QV309" i="126"/>
  <c r="QV197" i="126"/>
  <c r="QW113" i="126"/>
  <c r="QV113" i="126"/>
  <c r="QV337" i="126"/>
  <c r="QW281" i="126"/>
  <c r="QV281" i="126"/>
  <c r="QV141" i="126"/>
  <c r="QW141" i="126"/>
  <c r="QW85" i="126"/>
  <c r="QV85" i="126"/>
  <c r="QW169" i="126"/>
  <c r="QV169" i="126"/>
  <c r="QW253" i="126"/>
  <c r="QV253" i="126"/>
  <c r="QW197" i="126"/>
  <c r="QW225" i="126"/>
  <c r="QV225" i="126"/>
  <c r="QW57" i="126"/>
  <c r="QW29" i="126"/>
  <c r="QV29" i="126"/>
  <c r="QV57" i="126"/>
  <c r="ES28" i="126"/>
  <c r="ET28" i="126"/>
  <c r="QW325" i="126"/>
  <c r="QV325" i="126"/>
  <c r="QV213" i="126"/>
  <c r="QW129" i="126"/>
  <c r="QW297" i="126"/>
  <c r="QV129" i="126"/>
  <c r="QV297" i="126"/>
  <c r="QW213" i="126"/>
  <c r="QW185" i="126"/>
  <c r="QV185" i="126"/>
  <c r="QW157" i="126"/>
  <c r="QW241" i="126"/>
  <c r="QV157" i="126"/>
  <c r="QV241" i="126"/>
  <c r="QW269" i="126"/>
  <c r="QV269" i="126"/>
  <c r="QW73" i="126"/>
  <c r="QV73" i="126"/>
  <c r="QW101" i="126"/>
  <c r="QV101" i="126"/>
  <c r="DY28" i="126"/>
  <c r="DX28" i="126"/>
  <c r="QW45" i="126"/>
  <c r="QV45" i="126"/>
  <c r="QW17" i="126"/>
  <c r="QU241" i="126"/>
  <c r="QU325" i="126"/>
  <c r="QU213" i="126"/>
  <c r="QU129" i="126"/>
  <c r="QU297" i="126"/>
  <c r="QU185" i="126"/>
  <c r="QU157" i="126"/>
  <c r="QU269" i="126"/>
  <c r="QU73" i="126"/>
  <c r="DW28" i="126"/>
  <c r="QU101" i="126"/>
  <c r="QU45" i="126"/>
  <c r="QU17" i="126"/>
  <c r="QV17" i="126"/>
  <c r="QW6" i="126"/>
  <c r="QV6" i="126"/>
  <c r="QU6" i="126"/>
  <c r="QX6" i="126" s="1"/>
  <c r="RA6" i="126" s="1"/>
  <c r="FA31" i="126"/>
  <c r="FA32" i="126"/>
  <c r="QV34" i="126"/>
  <c r="EZ32" i="126"/>
  <c r="EY32" i="126"/>
  <c r="FA48" i="126"/>
  <c r="EZ48" i="126"/>
  <c r="EY48" i="126"/>
  <c r="QU314" i="126"/>
  <c r="QU202" i="126"/>
  <c r="QU258" i="126"/>
  <c r="QU118" i="126"/>
  <c r="QU286" i="126"/>
  <c r="QU230" i="126"/>
  <c r="QU146" i="126"/>
  <c r="QU174" i="126"/>
  <c r="QU90" i="126"/>
  <c r="QU62" i="126"/>
  <c r="QU34" i="126"/>
  <c r="FA28" i="126"/>
  <c r="EZ28" i="126"/>
  <c r="EY28" i="126"/>
  <c r="FB28" i="126" s="1"/>
  <c r="QW34" i="126"/>
  <c r="FA29" i="126"/>
  <c r="EY31" i="126"/>
  <c r="EZ31" i="126"/>
  <c r="EY46" i="126"/>
  <c r="EZ46" i="126"/>
  <c r="FA46" i="126"/>
  <c r="QV230" i="126"/>
  <c r="QW314" i="126"/>
  <c r="QW202" i="126"/>
  <c r="QV314" i="126"/>
  <c r="QV202" i="126"/>
  <c r="QW286" i="126"/>
  <c r="QW174" i="126"/>
  <c r="QW118" i="126"/>
  <c r="QV118" i="126"/>
  <c r="QV286" i="126"/>
  <c r="QW230" i="126"/>
  <c r="QW146" i="126"/>
  <c r="QV146" i="126"/>
  <c r="QV174" i="126"/>
  <c r="QW90" i="126"/>
  <c r="QV90" i="126"/>
  <c r="QW258" i="126"/>
  <c r="QV258" i="126"/>
  <c r="QW62" i="126"/>
  <c r="QV62" i="126"/>
  <c r="QU234" i="126"/>
  <c r="QU122" i="126"/>
  <c r="QU66" i="126"/>
  <c r="QU262" i="126"/>
  <c r="QU206" i="126"/>
  <c r="QU178" i="126"/>
  <c r="QU318" i="126"/>
  <c r="QU290" i="126"/>
  <c r="QU94" i="126"/>
  <c r="QU150" i="126"/>
  <c r="QU38" i="126"/>
  <c r="QU10" i="126"/>
  <c r="FF28" i="126"/>
  <c r="FH34" i="126"/>
  <c r="FG34" i="126"/>
  <c r="FF34" i="126"/>
  <c r="FI34" i="126" s="1"/>
  <c r="FH31" i="126"/>
  <c r="FG31" i="126"/>
  <c r="FF31" i="126"/>
  <c r="QW234" i="126"/>
  <c r="QV234" i="126"/>
  <c r="QW318" i="126"/>
  <c r="QW206" i="126"/>
  <c r="QV318" i="126"/>
  <c r="QW122" i="126"/>
  <c r="QV122" i="126"/>
  <c r="QW290" i="126"/>
  <c r="QW262" i="126"/>
  <c r="QV290" i="126"/>
  <c r="QV262" i="126"/>
  <c r="QV206" i="126"/>
  <c r="QW178" i="126"/>
  <c r="QV178" i="126"/>
  <c r="QW150" i="126"/>
  <c r="QV150" i="126"/>
  <c r="QW94" i="126"/>
  <c r="QV94" i="126"/>
  <c r="QW66" i="126"/>
  <c r="QV66" i="126"/>
  <c r="QW38" i="126"/>
  <c r="QV38" i="126"/>
  <c r="QW10" i="126"/>
  <c r="QV10" i="126"/>
  <c r="FH28" i="126"/>
  <c r="FG28" i="126"/>
  <c r="QW14" i="126"/>
  <c r="QV14" i="126"/>
  <c r="QU14" i="126"/>
  <c r="QX14" i="126" s="1"/>
  <c r="RA14" i="126" s="1"/>
  <c r="FN40" i="126"/>
  <c r="FM40" i="126"/>
  <c r="FO40" i="126"/>
  <c r="QW266" i="126"/>
  <c r="QW154" i="126"/>
  <c r="QV266" i="126"/>
  <c r="QV154" i="126"/>
  <c r="QW238" i="126"/>
  <c r="QW294" i="126"/>
  <c r="QV294" i="126"/>
  <c r="QW322" i="126"/>
  <c r="QV322" i="126"/>
  <c r="QW126" i="126"/>
  <c r="QV126" i="126"/>
  <c r="QW210" i="126"/>
  <c r="QV238" i="126"/>
  <c r="QV210" i="126"/>
  <c r="QW182" i="126"/>
  <c r="QV182" i="126"/>
  <c r="QW98" i="126"/>
  <c r="QW42" i="126"/>
  <c r="QV42" i="126"/>
  <c r="QV98" i="126"/>
  <c r="QW70" i="126"/>
  <c r="QV70" i="126"/>
  <c r="FO28" i="126"/>
  <c r="FN28" i="126"/>
  <c r="QU266" i="126"/>
  <c r="QU154" i="126"/>
  <c r="QU294" i="126"/>
  <c r="QU322" i="126"/>
  <c r="QU98" i="126"/>
  <c r="QU126" i="126"/>
  <c r="QU238" i="126"/>
  <c r="QU210" i="126"/>
  <c r="QU182" i="126"/>
  <c r="QU42" i="126"/>
  <c r="QU70" i="126"/>
  <c r="FM28" i="126"/>
  <c r="QV18" i="126"/>
  <c r="FT30" i="126"/>
  <c r="FT31" i="126"/>
  <c r="FV32" i="126"/>
  <c r="FT33" i="126"/>
  <c r="FU33" i="126"/>
  <c r="FT35" i="126"/>
  <c r="FV35" i="126"/>
  <c r="FU36" i="126"/>
  <c r="FV39" i="126"/>
  <c r="FT44" i="126"/>
  <c r="QW18" i="126"/>
  <c r="FU35" i="126"/>
  <c r="FW35" i="126" s="1"/>
  <c r="FV36" i="126"/>
  <c r="FU30" i="126"/>
  <c r="FV30" i="126"/>
  <c r="FW30" i="126" s="1"/>
  <c r="FT28" i="126"/>
  <c r="FU28" i="126"/>
  <c r="QU18" i="126"/>
  <c r="QX18" i="126" s="1"/>
  <c r="RA18" i="126" s="1"/>
  <c r="FV28" i="126"/>
  <c r="FV44" i="126"/>
  <c r="FU44" i="126"/>
  <c r="FW44" i="126" s="1"/>
  <c r="FU37" i="126"/>
  <c r="FT37" i="126"/>
  <c r="FV37" i="126"/>
  <c r="FT29" i="126"/>
  <c r="FV43" i="126"/>
  <c r="FU43" i="126"/>
  <c r="FT43" i="126"/>
  <c r="FU29" i="126"/>
  <c r="FU31" i="126"/>
  <c r="FV31" i="126"/>
  <c r="FV34" i="126"/>
  <c r="FU34" i="126"/>
  <c r="FT34" i="126"/>
  <c r="FT32" i="126"/>
  <c r="FU32" i="126"/>
  <c r="FT39" i="126"/>
  <c r="FU39" i="126"/>
  <c r="FV45" i="126"/>
  <c r="FU45" i="126"/>
  <c r="FT45" i="126"/>
  <c r="FT36" i="126"/>
  <c r="FW36" i="126" s="1"/>
  <c r="FV33" i="126"/>
  <c r="FW33" i="126" s="1"/>
  <c r="QW298" i="126"/>
  <c r="QW186" i="126"/>
  <c r="QV298" i="126"/>
  <c r="QV186" i="126"/>
  <c r="QW270" i="126"/>
  <c r="QW158" i="126"/>
  <c r="QW326" i="126"/>
  <c r="QV326" i="126"/>
  <c r="QV158" i="126"/>
  <c r="QW242" i="126"/>
  <c r="QV242" i="126"/>
  <c r="QW102" i="126"/>
  <c r="QW130" i="126"/>
  <c r="QW74" i="126"/>
  <c r="QV74" i="126"/>
  <c r="QV102" i="126"/>
  <c r="QW214" i="126"/>
  <c r="QV214" i="126"/>
  <c r="QV130" i="126"/>
  <c r="QV270" i="126"/>
  <c r="QW46" i="126"/>
  <c r="QV46" i="126"/>
  <c r="QU298" i="126"/>
  <c r="QU186" i="126"/>
  <c r="QU326" i="126"/>
  <c r="QU214" i="126"/>
  <c r="QX214" i="126" s="1"/>
  <c r="RA214" i="126" s="1"/>
  <c r="QU158" i="126"/>
  <c r="QU242" i="126"/>
  <c r="QU270" i="126"/>
  <c r="QU74" i="126"/>
  <c r="QU102" i="126"/>
  <c r="QU130" i="126"/>
  <c r="QU46" i="126"/>
  <c r="QX46" i="126" s="1"/>
  <c r="RA46" i="126" s="1"/>
  <c r="QW231" i="126"/>
  <c r="GX28" i="126"/>
  <c r="GW28" i="126"/>
  <c r="GV28" i="126"/>
  <c r="GY28" i="126" s="1"/>
  <c r="QU315" i="126"/>
  <c r="QW7" i="126"/>
  <c r="QV7" i="126"/>
  <c r="QU7" i="126"/>
  <c r="QX7" i="126" s="1"/>
  <c r="RA7" i="126" s="1"/>
  <c r="GV29" i="126"/>
  <c r="GX29" i="126"/>
  <c r="GW29" i="126"/>
  <c r="GX30" i="126"/>
  <c r="GV30" i="126"/>
  <c r="GX31" i="126"/>
  <c r="GW31" i="126"/>
  <c r="GV31" i="126"/>
  <c r="GY31" i="126" s="1"/>
  <c r="GX32" i="126"/>
  <c r="GW32" i="126"/>
  <c r="GW34" i="126"/>
  <c r="GX34" i="126"/>
  <c r="GV44" i="126"/>
  <c r="GX44" i="126"/>
  <c r="GV32" i="126"/>
  <c r="GY32" i="126" s="1"/>
  <c r="GW44" i="126"/>
  <c r="GY44" i="126" s="1"/>
  <c r="GW30" i="126"/>
  <c r="GX33" i="126"/>
  <c r="GW33" i="126"/>
  <c r="GV33" i="126"/>
  <c r="GY33" i="126" s="1"/>
  <c r="GX35" i="126"/>
  <c r="GW35" i="126"/>
  <c r="GV35" i="126"/>
  <c r="GY35" i="126" s="1"/>
  <c r="GV34" i="126"/>
  <c r="GY34" i="126" s="1"/>
  <c r="GX39" i="126"/>
  <c r="GW39" i="126"/>
  <c r="GV39" i="126"/>
  <c r="GY39" i="126" s="1"/>
  <c r="QW259" i="126"/>
  <c r="QW147" i="126"/>
  <c r="QV259" i="126"/>
  <c r="QV147" i="126"/>
  <c r="QW315" i="126"/>
  <c r="QW91" i="126"/>
  <c r="QV91" i="126"/>
  <c r="QW287" i="126"/>
  <c r="QW203" i="126"/>
  <c r="QV287" i="126"/>
  <c r="QV203" i="126"/>
  <c r="QW175" i="126"/>
  <c r="QV175" i="126"/>
  <c r="QW119" i="126"/>
  <c r="QV119" i="126"/>
  <c r="QV231" i="126"/>
  <c r="QW35" i="126"/>
  <c r="QV35" i="126"/>
  <c r="QW63" i="126"/>
  <c r="QV63" i="126"/>
  <c r="QU231" i="126"/>
  <c r="QU91" i="126"/>
  <c r="QU287" i="126"/>
  <c r="QU203" i="126"/>
  <c r="QU175" i="126"/>
  <c r="QU147" i="126"/>
  <c r="QX147" i="126" s="1"/>
  <c r="RA147" i="126" s="1"/>
  <c r="QU259" i="126"/>
  <c r="QX259" i="126" s="1"/>
  <c r="RA259" i="126" s="1"/>
  <c r="QU119" i="126"/>
  <c r="QU63" i="126"/>
  <c r="QX63" i="126" s="1"/>
  <c r="RA63" i="126" s="1"/>
  <c r="QU35" i="126"/>
  <c r="QV315" i="126"/>
  <c r="HK33" i="126"/>
  <c r="HJ33" i="126"/>
  <c r="HL33" i="126"/>
  <c r="HL42" i="126"/>
  <c r="HK42" i="126"/>
  <c r="HJ42" i="126"/>
  <c r="HM42" i="126" s="1"/>
  <c r="QW323" i="126"/>
  <c r="QW211" i="126"/>
  <c r="QV323" i="126"/>
  <c r="QV211" i="126"/>
  <c r="QV155" i="126"/>
  <c r="QW267" i="126"/>
  <c r="QV267" i="126"/>
  <c r="QW127" i="126"/>
  <c r="QV127" i="126"/>
  <c r="QW71" i="126"/>
  <c r="QW99" i="126"/>
  <c r="QV71" i="126"/>
  <c r="QV99" i="126"/>
  <c r="QW295" i="126"/>
  <c r="QV295" i="126"/>
  <c r="QW155" i="126"/>
  <c r="QW183" i="126"/>
  <c r="QV183" i="126"/>
  <c r="QW239" i="126"/>
  <c r="QV239" i="126"/>
  <c r="QV43" i="126"/>
  <c r="QW15" i="126"/>
  <c r="QV15" i="126"/>
  <c r="HL28" i="126"/>
  <c r="QW43" i="126"/>
  <c r="HK28" i="126"/>
  <c r="HJ28" i="126"/>
  <c r="HM28" i="126" s="1"/>
  <c r="QU43" i="126"/>
  <c r="QU155" i="126"/>
  <c r="QU267" i="126"/>
  <c r="QU183" i="126"/>
  <c r="QU127" i="126"/>
  <c r="QU323" i="126"/>
  <c r="QU71" i="126"/>
  <c r="QU99" i="126"/>
  <c r="QU295" i="126"/>
  <c r="QU211" i="126"/>
  <c r="QU239" i="126"/>
  <c r="QU15" i="126"/>
  <c r="QX15" i="126" s="1"/>
  <c r="RA15" i="126" s="1"/>
  <c r="HE28" i="126"/>
  <c r="QW67" i="126"/>
  <c r="QW11" i="126"/>
  <c r="QV11" i="126"/>
  <c r="QU11" i="126"/>
  <c r="QX11" i="126" s="1"/>
  <c r="RA11" i="126" s="1"/>
  <c r="HC30" i="126"/>
  <c r="HE32" i="126"/>
  <c r="HE45" i="126"/>
  <c r="HE34" i="126"/>
  <c r="HC34" i="126"/>
  <c r="HD34" i="126"/>
  <c r="HF34" i="126" s="1"/>
  <c r="HD30" i="126"/>
  <c r="HE30" i="126"/>
  <c r="HC45" i="126"/>
  <c r="HD45" i="126"/>
  <c r="QV67" i="126"/>
  <c r="HC32" i="126"/>
  <c r="HD32" i="126"/>
  <c r="QW291" i="126"/>
  <c r="QW179" i="126"/>
  <c r="QV291" i="126"/>
  <c r="QV179" i="126"/>
  <c r="QW319" i="126"/>
  <c r="QV319" i="126"/>
  <c r="QW263" i="126"/>
  <c r="QV263" i="126"/>
  <c r="QW207" i="126"/>
  <c r="QV207" i="126"/>
  <c r="QW151" i="126"/>
  <c r="QW123" i="126"/>
  <c r="QV151" i="126"/>
  <c r="QW235" i="126"/>
  <c r="QV235" i="126"/>
  <c r="QV123" i="126"/>
  <c r="QV95" i="126"/>
  <c r="QW95" i="126"/>
  <c r="HD28" i="126"/>
  <c r="QW39" i="126"/>
  <c r="QV39" i="126"/>
  <c r="QU263" i="126"/>
  <c r="QU235" i="126"/>
  <c r="QU207" i="126"/>
  <c r="QU291" i="126"/>
  <c r="QU319" i="126"/>
  <c r="QU179" i="126"/>
  <c r="QU151" i="126"/>
  <c r="QU123" i="126"/>
  <c r="QU95" i="126"/>
  <c r="HC28" i="126"/>
  <c r="QU39" i="126"/>
  <c r="QU67" i="126"/>
  <c r="HZ33" i="126"/>
  <c r="HX33" i="126"/>
  <c r="HZ41" i="126"/>
  <c r="HY41" i="126"/>
  <c r="HX41" i="126"/>
  <c r="HZ30" i="126"/>
  <c r="HY30" i="126"/>
  <c r="HX30" i="126"/>
  <c r="QU303" i="126"/>
  <c r="QU331" i="126"/>
  <c r="QU247" i="126"/>
  <c r="QU107" i="126"/>
  <c r="QU163" i="126"/>
  <c r="QU79" i="126"/>
  <c r="QU219" i="126"/>
  <c r="QU135" i="126"/>
  <c r="QU275" i="126"/>
  <c r="QU51" i="126"/>
  <c r="QU191" i="126"/>
  <c r="QW23" i="126"/>
  <c r="QV23" i="126"/>
  <c r="QU23" i="126"/>
  <c r="QX23" i="126" s="1"/>
  <c r="RA23" i="126" s="1"/>
  <c r="HZ28" i="126"/>
  <c r="HY28" i="126"/>
  <c r="HX28" i="126"/>
  <c r="HY33" i="126"/>
  <c r="HZ35" i="126"/>
  <c r="HY35" i="126"/>
  <c r="HX35" i="126"/>
  <c r="IA35" i="126" s="1"/>
  <c r="QW275" i="126"/>
  <c r="QW163" i="126"/>
  <c r="QV275" i="126"/>
  <c r="QV163" i="126"/>
  <c r="QW303" i="126"/>
  <c r="QV303" i="126"/>
  <c r="QW331" i="126"/>
  <c r="QV331" i="126"/>
  <c r="QW247" i="126"/>
  <c r="QV247" i="126"/>
  <c r="QW107" i="126"/>
  <c r="QV107" i="126"/>
  <c r="QW79" i="126"/>
  <c r="QV79" i="126"/>
  <c r="QW219" i="126"/>
  <c r="QW135" i="126"/>
  <c r="QV219" i="126"/>
  <c r="QV135" i="126"/>
  <c r="QW51" i="126"/>
  <c r="QV51" i="126"/>
  <c r="QW191" i="126"/>
  <c r="QV191" i="126"/>
  <c r="QU31" i="126"/>
  <c r="QV31" i="126"/>
  <c r="QW31" i="126"/>
  <c r="IL28" i="126"/>
  <c r="IN28" i="126"/>
  <c r="IM28" i="126"/>
  <c r="IN29" i="126"/>
  <c r="IM29" i="126"/>
  <c r="IL35" i="126"/>
  <c r="IM35" i="126"/>
  <c r="IN33" i="126"/>
  <c r="IM33" i="126"/>
  <c r="IL33" i="126"/>
  <c r="IL39" i="126"/>
  <c r="IN39" i="126"/>
  <c r="IM34" i="126"/>
  <c r="IL34" i="126"/>
  <c r="IN41" i="126"/>
  <c r="IM41" i="126"/>
  <c r="IN36" i="126"/>
  <c r="IM36" i="126"/>
  <c r="IL36" i="126"/>
  <c r="QW339" i="126"/>
  <c r="QW227" i="126"/>
  <c r="QV339" i="126"/>
  <c r="QV227" i="126"/>
  <c r="QW115" i="126"/>
  <c r="QW283" i="126"/>
  <c r="QV283" i="126"/>
  <c r="QV115" i="126"/>
  <c r="QW199" i="126"/>
  <c r="QV199" i="126"/>
  <c r="QW171" i="126"/>
  <c r="QW311" i="126"/>
  <c r="QV311" i="126"/>
  <c r="QW255" i="126"/>
  <c r="QW143" i="126"/>
  <c r="QV143" i="126"/>
  <c r="QW87" i="126"/>
  <c r="QW59" i="126"/>
  <c r="QV87" i="126"/>
  <c r="QV59" i="126"/>
  <c r="QV255" i="126"/>
  <c r="QU339" i="126"/>
  <c r="QU283" i="126"/>
  <c r="QU115" i="126"/>
  <c r="QU227" i="126"/>
  <c r="QU199" i="126"/>
  <c r="QU311" i="126"/>
  <c r="QU143" i="126"/>
  <c r="QX143" i="126" s="1"/>
  <c r="RA143" i="126" s="1"/>
  <c r="QU87" i="126"/>
  <c r="QU59" i="126"/>
  <c r="QU255" i="126"/>
  <c r="QU171" i="126"/>
  <c r="QV171" i="126"/>
  <c r="IG29" i="126"/>
  <c r="QW27" i="126"/>
  <c r="QV27" i="126"/>
  <c r="QU27" i="126"/>
  <c r="IG39" i="126"/>
  <c r="IF39" i="126"/>
  <c r="IE29" i="126"/>
  <c r="IF29" i="126"/>
  <c r="QW307" i="126"/>
  <c r="QW195" i="126"/>
  <c r="QV307" i="126"/>
  <c r="QV195" i="126"/>
  <c r="QW167" i="126"/>
  <c r="QV167" i="126"/>
  <c r="QW335" i="126"/>
  <c r="QV335" i="126"/>
  <c r="QW279" i="126"/>
  <c r="QW251" i="126"/>
  <c r="QV279" i="126"/>
  <c r="QV251" i="126"/>
  <c r="QW55" i="126"/>
  <c r="QW139" i="126"/>
  <c r="QW223" i="126"/>
  <c r="QV139" i="126"/>
  <c r="QV223" i="126"/>
  <c r="QW111" i="126"/>
  <c r="QV111" i="126"/>
  <c r="QW83" i="126"/>
  <c r="QV83" i="126"/>
  <c r="IG28" i="126"/>
  <c r="IF28" i="126"/>
  <c r="QV55" i="126"/>
  <c r="QU167" i="126"/>
  <c r="QU335" i="126"/>
  <c r="QU279" i="126"/>
  <c r="QX279" i="126" s="1"/>
  <c r="RA279" i="126" s="1"/>
  <c r="QU251" i="126"/>
  <c r="QX251" i="126" s="1"/>
  <c r="RA251" i="126" s="1"/>
  <c r="QU55" i="126"/>
  <c r="QU139" i="126"/>
  <c r="QU223" i="126"/>
  <c r="QU195" i="126"/>
  <c r="QU307" i="126"/>
  <c r="QU111" i="126"/>
  <c r="QU83" i="126"/>
  <c r="IE28" i="126"/>
  <c r="IH28" i="126" s="1"/>
  <c r="QU215" i="126"/>
  <c r="QU187" i="126"/>
  <c r="QU159" i="126"/>
  <c r="QU243" i="126"/>
  <c r="QU271" i="126"/>
  <c r="QU75" i="126"/>
  <c r="QU131" i="126"/>
  <c r="QU299" i="126"/>
  <c r="QU47" i="126"/>
  <c r="QU327" i="126"/>
  <c r="QU103" i="126"/>
  <c r="HQ28" i="126"/>
  <c r="QU19" i="126"/>
  <c r="QW243" i="126"/>
  <c r="QV243" i="126"/>
  <c r="QW215" i="126"/>
  <c r="QW187" i="126"/>
  <c r="QW159" i="126"/>
  <c r="QV215" i="126"/>
  <c r="QV187" i="126"/>
  <c r="QV159" i="126"/>
  <c r="QW131" i="126"/>
  <c r="QW271" i="126"/>
  <c r="QV271" i="126"/>
  <c r="QW75" i="126"/>
  <c r="QV75" i="126"/>
  <c r="QV131" i="126"/>
  <c r="QW299" i="126"/>
  <c r="QV299" i="126"/>
  <c r="QW47" i="126"/>
  <c r="QV47" i="126"/>
  <c r="QW327" i="126"/>
  <c r="QV327" i="126"/>
  <c r="QW103" i="126"/>
  <c r="QV103" i="126"/>
  <c r="HS28" i="126"/>
  <c r="QW19" i="126"/>
  <c r="HR28" i="126"/>
  <c r="QV19" i="126"/>
  <c r="IU30" i="126"/>
  <c r="IT30" i="126"/>
  <c r="IS30" i="126"/>
  <c r="IV30" i="126" s="1"/>
  <c r="IU28" i="126"/>
  <c r="IT28" i="126"/>
  <c r="IS28" i="126"/>
  <c r="IV28" i="126" s="1"/>
  <c r="JB34" i="126"/>
  <c r="IZ38" i="126"/>
  <c r="IZ34" i="126"/>
  <c r="JA30" i="126"/>
  <c r="IZ30" i="126"/>
  <c r="JB30" i="126"/>
  <c r="JA34" i="126"/>
  <c r="IZ28" i="126"/>
  <c r="JA28" i="126"/>
  <c r="JB28" i="126"/>
  <c r="JB38" i="126"/>
  <c r="JA38" i="126"/>
  <c r="JB42" i="126"/>
  <c r="JA42" i="126"/>
  <c r="IZ42" i="126"/>
  <c r="JB45" i="126"/>
  <c r="JA45" i="126"/>
  <c r="IZ45" i="126"/>
  <c r="JC45" i="126" s="1"/>
  <c r="IZ40" i="126"/>
  <c r="JA40" i="126"/>
  <c r="IZ29" i="126"/>
  <c r="JG28" i="126"/>
  <c r="JH30" i="126"/>
  <c r="JG30" i="126"/>
  <c r="JI34" i="126"/>
  <c r="JH34" i="126"/>
  <c r="JG34" i="126"/>
  <c r="JJ34" i="126" s="1"/>
  <c r="JI29" i="126"/>
  <c r="JG29" i="126"/>
  <c r="JH29" i="126"/>
  <c r="JI31" i="126"/>
  <c r="JH31" i="126"/>
  <c r="JG31" i="126"/>
  <c r="JI44" i="126"/>
  <c r="JH44" i="126"/>
  <c r="JG44" i="126"/>
  <c r="JJ44" i="126" s="1"/>
  <c r="JI32" i="126"/>
  <c r="JI30" i="126"/>
  <c r="JI45" i="126"/>
  <c r="JG45" i="126"/>
  <c r="JI42" i="126"/>
  <c r="JH42" i="126"/>
  <c r="JG42" i="126"/>
  <c r="JI28" i="126"/>
  <c r="JH28" i="126"/>
  <c r="JJ28" i="126" s="1"/>
  <c r="JH35" i="126"/>
  <c r="JG35" i="126"/>
  <c r="JI35" i="126"/>
  <c r="JG33" i="126"/>
  <c r="JU28" i="126"/>
  <c r="JW37" i="126"/>
  <c r="JV48" i="126"/>
  <c r="JV34" i="126"/>
  <c r="JW34" i="126"/>
  <c r="JW35" i="126"/>
  <c r="JU47" i="126"/>
  <c r="JV28" i="126"/>
  <c r="JU30" i="126"/>
  <c r="JU41" i="126"/>
  <c r="JW28" i="126"/>
  <c r="JU46" i="126"/>
  <c r="JW46" i="126"/>
  <c r="JV46" i="126"/>
  <c r="JX46" i="126" s="1"/>
  <c r="JV33" i="126"/>
  <c r="JU33" i="126"/>
  <c r="JW33" i="126"/>
  <c r="JV41" i="126"/>
  <c r="JW48" i="126"/>
  <c r="JU34" i="126"/>
  <c r="JX34" i="126" s="1"/>
  <c r="JW41" i="126"/>
  <c r="JX41" i="126" s="1"/>
  <c r="JV47" i="126"/>
  <c r="JU48" i="126"/>
  <c r="JX48" i="126" s="1"/>
  <c r="JW47" i="126"/>
  <c r="JV30" i="126"/>
  <c r="JW30" i="126"/>
  <c r="JU37" i="126"/>
  <c r="JV37" i="126"/>
  <c r="JX37" i="126" s="1"/>
  <c r="JW40" i="126"/>
  <c r="JU40" i="126"/>
  <c r="JV40" i="126"/>
  <c r="JW38" i="126"/>
  <c r="JU38" i="126"/>
  <c r="JV38" i="126"/>
  <c r="JU29" i="126"/>
  <c r="JW31" i="126"/>
  <c r="JV45" i="126"/>
  <c r="JU45" i="126"/>
  <c r="JW45" i="126"/>
  <c r="JV42" i="126"/>
  <c r="JU35" i="126"/>
  <c r="JV35" i="126"/>
  <c r="KD28" i="126"/>
  <c r="KC31" i="126"/>
  <c r="KD39" i="126"/>
  <c r="KD32" i="126"/>
  <c r="KD29" i="126"/>
  <c r="KD37" i="126"/>
  <c r="KD34" i="126"/>
  <c r="KC34" i="126"/>
  <c r="KD35" i="126"/>
  <c r="KB30" i="126"/>
  <c r="KB28" i="126"/>
  <c r="KC28" i="126"/>
  <c r="KD31" i="126"/>
  <c r="KB31" i="126"/>
  <c r="KE31" i="126" s="1"/>
  <c r="KB34" i="126"/>
  <c r="KC30" i="126"/>
  <c r="KD30" i="126"/>
  <c r="KE30" i="126" s="1"/>
  <c r="KC37" i="126"/>
  <c r="KC32" i="126"/>
  <c r="KB37" i="126"/>
  <c r="KD41" i="126"/>
  <c r="KB41" i="126"/>
  <c r="KC41" i="126"/>
  <c r="KD48" i="126"/>
  <c r="KC48" i="126"/>
  <c r="KB48" i="126"/>
  <c r="KE48" i="126" s="1"/>
  <c r="KD33" i="126"/>
  <c r="KB33" i="126"/>
  <c r="KC33" i="126"/>
  <c r="KD38" i="126"/>
  <c r="KB38" i="126"/>
  <c r="KC38" i="126"/>
  <c r="KC36" i="126"/>
  <c r="KB36" i="126"/>
  <c r="KB29" i="126"/>
  <c r="KD36" i="126"/>
  <c r="KC29" i="126"/>
  <c r="KB32" i="126"/>
  <c r="KB35" i="126"/>
  <c r="KB39" i="126"/>
  <c r="KC35" i="126"/>
  <c r="KC39" i="126"/>
  <c r="KD40" i="126"/>
  <c r="KC40" i="126"/>
  <c r="KB40" i="126"/>
  <c r="KE40" i="126" s="1"/>
  <c r="KK48" i="126"/>
  <c r="KI31" i="126"/>
  <c r="KK38" i="126"/>
  <c r="KJ48" i="126"/>
  <c r="KI28" i="126"/>
  <c r="KK29" i="126"/>
  <c r="KK34" i="126"/>
  <c r="KI48" i="126"/>
  <c r="KL48" i="126" s="1"/>
  <c r="KI29" i="126"/>
  <c r="KI34" i="126"/>
  <c r="KJ29" i="126"/>
  <c r="KL29" i="126" s="1"/>
  <c r="KJ34" i="126"/>
  <c r="KJ28" i="126"/>
  <c r="KK28" i="126"/>
  <c r="KI44" i="126"/>
  <c r="KK44" i="126"/>
  <c r="KJ44" i="126"/>
  <c r="KK37" i="126"/>
  <c r="KJ30" i="126"/>
  <c r="KK36" i="126"/>
  <c r="KJ36" i="126"/>
  <c r="KK31" i="126"/>
  <c r="KJ31" i="126"/>
  <c r="KK43" i="126"/>
  <c r="KJ43" i="126"/>
  <c r="KI43" i="126"/>
  <c r="KJ33" i="126"/>
  <c r="KI38" i="126"/>
  <c r="KJ38" i="126"/>
  <c r="JP33" i="126"/>
  <c r="JO34" i="126"/>
  <c r="JP47" i="126"/>
  <c r="JP30" i="126"/>
  <c r="JN47" i="126"/>
  <c r="JN33" i="126"/>
  <c r="JN30" i="126"/>
  <c r="JO30" i="126"/>
  <c r="JP34" i="126"/>
  <c r="JP29" i="126"/>
  <c r="JN29" i="126"/>
  <c r="JN36" i="126"/>
  <c r="JP36" i="126"/>
  <c r="JO33" i="126"/>
  <c r="JN34" i="126"/>
  <c r="JP28" i="126"/>
  <c r="JO28" i="126"/>
  <c r="JN28" i="126"/>
  <c r="JQ28" i="126" s="1"/>
  <c r="JN31" i="126"/>
  <c r="JO40" i="126"/>
  <c r="JO45" i="126"/>
  <c r="JO47" i="126"/>
  <c r="JN45" i="126"/>
  <c r="JP45" i="126"/>
  <c r="JO31" i="126"/>
  <c r="JN40" i="126"/>
  <c r="JP40" i="126"/>
  <c r="JP38" i="126"/>
  <c r="JO38" i="126"/>
  <c r="JN38" i="126"/>
  <c r="JQ38" i="126" s="1"/>
  <c r="JN35" i="126"/>
  <c r="JP42" i="126"/>
  <c r="KP39" i="126"/>
  <c r="KP30" i="126"/>
  <c r="KQ39" i="126"/>
  <c r="KP28" i="126"/>
  <c r="KQ28" i="126"/>
  <c r="KR28" i="126"/>
  <c r="KR37" i="126"/>
  <c r="KQ37" i="126"/>
  <c r="KP37" i="126"/>
  <c r="KS37" i="126" s="1"/>
  <c r="KR39" i="126"/>
  <c r="KR41" i="126"/>
  <c r="KQ41" i="126"/>
  <c r="KP41" i="126"/>
  <c r="KS41" i="126" s="1"/>
  <c r="KR44" i="126"/>
  <c r="KQ44" i="126"/>
  <c r="KP44" i="126"/>
  <c r="KR30" i="126"/>
  <c r="KQ30" i="126"/>
  <c r="KY43" i="126"/>
  <c r="KX28" i="126"/>
  <c r="KW28" i="126"/>
  <c r="KY29" i="126"/>
  <c r="KW30" i="126"/>
  <c r="KX30" i="126"/>
  <c r="KW31" i="126"/>
  <c r="KY34" i="126"/>
  <c r="KX43" i="126"/>
  <c r="KW43" i="126"/>
  <c r="KZ43" i="126" s="1"/>
  <c r="KY30" i="126"/>
  <c r="KZ30" i="126" s="1"/>
  <c r="KW34" i="126"/>
  <c r="KX34" i="126"/>
  <c r="KY28" i="126"/>
  <c r="KX42" i="126"/>
  <c r="KY42" i="126"/>
  <c r="KW42" i="126"/>
  <c r="KZ42" i="126" s="1"/>
  <c r="KY31" i="126"/>
  <c r="KX31" i="126"/>
  <c r="KZ31" i="126" s="1"/>
  <c r="KY39" i="126"/>
  <c r="KX39" i="126"/>
  <c r="KW39" i="126"/>
  <c r="KY38" i="126"/>
  <c r="KX38" i="126"/>
  <c r="KW38" i="126"/>
  <c r="KW29" i="126"/>
  <c r="KX29" i="126"/>
  <c r="LD38" i="126"/>
  <c r="LF28" i="126"/>
  <c r="LE38" i="126"/>
  <c r="LF38" i="126"/>
  <c r="LD28" i="126"/>
  <c r="LE28" i="126"/>
  <c r="LF35" i="126"/>
  <c r="LE35" i="126"/>
  <c r="LF32" i="126"/>
  <c r="LE32" i="126"/>
  <c r="LD32" i="126"/>
  <c r="LF33" i="126"/>
  <c r="LD33" i="126"/>
  <c r="LE33" i="126"/>
  <c r="LT28" i="126"/>
  <c r="LS28" i="126"/>
  <c r="LR28" i="126"/>
  <c r="LU28" i="126" s="1"/>
  <c r="LT31" i="126"/>
  <c r="LT46" i="126"/>
  <c r="LT48" i="126"/>
  <c r="LS33" i="126"/>
  <c r="LS42" i="126"/>
  <c r="LT41" i="126"/>
  <c r="LR31" i="126"/>
  <c r="LR41" i="126"/>
  <c r="LT33" i="126"/>
  <c r="LS41" i="126"/>
  <c r="LT32" i="126"/>
  <c r="LR32" i="126"/>
  <c r="LS32" i="126"/>
  <c r="LT37" i="126"/>
  <c r="LS37" i="126"/>
  <c r="LR37" i="126"/>
  <c r="LS31" i="126"/>
  <c r="LR42" i="126"/>
  <c r="LR34" i="126"/>
  <c r="LT42" i="126"/>
  <c r="LR33" i="126"/>
  <c r="LS34" i="126"/>
  <c r="LT43" i="126"/>
  <c r="LS43" i="126"/>
  <c r="LR43" i="126"/>
  <c r="LR39" i="126"/>
  <c r="LS39" i="126"/>
  <c r="LT44" i="126"/>
  <c r="LS44" i="126"/>
  <c r="LR44" i="126"/>
  <c r="LU44" i="126" s="1"/>
  <c r="LR46" i="126"/>
  <c r="LS46" i="126"/>
  <c r="LR48" i="126"/>
  <c r="LT47" i="126"/>
  <c r="LS47" i="126"/>
  <c r="LS48" i="126"/>
  <c r="MA31" i="126"/>
  <c r="MA28" i="126"/>
  <c r="LZ28" i="126"/>
  <c r="LY28" i="126"/>
  <c r="MB28" i="126" s="1"/>
  <c r="LY31" i="126"/>
  <c r="MA32" i="126"/>
  <c r="LZ31" i="126"/>
  <c r="MB31" i="126" s="1"/>
  <c r="LY41" i="126"/>
  <c r="MA41" i="126"/>
  <c r="LZ41" i="126"/>
  <c r="LZ32" i="126"/>
  <c r="LY32" i="126"/>
  <c r="MB32" i="126" s="1"/>
  <c r="LZ35" i="126"/>
  <c r="MA35" i="126"/>
  <c r="LY35" i="126"/>
  <c r="MA30" i="126"/>
  <c r="MA29" i="126"/>
  <c r="LZ29" i="126"/>
  <c r="LY29" i="126"/>
  <c r="MB29" i="126" s="1"/>
  <c r="MA42" i="126"/>
  <c r="LZ42" i="126"/>
  <c r="LY42" i="126"/>
  <c r="MB42" i="126" s="1"/>
  <c r="LY33" i="126"/>
  <c r="LZ34" i="126"/>
  <c r="MA38" i="126"/>
  <c r="LZ38" i="126"/>
  <c r="LY37" i="126"/>
  <c r="MG44" i="126"/>
  <c r="MH28" i="126"/>
  <c r="MG28" i="126"/>
  <c r="MF28" i="126"/>
  <c r="MI28" i="126" s="1"/>
  <c r="MG30" i="126"/>
  <c r="MG31" i="126"/>
  <c r="MH32" i="126"/>
  <c r="MG32" i="126"/>
  <c r="MF32" i="126"/>
  <c r="MI32" i="126" s="1"/>
  <c r="MG33" i="126"/>
  <c r="MF39" i="126"/>
  <c r="MH39" i="126"/>
  <c r="MG39" i="126"/>
  <c r="MF40" i="126"/>
  <c r="MH41" i="126"/>
  <c r="MH48" i="126"/>
  <c r="MH35" i="126"/>
  <c r="MH44" i="126"/>
  <c r="MH40" i="126"/>
  <c r="MF44" i="126"/>
  <c r="MI44" i="126" s="1"/>
  <c r="MF31" i="126"/>
  <c r="MH31" i="126"/>
  <c r="MI31" i="126" s="1"/>
  <c r="MF33" i="126"/>
  <c r="MH33" i="126"/>
  <c r="MH34" i="126"/>
  <c r="MG34" i="126"/>
  <c r="MF34" i="126"/>
  <c r="MG40" i="126"/>
  <c r="MF30" i="126"/>
  <c r="MH30" i="126"/>
  <c r="MG29" i="126"/>
  <c r="MF29" i="126"/>
  <c r="MF35" i="126"/>
  <c r="MG35" i="126"/>
  <c r="MF41" i="126"/>
  <c r="MG41" i="126"/>
  <c r="MF37" i="126"/>
  <c r="MF48" i="126"/>
  <c r="MG48" i="126"/>
  <c r="LM28" i="126"/>
  <c r="LM43" i="126"/>
  <c r="LL32" i="126"/>
  <c r="LM32" i="126"/>
  <c r="LK32" i="126"/>
  <c r="LN32" i="126" s="1"/>
  <c r="LM40" i="126"/>
  <c r="LL40" i="126"/>
  <c r="LK28" i="126"/>
  <c r="LL28" i="126"/>
  <c r="LL43" i="126"/>
  <c r="LK43" i="126"/>
  <c r="LN43" i="126" s="1"/>
  <c r="LK29" i="126"/>
  <c r="LL29" i="126"/>
  <c r="LM31" i="126"/>
  <c r="LM45" i="126"/>
  <c r="LL45" i="126"/>
  <c r="LK45" i="126"/>
  <c r="LN45" i="126" s="1"/>
  <c r="LK40" i="126"/>
  <c r="LK38" i="126"/>
  <c r="LK30" i="126"/>
  <c r="LL38" i="126"/>
  <c r="LL30" i="126"/>
  <c r="MN28" i="126"/>
  <c r="MO28" i="126"/>
  <c r="MO30" i="126"/>
  <c r="MO40" i="126"/>
  <c r="MN38" i="126"/>
  <c r="MO32" i="126"/>
  <c r="MM46" i="126"/>
  <c r="MO46" i="126"/>
  <c r="MN46" i="126"/>
  <c r="MO44" i="126"/>
  <c r="MM44" i="126"/>
  <c r="MN44" i="126"/>
  <c r="MM28" i="126"/>
  <c r="MP28" i="126" s="1"/>
  <c r="MM38" i="126"/>
  <c r="MO38" i="126"/>
  <c r="MO37" i="126"/>
  <c r="MM37" i="126"/>
  <c r="MN37" i="126"/>
  <c r="MO39" i="126"/>
  <c r="MN39" i="126"/>
  <c r="MM39" i="126"/>
  <c r="MM30" i="126"/>
  <c r="MN30" i="126"/>
  <c r="MO47" i="126"/>
  <c r="MN47" i="126"/>
  <c r="MO31" i="126"/>
  <c r="MN31" i="126"/>
  <c r="MM31" i="126"/>
  <c r="MP31" i="126" s="1"/>
  <c r="MM33" i="126"/>
  <c r="MM32" i="126"/>
  <c r="MN32" i="126"/>
  <c r="MM41" i="126"/>
  <c r="MM40" i="126"/>
  <c r="MN40" i="126"/>
  <c r="MO48" i="126"/>
  <c r="MN48" i="126"/>
  <c r="MM45" i="126"/>
  <c r="MU28" i="126"/>
  <c r="MU32" i="126"/>
  <c r="MV32" i="126"/>
  <c r="MT36" i="126"/>
  <c r="MV40" i="126"/>
  <c r="MV37" i="126"/>
  <c r="MV38" i="126"/>
  <c r="MV28" i="126"/>
  <c r="MT32" i="126"/>
  <c r="MW32" i="126" s="1"/>
  <c r="MT38" i="126"/>
  <c r="MV36" i="126"/>
  <c r="MU36" i="126"/>
  <c r="MT28" i="126"/>
  <c r="MV43" i="126"/>
  <c r="MU43" i="126"/>
  <c r="MV42" i="126"/>
  <c r="MV30" i="126"/>
  <c r="MU30" i="126"/>
  <c r="MT30" i="126"/>
  <c r="MW30" i="126" s="1"/>
  <c r="MU38" i="126"/>
  <c r="MW38" i="126" s="1"/>
  <c r="MV29" i="126"/>
  <c r="MV41" i="126"/>
  <c r="MV44" i="126"/>
  <c r="MU44" i="126"/>
  <c r="MU42" i="126"/>
  <c r="MT33" i="126"/>
  <c r="MV35" i="126"/>
  <c r="MU33" i="126"/>
  <c r="MV34" i="126"/>
  <c r="MV39" i="126"/>
  <c r="MU39" i="126"/>
  <c r="MT39" i="126"/>
  <c r="MW39" i="126" s="1"/>
  <c r="MT37" i="126"/>
  <c r="MU37" i="126"/>
  <c r="MT40" i="126"/>
  <c r="MT35" i="126"/>
  <c r="MU40" i="126"/>
  <c r="MT42" i="126"/>
  <c r="MU35" i="126"/>
  <c r="MT41" i="126"/>
  <c r="MU41" i="126"/>
  <c r="NC28" i="126"/>
  <c r="NB28" i="126"/>
  <c r="NA29" i="126"/>
  <c r="NC29" i="126"/>
  <c r="NB29" i="126"/>
  <c r="NB32" i="126"/>
  <c r="NB39" i="126"/>
  <c r="NA40" i="126"/>
  <c r="NA43" i="126"/>
  <c r="NC46" i="126"/>
  <c r="NA34" i="126"/>
  <c r="NA35" i="126"/>
  <c r="NC45" i="126"/>
  <c r="NC34" i="126"/>
  <c r="NB34" i="126"/>
  <c r="ND34" i="126" s="1"/>
  <c r="NB40" i="126"/>
  <c r="NC40" i="126"/>
  <c r="NC39" i="126"/>
  <c r="NC43" i="126"/>
  <c r="NA28" i="126"/>
  <c r="ND28" i="126" s="1"/>
  <c r="NC32" i="126"/>
  <c r="NB43" i="126"/>
  <c r="ND43" i="126" s="1"/>
  <c r="NC36" i="126"/>
  <c r="NB36" i="126"/>
  <c r="NA36" i="126"/>
  <c r="ND36" i="126" s="1"/>
  <c r="NC38" i="126"/>
  <c r="NB38" i="126"/>
  <c r="NA38" i="126"/>
  <c r="ND38" i="126" s="1"/>
  <c r="NC30" i="126"/>
  <c r="NB30" i="126"/>
  <c r="NC41" i="126"/>
  <c r="NB41" i="126"/>
  <c r="NA41" i="126"/>
  <c r="ND41" i="126" s="1"/>
  <c r="NA30" i="126"/>
  <c r="NC47" i="126"/>
  <c r="NB47" i="126"/>
  <c r="NA46" i="126"/>
  <c r="NB46" i="126"/>
  <c r="NA32" i="126"/>
  <c r="NC35" i="126"/>
  <c r="NB35" i="126"/>
  <c r="NC42" i="126"/>
  <c r="NB42" i="126"/>
  <c r="NA42" i="126"/>
  <c r="ND42" i="126" s="1"/>
  <c r="NC48" i="126"/>
  <c r="NA45" i="126"/>
  <c r="NA37" i="126"/>
  <c r="NB45" i="126"/>
  <c r="NB37" i="126"/>
  <c r="NA39" i="126"/>
  <c r="NQ28" i="126"/>
  <c r="NO28" i="126"/>
  <c r="NQ29" i="126"/>
  <c r="NP30" i="126"/>
  <c r="NO38" i="126"/>
  <c r="NQ39" i="126"/>
  <c r="NQ40" i="126"/>
  <c r="NQ42" i="126"/>
  <c r="NQ46" i="126"/>
  <c r="NO48" i="126"/>
  <c r="NP36" i="126"/>
  <c r="NQ47" i="126"/>
  <c r="NP34" i="126"/>
  <c r="NP35" i="126"/>
  <c r="NO45" i="126"/>
  <c r="NO29" i="126"/>
  <c r="NO46" i="126"/>
  <c r="NP29" i="126"/>
  <c r="NP46" i="126"/>
  <c r="NR46" i="126" s="1"/>
  <c r="NO34" i="126"/>
  <c r="NQ35" i="126"/>
  <c r="NO47" i="126"/>
  <c r="NP47" i="126"/>
  <c r="NO39" i="126"/>
  <c r="NP28" i="126"/>
  <c r="NR28" i="126" s="1"/>
  <c r="NQ38" i="126"/>
  <c r="NQ48" i="126"/>
  <c r="NP38" i="126"/>
  <c r="NR38" i="126" s="1"/>
  <c r="NP48" i="126"/>
  <c r="NR48" i="126" s="1"/>
  <c r="NP32" i="126"/>
  <c r="NQ32" i="126"/>
  <c r="NQ30" i="126"/>
  <c r="NO30" i="126"/>
  <c r="NQ36" i="126"/>
  <c r="NO36" i="126"/>
  <c r="NR36" i="126" s="1"/>
  <c r="NQ34" i="126"/>
  <c r="NR34" i="126" s="1"/>
  <c r="NP45" i="126"/>
  <c r="NQ45" i="126"/>
  <c r="NQ33" i="126"/>
  <c r="NO33" i="126"/>
  <c r="NP33" i="126"/>
  <c r="NO35" i="126"/>
  <c r="NQ43" i="126"/>
  <c r="NP43" i="126"/>
  <c r="NO43" i="126"/>
  <c r="NO42" i="126"/>
  <c r="NP42" i="126"/>
  <c r="NP39" i="126"/>
  <c r="NO40" i="126"/>
  <c r="NP40" i="126"/>
  <c r="NW35" i="126"/>
  <c r="NX28" i="126"/>
  <c r="NW28" i="126"/>
  <c r="NV28" i="126"/>
  <c r="NY28" i="126" s="1"/>
  <c r="NW30" i="126"/>
  <c r="NX30" i="126"/>
  <c r="NV30" i="126"/>
  <c r="NY30" i="126" s="1"/>
  <c r="NV36" i="126"/>
  <c r="NX32" i="126"/>
  <c r="NW34" i="126"/>
  <c r="NX35" i="126"/>
  <c r="NX41" i="126"/>
  <c r="NV35" i="126"/>
  <c r="NY35" i="126" s="1"/>
  <c r="NV41" i="126"/>
  <c r="NX46" i="126"/>
  <c r="NW46" i="126"/>
  <c r="NV46" i="126"/>
  <c r="NY46" i="126" s="1"/>
  <c r="NW41" i="126"/>
  <c r="NV32" i="126"/>
  <c r="NW32" i="126"/>
  <c r="NX29" i="126"/>
  <c r="NV29" i="126"/>
  <c r="NW29" i="126"/>
  <c r="NX34" i="126"/>
  <c r="NV34" i="126"/>
  <c r="NX37" i="126"/>
  <c r="NV37" i="126"/>
  <c r="NW37" i="126"/>
  <c r="NX31" i="126"/>
  <c r="NW31" i="126"/>
  <c r="NV31" i="126"/>
  <c r="NX36" i="126"/>
  <c r="NW36" i="126"/>
  <c r="NY36" i="126" s="1"/>
  <c r="OE36" i="126"/>
  <c r="OC28" i="126"/>
  <c r="OC31" i="126"/>
  <c r="OE31" i="126"/>
  <c r="OE32" i="126"/>
  <c r="OD35" i="126"/>
  <c r="OC35" i="126"/>
  <c r="OC37" i="126"/>
  <c r="OE38" i="126"/>
  <c r="OD39" i="126"/>
  <c r="OE40" i="126"/>
  <c r="OD40" i="126"/>
  <c r="OC40" i="126"/>
  <c r="OF40" i="126" s="1"/>
  <c r="OE42" i="126"/>
  <c r="OE43" i="126"/>
  <c r="OC45" i="126"/>
  <c r="OE46" i="126"/>
  <c r="OE47" i="126"/>
  <c r="OE48" i="126"/>
  <c r="OC32" i="126"/>
  <c r="OD36" i="126"/>
  <c r="OE29" i="126"/>
  <c r="OD32" i="126"/>
  <c r="OF32" i="126" s="1"/>
  <c r="OC34" i="126"/>
  <c r="OE35" i="126"/>
  <c r="OC33" i="126"/>
  <c r="OE37" i="126"/>
  <c r="OD31" i="126"/>
  <c r="OF31" i="126" s="1"/>
  <c r="OD34" i="126"/>
  <c r="OE39" i="126"/>
  <c r="OC38" i="126"/>
  <c r="OD38" i="126"/>
  <c r="OC39" i="126"/>
  <c r="OF39" i="126" s="1"/>
  <c r="OD28" i="126"/>
  <c r="OE28" i="126"/>
  <c r="OF28" i="126" s="1"/>
  <c r="OC41" i="126"/>
  <c r="OE41" i="126"/>
  <c r="OD41" i="126"/>
  <c r="OE30" i="126"/>
  <c r="OC30" i="126"/>
  <c r="OD30" i="126"/>
  <c r="OD33" i="126"/>
  <c r="OE33" i="126"/>
  <c r="OE34" i="126"/>
  <c r="OD37" i="126"/>
  <c r="OF37" i="126" s="1"/>
  <c r="OE45" i="126"/>
  <c r="OD45" i="126"/>
  <c r="OF45" i="126" s="1"/>
  <c r="OC29" i="126"/>
  <c r="OD29" i="126"/>
  <c r="OC47" i="126"/>
  <c r="OD47" i="126"/>
  <c r="OC48" i="126"/>
  <c r="OC42" i="126"/>
  <c r="OC43" i="126"/>
  <c r="OD48" i="126"/>
  <c r="OD42" i="126"/>
  <c r="OD43" i="126"/>
  <c r="OC36" i="126"/>
  <c r="OF36" i="126" s="1"/>
  <c r="OC44" i="126"/>
  <c r="OC46" i="126"/>
  <c r="OD46" i="126"/>
  <c r="NJ29" i="126"/>
  <c r="NI29" i="126"/>
  <c r="NH29" i="126"/>
  <c r="NJ28" i="126"/>
  <c r="NI28" i="126"/>
  <c r="NH28" i="126"/>
  <c r="NK28" i="126" s="1"/>
  <c r="OK28" i="126"/>
  <c r="OL29" i="126"/>
  <c r="OJ30" i="126"/>
  <c r="OL31" i="126"/>
  <c r="OJ33" i="126"/>
  <c r="OK35" i="126"/>
  <c r="OL37" i="126"/>
  <c r="OJ39" i="126"/>
  <c r="OL41" i="126"/>
  <c r="OL42" i="126"/>
  <c r="OK42" i="126"/>
  <c r="OJ43" i="126"/>
  <c r="OL44" i="126"/>
  <c r="OL47" i="126"/>
  <c r="OL28" i="126"/>
  <c r="OJ45" i="126"/>
  <c r="OL45" i="126"/>
  <c r="OK45" i="126"/>
  <c r="OJ42" i="126"/>
  <c r="OM42" i="126" s="1"/>
  <c r="OK30" i="126"/>
  <c r="OL30" i="126"/>
  <c r="OL43" i="126"/>
  <c r="OK43" i="126"/>
  <c r="OM43" i="126" s="1"/>
  <c r="OJ29" i="126"/>
  <c r="OJ28" i="126"/>
  <c r="OM28" i="126" s="1"/>
  <c r="OL39" i="126"/>
  <c r="OK39" i="126"/>
  <c r="OM39" i="126" s="1"/>
  <c r="OK29" i="126"/>
  <c r="OM29" i="126" s="1"/>
  <c r="OJ31" i="126"/>
  <c r="OK31" i="126"/>
  <c r="OL33" i="126"/>
  <c r="OK33" i="126"/>
  <c r="OK36" i="126"/>
  <c r="OL36" i="126"/>
  <c r="OJ36" i="126"/>
  <c r="OL35" i="126"/>
  <c r="OJ35" i="126"/>
  <c r="OM35" i="126" s="1"/>
  <c r="OL34" i="126"/>
  <c r="OK34" i="126"/>
  <c r="OJ37" i="126"/>
  <c r="OJ34" i="126"/>
  <c r="OK37" i="126"/>
  <c r="OK38" i="126"/>
  <c r="OL40" i="126"/>
  <c r="OK40" i="126"/>
  <c r="OJ40" i="126"/>
  <c r="OJ44" i="126"/>
  <c r="OK44" i="126"/>
  <c r="OJ41" i="126"/>
  <c r="OK41" i="126"/>
  <c r="OJ47" i="126"/>
  <c r="OK47" i="126"/>
  <c r="OL46" i="126"/>
  <c r="OK46" i="126"/>
  <c r="OJ46" i="126"/>
  <c r="OM46" i="126" s="1"/>
  <c r="OJ48" i="126"/>
  <c r="OK48" i="126"/>
  <c r="OS28" i="126"/>
  <c r="OR28" i="126"/>
  <c r="OQ28" i="126"/>
  <c r="OT28" i="126" s="1"/>
  <c r="OZ28" i="126"/>
  <c r="OY28" i="126"/>
  <c r="OX28" i="126"/>
  <c r="PA28" i="126" s="1"/>
  <c r="OY29" i="126"/>
  <c r="OZ29" i="126"/>
  <c r="OY30" i="126"/>
  <c r="OZ30" i="126"/>
  <c r="OX32" i="126"/>
  <c r="OZ32" i="126"/>
  <c r="OX33" i="126"/>
  <c r="OZ33" i="126"/>
  <c r="OY33" i="126"/>
  <c r="OZ34" i="126"/>
  <c r="OZ35" i="126"/>
  <c r="OZ36" i="126"/>
  <c r="OX37" i="126"/>
  <c r="OZ38" i="126"/>
  <c r="OX39" i="126"/>
  <c r="OX40" i="126"/>
  <c r="OX41" i="126"/>
  <c r="OZ43" i="126"/>
  <c r="OZ44" i="126"/>
  <c r="OZ45" i="126"/>
  <c r="OZ46" i="126"/>
  <c r="OZ47" i="126"/>
  <c r="OZ48" i="126"/>
  <c r="OZ42" i="126"/>
  <c r="OX31" i="126"/>
  <c r="OZ31" i="126"/>
  <c r="OY31" i="126"/>
  <c r="OZ41" i="126"/>
  <c r="OY41" i="126"/>
  <c r="PA41" i="126" s="1"/>
  <c r="OX34" i="126"/>
  <c r="OZ37" i="126"/>
  <c r="OY45" i="126"/>
  <c r="OY37" i="126"/>
  <c r="PA37" i="126" s="1"/>
  <c r="OX45" i="126"/>
  <c r="PA45" i="126" s="1"/>
  <c r="OY40" i="126"/>
  <c r="OX29" i="126"/>
  <c r="PA29" i="126" s="1"/>
  <c r="OY36" i="126"/>
  <c r="OZ40" i="126"/>
  <c r="OY47" i="126"/>
  <c r="OZ39" i="126"/>
  <c r="OY48" i="126"/>
  <c r="OX47" i="126"/>
  <c r="OY32" i="126"/>
  <c r="PA32" i="126" s="1"/>
  <c r="OY39" i="126"/>
  <c r="PA39" i="126" s="1"/>
  <c r="OX38" i="126"/>
  <c r="OY38" i="126"/>
  <c r="OX48" i="126"/>
  <c r="OY34" i="126"/>
  <c r="PA34" i="126" s="1"/>
  <c r="OX36" i="126"/>
  <c r="PA36" i="126" s="1"/>
  <c r="OX43" i="126"/>
  <c r="OY43" i="126"/>
  <c r="OX44" i="126"/>
  <c r="OY42" i="126"/>
  <c r="OX42" i="126"/>
  <c r="PA42" i="126" s="1"/>
  <c r="OY44" i="126"/>
  <c r="OX30" i="126"/>
  <c r="PA30" i="126" s="1"/>
  <c r="OX46" i="126"/>
  <c r="OX35" i="126"/>
  <c r="OY46" i="126"/>
  <c r="OY35" i="126"/>
  <c r="PN28" i="126"/>
  <c r="PM28" i="126"/>
  <c r="PL28" i="126"/>
  <c r="PO28" i="126" s="1"/>
  <c r="PN29" i="126"/>
  <c r="PM29" i="126"/>
  <c r="PL29" i="126"/>
  <c r="PO29" i="126" s="1"/>
  <c r="PM30" i="126"/>
  <c r="PN30" i="126"/>
  <c r="PN31" i="126"/>
  <c r="PL34" i="126"/>
  <c r="PN34" i="126"/>
  <c r="PM34" i="126"/>
  <c r="PN35" i="126"/>
  <c r="PM35" i="126"/>
  <c r="PL35" i="126"/>
  <c r="PO35" i="126" s="1"/>
  <c r="PL36" i="126"/>
  <c r="PM37" i="126"/>
  <c r="PN37" i="126"/>
  <c r="PL39" i="126"/>
  <c r="PN40" i="126"/>
  <c r="PN41" i="126"/>
  <c r="PM42" i="126"/>
  <c r="PM44" i="126"/>
  <c r="PN46" i="126"/>
  <c r="PL32" i="126"/>
  <c r="PN32" i="126"/>
  <c r="PM32" i="126"/>
  <c r="PL47" i="126"/>
  <c r="PN47" i="126"/>
  <c r="PM47" i="126"/>
  <c r="PO47" i="126" s="1"/>
  <c r="PL37" i="126"/>
  <c r="PO37" i="126" s="1"/>
  <c r="PN42" i="126"/>
  <c r="PN36" i="126"/>
  <c r="PM36" i="126"/>
  <c r="PO36" i="126" s="1"/>
  <c r="PL31" i="126"/>
  <c r="PM31" i="126"/>
  <c r="PN44" i="126"/>
  <c r="PL44" i="126"/>
  <c r="PO44" i="126" s="1"/>
  <c r="PN33" i="126"/>
  <c r="PM33" i="126"/>
  <c r="PL33" i="126"/>
  <c r="PO33" i="126" s="1"/>
  <c r="PN39" i="126"/>
  <c r="PM39" i="126"/>
  <c r="PL30" i="126"/>
  <c r="PO30" i="126" s="1"/>
  <c r="PN38" i="126"/>
  <c r="PM38" i="126"/>
  <c r="PL38" i="126"/>
  <c r="PL41" i="126"/>
  <c r="PM41" i="126"/>
  <c r="PL46" i="126"/>
  <c r="PM46" i="126"/>
  <c r="PL42" i="126"/>
  <c r="PN43" i="126"/>
  <c r="PM43" i="126"/>
  <c r="PL43" i="126"/>
  <c r="PO43" i="126" s="1"/>
  <c r="PL40" i="126"/>
  <c r="PN45" i="126"/>
  <c r="PM45" i="126"/>
  <c r="PL45" i="126"/>
  <c r="PO45" i="126" s="1"/>
  <c r="PM40" i="126"/>
  <c r="PU28" i="126"/>
  <c r="PT28" i="126"/>
  <c r="PS28" i="126"/>
  <c r="PV28" i="126" s="1"/>
  <c r="PU29" i="126"/>
  <c r="PU30" i="126"/>
  <c r="PU31" i="126"/>
  <c r="PS32" i="126"/>
  <c r="PS33" i="126"/>
  <c r="PU33" i="126"/>
  <c r="PT33" i="126"/>
  <c r="PU34" i="126"/>
  <c r="PU35" i="126"/>
  <c r="PU36" i="126"/>
  <c r="PU39" i="126"/>
  <c r="PT40" i="126"/>
  <c r="PS41" i="126"/>
  <c r="PS43" i="126"/>
  <c r="PS45" i="126"/>
  <c r="PU45" i="126"/>
  <c r="PU46" i="126"/>
  <c r="PU47" i="126"/>
  <c r="PS38" i="126"/>
  <c r="PU38" i="126"/>
  <c r="PT38" i="126"/>
  <c r="PT41" i="126"/>
  <c r="PT32" i="126"/>
  <c r="PU41" i="126"/>
  <c r="PV41" i="126" s="1"/>
  <c r="PT45" i="126"/>
  <c r="PS34" i="126"/>
  <c r="PS40" i="126"/>
  <c r="PS46" i="126"/>
  <c r="PT34" i="126"/>
  <c r="PU40" i="126"/>
  <c r="PT46" i="126"/>
  <c r="PT43" i="126"/>
  <c r="PS35" i="126"/>
  <c r="PU43" i="126"/>
  <c r="PT35" i="126"/>
  <c r="PT31" i="126"/>
  <c r="PS42" i="126"/>
  <c r="PU42" i="126"/>
  <c r="PT42" i="126"/>
  <c r="PU37" i="126"/>
  <c r="PS37" i="126"/>
  <c r="PT37" i="126"/>
  <c r="PU44" i="126"/>
  <c r="PT44" i="126"/>
  <c r="PS44" i="126"/>
  <c r="PV44" i="126" s="1"/>
  <c r="PU32" i="126"/>
  <c r="PS30" i="126"/>
  <c r="PT30" i="126"/>
  <c r="PS39" i="126"/>
  <c r="PT39" i="126"/>
  <c r="PS47" i="126"/>
  <c r="PS29" i="126"/>
  <c r="PT47" i="126"/>
  <c r="PT29" i="126"/>
  <c r="PS31" i="126"/>
  <c r="PV31" i="126" s="1"/>
  <c r="PS36" i="126"/>
  <c r="PT36" i="126"/>
  <c r="QB28" i="126"/>
  <c r="QA28" i="126"/>
  <c r="PZ28" i="126"/>
  <c r="QC28" i="126" s="1"/>
  <c r="PZ29" i="126"/>
  <c r="QA29" i="126"/>
  <c r="PZ30" i="126"/>
  <c r="QA31" i="126"/>
  <c r="QA34" i="126"/>
  <c r="PZ35" i="126"/>
  <c r="QB36" i="126"/>
  <c r="QA38" i="126"/>
  <c r="PZ39" i="126"/>
  <c r="QB39" i="126"/>
  <c r="QA39" i="126"/>
  <c r="PZ41" i="126"/>
  <c r="QB43" i="126"/>
  <c r="QB44" i="126"/>
  <c r="QB45" i="126"/>
  <c r="QB46" i="126"/>
  <c r="QA47" i="126"/>
  <c r="QB37" i="126"/>
  <c r="PZ38" i="126"/>
  <c r="QB38" i="126"/>
  <c r="QB29" i="126"/>
  <c r="QC29" i="126" s="1"/>
  <c r="PZ45" i="126"/>
  <c r="QA45" i="126"/>
  <c r="PZ36" i="126"/>
  <c r="QA36" i="126"/>
  <c r="PZ34" i="126"/>
  <c r="QA30" i="126"/>
  <c r="QB34" i="126"/>
  <c r="QB47" i="126"/>
  <c r="QB30" i="126"/>
  <c r="QB33" i="126"/>
  <c r="PZ33" i="126"/>
  <c r="QA33" i="126"/>
  <c r="QB42" i="126"/>
  <c r="QA42" i="126"/>
  <c r="PZ42" i="126"/>
  <c r="QC42" i="126" s="1"/>
  <c r="QB31" i="126"/>
  <c r="PZ31" i="126"/>
  <c r="QC31" i="126" s="1"/>
  <c r="QB40" i="126"/>
  <c r="PZ40" i="126"/>
  <c r="QA37" i="126"/>
  <c r="PZ37" i="126"/>
  <c r="QA40" i="126"/>
  <c r="QB32" i="126"/>
  <c r="QA32" i="126"/>
  <c r="PZ32" i="126"/>
  <c r="QA35" i="126"/>
  <c r="QB35" i="126"/>
  <c r="PZ46" i="126"/>
  <c r="QA46" i="126"/>
  <c r="QB41" i="126"/>
  <c r="QA41" i="126"/>
  <c r="QC41" i="126" s="1"/>
  <c r="PZ47" i="126"/>
  <c r="PZ43" i="126"/>
  <c r="QA43" i="126"/>
  <c r="PZ44" i="126"/>
  <c r="QA44" i="126"/>
  <c r="QB48" i="126"/>
  <c r="QA48" i="126"/>
  <c r="PZ48" i="126"/>
  <c r="QC48" i="126" s="1"/>
  <c r="PG28" i="126"/>
  <c r="PF28" i="126"/>
  <c r="PE28" i="126"/>
  <c r="PH28" i="126" s="1"/>
  <c r="PG29" i="126"/>
  <c r="PE30" i="126"/>
  <c r="PE31" i="126"/>
  <c r="PG31" i="126"/>
  <c r="PF31" i="126"/>
  <c r="PH31" i="126" s="1"/>
  <c r="PG32" i="126"/>
  <c r="PF32" i="126"/>
  <c r="PE32" i="126"/>
  <c r="PH32" i="126" s="1"/>
  <c r="PG33" i="126"/>
  <c r="PF34" i="126"/>
  <c r="PE35" i="126"/>
  <c r="PG36" i="126"/>
  <c r="PG38" i="126"/>
  <c r="PG39" i="126"/>
  <c r="PE40" i="126"/>
  <c r="PG41" i="126"/>
  <c r="PG42" i="126"/>
  <c r="PG43" i="126"/>
  <c r="PE44" i="126"/>
  <c r="PG45" i="126"/>
  <c r="PF46" i="126"/>
  <c r="PG46" i="126"/>
  <c r="PG37" i="126"/>
  <c r="PE33" i="126"/>
  <c r="PF33" i="126"/>
  <c r="PG34" i="126"/>
  <c r="PE46" i="126"/>
  <c r="PH46" i="126" s="1"/>
  <c r="PE29" i="126"/>
  <c r="PF30" i="126"/>
  <c r="PG35" i="126"/>
  <c r="PF29" i="126"/>
  <c r="PG30" i="126"/>
  <c r="PH30" i="126" s="1"/>
  <c r="PF35" i="126"/>
  <c r="PH35" i="126" s="1"/>
  <c r="PE39" i="126"/>
  <c r="PF39" i="126"/>
  <c r="PG48" i="126"/>
  <c r="PF48" i="126"/>
  <c r="PE48" i="126"/>
  <c r="PH48" i="126" s="1"/>
  <c r="PG40" i="126"/>
  <c r="PF40" i="126"/>
  <c r="PE34" i="126"/>
  <c r="PH34" i="126" s="1"/>
  <c r="PE38" i="126"/>
  <c r="PF38" i="126"/>
  <c r="PE41" i="126"/>
  <c r="PG47" i="126"/>
  <c r="PF47" i="126"/>
  <c r="PE47" i="126"/>
  <c r="PF41" i="126"/>
  <c r="PE37" i="126"/>
  <c r="PF37" i="126"/>
  <c r="PE42" i="126"/>
  <c r="PE43" i="126"/>
  <c r="PE36" i="126"/>
  <c r="PF42" i="126"/>
  <c r="PF43" i="126"/>
  <c r="PF36" i="126"/>
  <c r="PF44" i="126"/>
  <c r="PG44" i="126"/>
  <c r="PE45" i="126"/>
  <c r="PF45" i="126"/>
  <c r="QK4" i="126"/>
  <c r="QJ4" i="126"/>
  <c r="QI4" i="126"/>
  <c r="BG4" i="126"/>
  <c r="BF4" i="126"/>
  <c r="BE4" i="126"/>
  <c r="BG13" i="126"/>
  <c r="BF13" i="126"/>
  <c r="BE13" i="126"/>
  <c r="BE16" i="126"/>
  <c r="BG16" i="126"/>
  <c r="BE10" i="126"/>
  <c r="BF9" i="126"/>
  <c r="BF10" i="126"/>
  <c r="BE8" i="126"/>
  <c r="BF8" i="126"/>
  <c r="BG11" i="126"/>
  <c r="BF11" i="126"/>
  <c r="QK312" i="126"/>
  <c r="QK200" i="126"/>
  <c r="QK116" i="126"/>
  <c r="QJ116" i="126"/>
  <c r="QK228" i="126"/>
  <c r="QJ228" i="126"/>
  <c r="QJ200" i="126"/>
  <c r="QK172" i="126"/>
  <c r="QJ172" i="126"/>
  <c r="QJ256" i="126"/>
  <c r="QJ312" i="126"/>
  <c r="QK88" i="126"/>
  <c r="QJ88" i="126"/>
  <c r="QJ284" i="126"/>
  <c r="QK284" i="126"/>
  <c r="QK144" i="126"/>
  <c r="QJ144" i="126"/>
  <c r="QK60" i="126"/>
  <c r="QK256" i="126"/>
  <c r="QJ60" i="126"/>
  <c r="QK32" i="126"/>
  <c r="QJ32" i="126"/>
  <c r="QI116" i="126"/>
  <c r="QL116" i="126" s="1"/>
  <c r="QO116" i="126" s="1"/>
  <c r="QI228" i="126"/>
  <c r="QI200" i="126"/>
  <c r="QL200" i="126" s="1"/>
  <c r="QO200" i="126" s="1"/>
  <c r="QI172" i="126"/>
  <c r="QI88" i="126"/>
  <c r="QI312" i="126"/>
  <c r="QI284" i="126"/>
  <c r="QI256" i="126"/>
  <c r="QL256" i="126" s="1"/>
  <c r="QO256" i="126" s="1"/>
  <c r="QI144" i="126"/>
  <c r="QL144" i="126" s="1"/>
  <c r="QO144" i="126" s="1"/>
  <c r="QI32" i="126"/>
  <c r="QL32" i="126" s="1"/>
  <c r="QO32" i="126" s="1"/>
  <c r="QI60" i="126"/>
  <c r="QL60" i="126" s="1"/>
  <c r="QO60" i="126" s="1"/>
  <c r="BF7" i="126"/>
  <c r="QI36" i="126"/>
  <c r="BM4" i="126"/>
  <c r="BL4" i="126"/>
  <c r="QK36" i="126"/>
  <c r="QJ36" i="126"/>
  <c r="BL16" i="126"/>
  <c r="BM16" i="126"/>
  <c r="BL6" i="126"/>
  <c r="BN24" i="126"/>
  <c r="BL24" i="126"/>
  <c r="BM24" i="126"/>
  <c r="BM15" i="126"/>
  <c r="BN15" i="126"/>
  <c r="QK232" i="126"/>
  <c r="QK204" i="126"/>
  <c r="QK176" i="126"/>
  <c r="QK148" i="126"/>
  <c r="QJ204" i="126"/>
  <c r="QJ176" i="126"/>
  <c r="QJ148" i="126"/>
  <c r="QK316" i="126"/>
  <c r="QJ316" i="126"/>
  <c r="QK288" i="126"/>
  <c r="QK260" i="126"/>
  <c r="QJ288" i="126"/>
  <c r="QJ260" i="126"/>
  <c r="QK64" i="126"/>
  <c r="QJ64" i="126"/>
  <c r="QJ232" i="126"/>
  <c r="QJ92" i="126"/>
  <c r="QK92" i="126"/>
  <c r="QK120" i="126"/>
  <c r="QJ120" i="126"/>
  <c r="QK8" i="126"/>
  <c r="QJ8" i="126"/>
  <c r="BN4" i="126"/>
  <c r="BO4" i="126" s="1"/>
  <c r="QI204" i="126"/>
  <c r="QI176" i="126"/>
  <c r="QI316" i="126"/>
  <c r="QI288" i="126"/>
  <c r="QL288" i="126" s="1"/>
  <c r="QO288" i="126" s="1"/>
  <c r="QI260" i="126"/>
  <c r="QL260" i="126" s="1"/>
  <c r="QO260" i="126" s="1"/>
  <c r="QI64" i="126"/>
  <c r="QL64" i="126" s="1"/>
  <c r="QO64" i="126" s="1"/>
  <c r="QI148" i="126"/>
  <c r="QL148" i="126" s="1"/>
  <c r="QO148" i="126" s="1"/>
  <c r="QI232" i="126"/>
  <c r="QI92" i="126"/>
  <c r="QI120" i="126"/>
  <c r="QI8" i="126"/>
  <c r="BU22" i="126"/>
  <c r="BS6" i="126"/>
  <c r="BU8" i="126"/>
  <c r="BS8" i="126"/>
  <c r="BT8" i="126"/>
  <c r="BS13" i="126"/>
  <c r="BT13" i="126"/>
  <c r="BU5" i="126"/>
  <c r="BT5" i="126"/>
  <c r="BS5" i="126"/>
  <c r="BT15" i="126"/>
  <c r="BU15" i="126"/>
  <c r="BS15" i="126"/>
  <c r="BV15" i="126" s="1"/>
  <c r="BU18" i="126"/>
  <c r="BT18" i="126"/>
  <c r="BS18" i="126"/>
  <c r="BV18" i="126" s="1"/>
  <c r="BS22" i="126"/>
  <c r="BU10" i="126"/>
  <c r="BT10" i="126"/>
  <c r="BS10" i="126"/>
  <c r="QI320" i="126"/>
  <c r="QI180" i="126"/>
  <c r="QI124" i="126"/>
  <c r="QI152" i="126"/>
  <c r="QI96" i="126"/>
  <c r="QI208" i="126"/>
  <c r="QI236" i="126"/>
  <c r="QI292" i="126"/>
  <c r="QI68" i="126"/>
  <c r="QI12" i="126"/>
  <c r="QI264" i="126"/>
  <c r="QI40" i="126"/>
  <c r="BU20" i="126"/>
  <c r="BT20" i="126"/>
  <c r="BS20" i="126"/>
  <c r="BU6" i="126"/>
  <c r="BU11" i="126"/>
  <c r="BT6" i="126"/>
  <c r="BS4" i="126"/>
  <c r="BS14" i="126"/>
  <c r="QK12" i="126"/>
  <c r="BU9" i="126"/>
  <c r="BT9" i="126"/>
  <c r="QJ12" i="126"/>
  <c r="BS7" i="126"/>
  <c r="BU4" i="126"/>
  <c r="BT4" i="126"/>
  <c r="BT11" i="126"/>
  <c r="BT22" i="126"/>
  <c r="BT7" i="126"/>
  <c r="BT14" i="126"/>
  <c r="BS11" i="126"/>
  <c r="BU16" i="126"/>
  <c r="BT16" i="126"/>
  <c r="BU14" i="126"/>
  <c r="BS16" i="126"/>
  <c r="QK264" i="126"/>
  <c r="QK152" i="126"/>
  <c r="QK320" i="126"/>
  <c r="QJ320" i="126"/>
  <c r="QJ180" i="126"/>
  <c r="QJ124" i="126"/>
  <c r="QK96" i="126"/>
  <c r="QJ152" i="126"/>
  <c r="QJ96" i="126"/>
  <c r="QK292" i="126"/>
  <c r="QJ292" i="126"/>
  <c r="QK208" i="126"/>
  <c r="QJ208" i="126"/>
  <c r="QK236" i="126"/>
  <c r="QJ236" i="126"/>
  <c r="QK124" i="126"/>
  <c r="QJ68" i="126"/>
  <c r="QK68" i="126"/>
  <c r="QK180" i="126"/>
  <c r="QJ40" i="126"/>
  <c r="QJ264" i="126"/>
  <c r="QK40" i="126"/>
  <c r="CI4" i="126"/>
  <c r="CH4" i="126"/>
  <c r="CG4" i="126"/>
  <c r="CJ4" i="126" s="1"/>
  <c r="CI5" i="126"/>
  <c r="CG5" i="126"/>
  <c r="CI6" i="126"/>
  <c r="CH6" i="126"/>
  <c r="CG6" i="126"/>
  <c r="CJ6" i="126" s="1"/>
  <c r="CG7" i="126"/>
  <c r="CI13" i="126"/>
  <c r="CH13" i="126"/>
  <c r="CG13" i="126"/>
  <c r="CJ13" i="126" s="1"/>
  <c r="CH18" i="126"/>
  <c r="CI18" i="126"/>
  <c r="CG18" i="126"/>
  <c r="CJ18" i="126" s="1"/>
  <c r="CI17" i="126"/>
  <c r="CG17" i="126"/>
  <c r="CH17" i="126"/>
  <c r="CH5" i="126"/>
  <c r="CI7" i="126"/>
  <c r="CH7" i="126"/>
  <c r="CJ7" i="126" s="1"/>
  <c r="CH16" i="126"/>
  <c r="CI16" i="126"/>
  <c r="QK328" i="126"/>
  <c r="QK216" i="126"/>
  <c r="QJ272" i="126"/>
  <c r="QJ244" i="126"/>
  <c r="QK300" i="126"/>
  <c r="QJ300" i="126"/>
  <c r="QK244" i="126"/>
  <c r="QK132" i="126"/>
  <c r="QJ132" i="126"/>
  <c r="QK272" i="126"/>
  <c r="QK188" i="126"/>
  <c r="QJ48" i="126"/>
  <c r="QJ188" i="126"/>
  <c r="QJ328" i="126"/>
  <c r="QK104" i="126"/>
  <c r="QJ104" i="126"/>
  <c r="QK76" i="126"/>
  <c r="QJ76" i="126"/>
  <c r="QK160" i="126"/>
  <c r="QJ160" i="126"/>
  <c r="QK48" i="126"/>
  <c r="QJ216" i="126"/>
  <c r="QK20" i="126"/>
  <c r="QJ20" i="126"/>
  <c r="QI272" i="126"/>
  <c r="QI244" i="126"/>
  <c r="QI300" i="126"/>
  <c r="QI132" i="126"/>
  <c r="QI216" i="126"/>
  <c r="QL216" i="126" s="1"/>
  <c r="QO216" i="126" s="1"/>
  <c r="QI48" i="126"/>
  <c r="QI188" i="126"/>
  <c r="QI76" i="126"/>
  <c r="QI328" i="126"/>
  <c r="QI104" i="126"/>
  <c r="QI160" i="126"/>
  <c r="QI20" i="126"/>
  <c r="QL20" i="126" s="1"/>
  <c r="QO20" i="126" s="1"/>
  <c r="CP4" i="126"/>
  <c r="CO4" i="126"/>
  <c r="CN4" i="126"/>
  <c r="CQ4" i="126" s="1"/>
  <c r="CO5" i="126"/>
  <c r="CP5" i="126"/>
  <c r="CP8" i="126"/>
  <c r="CO8" i="126"/>
  <c r="CN8" i="126"/>
  <c r="CQ8" i="126" s="1"/>
  <c r="CP9" i="126"/>
  <c r="CN7" i="126"/>
  <c r="CO7" i="126"/>
  <c r="CP7" i="126"/>
  <c r="CP6" i="126"/>
  <c r="CO6" i="126"/>
  <c r="CN6" i="126"/>
  <c r="CQ6" i="126" s="1"/>
  <c r="CO18" i="126"/>
  <c r="CN18" i="126"/>
  <c r="CP22" i="126"/>
  <c r="CO22" i="126"/>
  <c r="CN22" i="126"/>
  <c r="CQ22" i="126" s="1"/>
  <c r="CN17" i="126"/>
  <c r="CO17" i="126"/>
  <c r="CN5" i="126"/>
  <c r="CQ5" i="126" s="1"/>
  <c r="CP13" i="126"/>
  <c r="CO13" i="126"/>
  <c r="CN9" i="126"/>
  <c r="CO9" i="126"/>
  <c r="CN10" i="126"/>
  <c r="CO10" i="126"/>
  <c r="QK248" i="126"/>
  <c r="QK304" i="126"/>
  <c r="QJ304" i="126"/>
  <c r="QK332" i="126"/>
  <c r="QJ332" i="126"/>
  <c r="QK80" i="126"/>
  <c r="QJ80" i="126"/>
  <c r="QK220" i="126"/>
  <c r="QJ220" i="126"/>
  <c r="QJ276" i="126"/>
  <c r="QJ192" i="126"/>
  <c r="QK164" i="126"/>
  <c r="QJ164" i="126"/>
  <c r="QK136" i="126"/>
  <c r="QJ136" i="126"/>
  <c r="QK276" i="126"/>
  <c r="QK108" i="126"/>
  <c r="QJ248" i="126"/>
  <c r="QK52" i="126"/>
  <c r="QJ52" i="126"/>
  <c r="QJ108" i="126"/>
  <c r="QK24" i="126"/>
  <c r="QJ24" i="126"/>
  <c r="QK192" i="126"/>
  <c r="CN11" i="126"/>
  <c r="QI304" i="126"/>
  <c r="QI332" i="126"/>
  <c r="QI80" i="126"/>
  <c r="QI220" i="126"/>
  <c r="QI164" i="126"/>
  <c r="QL164" i="126" s="1"/>
  <c r="QO164" i="126" s="1"/>
  <c r="QI136" i="126"/>
  <c r="QL136" i="126" s="1"/>
  <c r="QO136" i="126" s="1"/>
  <c r="QI276" i="126"/>
  <c r="QL276" i="126" s="1"/>
  <c r="QO276" i="126" s="1"/>
  <c r="QI248" i="126"/>
  <c r="QL248" i="126" s="1"/>
  <c r="QO248" i="126" s="1"/>
  <c r="QI52" i="126"/>
  <c r="QL52" i="126" s="1"/>
  <c r="QO52" i="126" s="1"/>
  <c r="QI108" i="126"/>
  <c r="QL108" i="126" s="1"/>
  <c r="QO108" i="126" s="1"/>
  <c r="QI24" i="126"/>
  <c r="QL24" i="126" s="1"/>
  <c r="QO24" i="126" s="1"/>
  <c r="QI192" i="126"/>
  <c r="QL192" i="126" s="1"/>
  <c r="QO192" i="126" s="1"/>
  <c r="CW4" i="126"/>
  <c r="CW23" i="126"/>
  <c r="CU23" i="126"/>
  <c r="CW7" i="126"/>
  <c r="CV7" i="126"/>
  <c r="CV6" i="126"/>
  <c r="CW6" i="126"/>
  <c r="CU6" i="126"/>
  <c r="CX6" i="126" s="1"/>
  <c r="CU7" i="126"/>
  <c r="CU11" i="126"/>
  <c r="CW11" i="126"/>
  <c r="CV11" i="126"/>
  <c r="CU19" i="126"/>
  <c r="CV19" i="126"/>
  <c r="CW19" i="126"/>
  <c r="QI336" i="126"/>
  <c r="QI252" i="126"/>
  <c r="QI224" i="126"/>
  <c r="QI196" i="126"/>
  <c r="QI280" i="126"/>
  <c r="QI140" i="126"/>
  <c r="QI308" i="126"/>
  <c r="QI112" i="126"/>
  <c r="QI84" i="126"/>
  <c r="QI56" i="126"/>
  <c r="QI168" i="126"/>
  <c r="QI28" i="126"/>
  <c r="CV4" i="126"/>
  <c r="CU4" i="126"/>
  <c r="CX4" i="126" s="1"/>
  <c r="CW18" i="126"/>
  <c r="CV18" i="126"/>
  <c r="CU18" i="126"/>
  <c r="CX18" i="126" s="1"/>
  <c r="CW12" i="126"/>
  <c r="CU12" i="126"/>
  <c r="CV12" i="126"/>
  <c r="QK280" i="126"/>
  <c r="QK168" i="126"/>
  <c r="QJ336" i="126"/>
  <c r="QK252" i="126"/>
  <c r="QK224" i="126"/>
  <c r="QK196" i="126"/>
  <c r="QJ252" i="126"/>
  <c r="QJ224" i="126"/>
  <c r="QJ196" i="126"/>
  <c r="QJ280" i="126"/>
  <c r="QK140" i="126"/>
  <c r="QJ140" i="126"/>
  <c r="QK308" i="126"/>
  <c r="QK336" i="126"/>
  <c r="QK112" i="126"/>
  <c r="QJ112" i="126"/>
  <c r="QJ308" i="126"/>
  <c r="QJ168" i="126"/>
  <c r="QK84" i="126"/>
  <c r="QK56" i="126"/>
  <c r="QJ84" i="126"/>
  <c r="QJ56" i="126"/>
  <c r="QK28" i="126"/>
  <c r="QJ28" i="126"/>
  <c r="BZ4" i="126"/>
  <c r="BZ5" i="126"/>
  <c r="CB5" i="126"/>
  <c r="CA5" i="126"/>
  <c r="CB6" i="126"/>
  <c r="CB7" i="126"/>
  <c r="BZ7" i="126"/>
  <c r="CB23" i="126"/>
  <c r="CA23" i="126"/>
  <c r="BZ23" i="126"/>
  <c r="CC23" i="126" s="1"/>
  <c r="CB22" i="126"/>
  <c r="BZ22" i="126"/>
  <c r="BZ17" i="126"/>
  <c r="CB17" i="126"/>
  <c r="CA17" i="126"/>
  <c r="BZ8" i="126"/>
  <c r="CA8" i="126"/>
  <c r="CB12" i="126"/>
  <c r="CA12" i="126"/>
  <c r="BZ12" i="126"/>
  <c r="CA7" i="126"/>
  <c r="CC7" i="126" s="1"/>
  <c r="BZ10" i="126"/>
  <c r="BZ6" i="126"/>
  <c r="QI268" i="126"/>
  <c r="QI296" i="126"/>
  <c r="QI128" i="126"/>
  <c r="QI100" i="126"/>
  <c r="QI324" i="126"/>
  <c r="QI240" i="126"/>
  <c r="QI212" i="126"/>
  <c r="QI44" i="126"/>
  <c r="QI184" i="126"/>
  <c r="QI72" i="126"/>
  <c r="QI16" i="126"/>
  <c r="QI156" i="126"/>
  <c r="CB4" i="126"/>
  <c r="CA6" i="126"/>
  <c r="CA4" i="126"/>
  <c r="CC4" i="126" s="1"/>
  <c r="QK296" i="126"/>
  <c r="QK184" i="126"/>
  <c r="QK268" i="126"/>
  <c r="QK240" i="126"/>
  <c r="QJ268" i="126"/>
  <c r="QJ296" i="126"/>
  <c r="QK324" i="126"/>
  <c r="QJ324" i="126"/>
  <c r="QJ240" i="126"/>
  <c r="QK156" i="126"/>
  <c r="QJ156" i="126"/>
  <c r="QK100" i="126"/>
  <c r="QJ100" i="126"/>
  <c r="QK44" i="126"/>
  <c r="QJ44" i="126"/>
  <c r="QJ184" i="126"/>
  <c r="QK128" i="126"/>
  <c r="QJ128" i="126"/>
  <c r="QK212" i="126"/>
  <c r="QJ212" i="126"/>
  <c r="QJ72" i="126"/>
  <c r="QK72" i="126"/>
  <c r="QK16" i="126"/>
  <c r="QJ16" i="126"/>
  <c r="QI33" i="126"/>
  <c r="DD4" i="126"/>
  <c r="DC4" i="126"/>
  <c r="DB4" i="126"/>
  <c r="DE4" i="126" s="1"/>
  <c r="DD6" i="126"/>
  <c r="DC7" i="126"/>
  <c r="DD8" i="126"/>
  <c r="DD9" i="126"/>
  <c r="DC11" i="126"/>
  <c r="DD10" i="126"/>
  <c r="DB10" i="126"/>
  <c r="DC10" i="126"/>
  <c r="DB9" i="126"/>
  <c r="DB8" i="126"/>
  <c r="DC8" i="126"/>
  <c r="DC16" i="126"/>
  <c r="DD16" i="126"/>
  <c r="DC9" i="126"/>
  <c r="DB11" i="126"/>
  <c r="DC6" i="126"/>
  <c r="QI257" i="126"/>
  <c r="QI313" i="126"/>
  <c r="QI89" i="126"/>
  <c r="QI145" i="126"/>
  <c r="QI285" i="126"/>
  <c r="QI201" i="126"/>
  <c r="QI117" i="126"/>
  <c r="QI229" i="126"/>
  <c r="QI173" i="126"/>
  <c r="QI61" i="126"/>
  <c r="DD7" i="126"/>
  <c r="DB7" i="126"/>
  <c r="DE7" i="126" s="1"/>
  <c r="QK5" i="126"/>
  <c r="QJ5" i="126"/>
  <c r="QI5" i="126"/>
  <c r="QL5" i="126" s="1"/>
  <c r="QO5" i="126" s="1"/>
  <c r="DB6" i="126"/>
  <c r="DE6" i="126" s="1"/>
  <c r="DD11" i="126"/>
  <c r="DC14" i="126"/>
  <c r="DD14" i="126"/>
  <c r="QK313" i="126"/>
  <c r="QJ313" i="126"/>
  <c r="QK257" i="126"/>
  <c r="QJ257" i="126"/>
  <c r="QK285" i="126"/>
  <c r="QK89" i="126"/>
  <c r="QJ89" i="126"/>
  <c r="QK145" i="126"/>
  <c r="QJ145" i="126"/>
  <c r="QK201" i="126"/>
  <c r="QJ201" i="126"/>
  <c r="QJ285" i="126"/>
  <c r="QK117" i="126"/>
  <c r="QJ117" i="126"/>
  <c r="QK173" i="126"/>
  <c r="QJ173" i="126"/>
  <c r="QK229" i="126"/>
  <c r="QJ229" i="126"/>
  <c r="QK61" i="126"/>
  <c r="QJ33" i="126"/>
  <c r="QJ61" i="126"/>
  <c r="QK33" i="126"/>
  <c r="QI21" i="126"/>
  <c r="EF4" i="126"/>
  <c r="EE4" i="126"/>
  <c r="ED4" i="126"/>
  <c r="EG4" i="126" s="1"/>
  <c r="ED5" i="126"/>
  <c r="EF6" i="126"/>
  <c r="EE6" i="126"/>
  <c r="ED6" i="126"/>
  <c r="EG6" i="126" s="1"/>
  <c r="ED7" i="126"/>
  <c r="EF7" i="126"/>
  <c r="EE7" i="126"/>
  <c r="ED8" i="126"/>
  <c r="EE9" i="126"/>
  <c r="EF9" i="126"/>
  <c r="EE10" i="126"/>
  <c r="EF11" i="126"/>
  <c r="EE11" i="126"/>
  <c r="ED11" i="126"/>
  <c r="EF12" i="126"/>
  <c r="EF14" i="126"/>
  <c r="EE14" i="126"/>
  <c r="QK21" i="126"/>
  <c r="QJ21" i="126"/>
  <c r="EF13" i="126"/>
  <c r="ED13" i="126"/>
  <c r="EE13" i="126"/>
  <c r="EF23" i="126"/>
  <c r="EE23" i="126"/>
  <c r="EE5" i="126"/>
  <c r="EF5" i="126"/>
  <c r="EF20" i="126"/>
  <c r="EE20" i="126"/>
  <c r="ED20" i="126"/>
  <c r="EG20" i="126" s="1"/>
  <c r="ED10" i="126"/>
  <c r="EF10" i="126"/>
  <c r="EF22" i="126"/>
  <c r="EE22" i="126"/>
  <c r="ED22" i="126"/>
  <c r="EG22" i="126" s="1"/>
  <c r="EF8" i="126"/>
  <c r="EE8" i="126"/>
  <c r="EF21" i="126"/>
  <c r="EE21" i="126"/>
  <c r="ED21" i="126"/>
  <c r="EG21" i="126" s="1"/>
  <c r="ED9" i="126"/>
  <c r="EG9" i="126" s="1"/>
  <c r="ED14" i="126"/>
  <c r="EG14" i="126" s="1"/>
  <c r="ED12" i="126"/>
  <c r="EE12" i="126"/>
  <c r="QJ301" i="126"/>
  <c r="QK301" i="126"/>
  <c r="QK329" i="126"/>
  <c r="QJ329" i="126"/>
  <c r="QJ273" i="126"/>
  <c r="QK105" i="126"/>
  <c r="QJ105" i="126"/>
  <c r="QK217" i="126"/>
  <c r="QJ217" i="126"/>
  <c r="QK189" i="126"/>
  <c r="QK161" i="126"/>
  <c r="QJ189" i="126"/>
  <c r="QJ161" i="126"/>
  <c r="QJ245" i="126"/>
  <c r="QK77" i="126"/>
  <c r="QJ77" i="126"/>
  <c r="QK273" i="126"/>
  <c r="QK49" i="126"/>
  <c r="QK133" i="126"/>
  <c r="QJ49" i="126"/>
  <c r="QJ133" i="126"/>
  <c r="QK245" i="126"/>
  <c r="QI273" i="126"/>
  <c r="QL273" i="126" s="1"/>
  <c r="QO273" i="126" s="1"/>
  <c r="QI161" i="126"/>
  <c r="QI301" i="126"/>
  <c r="QI329" i="126"/>
  <c r="QI105" i="126"/>
  <c r="QL105" i="126" s="1"/>
  <c r="QO105" i="126" s="1"/>
  <c r="QI217" i="126"/>
  <c r="QL217" i="126" s="1"/>
  <c r="QO217" i="126" s="1"/>
  <c r="QI189" i="126"/>
  <c r="QI77" i="126"/>
  <c r="QI49" i="126"/>
  <c r="QI133" i="126"/>
  <c r="QI245" i="126"/>
  <c r="QI53" i="126"/>
  <c r="EM4" i="126"/>
  <c r="EL4" i="126"/>
  <c r="EK4" i="126"/>
  <c r="EN4" i="126" s="1"/>
  <c r="EM6" i="126"/>
  <c r="EL6" i="126"/>
  <c r="EK6" i="126"/>
  <c r="EN6" i="126" s="1"/>
  <c r="EK7" i="126"/>
  <c r="EL7" i="126"/>
  <c r="EM8" i="126"/>
  <c r="EL8" i="126"/>
  <c r="EK8" i="126"/>
  <c r="EN8" i="126" s="1"/>
  <c r="EM9" i="126"/>
  <c r="EM10" i="126"/>
  <c r="EL10" i="126"/>
  <c r="EK10" i="126"/>
  <c r="EM11" i="126"/>
  <c r="EM12" i="126"/>
  <c r="EL12" i="126"/>
  <c r="EK12" i="126"/>
  <c r="EN12" i="126" s="1"/>
  <c r="EL16" i="126"/>
  <c r="EM16" i="126"/>
  <c r="EM13" i="126"/>
  <c r="EL13" i="126"/>
  <c r="EK13" i="126"/>
  <c r="EN13" i="126" s="1"/>
  <c r="EK17" i="126"/>
  <c r="EM15" i="126"/>
  <c r="EL15" i="126"/>
  <c r="EK15" i="126"/>
  <c r="EN15" i="126" s="1"/>
  <c r="EM7" i="126"/>
  <c r="EN7" i="126" s="1"/>
  <c r="EM5" i="126"/>
  <c r="EL5" i="126"/>
  <c r="EK5" i="126"/>
  <c r="EN5" i="126" s="1"/>
  <c r="EK16" i="126"/>
  <c r="EN16" i="126" s="1"/>
  <c r="EL23" i="126"/>
  <c r="EK23" i="126"/>
  <c r="EM23" i="126"/>
  <c r="EM21" i="126"/>
  <c r="EL21" i="126"/>
  <c r="EK21" i="126"/>
  <c r="EN21" i="126" s="1"/>
  <c r="EK9" i="126"/>
  <c r="EL9" i="126"/>
  <c r="EK11" i="126"/>
  <c r="QI305" i="126"/>
  <c r="QI193" i="126"/>
  <c r="QI333" i="126"/>
  <c r="QI165" i="126"/>
  <c r="QI109" i="126"/>
  <c r="QI277" i="126"/>
  <c r="QI249" i="126"/>
  <c r="QI221" i="126"/>
  <c r="QI137" i="126"/>
  <c r="QI81" i="126"/>
  <c r="QI25" i="126"/>
  <c r="EL11" i="126"/>
  <c r="EM18" i="126"/>
  <c r="EL18" i="126"/>
  <c r="QJ333" i="126"/>
  <c r="QJ305" i="126"/>
  <c r="QK333" i="126"/>
  <c r="QJ165" i="126"/>
  <c r="QJ109" i="126"/>
  <c r="QK193" i="126"/>
  <c r="QJ193" i="126"/>
  <c r="QK277" i="126"/>
  <c r="QK249" i="126"/>
  <c r="QK221" i="126"/>
  <c r="QJ277" i="126"/>
  <c r="QJ249" i="126"/>
  <c r="QJ221" i="126"/>
  <c r="QK137" i="126"/>
  <c r="QJ137" i="126"/>
  <c r="QK165" i="126"/>
  <c r="QK109" i="126"/>
  <c r="QK305" i="126"/>
  <c r="QJ81" i="126"/>
  <c r="QK53" i="126"/>
  <c r="QJ53" i="126"/>
  <c r="QL53" i="126" s="1"/>
  <c r="QO53" i="126" s="1"/>
  <c r="QK81" i="126"/>
  <c r="QK25" i="126"/>
  <c r="QJ25" i="126"/>
  <c r="QI29" i="126"/>
  <c r="ET6" i="126"/>
  <c r="QJ29" i="126"/>
  <c r="QI337" i="126"/>
  <c r="QI225" i="126"/>
  <c r="QI141" i="126"/>
  <c r="QI197" i="126"/>
  <c r="QI113" i="126"/>
  <c r="QI309" i="126"/>
  <c r="QI253" i="126"/>
  <c r="QI169" i="126"/>
  <c r="QI57" i="126"/>
  <c r="QI85" i="126"/>
  <c r="QI281" i="126"/>
  <c r="ES20" i="126"/>
  <c r="ET8" i="126"/>
  <c r="ES8" i="126"/>
  <c r="ER8" i="126"/>
  <c r="EU8" i="126" s="1"/>
  <c r="ES5" i="126"/>
  <c r="ER5" i="126"/>
  <c r="ES17" i="126"/>
  <c r="ES4" i="126"/>
  <c r="ET9" i="126"/>
  <c r="ET4" i="126"/>
  <c r="ER4" i="126"/>
  <c r="EU4" i="126" s="1"/>
  <c r="ET5" i="126"/>
  <c r="ET12" i="126"/>
  <c r="ES12" i="126"/>
  <c r="ER12" i="126"/>
  <c r="EU12" i="126" s="1"/>
  <c r="ER19" i="126"/>
  <c r="ET11" i="126"/>
  <c r="ET19" i="126"/>
  <c r="ES11" i="126"/>
  <c r="ER11" i="126"/>
  <c r="ER17" i="126"/>
  <c r="ER6" i="126"/>
  <c r="ES6" i="126"/>
  <c r="ES9" i="126"/>
  <c r="ET10" i="126"/>
  <c r="ET7" i="126"/>
  <c r="ES7" i="126"/>
  <c r="ER7" i="126"/>
  <c r="EU7" i="126" s="1"/>
  <c r="ET17" i="126"/>
  <c r="ET22" i="126"/>
  <c r="ES22" i="126"/>
  <c r="ER22" i="126"/>
  <c r="ET23" i="126"/>
  <c r="ER23" i="126"/>
  <c r="ES23" i="126"/>
  <c r="ET16" i="126"/>
  <c r="ES16" i="126"/>
  <c r="ER16" i="126"/>
  <c r="ER10" i="126"/>
  <c r="ES10" i="126"/>
  <c r="ER9" i="126"/>
  <c r="ES19" i="126"/>
  <c r="QJ337" i="126"/>
  <c r="QJ141" i="126"/>
  <c r="QK309" i="126"/>
  <c r="QJ197" i="126"/>
  <c r="QK113" i="126"/>
  <c r="QJ113" i="126"/>
  <c r="QJ309" i="126"/>
  <c r="QK253" i="126"/>
  <c r="QK169" i="126"/>
  <c r="QJ253" i="126"/>
  <c r="QJ169" i="126"/>
  <c r="QK337" i="126"/>
  <c r="QK57" i="126"/>
  <c r="QJ57" i="126"/>
  <c r="QK141" i="126"/>
  <c r="QK85" i="126"/>
  <c r="QJ85" i="126"/>
  <c r="QK225" i="126"/>
  <c r="QJ225" i="126"/>
  <c r="QK281" i="126"/>
  <c r="QJ281" i="126"/>
  <c r="QK197" i="126"/>
  <c r="QK29" i="126"/>
  <c r="ET20" i="126"/>
  <c r="ER20" i="126"/>
  <c r="EU20" i="126" s="1"/>
  <c r="QI17" i="126"/>
  <c r="DY4" i="126"/>
  <c r="DX4" i="126"/>
  <c r="DW4" i="126"/>
  <c r="DX5" i="126"/>
  <c r="DY5" i="126"/>
  <c r="DW5" i="126"/>
  <c r="DZ5" i="126" s="1"/>
  <c r="DY6" i="126"/>
  <c r="DW7" i="126"/>
  <c r="DX8" i="126"/>
  <c r="DY8" i="126"/>
  <c r="DY9" i="126"/>
  <c r="DX9" i="126"/>
  <c r="DW9" i="126"/>
  <c r="DZ9" i="126" s="1"/>
  <c r="DW10" i="126"/>
  <c r="DX11" i="126"/>
  <c r="DY11" i="126"/>
  <c r="DW11" i="126"/>
  <c r="DZ11" i="126" s="1"/>
  <c r="DY12" i="126"/>
  <c r="DX12" i="126"/>
  <c r="DW12" i="126"/>
  <c r="DZ12" i="126" s="1"/>
  <c r="DY13" i="126"/>
  <c r="DX13" i="126"/>
  <c r="DW13" i="126"/>
  <c r="DY14" i="126"/>
  <c r="DX14" i="126"/>
  <c r="DW14" i="126"/>
  <c r="DZ14" i="126" s="1"/>
  <c r="QK17" i="126"/>
  <c r="QJ17" i="126"/>
  <c r="DY23" i="126"/>
  <c r="DW23" i="126"/>
  <c r="DX23" i="126"/>
  <c r="DY7" i="126"/>
  <c r="DX7" i="126"/>
  <c r="DZ7" i="126" s="1"/>
  <c r="DY10" i="126"/>
  <c r="DX10" i="126"/>
  <c r="DZ10" i="126" s="1"/>
  <c r="DW18" i="126"/>
  <c r="DW16" i="126"/>
  <c r="DY16" i="126"/>
  <c r="DW6" i="126"/>
  <c r="DX6" i="126"/>
  <c r="DW17" i="126"/>
  <c r="DY15" i="126"/>
  <c r="DX15" i="126"/>
  <c r="DW21" i="126"/>
  <c r="DX21" i="126"/>
  <c r="DW8" i="126"/>
  <c r="DZ8" i="126" s="1"/>
  <c r="DY24" i="126"/>
  <c r="DX24" i="126"/>
  <c r="DW24" i="126"/>
  <c r="DZ24" i="126" s="1"/>
  <c r="DX20" i="126"/>
  <c r="QJ241" i="126"/>
  <c r="QK269" i="126"/>
  <c r="QJ269" i="126"/>
  <c r="QK297" i="126"/>
  <c r="QJ297" i="126"/>
  <c r="QK325" i="126"/>
  <c r="QJ325" i="126"/>
  <c r="QK129" i="126"/>
  <c r="QK73" i="126"/>
  <c r="QJ129" i="126"/>
  <c r="QJ73" i="126"/>
  <c r="QJ213" i="126"/>
  <c r="QK241" i="126"/>
  <c r="QK213" i="126"/>
  <c r="QK157" i="126"/>
  <c r="QJ157" i="126"/>
  <c r="QK45" i="126"/>
  <c r="QJ45" i="126"/>
  <c r="QK185" i="126"/>
  <c r="QJ185" i="126"/>
  <c r="QK101" i="126"/>
  <c r="QJ101" i="126"/>
  <c r="QI241" i="126"/>
  <c r="QI269" i="126"/>
  <c r="QI297" i="126"/>
  <c r="QI129" i="126"/>
  <c r="QL129" i="126" s="1"/>
  <c r="QO129" i="126" s="1"/>
  <c r="QI73" i="126"/>
  <c r="QL73" i="126" s="1"/>
  <c r="QO73" i="126" s="1"/>
  <c r="QI325" i="126"/>
  <c r="QI185" i="126"/>
  <c r="QL185" i="126" s="1"/>
  <c r="QO185" i="126" s="1"/>
  <c r="QI213" i="126"/>
  <c r="QL213" i="126" s="1"/>
  <c r="QO213" i="126" s="1"/>
  <c r="QI157" i="126"/>
  <c r="QL157" i="126" s="1"/>
  <c r="QO157" i="126" s="1"/>
  <c r="QI45" i="126"/>
  <c r="QL45" i="126" s="1"/>
  <c r="QO45" i="126" s="1"/>
  <c r="QI101" i="126"/>
  <c r="QL101" i="126" s="1"/>
  <c r="QO101" i="126" s="1"/>
  <c r="QK6" i="126"/>
  <c r="QJ6" i="126"/>
  <c r="QI6" i="126"/>
  <c r="QL6" i="126" s="1"/>
  <c r="QO6" i="126" s="1"/>
  <c r="FA4" i="126"/>
  <c r="EZ4" i="126"/>
  <c r="EY4" i="126"/>
  <c r="FB4" i="126" s="1"/>
  <c r="EZ5" i="126"/>
  <c r="FA5" i="126"/>
  <c r="FA6" i="126"/>
  <c r="EZ6" i="126"/>
  <c r="FA7" i="126"/>
  <c r="EY7" i="126"/>
  <c r="EY9" i="126"/>
  <c r="FA9" i="126"/>
  <c r="EZ9" i="126"/>
  <c r="FA10" i="126"/>
  <c r="EZ10" i="126"/>
  <c r="EY10" i="126"/>
  <c r="FB10" i="126" s="1"/>
  <c r="FA11" i="126"/>
  <c r="EZ11" i="126"/>
  <c r="EY11" i="126"/>
  <c r="FB11" i="126" s="1"/>
  <c r="FA13" i="126"/>
  <c r="EZ13" i="126"/>
  <c r="EY13" i="126"/>
  <c r="FB13" i="126" s="1"/>
  <c r="FA14" i="126"/>
  <c r="FA15" i="126"/>
  <c r="EZ15" i="126"/>
  <c r="EY15" i="126"/>
  <c r="FB15" i="126" s="1"/>
  <c r="EY16" i="126"/>
  <c r="FA16" i="126"/>
  <c r="EZ16" i="126"/>
  <c r="EY17" i="126"/>
  <c r="FA17" i="126"/>
  <c r="EZ17" i="126"/>
  <c r="FA18" i="126"/>
  <c r="EZ18" i="126"/>
  <c r="EY18" i="126"/>
  <c r="FB18" i="126" s="1"/>
  <c r="QJ90" i="126"/>
  <c r="FA8" i="126"/>
  <c r="EZ8" i="126"/>
  <c r="EY8" i="126"/>
  <c r="EY6" i="126"/>
  <c r="FB6" i="126" s="1"/>
  <c r="EY19" i="126"/>
  <c r="FA19" i="126"/>
  <c r="FA12" i="126"/>
  <c r="EZ12" i="126"/>
  <c r="EY12" i="126"/>
  <c r="FB12" i="126" s="1"/>
  <c r="EZ7" i="126"/>
  <c r="EY14" i="126"/>
  <c r="EZ14" i="126"/>
  <c r="EY5" i="126"/>
  <c r="FB5" i="126" s="1"/>
  <c r="FA21" i="126"/>
  <c r="EY21" i="126"/>
  <c r="EZ21" i="126"/>
  <c r="FA20" i="126"/>
  <c r="QJ230" i="126"/>
  <c r="QK314" i="126"/>
  <c r="QK202" i="126"/>
  <c r="QJ314" i="126"/>
  <c r="QJ202" i="126"/>
  <c r="QJ286" i="126"/>
  <c r="QJ258" i="126"/>
  <c r="QK118" i="126"/>
  <c r="QJ118" i="126"/>
  <c r="QK258" i="126"/>
  <c r="QK230" i="126"/>
  <c r="QK146" i="126"/>
  <c r="QJ146" i="126"/>
  <c r="QK286" i="126"/>
  <c r="QK174" i="126"/>
  <c r="QJ174" i="126"/>
  <c r="QK62" i="126"/>
  <c r="QJ62" i="126"/>
  <c r="QK34" i="126"/>
  <c r="QJ34" i="126"/>
  <c r="QK90" i="126"/>
  <c r="QI230" i="126"/>
  <c r="QI314" i="126"/>
  <c r="QL314" i="126" s="1"/>
  <c r="QO314" i="126" s="1"/>
  <c r="QI286" i="126"/>
  <c r="QI258" i="126"/>
  <c r="QL258" i="126" s="1"/>
  <c r="QO258" i="126" s="1"/>
  <c r="QI118" i="126"/>
  <c r="QL118" i="126" s="1"/>
  <c r="QO118" i="126" s="1"/>
  <c r="QI202" i="126"/>
  <c r="QL202" i="126" s="1"/>
  <c r="QO202" i="126" s="1"/>
  <c r="QI146" i="126"/>
  <c r="QI90" i="126"/>
  <c r="QL90" i="126" s="1"/>
  <c r="QO90" i="126" s="1"/>
  <c r="QI174" i="126"/>
  <c r="QI62" i="126"/>
  <c r="QI34" i="126"/>
  <c r="GC4" i="126"/>
  <c r="GB4" i="126"/>
  <c r="GA4" i="126"/>
  <c r="GD4" i="126" s="1"/>
  <c r="GC5" i="126"/>
  <c r="GB5" i="126"/>
  <c r="GC8" i="126"/>
  <c r="GB8" i="126"/>
  <c r="GA8" i="126"/>
  <c r="GD8" i="126" s="1"/>
  <c r="GB10" i="126"/>
  <c r="GC10" i="126"/>
  <c r="GC12" i="126"/>
  <c r="GC13" i="126"/>
  <c r="GC15" i="126"/>
  <c r="GB15" i="126"/>
  <c r="GA15" i="126"/>
  <c r="GD15" i="126" s="1"/>
  <c r="GB17" i="126"/>
  <c r="GC17" i="126"/>
  <c r="GA17" i="126"/>
  <c r="GA20" i="126"/>
  <c r="GB21" i="126"/>
  <c r="GC16" i="126"/>
  <c r="GB16" i="126"/>
  <c r="GA16" i="126"/>
  <c r="GD16" i="126" s="1"/>
  <c r="GC18" i="126"/>
  <c r="GB18" i="126"/>
  <c r="GA18" i="126"/>
  <c r="GD18" i="126" s="1"/>
  <c r="GA10" i="126"/>
  <c r="GD10" i="126" s="1"/>
  <c r="GA5" i="126"/>
  <c r="GD5" i="126" s="1"/>
  <c r="GC9" i="126"/>
  <c r="GB9" i="126"/>
  <c r="GA9" i="126"/>
  <c r="GD9" i="126" s="1"/>
  <c r="GC21" i="126"/>
  <c r="GA21" i="126"/>
  <c r="GD21" i="126" s="1"/>
  <c r="GC11" i="126"/>
  <c r="GB11" i="126"/>
  <c r="GA11" i="126"/>
  <c r="GA13" i="126"/>
  <c r="GB13" i="126"/>
  <c r="GC20" i="126"/>
  <c r="GB20" i="126"/>
  <c r="GA12" i="126"/>
  <c r="GB12" i="126"/>
  <c r="QJ246" i="126"/>
  <c r="QK330" i="126"/>
  <c r="QK218" i="126"/>
  <c r="QJ330" i="126"/>
  <c r="QJ218" i="126"/>
  <c r="QK134" i="126"/>
  <c r="QJ134" i="126"/>
  <c r="QK190" i="126"/>
  <c r="QK162" i="126"/>
  <c r="QJ190" i="126"/>
  <c r="QJ162" i="126"/>
  <c r="QK274" i="126"/>
  <c r="QK246" i="126"/>
  <c r="QJ274" i="126"/>
  <c r="QK302" i="126"/>
  <c r="QJ106" i="126"/>
  <c r="QK106" i="126"/>
  <c r="QK78" i="126"/>
  <c r="QJ78" i="126"/>
  <c r="QJ302" i="126"/>
  <c r="QK22" i="126"/>
  <c r="QJ22" i="126"/>
  <c r="QK50" i="126"/>
  <c r="QJ50" i="126"/>
  <c r="QI246" i="126"/>
  <c r="QI330" i="126"/>
  <c r="QI134" i="126"/>
  <c r="QI218" i="126"/>
  <c r="QI190" i="126"/>
  <c r="QI162" i="126"/>
  <c r="QI274" i="126"/>
  <c r="QL274" i="126" s="1"/>
  <c r="QO274" i="126" s="1"/>
  <c r="QI302" i="126"/>
  <c r="QI106" i="126"/>
  <c r="QL106" i="126" s="1"/>
  <c r="QO106" i="126" s="1"/>
  <c r="QI78" i="126"/>
  <c r="QL78" i="126" s="1"/>
  <c r="QO78" i="126" s="1"/>
  <c r="QI50" i="126"/>
  <c r="QI22" i="126"/>
  <c r="FV4" i="126"/>
  <c r="FU4" i="126"/>
  <c r="FT4" i="126"/>
  <c r="FW4" i="126" s="1"/>
  <c r="FV6" i="126"/>
  <c r="FT8" i="126"/>
  <c r="FU8" i="126"/>
  <c r="FV9" i="126"/>
  <c r="FU9" i="126"/>
  <c r="FT9" i="126"/>
  <c r="FW9" i="126" s="1"/>
  <c r="FU11" i="126"/>
  <c r="FV11" i="126"/>
  <c r="FT11" i="126"/>
  <c r="FW11" i="126" s="1"/>
  <c r="FU12" i="126"/>
  <c r="FV12" i="126"/>
  <c r="FV13" i="126"/>
  <c r="FU13" i="126"/>
  <c r="FT13" i="126"/>
  <c r="FW13" i="126" s="1"/>
  <c r="FV14" i="126"/>
  <c r="FT16" i="126"/>
  <c r="FV17" i="126"/>
  <c r="FT17" i="126"/>
  <c r="FU21" i="126"/>
  <c r="FV22" i="126"/>
  <c r="FV5" i="126"/>
  <c r="FT5" i="126"/>
  <c r="FU5" i="126"/>
  <c r="FV7" i="126"/>
  <c r="FU7" i="126"/>
  <c r="FT7" i="126"/>
  <c r="FW7" i="126" s="1"/>
  <c r="FV16" i="126"/>
  <c r="FU16" i="126"/>
  <c r="FW16" i="126" s="1"/>
  <c r="FV21" i="126"/>
  <c r="FT21" i="126"/>
  <c r="FW21" i="126" s="1"/>
  <c r="FT14" i="126"/>
  <c r="FU14" i="126"/>
  <c r="FV8" i="126"/>
  <c r="FW8" i="126" s="1"/>
  <c r="FT12" i="126"/>
  <c r="FW12" i="126" s="1"/>
  <c r="FU17" i="126"/>
  <c r="FW17" i="126" s="1"/>
  <c r="FT6" i="126"/>
  <c r="FU6" i="126"/>
  <c r="FT22" i="126"/>
  <c r="FU22" i="126"/>
  <c r="QJ326" i="126"/>
  <c r="QJ214" i="126"/>
  <c r="QK298" i="126"/>
  <c r="QK186" i="126"/>
  <c r="QJ298" i="126"/>
  <c r="QJ186" i="126"/>
  <c r="QK326" i="126"/>
  <c r="QK214" i="126"/>
  <c r="QK158" i="126"/>
  <c r="QJ158" i="126"/>
  <c r="QK242" i="126"/>
  <c r="QJ242" i="126"/>
  <c r="QK270" i="126"/>
  <c r="QJ270" i="126"/>
  <c r="QK46" i="126"/>
  <c r="QJ46" i="126"/>
  <c r="QJ74" i="126"/>
  <c r="QK102" i="126"/>
  <c r="QJ102" i="126"/>
  <c r="QK130" i="126"/>
  <c r="QK74" i="126"/>
  <c r="QJ130" i="126"/>
  <c r="QI326" i="126"/>
  <c r="QI214" i="126"/>
  <c r="QI298" i="126"/>
  <c r="QI186" i="126"/>
  <c r="QI158" i="126"/>
  <c r="QL158" i="126" s="1"/>
  <c r="QO158" i="126" s="1"/>
  <c r="QI242" i="126"/>
  <c r="QL242" i="126" s="1"/>
  <c r="QO242" i="126" s="1"/>
  <c r="QI270" i="126"/>
  <c r="QL270" i="126" s="1"/>
  <c r="QO270" i="126" s="1"/>
  <c r="QI46" i="126"/>
  <c r="QL46" i="126" s="1"/>
  <c r="QO46" i="126" s="1"/>
  <c r="QI102" i="126"/>
  <c r="QL102" i="126" s="1"/>
  <c r="QO102" i="126" s="1"/>
  <c r="QI74" i="126"/>
  <c r="QI130" i="126"/>
  <c r="QL130" i="126" s="1"/>
  <c r="QO130" i="126" s="1"/>
  <c r="QI18" i="126"/>
  <c r="QJ18" i="126"/>
  <c r="QK18" i="126"/>
  <c r="QK7" i="126"/>
  <c r="QJ7" i="126"/>
  <c r="QI7" i="126"/>
  <c r="QL7" i="126" s="1"/>
  <c r="QO7" i="126" s="1"/>
  <c r="QK287" i="126"/>
  <c r="QK175" i="126"/>
  <c r="QJ287" i="126"/>
  <c r="QJ175" i="126"/>
  <c r="QK315" i="126"/>
  <c r="QJ315" i="126"/>
  <c r="QK231" i="126"/>
  <c r="QJ231" i="126"/>
  <c r="QK203" i="126"/>
  <c r="QJ203" i="126"/>
  <c r="QK91" i="126"/>
  <c r="QK63" i="126"/>
  <c r="QJ91" i="126"/>
  <c r="QJ63" i="126"/>
  <c r="QK259" i="126"/>
  <c r="QJ259" i="126"/>
  <c r="QK119" i="126"/>
  <c r="QJ119" i="126"/>
  <c r="QJ147" i="126"/>
  <c r="QK147" i="126"/>
  <c r="QK35" i="126"/>
  <c r="QJ35" i="126"/>
  <c r="QI287" i="126"/>
  <c r="QI175" i="126"/>
  <c r="QI315" i="126"/>
  <c r="QL315" i="126" s="1"/>
  <c r="QO315" i="126" s="1"/>
  <c r="QI231" i="126"/>
  <c r="QI203" i="126"/>
  <c r="QL203" i="126" s="1"/>
  <c r="QO203" i="126" s="1"/>
  <c r="QI91" i="126"/>
  <c r="QL91" i="126" s="1"/>
  <c r="QO91" i="126" s="1"/>
  <c r="QI63" i="126"/>
  <c r="QL63" i="126" s="1"/>
  <c r="QO63" i="126" s="1"/>
  <c r="QI259" i="126"/>
  <c r="QL259" i="126" s="1"/>
  <c r="QO259" i="126" s="1"/>
  <c r="QI119" i="126"/>
  <c r="QL119" i="126" s="1"/>
  <c r="QO119" i="126" s="1"/>
  <c r="QI147" i="126"/>
  <c r="QL147" i="126" s="1"/>
  <c r="QO147" i="126" s="1"/>
  <c r="QI35" i="126"/>
  <c r="QL35" i="126" s="1"/>
  <c r="QO35" i="126" s="1"/>
  <c r="QI219" i="126"/>
  <c r="QI107" i="126"/>
  <c r="QK23" i="126"/>
  <c r="QJ23" i="126"/>
  <c r="QI23" i="126"/>
  <c r="QL23" i="126" s="1"/>
  <c r="QO23" i="126" s="1"/>
  <c r="HZ4" i="126"/>
  <c r="HY4" i="126"/>
  <c r="HX4" i="126"/>
  <c r="IA4" i="126" s="1"/>
  <c r="HZ7" i="126"/>
  <c r="HY7" i="126"/>
  <c r="HX7" i="126"/>
  <c r="HY9" i="126"/>
  <c r="HZ9" i="126"/>
  <c r="HX9" i="126"/>
  <c r="IA9" i="126" s="1"/>
  <c r="HZ10" i="126"/>
  <c r="HY10" i="126"/>
  <c r="HX10" i="126"/>
  <c r="IA10" i="126" s="1"/>
  <c r="HZ11" i="126"/>
  <c r="HY11" i="126"/>
  <c r="HX11" i="126"/>
  <c r="IA11" i="126" s="1"/>
  <c r="HX12" i="126"/>
  <c r="HZ12" i="126"/>
  <c r="HY12" i="126"/>
  <c r="HY13" i="126"/>
  <c r="HZ13" i="126"/>
  <c r="HX15" i="126"/>
  <c r="HZ15" i="126"/>
  <c r="HY15" i="126"/>
  <c r="HY16" i="126"/>
  <c r="HZ16" i="126"/>
  <c r="HZ17" i="126"/>
  <c r="HY17" i="126"/>
  <c r="HX17" i="126"/>
  <c r="IA17" i="126" s="1"/>
  <c r="HZ18" i="126"/>
  <c r="HY18" i="126"/>
  <c r="HX18" i="126"/>
  <c r="HX19" i="126"/>
  <c r="HZ19" i="126"/>
  <c r="HY19" i="126"/>
  <c r="HZ20" i="126"/>
  <c r="HX20" i="126"/>
  <c r="HY21" i="126"/>
  <c r="HZ21" i="126"/>
  <c r="HX21" i="126"/>
  <c r="IA21" i="126" s="1"/>
  <c r="HX22" i="126"/>
  <c r="HZ22" i="126"/>
  <c r="HY22" i="126"/>
  <c r="HZ23" i="126"/>
  <c r="HX23" i="126"/>
  <c r="HZ24" i="126"/>
  <c r="HY24" i="126"/>
  <c r="HX24" i="126"/>
  <c r="IA24" i="126" s="1"/>
  <c r="QJ219" i="126"/>
  <c r="QK107" i="126"/>
  <c r="HZ5" i="126"/>
  <c r="HY5" i="126"/>
  <c r="HX5" i="126"/>
  <c r="IA5" i="126" s="1"/>
  <c r="HY8" i="126"/>
  <c r="HZ8" i="126"/>
  <c r="HX8" i="126"/>
  <c r="IA8" i="126" s="1"/>
  <c r="HX13" i="126"/>
  <c r="IA13" i="126" s="1"/>
  <c r="HZ14" i="126"/>
  <c r="HY14" i="126"/>
  <c r="HX14" i="126"/>
  <c r="IA14" i="126" s="1"/>
  <c r="HZ6" i="126"/>
  <c r="HY6" i="126"/>
  <c r="HX6" i="126"/>
  <c r="HX16" i="126"/>
  <c r="IA16" i="126" s="1"/>
  <c r="QJ107" i="126"/>
  <c r="HY20" i="126"/>
  <c r="IA20" i="126" s="1"/>
  <c r="HY23" i="126"/>
  <c r="QK303" i="126"/>
  <c r="QK191" i="126"/>
  <c r="QJ303" i="126"/>
  <c r="QJ191" i="126"/>
  <c r="QJ51" i="126"/>
  <c r="QK331" i="126"/>
  <c r="QK247" i="126"/>
  <c r="QJ331" i="126"/>
  <c r="QJ247" i="126"/>
  <c r="QK163" i="126"/>
  <c r="QJ163" i="126"/>
  <c r="QK79" i="126"/>
  <c r="QK219" i="126"/>
  <c r="QL219" i="126" s="1"/>
  <c r="QO219" i="126" s="1"/>
  <c r="QJ79" i="126"/>
  <c r="QK135" i="126"/>
  <c r="QK51" i="126"/>
  <c r="QJ135" i="126"/>
  <c r="QJ275" i="126"/>
  <c r="QK275" i="126"/>
  <c r="QI303" i="126"/>
  <c r="QI191" i="126"/>
  <c r="QI135" i="126"/>
  <c r="QL135" i="126" s="1"/>
  <c r="QO135" i="126" s="1"/>
  <c r="QI331" i="126"/>
  <c r="QI247" i="126"/>
  <c r="QI163" i="126"/>
  <c r="QI51" i="126"/>
  <c r="QI79" i="126"/>
  <c r="QI275" i="126"/>
  <c r="QL275" i="126" s="1"/>
  <c r="QO275" i="126" s="1"/>
  <c r="IU4" i="126"/>
  <c r="IT4" i="126"/>
  <c r="IS4" i="126"/>
  <c r="IS5" i="126"/>
  <c r="IU6" i="126"/>
  <c r="IT6" i="126"/>
  <c r="IS6" i="126"/>
  <c r="IV6" i="126" s="1"/>
  <c r="IS7" i="126"/>
  <c r="IS8" i="126"/>
  <c r="IU8" i="126"/>
  <c r="IT8" i="126"/>
  <c r="IS9" i="126"/>
  <c r="IU9" i="126"/>
  <c r="IT9" i="126"/>
  <c r="IT10" i="126"/>
  <c r="IU10" i="126"/>
  <c r="IS10" i="126"/>
  <c r="IS11" i="126"/>
  <c r="IU12" i="126"/>
  <c r="IT12" i="126"/>
  <c r="IS12" i="126"/>
  <c r="IV12" i="126" s="1"/>
  <c r="IS15" i="126"/>
  <c r="IU15" i="126"/>
  <c r="IT15" i="126"/>
  <c r="IU16" i="126"/>
  <c r="IT16" i="126"/>
  <c r="IU17" i="126"/>
  <c r="IU19" i="126"/>
  <c r="IT7" i="126"/>
  <c r="IU7" i="126"/>
  <c r="IU5" i="126"/>
  <c r="IT5" i="126"/>
  <c r="IV5" i="126" s="1"/>
  <c r="IS19" i="126"/>
  <c r="IT19" i="126"/>
  <c r="IT14" i="126"/>
  <c r="IU14" i="126"/>
  <c r="IS14" i="126"/>
  <c r="IU11" i="126"/>
  <c r="IT11" i="126"/>
  <c r="IS16" i="126"/>
  <c r="IV16" i="126" s="1"/>
  <c r="IT22" i="126"/>
  <c r="IU22" i="126"/>
  <c r="IS22" i="126"/>
  <c r="IU21" i="126"/>
  <c r="IT21" i="126"/>
  <c r="IS21" i="126"/>
  <c r="IS17" i="126"/>
  <c r="IT17" i="126"/>
  <c r="JB4" i="126"/>
  <c r="JA4" i="126"/>
  <c r="IZ4" i="126"/>
  <c r="JC4" i="126" s="1"/>
  <c r="JB5" i="126"/>
  <c r="JA5" i="126"/>
  <c r="IZ5" i="126"/>
  <c r="JC5" i="126" s="1"/>
  <c r="JB6" i="126"/>
  <c r="JB8" i="126"/>
  <c r="JB9" i="126"/>
  <c r="IZ10" i="126"/>
  <c r="JB11" i="126"/>
  <c r="JA11" i="126"/>
  <c r="IZ11" i="126"/>
  <c r="JB12" i="126"/>
  <c r="JA12" i="126"/>
  <c r="IZ12" i="126"/>
  <c r="JC12" i="126" s="1"/>
  <c r="IZ14" i="126"/>
  <c r="JB15" i="126"/>
  <c r="JA15" i="126"/>
  <c r="JB16" i="126"/>
  <c r="JA16" i="126"/>
  <c r="IZ16" i="126"/>
  <c r="JC16" i="126" s="1"/>
  <c r="JB17" i="126"/>
  <c r="JA17" i="126"/>
  <c r="IZ17" i="126"/>
  <c r="JC17" i="126" s="1"/>
  <c r="JB18" i="126"/>
  <c r="JA18" i="126"/>
  <c r="IZ18" i="126"/>
  <c r="JB20" i="126"/>
  <c r="JA20" i="126"/>
  <c r="IZ20" i="126"/>
  <c r="JC20" i="126" s="1"/>
  <c r="JA21" i="126"/>
  <c r="IZ21" i="126"/>
  <c r="JB23" i="126"/>
  <c r="JA23" i="126"/>
  <c r="IZ23" i="126"/>
  <c r="JB24" i="126"/>
  <c r="JA24" i="126"/>
  <c r="IZ24" i="126"/>
  <c r="JC24" i="126" s="1"/>
  <c r="JB19" i="126"/>
  <c r="JA19" i="126"/>
  <c r="IZ19" i="126"/>
  <c r="JC19" i="126" s="1"/>
  <c r="JB10" i="126"/>
  <c r="JA10" i="126"/>
  <c r="JC10" i="126" s="1"/>
  <c r="JB7" i="126"/>
  <c r="JA7" i="126"/>
  <c r="IZ7" i="126"/>
  <c r="JC7" i="126" s="1"/>
  <c r="JB13" i="126"/>
  <c r="IZ13" i="126"/>
  <c r="JA13" i="126"/>
  <c r="IZ15" i="126"/>
  <c r="JC15" i="126" s="1"/>
  <c r="JB14" i="126"/>
  <c r="JA14" i="126"/>
  <c r="IZ6" i="126"/>
  <c r="JA6" i="126"/>
  <c r="JB22" i="126"/>
  <c r="JA22" i="126"/>
  <c r="IZ22" i="126"/>
  <c r="JC22" i="126" s="1"/>
  <c r="IZ9" i="126"/>
  <c r="JB21" i="126"/>
  <c r="IZ8" i="126"/>
  <c r="JA8" i="126"/>
  <c r="JA9" i="126"/>
  <c r="JI4" i="126"/>
  <c r="JH4" i="126"/>
  <c r="JG4" i="126"/>
  <c r="JJ4" i="126" s="1"/>
  <c r="JI5" i="126"/>
  <c r="JH5" i="126"/>
  <c r="JG5" i="126"/>
  <c r="JJ5" i="126" s="1"/>
  <c r="JI6" i="126"/>
  <c r="JH6" i="126"/>
  <c r="JG6" i="126"/>
  <c r="JJ6" i="126" s="1"/>
  <c r="JI7" i="126"/>
  <c r="JG7" i="126"/>
  <c r="JI8" i="126"/>
  <c r="JH8" i="126"/>
  <c r="JG8" i="126"/>
  <c r="JJ8" i="126" s="1"/>
  <c r="JG9" i="126"/>
  <c r="JI10" i="126"/>
  <c r="JH10" i="126"/>
  <c r="JG10" i="126"/>
  <c r="JJ10" i="126" s="1"/>
  <c r="JI11" i="126"/>
  <c r="JI12" i="126"/>
  <c r="JH12" i="126"/>
  <c r="JG12" i="126"/>
  <c r="JG14" i="126"/>
  <c r="JI14" i="126"/>
  <c r="JH14" i="126"/>
  <c r="JJ14" i="126" s="1"/>
  <c r="JG15" i="126"/>
  <c r="JI15" i="126"/>
  <c r="JH15" i="126"/>
  <c r="JI16" i="126"/>
  <c r="JH19" i="126"/>
  <c r="JI19" i="126"/>
  <c r="JG19" i="126"/>
  <c r="JJ19" i="126" s="1"/>
  <c r="JI21" i="126"/>
  <c r="JH21" i="126"/>
  <c r="JG21" i="126"/>
  <c r="JI22" i="126"/>
  <c r="JH22" i="126"/>
  <c r="JG22" i="126"/>
  <c r="JG23" i="126"/>
  <c r="JI24" i="126"/>
  <c r="JH24" i="126"/>
  <c r="JG24" i="126"/>
  <c r="JJ24" i="126" s="1"/>
  <c r="JH17" i="126"/>
  <c r="JI17" i="126"/>
  <c r="JG17" i="126"/>
  <c r="JI18" i="126"/>
  <c r="JG18" i="126"/>
  <c r="JG20" i="126"/>
  <c r="JH20" i="126"/>
  <c r="JH18" i="126"/>
  <c r="JI20" i="126"/>
  <c r="JI13" i="126"/>
  <c r="JH13" i="126"/>
  <c r="JG13" i="126"/>
  <c r="JH7" i="126"/>
  <c r="JJ7" i="126" s="1"/>
  <c r="JG11" i="126"/>
  <c r="JH11" i="126"/>
  <c r="JI9" i="126"/>
  <c r="JH9" i="126"/>
  <c r="JJ9" i="126" s="1"/>
  <c r="JI23" i="126"/>
  <c r="JH23" i="126"/>
  <c r="JG16" i="126"/>
  <c r="JH16" i="126"/>
  <c r="JW4" i="126"/>
  <c r="JV4" i="126"/>
  <c r="JU4" i="126"/>
  <c r="JX4" i="126" s="1"/>
  <c r="JV5" i="126"/>
  <c r="JW6" i="126"/>
  <c r="JV6" i="126"/>
  <c r="JU6" i="126"/>
  <c r="JX6" i="126" s="1"/>
  <c r="JV7" i="126"/>
  <c r="JW7" i="126"/>
  <c r="JW8" i="126"/>
  <c r="JV8" i="126"/>
  <c r="JU8" i="126"/>
  <c r="JX8" i="126" s="1"/>
  <c r="JV10" i="126"/>
  <c r="JW10" i="126"/>
  <c r="JU10" i="126"/>
  <c r="JX10" i="126" s="1"/>
  <c r="JW12" i="126"/>
  <c r="JV13" i="126"/>
  <c r="JW13" i="126"/>
  <c r="JW14" i="126"/>
  <c r="JV14" i="126"/>
  <c r="JU14" i="126"/>
  <c r="JX14" i="126" s="1"/>
  <c r="JW15" i="126"/>
  <c r="JV15" i="126"/>
  <c r="JU15" i="126"/>
  <c r="JU16" i="126"/>
  <c r="JW16" i="126"/>
  <c r="JV16" i="126"/>
  <c r="JV17" i="126"/>
  <c r="JW17" i="126"/>
  <c r="JW18" i="126"/>
  <c r="JV18" i="126"/>
  <c r="JU18" i="126"/>
  <c r="JU20" i="126"/>
  <c r="JW20" i="126"/>
  <c r="JV20" i="126"/>
  <c r="JW21" i="126"/>
  <c r="JV21" i="126"/>
  <c r="JU21" i="126"/>
  <c r="JX21" i="126" s="1"/>
  <c r="JW9" i="126"/>
  <c r="JV9" i="126"/>
  <c r="JU9" i="126"/>
  <c r="JX9" i="126" s="1"/>
  <c r="JU12" i="126"/>
  <c r="JV12" i="126"/>
  <c r="JU5" i="126"/>
  <c r="JW11" i="126"/>
  <c r="JV11" i="126"/>
  <c r="JU11" i="126"/>
  <c r="JX11" i="126" s="1"/>
  <c r="JW5" i="126"/>
  <c r="JU13" i="126"/>
  <c r="JX13" i="126" s="1"/>
  <c r="JW22" i="126"/>
  <c r="JV22" i="126"/>
  <c r="JU22" i="126"/>
  <c r="JW19" i="126"/>
  <c r="JV19" i="126"/>
  <c r="JU19" i="126"/>
  <c r="JX19" i="126" s="1"/>
  <c r="JU7" i="126"/>
  <c r="JX7" i="126" s="1"/>
  <c r="JU17" i="126"/>
  <c r="JX17" i="126" s="1"/>
  <c r="JP4" i="126"/>
  <c r="JO4" i="126"/>
  <c r="JN4" i="126"/>
  <c r="JP5" i="126"/>
  <c r="JO5" i="126"/>
  <c r="JN5" i="126"/>
  <c r="JQ5" i="126" s="1"/>
  <c r="JP6" i="126"/>
  <c r="JO6" i="126"/>
  <c r="JP7" i="126"/>
  <c r="JO7" i="126"/>
  <c r="JN7" i="126"/>
  <c r="JQ7" i="126" s="1"/>
  <c r="JN9" i="126"/>
  <c r="JP9" i="126"/>
  <c r="JO9" i="126"/>
  <c r="JP10" i="126"/>
  <c r="JO10" i="126"/>
  <c r="JP11" i="126"/>
  <c r="JO11" i="126"/>
  <c r="JN12" i="126"/>
  <c r="JP12" i="126"/>
  <c r="JO12" i="126"/>
  <c r="JP13" i="126"/>
  <c r="JO13" i="126"/>
  <c r="JN13" i="126"/>
  <c r="JQ13" i="126" s="1"/>
  <c r="JP14" i="126"/>
  <c r="JN15" i="126"/>
  <c r="JP16" i="126"/>
  <c r="JO16" i="126"/>
  <c r="JN16" i="126"/>
  <c r="JQ16" i="126" s="1"/>
  <c r="JP17" i="126"/>
  <c r="JO17" i="126"/>
  <c r="JN17" i="126"/>
  <c r="JN18" i="126"/>
  <c r="JO19" i="126"/>
  <c r="JP19" i="126"/>
  <c r="JN19" i="126"/>
  <c r="JQ19" i="126" s="1"/>
  <c r="JO20" i="126"/>
  <c r="JP21" i="126"/>
  <c r="JO21" i="126"/>
  <c r="JN21" i="126"/>
  <c r="JQ21" i="126" s="1"/>
  <c r="JO22" i="126"/>
  <c r="JP22" i="126"/>
  <c r="JN23" i="126"/>
  <c r="JP23" i="126"/>
  <c r="JO23" i="126"/>
  <c r="JP24" i="126"/>
  <c r="JP18" i="126"/>
  <c r="JO18" i="126"/>
  <c r="JP15" i="126"/>
  <c r="JO15" i="126"/>
  <c r="JQ15" i="126" s="1"/>
  <c r="JN6" i="126"/>
  <c r="JQ6" i="126" s="1"/>
  <c r="JP8" i="126"/>
  <c r="JO8" i="126"/>
  <c r="JN8" i="126"/>
  <c r="JQ8" i="126" s="1"/>
  <c r="JN14" i="126"/>
  <c r="JO14" i="126"/>
  <c r="JP20" i="126"/>
  <c r="JN20" i="126"/>
  <c r="JQ20" i="126" s="1"/>
  <c r="JN10" i="126"/>
  <c r="JQ10" i="126" s="1"/>
  <c r="JN24" i="126"/>
  <c r="JO24" i="126"/>
  <c r="JN22" i="126"/>
  <c r="JQ22" i="126" s="1"/>
  <c r="JN11" i="126"/>
  <c r="JQ11" i="126" s="1"/>
  <c r="KR4" i="126"/>
  <c r="KQ4" i="126"/>
  <c r="KP4" i="126"/>
  <c r="KS4" i="126" s="1"/>
  <c r="KP7" i="126"/>
  <c r="KR7" i="126"/>
  <c r="KQ7" i="126"/>
  <c r="KP8" i="126"/>
  <c r="KR8" i="126"/>
  <c r="KQ8" i="126"/>
  <c r="KQ9" i="126"/>
  <c r="KR9" i="126"/>
  <c r="KQ10" i="126"/>
  <c r="KR10" i="126"/>
  <c r="KQ11" i="126"/>
  <c r="KR11" i="126"/>
  <c r="KP11" i="126"/>
  <c r="KS11" i="126" s="1"/>
  <c r="KR12" i="126"/>
  <c r="KQ12" i="126"/>
  <c r="KP12" i="126"/>
  <c r="KS12" i="126" s="1"/>
  <c r="KP13" i="126"/>
  <c r="KR13" i="126"/>
  <c r="KQ13" i="126"/>
  <c r="KR14" i="126"/>
  <c r="KP15" i="126"/>
  <c r="KR15" i="126"/>
  <c r="KP16" i="126"/>
  <c r="KR16" i="126"/>
  <c r="KQ16" i="126"/>
  <c r="KR17" i="126"/>
  <c r="KR18" i="126"/>
  <c r="KQ18" i="126"/>
  <c r="KP18" i="126"/>
  <c r="KS18" i="126" s="1"/>
  <c r="KR19" i="126"/>
  <c r="KQ19" i="126"/>
  <c r="KR22" i="126"/>
  <c r="KR23" i="126"/>
  <c r="KQ23" i="126"/>
  <c r="KP23" i="126"/>
  <c r="KS23" i="126" s="1"/>
  <c r="KR24" i="126"/>
  <c r="KQ24" i="126"/>
  <c r="KP24" i="126"/>
  <c r="KS24" i="126" s="1"/>
  <c r="KR5" i="126"/>
  <c r="KQ5" i="126"/>
  <c r="KP5" i="126"/>
  <c r="KS5" i="126" s="1"/>
  <c r="KQ6" i="126"/>
  <c r="KR6" i="126"/>
  <c r="KP6" i="126"/>
  <c r="KP14" i="126"/>
  <c r="KQ14" i="126"/>
  <c r="KP10" i="126"/>
  <c r="KS10" i="126" s="1"/>
  <c r="KQ15" i="126"/>
  <c r="KP9" i="126"/>
  <c r="KS9" i="126" s="1"/>
  <c r="KP19" i="126"/>
  <c r="KS19" i="126" s="1"/>
  <c r="KP22" i="126"/>
  <c r="KQ22" i="126"/>
  <c r="KP17" i="126"/>
  <c r="KQ17" i="126"/>
  <c r="LT4" i="126"/>
  <c r="LS4" i="126"/>
  <c r="LR4" i="126"/>
  <c r="LU4" i="126" s="1"/>
  <c r="LR5" i="126"/>
  <c r="LT5" i="126"/>
  <c r="LS5" i="126"/>
  <c r="LR7" i="126"/>
  <c r="LT7" i="126"/>
  <c r="LS7" i="126"/>
  <c r="LT9" i="126"/>
  <c r="LS9" i="126"/>
  <c r="LR9" i="126"/>
  <c r="LU9" i="126" s="1"/>
  <c r="LR11" i="126"/>
  <c r="LR12" i="126"/>
  <c r="LT12" i="126"/>
  <c r="LS12" i="126"/>
  <c r="LT13" i="126"/>
  <c r="LS13" i="126"/>
  <c r="LR13" i="126"/>
  <c r="LU13" i="126" s="1"/>
  <c r="LT15" i="126"/>
  <c r="LS15" i="126"/>
  <c r="LR15" i="126"/>
  <c r="LS16" i="126"/>
  <c r="LT16" i="126"/>
  <c r="LT18" i="126"/>
  <c r="LS18" i="126"/>
  <c r="LR18" i="126"/>
  <c r="LU18" i="126" s="1"/>
  <c r="LT19" i="126"/>
  <c r="LS19" i="126"/>
  <c r="LR19" i="126"/>
  <c r="LU19" i="126" s="1"/>
  <c r="LT20" i="126"/>
  <c r="LS20" i="126"/>
  <c r="LR20" i="126"/>
  <c r="LU20" i="126" s="1"/>
  <c r="LT21" i="126"/>
  <c r="LS21" i="126"/>
  <c r="LR21" i="126"/>
  <c r="LU21" i="126" s="1"/>
  <c r="LR22" i="126"/>
  <c r="LT22" i="126"/>
  <c r="LS22" i="126"/>
  <c r="LT23" i="126"/>
  <c r="LS23" i="126"/>
  <c r="LR23" i="126"/>
  <c r="LU23" i="126" s="1"/>
  <c r="LT24" i="126"/>
  <c r="LT8" i="126"/>
  <c r="LR8" i="126"/>
  <c r="LS8" i="126"/>
  <c r="LT17" i="126"/>
  <c r="LS17" i="126"/>
  <c r="LR17" i="126"/>
  <c r="LU17" i="126" s="1"/>
  <c r="LT14" i="126"/>
  <c r="LS14" i="126"/>
  <c r="LR14" i="126"/>
  <c r="LT6" i="126"/>
  <c r="LS6" i="126"/>
  <c r="LR6" i="126"/>
  <c r="LU6" i="126" s="1"/>
  <c r="LT10" i="126"/>
  <c r="LS10" i="126"/>
  <c r="LR10" i="126"/>
  <c r="LU10" i="126" s="1"/>
  <c r="LT11" i="126"/>
  <c r="LS11" i="126"/>
  <c r="LU11" i="126" s="1"/>
  <c r="LR16" i="126"/>
  <c r="LU16" i="126" s="1"/>
  <c r="LR24" i="126"/>
  <c r="LS24" i="126"/>
  <c r="LM4" i="126"/>
  <c r="LL4" i="126"/>
  <c r="LK4" i="126"/>
  <c r="LN4" i="126" s="1"/>
  <c r="LM5" i="126"/>
  <c r="LK6" i="126"/>
  <c r="LK7" i="126"/>
  <c r="LM8" i="126"/>
  <c r="LL8" i="126"/>
  <c r="LK8" i="126"/>
  <c r="LK9" i="126"/>
  <c r="LM9" i="126"/>
  <c r="LL9" i="126"/>
  <c r="LL10" i="126"/>
  <c r="LM10" i="126"/>
  <c r="LK10" i="126"/>
  <c r="LN10" i="126" s="1"/>
  <c r="LM11" i="126"/>
  <c r="LL11" i="126"/>
  <c r="LK11" i="126"/>
  <c r="LN11" i="126" s="1"/>
  <c r="LK12" i="126"/>
  <c r="LM12" i="126"/>
  <c r="LL12" i="126"/>
  <c r="LK13" i="126"/>
  <c r="LM13" i="126"/>
  <c r="LL13" i="126"/>
  <c r="LN13" i="126" s="1"/>
  <c r="LL14" i="126"/>
  <c r="LM15" i="126"/>
  <c r="LM16" i="126"/>
  <c r="LL16" i="126"/>
  <c r="LM17" i="126"/>
  <c r="LL17" i="126"/>
  <c r="LK17" i="126"/>
  <c r="LN17" i="126" s="1"/>
  <c r="LM18" i="126"/>
  <c r="LL18" i="126"/>
  <c r="LK18" i="126"/>
  <c r="LM20" i="126"/>
  <c r="LK20" i="126"/>
  <c r="LM22" i="126"/>
  <c r="LL22" i="126"/>
  <c r="LK22" i="126"/>
  <c r="LN22" i="126" s="1"/>
  <c r="LM24" i="126"/>
  <c r="LK24" i="126"/>
  <c r="LK5" i="126"/>
  <c r="LL5" i="126"/>
  <c r="LM23" i="126"/>
  <c r="LK23" i="126"/>
  <c r="LL23" i="126"/>
  <c r="LM19" i="126"/>
  <c r="LL19" i="126"/>
  <c r="LK19" i="126"/>
  <c r="LK16" i="126"/>
  <c r="LN16" i="126" s="1"/>
  <c r="LM14" i="126"/>
  <c r="LK14" i="126"/>
  <c r="LN14" i="126" s="1"/>
  <c r="LL24" i="126"/>
  <c r="LN24" i="126" s="1"/>
  <c r="LL20" i="126"/>
  <c r="LN20" i="126" s="1"/>
  <c r="LM6" i="126"/>
  <c r="LL6" i="126"/>
  <c r="LN6" i="126" s="1"/>
  <c r="LM21" i="126"/>
  <c r="LK21" i="126"/>
  <c r="LL21" i="126"/>
  <c r="LM7" i="126"/>
  <c r="LL7" i="126"/>
  <c r="LK15" i="126"/>
  <c r="LL15" i="126"/>
  <c r="NJ4" i="126"/>
  <c r="NI4" i="126"/>
  <c r="NH4" i="126"/>
  <c r="NK4" i="126" s="1"/>
  <c r="NJ5" i="126"/>
  <c r="NI5" i="126"/>
  <c r="NH5" i="126"/>
  <c r="NK5" i="126" s="1"/>
  <c r="NH7" i="126"/>
  <c r="NJ7" i="126"/>
  <c r="NI7" i="126"/>
  <c r="NJ8" i="126"/>
  <c r="NJ9" i="126"/>
  <c r="NI9" i="126"/>
  <c r="NH9" i="126"/>
  <c r="NH10" i="126"/>
  <c r="NI11" i="126"/>
  <c r="NJ11" i="126"/>
  <c r="NI12" i="126"/>
  <c r="NJ12" i="126"/>
  <c r="NH13" i="126"/>
  <c r="NJ13" i="126"/>
  <c r="NI13" i="126"/>
  <c r="NJ14" i="126"/>
  <c r="NI14" i="126"/>
  <c r="NI15" i="126"/>
  <c r="NJ15" i="126"/>
  <c r="NH15" i="126"/>
  <c r="NK15" i="126" s="1"/>
  <c r="NJ16" i="126"/>
  <c r="NH17" i="126"/>
  <c r="NJ18" i="126"/>
  <c r="NI18" i="126"/>
  <c r="NH18" i="126"/>
  <c r="NJ19" i="126"/>
  <c r="NJ20" i="126"/>
  <c r="NI22" i="126"/>
  <c r="NJ22" i="126"/>
  <c r="NH22" i="126"/>
  <c r="NK22" i="126" s="1"/>
  <c r="NH14" i="126"/>
  <c r="NK14" i="126" s="1"/>
  <c r="NH8" i="126"/>
  <c r="NI8" i="126"/>
  <c r="NJ6" i="126"/>
  <c r="NI6" i="126"/>
  <c r="NH6" i="126"/>
  <c r="NH16" i="126"/>
  <c r="NI16" i="126"/>
  <c r="NJ21" i="126"/>
  <c r="NI21" i="126"/>
  <c r="NH21" i="126"/>
  <c r="NK21" i="126" s="1"/>
  <c r="NI10" i="126"/>
  <c r="NH11" i="126"/>
  <c r="NK11" i="126" s="1"/>
  <c r="NH20" i="126"/>
  <c r="NJ10" i="126"/>
  <c r="NI20" i="126"/>
  <c r="NI17" i="126"/>
  <c r="NJ17" i="126"/>
  <c r="NH12" i="126"/>
  <c r="NK12" i="126" s="1"/>
  <c r="NH19" i="126"/>
  <c r="NI19" i="126"/>
  <c r="OL4" i="126"/>
  <c r="OK4" i="126"/>
  <c r="OJ4" i="126"/>
  <c r="OM4" i="126" s="1"/>
  <c r="OK5" i="126"/>
  <c r="OL5" i="126"/>
  <c r="OJ5" i="126"/>
  <c r="OL6" i="126"/>
  <c r="OL8" i="126"/>
  <c r="OK8" i="126"/>
  <c r="OJ8" i="126"/>
  <c r="OL9" i="126"/>
  <c r="OL10" i="126"/>
  <c r="OJ10" i="126"/>
  <c r="OL11" i="126"/>
  <c r="OK11" i="126"/>
  <c r="OJ11" i="126"/>
  <c r="OM11" i="126" s="1"/>
  <c r="OJ12" i="126"/>
  <c r="OL12" i="126"/>
  <c r="OK12" i="126"/>
  <c r="OK13" i="126"/>
  <c r="OL13" i="126"/>
  <c r="OJ14" i="126"/>
  <c r="OL14" i="126"/>
  <c r="OK14" i="126"/>
  <c r="OL15" i="126"/>
  <c r="OJ17" i="126"/>
  <c r="OJ18" i="126"/>
  <c r="OL18" i="126"/>
  <c r="OK18" i="126"/>
  <c r="OL19" i="126"/>
  <c r="OK19" i="126"/>
  <c r="OJ19" i="126"/>
  <c r="OL20" i="126"/>
  <c r="OK21" i="126"/>
  <c r="OL22" i="126"/>
  <c r="OK22" i="126"/>
  <c r="OJ22" i="126"/>
  <c r="OM22" i="126" s="1"/>
  <c r="OL23" i="126"/>
  <c r="OK23" i="126"/>
  <c r="OJ23" i="126"/>
  <c r="OM23" i="126" s="1"/>
  <c r="OL24" i="126"/>
  <c r="OJ7" i="126"/>
  <c r="OK7" i="126"/>
  <c r="OL7" i="126"/>
  <c r="OK17" i="126"/>
  <c r="OL17" i="126"/>
  <c r="OK10" i="126"/>
  <c r="OM10" i="126" s="1"/>
  <c r="OK6" i="126"/>
  <c r="OJ6" i="126"/>
  <c r="OM6" i="126" s="1"/>
  <c r="OJ9" i="126"/>
  <c r="OK9" i="126"/>
  <c r="OJ13" i="126"/>
  <c r="OM13" i="126" s="1"/>
  <c r="OJ21" i="126"/>
  <c r="OL16" i="126"/>
  <c r="OK16" i="126"/>
  <c r="OJ16" i="126"/>
  <c r="OM16" i="126" s="1"/>
  <c r="OL21" i="126"/>
  <c r="OJ15" i="126"/>
  <c r="OK15" i="126"/>
  <c r="OJ20" i="126"/>
  <c r="OK20" i="126"/>
  <c r="OJ24" i="126"/>
  <c r="OK24" i="126"/>
  <c r="PN4" i="126"/>
  <c r="PM4" i="126"/>
  <c r="PL4" i="126"/>
  <c r="PO4" i="126" s="1"/>
  <c r="PL5" i="126"/>
  <c r="PN5" i="126"/>
  <c r="PM5" i="126"/>
  <c r="PL6" i="126"/>
  <c r="PN6" i="126"/>
  <c r="PM6" i="126"/>
  <c r="PN7" i="126"/>
  <c r="PM7" i="126"/>
  <c r="PL7" i="126"/>
  <c r="PO7" i="126" s="1"/>
  <c r="PN8" i="126"/>
  <c r="PM8" i="126"/>
  <c r="PL8" i="126"/>
  <c r="PO8" i="126" s="1"/>
  <c r="PN9" i="126"/>
  <c r="PM9" i="126"/>
  <c r="PL9" i="126"/>
  <c r="PL12" i="126"/>
  <c r="PN13" i="126"/>
  <c r="PL13" i="126"/>
  <c r="PN14" i="126"/>
  <c r="PM14" i="126"/>
  <c r="PL14" i="126"/>
  <c r="PO14" i="126" s="1"/>
  <c r="PL15" i="126"/>
  <c r="PN15" i="126"/>
  <c r="PM15" i="126"/>
  <c r="PL16" i="126"/>
  <c r="PL17" i="126"/>
  <c r="PN18" i="126"/>
  <c r="PN20" i="126"/>
  <c r="PM20" i="126"/>
  <c r="PL20" i="126"/>
  <c r="PO20" i="126" s="1"/>
  <c r="PL21" i="126"/>
  <c r="PL22" i="126"/>
  <c r="PN22" i="126"/>
  <c r="PM22" i="126"/>
  <c r="PN23" i="126"/>
  <c r="PM23" i="126"/>
  <c r="PL23" i="126"/>
  <c r="PO23" i="126" s="1"/>
  <c r="PL24" i="126"/>
  <c r="PN24" i="126"/>
  <c r="PM24" i="126"/>
  <c r="PN10" i="126"/>
  <c r="PM10" i="126"/>
  <c r="PL10" i="126"/>
  <c r="PO10" i="126" s="1"/>
  <c r="PN12" i="126"/>
  <c r="PM12" i="126"/>
  <c r="PO12" i="126" s="1"/>
  <c r="PN16" i="126"/>
  <c r="PM16" i="126"/>
  <c r="PO16" i="126" s="1"/>
  <c r="PM13" i="126"/>
  <c r="PO13" i="126" s="1"/>
  <c r="PN11" i="126"/>
  <c r="PM11" i="126"/>
  <c r="PN17" i="126"/>
  <c r="PM17" i="126"/>
  <c r="PL11" i="126"/>
  <c r="PO11" i="126" s="1"/>
  <c r="PN19" i="126"/>
  <c r="PL19" i="126"/>
  <c r="PM19" i="126"/>
  <c r="PN21" i="126"/>
  <c r="PM21" i="126"/>
  <c r="PO21" i="126" s="1"/>
  <c r="PL18" i="126"/>
  <c r="PM18" i="126"/>
  <c r="MO4" i="126"/>
  <c r="MN4" i="126"/>
  <c r="MM4" i="126"/>
  <c r="MP4" i="126" s="1"/>
  <c r="MN5" i="126"/>
  <c r="MO5" i="126"/>
  <c r="MM5" i="126"/>
  <c r="MN6" i="126"/>
  <c r="MO6" i="126"/>
  <c r="MN7" i="126"/>
  <c r="MO7" i="126"/>
  <c r="MM7" i="126"/>
  <c r="MP7" i="126" s="1"/>
  <c r="MO8" i="126"/>
  <c r="MN8" i="126"/>
  <c r="MM8" i="126"/>
  <c r="MM9" i="126"/>
  <c r="MO9" i="126"/>
  <c r="MN9" i="126"/>
  <c r="MO10" i="126"/>
  <c r="MN11" i="126"/>
  <c r="MO11" i="126"/>
  <c r="MM11" i="126"/>
  <c r="MO13" i="126"/>
  <c r="MM14" i="126"/>
  <c r="MN15" i="126"/>
  <c r="MO15" i="126"/>
  <c r="MM15" i="126"/>
  <c r="MP15" i="126" s="1"/>
  <c r="MN16" i="126"/>
  <c r="MO16" i="126"/>
  <c r="MN17" i="126"/>
  <c r="MO17" i="126"/>
  <c r="MM17" i="126"/>
  <c r="MO18" i="126"/>
  <c r="MN18" i="126"/>
  <c r="MM18" i="126"/>
  <c r="MP18" i="126" s="1"/>
  <c r="MO19" i="126"/>
  <c r="MM19" i="126"/>
  <c r="MO20" i="126"/>
  <c r="MO21" i="126"/>
  <c r="MN23" i="126"/>
  <c r="MO23" i="126"/>
  <c r="MM23" i="126"/>
  <c r="MP23" i="126" s="1"/>
  <c r="MN24" i="126"/>
  <c r="MO24" i="126"/>
  <c r="MM24" i="126"/>
  <c r="MP24" i="126" s="1"/>
  <c r="MM10" i="126"/>
  <c r="MN10" i="126"/>
  <c r="MM6" i="126"/>
  <c r="MP6" i="126" s="1"/>
  <c r="MO12" i="126"/>
  <c r="MN12" i="126"/>
  <c r="MM12" i="126"/>
  <c r="MN19" i="126"/>
  <c r="MM13" i="126"/>
  <c r="MN14" i="126"/>
  <c r="MM16" i="126"/>
  <c r="MP16" i="126" s="1"/>
  <c r="MN13" i="126"/>
  <c r="MO14" i="126"/>
  <c r="MO22" i="126"/>
  <c r="MN22" i="126"/>
  <c r="MM22" i="126"/>
  <c r="MP22" i="126" s="1"/>
  <c r="MM21" i="126"/>
  <c r="MN21" i="126"/>
  <c r="MM20" i="126"/>
  <c r="MN20" i="126"/>
  <c r="PH14" i="126"/>
  <c r="PH20" i="126"/>
  <c r="PH18" i="126"/>
  <c r="PH8" i="126"/>
  <c r="NC37" i="126"/>
  <c r="LF42" i="126"/>
  <c r="OJ32" i="126"/>
  <c r="NQ31" i="126"/>
  <c r="MH29" i="126"/>
  <c r="PU48" i="126"/>
  <c r="JW42" i="126"/>
  <c r="OL38" i="126"/>
  <c r="FV38" i="126"/>
  <c r="MG37" i="126"/>
  <c r="LM30" i="126"/>
  <c r="FV29" i="126"/>
  <c r="JO32" i="126"/>
  <c r="JO42" i="126"/>
  <c r="MA37" i="126"/>
  <c r="LT34" i="126"/>
  <c r="EZ29" i="126"/>
  <c r="LD35" i="126"/>
  <c r="LF36" i="126"/>
  <c r="MT31" i="126"/>
  <c r="OL48" i="126"/>
  <c r="MT44" i="126"/>
  <c r="MV33" i="126"/>
  <c r="LM29" i="126"/>
  <c r="KI36" i="126"/>
  <c r="LF45" i="126"/>
  <c r="NO32" i="126"/>
  <c r="JO35" i="126"/>
  <c r="NA48" i="126"/>
  <c r="JH45" i="126"/>
  <c r="JB40" i="126"/>
  <c r="MA33" i="126"/>
  <c r="JB32" i="126"/>
  <c r="MM48" i="126"/>
  <c r="MP48" i="126" s="1"/>
  <c r="JO36" i="126"/>
  <c r="NA47" i="126"/>
  <c r="MT43" i="126"/>
  <c r="LY38" i="126"/>
  <c r="JB44" i="126"/>
  <c r="MM47" i="126"/>
  <c r="JO29" i="126"/>
  <c r="LM38" i="126"/>
  <c r="KK33" i="126"/>
  <c r="LR47" i="126"/>
  <c r="LT39" i="126"/>
  <c r="NA44" i="126"/>
  <c r="MT34" i="126"/>
  <c r="JV31" i="126"/>
  <c r="MU29" i="126"/>
  <c r="JP31" i="126"/>
  <c r="IE39" i="126"/>
  <c r="IF42" i="126"/>
  <c r="IE32" i="126"/>
  <c r="IN34" i="126"/>
  <c r="IN35" i="126"/>
  <c r="IL41" i="126"/>
  <c r="IO41" i="126" s="1"/>
  <c r="IL29" i="126"/>
  <c r="IM39" i="126"/>
  <c r="IN43" i="126"/>
  <c r="IM46" i="126"/>
  <c r="IN44" i="126"/>
  <c r="EZ19" i="126"/>
  <c r="EY20" i="126"/>
  <c r="EZ20" i="126"/>
  <c r="PH17" i="126"/>
  <c r="EL17" i="126"/>
  <c r="EM17" i="126"/>
  <c r="EK18" i="126"/>
  <c r="EN18" i="126" s="1"/>
  <c r="EE16" i="126"/>
  <c r="EF16" i="126"/>
  <c r="ED16" i="126"/>
  <c r="EG16" i="126" s="1"/>
  <c r="EF17" i="126"/>
  <c r="EE17" i="126"/>
  <c r="ED17" i="126"/>
  <c r="EG17" i="126" s="1"/>
  <c r="EF18" i="126"/>
  <c r="EE18" i="126"/>
  <c r="ED18" i="126"/>
  <c r="EG18" i="126" s="1"/>
  <c r="ED23" i="126"/>
  <c r="PH15" i="126"/>
  <c r="DW15" i="126"/>
  <c r="DX16" i="126"/>
  <c r="DX17" i="126"/>
  <c r="DY17" i="126"/>
  <c r="DY18" i="126"/>
  <c r="DX18" i="126"/>
  <c r="DY19" i="126"/>
  <c r="DX19" i="126"/>
  <c r="DW19" i="126"/>
  <c r="DZ19" i="126" s="1"/>
  <c r="DY20" i="126"/>
  <c r="DW20" i="126"/>
  <c r="DY21" i="126"/>
  <c r="DY22" i="126"/>
  <c r="DX22" i="126"/>
  <c r="DW22" i="126"/>
  <c r="DZ22" i="126" s="1"/>
  <c r="PH13" i="126"/>
  <c r="PH12" i="126"/>
  <c r="DB14" i="126"/>
  <c r="DB16" i="126"/>
  <c r="CV23" i="126"/>
  <c r="PH10" i="126"/>
  <c r="CP10" i="126"/>
  <c r="CO11" i="126"/>
  <c r="CP11" i="126"/>
  <c r="CN12" i="126"/>
  <c r="CP12" i="126"/>
  <c r="CO12" i="126"/>
  <c r="CN13" i="126"/>
  <c r="CP17" i="126"/>
  <c r="CP18" i="126"/>
  <c r="CG9" i="126"/>
  <c r="CI9" i="126"/>
  <c r="CH9" i="126"/>
  <c r="CI10" i="126"/>
  <c r="CH10" i="126"/>
  <c r="CG10" i="126"/>
  <c r="CJ10" i="126" s="1"/>
  <c r="CH12" i="126"/>
  <c r="CI12" i="126"/>
  <c r="CG12" i="126"/>
  <c r="CJ12" i="126" s="1"/>
  <c r="CG16" i="126"/>
  <c r="CJ16" i="126" s="1"/>
  <c r="CI19" i="126"/>
  <c r="CH19" i="126"/>
  <c r="CG19" i="126"/>
  <c r="CJ19" i="126" s="1"/>
  <c r="CB8" i="126"/>
  <c r="CB10" i="126"/>
  <c r="CA10" i="126"/>
  <c r="BZ13" i="126"/>
  <c r="CB13" i="126"/>
  <c r="CA13" i="126"/>
  <c r="CC13" i="126" s="1"/>
  <c r="CB19" i="126"/>
  <c r="CA19" i="126"/>
  <c r="BZ19" i="126"/>
  <c r="CC19" i="126" s="1"/>
  <c r="CB21" i="126"/>
  <c r="CA21" i="126"/>
  <c r="BZ21" i="126"/>
  <c r="CC21" i="126" s="1"/>
  <c r="CA22" i="126"/>
  <c r="BU7" i="126"/>
  <c r="BS9" i="126"/>
  <c r="BU13" i="126"/>
  <c r="BN6" i="126"/>
  <c r="BM6" i="126"/>
  <c r="BL15" i="126"/>
  <c r="BN16" i="126"/>
  <c r="BE6" i="126"/>
  <c r="BG6" i="126"/>
  <c r="BF6" i="126"/>
  <c r="BG7" i="126"/>
  <c r="BE7" i="126"/>
  <c r="BH7" i="126" s="1"/>
  <c r="BG8" i="126"/>
  <c r="BG9" i="126"/>
  <c r="BE9" i="126"/>
  <c r="BG10" i="126"/>
  <c r="BE11" i="126"/>
  <c r="BG14" i="126"/>
  <c r="BF14" i="126"/>
  <c r="BE14" i="126"/>
  <c r="BH14" i="126" s="1"/>
  <c r="BG15" i="126"/>
  <c r="BF15" i="126"/>
  <c r="BE15" i="126"/>
  <c r="BH15" i="126" s="1"/>
  <c r="BF16" i="126"/>
  <c r="NR39" i="126"/>
  <c r="QX99" i="126"/>
  <c r="RA99" i="126" s="1"/>
  <c r="CQ28" i="126"/>
  <c r="IA33" i="126"/>
  <c r="QX248" i="126"/>
  <c r="RA248" i="126" s="1"/>
  <c r="QX21" i="126"/>
  <c r="RA21" i="126" s="1"/>
  <c r="LG28" i="126"/>
  <c r="QX201" i="126"/>
  <c r="RA201" i="126" s="1"/>
  <c r="IA28" i="126"/>
  <c r="QX325" i="126"/>
  <c r="RA325" i="126" s="1"/>
  <c r="BO30" i="126"/>
  <c r="QX337" i="126"/>
  <c r="RA337" i="126" s="1"/>
  <c r="QX301" i="126"/>
  <c r="RA301" i="126" s="1"/>
  <c r="QX315" i="126"/>
  <c r="RA315" i="126" s="1"/>
  <c r="MW33" i="126"/>
  <c r="FW45" i="126"/>
  <c r="QX127" i="126"/>
  <c r="RA127" i="126" s="1"/>
  <c r="EG28" i="126"/>
  <c r="NR45" i="126"/>
  <c r="CX28" i="126"/>
  <c r="PV35" i="126"/>
  <c r="QX324" i="126"/>
  <c r="RA324" i="126" s="1"/>
  <c r="QX168" i="126"/>
  <c r="RA168" i="126" s="1"/>
  <c r="QX210" i="126"/>
  <c r="RA210" i="126" s="1"/>
  <c r="QX257" i="126"/>
  <c r="RA257" i="126" s="1"/>
  <c r="OF38" i="126"/>
  <c r="JQ33" i="126"/>
  <c r="QX332" i="126"/>
  <c r="RA332" i="126" s="1"/>
  <c r="QX308" i="126"/>
  <c r="RA308" i="126" s="1"/>
  <c r="OM36" i="126"/>
  <c r="JQ47" i="126"/>
  <c r="BO32" i="126"/>
  <c r="IO29" i="126"/>
  <c r="QX163" i="126"/>
  <c r="RA163" i="126" s="1"/>
  <c r="JJ30" i="126"/>
  <c r="QX182" i="126"/>
  <c r="RA182" i="126" s="1"/>
  <c r="QX296" i="126"/>
  <c r="RA296" i="126" s="1"/>
  <c r="QX276" i="126"/>
  <c r="RA276" i="126" s="1"/>
  <c r="MP30" i="126"/>
  <c r="MW42" i="126"/>
  <c r="FI31" i="126"/>
  <c r="KS30" i="126"/>
  <c r="PH38" i="126"/>
  <c r="PV47" i="126"/>
  <c r="OM47" i="126"/>
  <c r="MP47" i="126"/>
  <c r="LU33" i="126"/>
  <c r="NR35" i="126"/>
  <c r="QX305" i="126"/>
  <c r="RA305" i="126" s="1"/>
  <c r="JX47" i="126"/>
  <c r="ND32" i="126"/>
  <c r="QX74" i="126"/>
  <c r="RA74" i="126" s="1"/>
  <c r="QC46" i="126"/>
  <c r="QC37" i="126"/>
  <c r="ND40" i="126"/>
  <c r="JQ30" i="126"/>
  <c r="MP46" i="126"/>
  <c r="FP40" i="126"/>
  <c r="FW29" i="126"/>
  <c r="MI40" i="126"/>
  <c r="LU47" i="126"/>
  <c r="QX255" i="126"/>
  <c r="RA255" i="126" s="1"/>
  <c r="MW44" i="126"/>
  <c r="KS39" i="126"/>
  <c r="NR29" i="126"/>
  <c r="MP32" i="126"/>
  <c r="FP28" i="126"/>
  <c r="QX59" i="126"/>
  <c r="RA59" i="126" s="1"/>
  <c r="KZ38" i="126"/>
  <c r="KE29" i="126"/>
  <c r="JQ34" i="126"/>
  <c r="QX103" i="126"/>
  <c r="RA103" i="126" s="1"/>
  <c r="IA41" i="126"/>
  <c r="QX49" i="126"/>
  <c r="RA49" i="126" s="1"/>
  <c r="MB41" i="126"/>
  <c r="ND39" i="126"/>
  <c r="QX87" i="126"/>
  <c r="RA87" i="126" s="1"/>
  <c r="MB38" i="126"/>
  <c r="NR33" i="126"/>
  <c r="PH29" i="126"/>
  <c r="OM30" i="126"/>
  <c r="IZ33" i="126"/>
  <c r="JB33" i="126"/>
  <c r="JA33" i="126"/>
  <c r="JG40" i="126"/>
  <c r="JH40" i="126"/>
  <c r="JI40" i="126"/>
  <c r="QX31" i="126"/>
  <c r="RA31" i="126" s="1"/>
  <c r="QX45" i="126"/>
  <c r="RA45" i="126" s="1"/>
  <c r="MO35" i="126"/>
  <c r="MM35" i="126"/>
  <c r="MP44" i="126"/>
  <c r="MU31" i="126"/>
  <c r="QX53" i="126"/>
  <c r="RA53" i="126" s="1"/>
  <c r="LL33" i="126"/>
  <c r="LM33" i="126"/>
  <c r="LK33" i="126"/>
  <c r="MU34" i="126"/>
  <c r="MW34" i="126" s="1"/>
  <c r="MV31" i="126"/>
  <c r="QX333" i="126"/>
  <c r="RA333" i="126" s="1"/>
  <c r="QX128" i="126"/>
  <c r="RA128" i="126" s="1"/>
  <c r="JA44" i="126"/>
  <c r="JH32" i="126"/>
  <c r="JG32" i="126"/>
  <c r="JJ32" i="126" s="1"/>
  <c r="JX30" i="126"/>
  <c r="PA31" i="126"/>
  <c r="JP35" i="126"/>
  <c r="JQ35" i="126" s="1"/>
  <c r="QX98" i="126"/>
  <c r="RA98" i="126" s="1"/>
  <c r="QX137" i="126"/>
  <c r="RA137" i="126" s="1"/>
  <c r="JW36" i="126"/>
  <c r="JV36" i="126"/>
  <c r="JU36" i="126"/>
  <c r="JV29" i="126"/>
  <c r="JW29" i="126"/>
  <c r="QX227" i="126"/>
  <c r="RA227" i="126" s="1"/>
  <c r="KI33" i="126"/>
  <c r="KL33" i="126" s="1"/>
  <c r="PO38" i="126"/>
  <c r="MT29" i="126"/>
  <c r="MW29" i="126" s="1"/>
  <c r="KE32" i="126"/>
  <c r="IL46" i="126"/>
  <c r="QX221" i="126"/>
  <c r="RA221" i="126" s="1"/>
  <c r="QX5" i="126"/>
  <c r="RA5" i="126" s="1"/>
  <c r="JW39" i="126"/>
  <c r="JV39" i="126"/>
  <c r="JU39" i="126"/>
  <c r="JX39" i="126" s="1"/>
  <c r="NA31" i="126"/>
  <c r="NC31" i="126"/>
  <c r="NB31" i="126"/>
  <c r="LZ30" i="126"/>
  <c r="LY30" i="126"/>
  <c r="JX33" i="126"/>
  <c r="IE42" i="126"/>
  <c r="QC36" i="126"/>
  <c r="JJ42" i="126"/>
  <c r="OM33" i="126"/>
  <c r="NY34" i="126"/>
  <c r="QX20" i="126"/>
  <c r="RA20" i="126" s="1"/>
  <c r="NO37" i="126"/>
  <c r="NQ37" i="126"/>
  <c r="NP37" i="126"/>
  <c r="NO44" i="126"/>
  <c r="NQ44" i="126"/>
  <c r="NP44" i="126"/>
  <c r="JC28" i="126"/>
  <c r="JH33" i="126"/>
  <c r="JI33" i="126"/>
  <c r="JJ33" i="126" s="1"/>
  <c r="LN40" i="126"/>
  <c r="QX77" i="126"/>
  <c r="RA77" i="126" s="1"/>
  <c r="LT29" i="126"/>
  <c r="LS29" i="126"/>
  <c r="LR29" i="126"/>
  <c r="LU29" i="126" s="1"/>
  <c r="OL32" i="126"/>
  <c r="MO43" i="126"/>
  <c r="MN43" i="126"/>
  <c r="MM43" i="126"/>
  <c r="JN32" i="126"/>
  <c r="KI30" i="126"/>
  <c r="KK30" i="126"/>
  <c r="MV45" i="126"/>
  <c r="MT45" i="126"/>
  <c r="QX241" i="126"/>
  <c r="RA241" i="126" s="1"/>
  <c r="LY34" i="126"/>
  <c r="MA34" i="126"/>
  <c r="IO28" i="126"/>
  <c r="MB34" i="126"/>
  <c r="JB39" i="126"/>
  <c r="JA39" i="126"/>
  <c r="IZ39" i="126"/>
  <c r="JC39" i="126" s="1"/>
  <c r="QX313" i="126"/>
  <c r="RA313" i="126" s="1"/>
  <c r="PH39" i="126"/>
  <c r="IN38" i="126"/>
  <c r="IL38" i="126"/>
  <c r="OK32" i="126"/>
  <c r="OM32" i="126" s="1"/>
  <c r="IF32" i="126"/>
  <c r="QX76" i="126"/>
  <c r="RA76" i="126" s="1"/>
  <c r="QX159" i="126"/>
  <c r="RA159" i="126" s="1"/>
  <c r="KY32" i="126"/>
  <c r="KX32" i="126"/>
  <c r="KW32" i="126"/>
  <c r="KZ32" i="126" s="1"/>
  <c r="KK32" i="126"/>
  <c r="KJ32" i="126"/>
  <c r="KI32" i="126"/>
  <c r="KL32" i="126" s="1"/>
  <c r="QC38" i="126"/>
  <c r="LF29" i="126"/>
  <c r="LD29" i="126"/>
  <c r="LE29" i="126"/>
  <c r="KK39" i="126"/>
  <c r="KJ39" i="126"/>
  <c r="KI39" i="126"/>
  <c r="JP32" i="126"/>
  <c r="QX244" i="126"/>
  <c r="RA244" i="126" s="1"/>
  <c r="MA36" i="126"/>
  <c r="LZ36" i="126"/>
  <c r="LY36" i="126"/>
  <c r="JB31" i="126"/>
  <c r="JA31" i="126"/>
  <c r="IZ31" i="126"/>
  <c r="LD40" i="126"/>
  <c r="LF40" i="126"/>
  <c r="LE40" i="126"/>
  <c r="KS28" i="126"/>
  <c r="KK35" i="126"/>
  <c r="KJ35" i="126"/>
  <c r="KI35" i="126"/>
  <c r="NC33" i="126"/>
  <c r="NB33" i="126"/>
  <c r="NA33" i="126"/>
  <c r="IL30" i="126"/>
  <c r="IM30" i="126"/>
  <c r="IN30" i="126"/>
  <c r="OD44" i="126"/>
  <c r="OE44" i="126"/>
  <c r="LG32" i="126"/>
  <c r="OF30" i="126"/>
  <c r="QX48" i="126"/>
  <c r="RA48" i="126" s="1"/>
  <c r="MM36" i="126"/>
  <c r="MO36" i="126"/>
  <c r="MN36" i="126"/>
  <c r="JC40" i="126"/>
  <c r="QX249" i="126"/>
  <c r="RA249" i="126" s="1"/>
  <c r="LT35" i="126"/>
  <c r="LS35" i="126"/>
  <c r="LR35" i="126"/>
  <c r="LU35" i="126" s="1"/>
  <c r="KZ39" i="126"/>
  <c r="IZ44" i="126"/>
  <c r="QX160" i="126"/>
  <c r="RA160" i="126" s="1"/>
  <c r="MO45" i="126"/>
  <c r="MN45" i="126"/>
  <c r="MP45" i="126" s="1"/>
  <c r="LT45" i="126"/>
  <c r="LS45" i="126"/>
  <c r="LR45" i="126"/>
  <c r="LU45" i="126" s="1"/>
  <c r="LM34" i="126"/>
  <c r="LL34" i="126"/>
  <c r="LK34" i="126"/>
  <c r="NP31" i="126"/>
  <c r="NO31" i="126"/>
  <c r="NR31" i="126" s="1"/>
  <c r="OF34" i="126"/>
  <c r="EY29" i="126"/>
  <c r="QX104" i="126"/>
  <c r="RA104" i="126" s="1"/>
  <c r="LT36" i="126"/>
  <c r="LS36" i="126"/>
  <c r="LR36" i="126"/>
  <c r="LU36" i="126" s="1"/>
  <c r="MO41" i="126"/>
  <c r="MN41" i="126"/>
  <c r="MP41" i="126" s="1"/>
  <c r="MN33" i="126"/>
  <c r="MO33" i="126"/>
  <c r="IN32" i="126"/>
  <c r="IM32" i="126"/>
  <c r="IL32" i="126"/>
  <c r="IL43" i="126"/>
  <c r="QX42" i="126"/>
  <c r="RA42" i="126" s="1"/>
  <c r="NC44" i="126"/>
  <c r="IG42" i="126"/>
  <c r="QX95" i="126"/>
  <c r="RA95" i="126" s="1"/>
  <c r="LD31" i="126"/>
  <c r="LF31" i="126"/>
  <c r="LE31" i="126"/>
  <c r="JU42" i="126"/>
  <c r="JX42" i="126" s="1"/>
  <c r="MN35" i="126"/>
  <c r="MP35" i="126" s="1"/>
  <c r="NB44" i="126"/>
  <c r="ND44" i="126" s="1"/>
  <c r="LZ37" i="126"/>
  <c r="MB37" i="126" s="1"/>
  <c r="QX293" i="126"/>
  <c r="RA293" i="126" s="1"/>
  <c r="QX111" i="126"/>
  <c r="RA111" i="126" s="1"/>
  <c r="LT40" i="126"/>
  <c r="LR40" i="126"/>
  <c r="LS40" i="126"/>
  <c r="PV40" i="126"/>
  <c r="OM45" i="126"/>
  <c r="KZ34" i="126"/>
  <c r="QX25" i="126"/>
  <c r="RA25" i="126" s="1"/>
  <c r="IG32" i="126"/>
  <c r="QX47" i="126"/>
  <c r="RA47" i="126" s="1"/>
  <c r="MW28" i="126"/>
  <c r="LE45" i="126"/>
  <c r="QX83" i="126"/>
  <c r="RA83" i="126" s="1"/>
  <c r="QX209" i="126"/>
  <c r="RA209" i="126" s="1"/>
  <c r="QX307" i="126"/>
  <c r="RA307" i="126" s="1"/>
  <c r="QX191" i="126"/>
  <c r="RA191" i="126" s="1"/>
  <c r="PS48" i="126"/>
  <c r="NR30" i="126"/>
  <c r="QX80" i="126"/>
  <c r="RA80" i="126" s="1"/>
  <c r="JW32" i="126"/>
  <c r="JV32" i="126"/>
  <c r="JU32" i="126"/>
  <c r="LD30" i="126"/>
  <c r="LF30" i="126"/>
  <c r="LE30" i="126"/>
  <c r="KJ41" i="126"/>
  <c r="KI41" i="126"/>
  <c r="NQ41" i="126"/>
  <c r="NP41" i="126"/>
  <c r="NO41" i="126"/>
  <c r="NR41" i="126" s="1"/>
  <c r="LD36" i="126"/>
  <c r="IN46" i="126"/>
  <c r="MH37" i="126"/>
  <c r="MI37" i="126" s="1"/>
  <c r="LE42" i="126"/>
  <c r="IM38" i="126"/>
  <c r="OJ38" i="126"/>
  <c r="OM38" i="126" s="1"/>
  <c r="MU45" i="126"/>
  <c r="IL44" i="126"/>
  <c r="QX321" i="126"/>
  <c r="RA321" i="126" s="1"/>
  <c r="MP39" i="126"/>
  <c r="QX195" i="126"/>
  <c r="RA195" i="126" s="1"/>
  <c r="QX51" i="126"/>
  <c r="RA51" i="126" s="1"/>
  <c r="PT48" i="126"/>
  <c r="JA32" i="126"/>
  <c r="MO34" i="126"/>
  <c r="MM34" i="126"/>
  <c r="MN34" i="126"/>
  <c r="LT30" i="126"/>
  <c r="LS30" i="126"/>
  <c r="LR30" i="126"/>
  <c r="LU30" i="126" s="1"/>
  <c r="LF43" i="126"/>
  <c r="LE43" i="126"/>
  <c r="LD43" i="126"/>
  <c r="KI37" i="126"/>
  <c r="KJ37" i="126"/>
  <c r="PO32" i="126"/>
  <c r="PA44" i="126"/>
  <c r="KL30" i="126"/>
  <c r="IO34" i="126"/>
  <c r="MM42" i="126"/>
  <c r="MO42" i="126"/>
  <c r="MN42" i="126"/>
  <c r="LZ33" i="126"/>
  <c r="MB33" i="126" s="1"/>
  <c r="LD42" i="126"/>
  <c r="LD45" i="126"/>
  <c r="OM34" i="126"/>
  <c r="PA48" i="126"/>
  <c r="JU31" i="126"/>
  <c r="JX31" i="126" s="1"/>
  <c r="IM44" i="126"/>
  <c r="QX223" i="126"/>
  <c r="RA223" i="126" s="1"/>
  <c r="QX275" i="126"/>
  <c r="RA275" i="126" s="1"/>
  <c r="FB48" i="126"/>
  <c r="IZ32" i="126"/>
  <c r="JC32" i="126" s="1"/>
  <c r="QX24" i="126"/>
  <c r="RA24" i="126" s="1"/>
  <c r="QX197" i="126"/>
  <c r="RA197" i="126" s="1"/>
  <c r="NK29" i="126"/>
  <c r="MM29" i="126"/>
  <c r="MN29" i="126"/>
  <c r="MO29" i="126"/>
  <c r="FW28" i="126"/>
  <c r="IN31" i="126"/>
  <c r="IM31" i="126"/>
  <c r="IL31" i="126"/>
  <c r="QX258" i="126"/>
  <c r="RA258" i="126" s="1"/>
  <c r="IG31" i="126"/>
  <c r="IF31" i="126"/>
  <c r="IE31" i="126"/>
  <c r="IH31" i="126" s="1"/>
  <c r="KK41" i="126"/>
  <c r="KL41" i="126" s="1"/>
  <c r="QX327" i="126"/>
  <c r="RA327" i="126" s="1"/>
  <c r="QX267" i="126"/>
  <c r="RA267" i="126" s="1"/>
  <c r="FT38" i="126"/>
  <c r="QC47" i="126"/>
  <c r="LU31" i="126"/>
  <c r="PO46" i="126"/>
  <c r="PV29" i="126"/>
  <c r="JN42" i="126"/>
  <c r="JQ42" i="126" s="1"/>
  <c r="MI41" i="126"/>
  <c r="NR43" i="126"/>
  <c r="PA38" i="126"/>
  <c r="QX139" i="126"/>
  <c r="RA139" i="126" s="1"/>
  <c r="DS29" i="126"/>
  <c r="FW34" i="126"/>
  <c r="FW43" i="126"/>
  <c r="QX292" i="126"/>
  <c r="RA292" i="126" s="1"/>
  <c r="DL38" i="126"/>
  <c r="KE41" i="126"/>
  <c r="QX309" i="126"/>
  <c r="RA309" i="126" s="1"/>
  <c r="PA47" i="126"/>
  <c r="JA29" i="126"/>
  <c r="JB29" i="126"/>
  <c r="LR38" i="126"/>
  <c r="LT38" i="126"/>
  <c r="LS38" i="126"/>
  <c r="PV38" i="126"/>
  <c r="IN37" i="126"/>
  <c r="IL37" i="126"/>
  <c r="IM37" i="126"/>
  <c r="QX155" i="126"/>
  <c r="RA155" i="126" s="1"/>
  <c r="NB48" i="126"/>
  <c r="ND48" i="126" s="1"/>
  <c r="LE36" i="126"/>
  <c r="PO42" i="126"/>
  <c r="LN29" i="126"/>
  <c r="PA35" i="126"/>
  <c r="LU43" i="126"/>
  <c r="IM43" i="126"/>
  <c r="FU38" i="126"/>
  <c r="BO41" i="126"/>
  <c r="QX68" i="126"/>
  <c r="RA68" i="126" s="1"/>
  <c r="QX225" i="126"/>
  <c r="RA225" i="126" s="1"/>
  <c r="BV32" i="126"/>
  <c r="KE37" i="126"/>
  <c r="LK31" i="126"/>
  <c r="LL31" i="126"/>
  <c r="DR42" i="126"/>
  <c r="DQ42" i="126"/>
  <c r="DP42" i="126"/>
  <c r="DS42" i="126" s="1"/>
  <c r="FH43" i="126"/>
  <c r="FG43" i="126"/>
  <c r="FF43" i="126"/>
  <c r="BN12" i="126"/>
  <c r="BM12" i="126"/>
  <c r="BL12" i="126"/>
  <c r="BO12" i="126" s="1"/>
  <c r="EL36" i="126"/>
  <c r="EM36" i="126"/>
  <c r="EK36" i="126"/>
  <c r="ER29" i="126"/>
  <c r="ET29" i="126"/>
  <c r="ES29" i="126"/>
  <c r="KE33" i="126"/>
  <c r="QL316" i="126"/>
  <c r="QO316" i="126" s="1"/>
  <c r="HL29" i="126"/>
  <c r="HK29" i="126"/>
  <c r="HJ29" i="126"/>
  <c r="NI45" i="126"/>
  <c r="NJ45" i="126"/>
  <c r="NH45" i="126"/>
  <c r="NK45" i="126" s="1"/>
  <c r="FM35" i="126"/>
  <c r="FO35" i="126"/>
  <c r="FN35" i="126"/>
  <c r="NJ48" i="126"/>
  <c r="NI48" i="126"/>
  <c r="NH48" i="126"/>
  <c r="HS31" i="126"/>
  <c r="HR31" i="126"/>
  <c r="HQ31" i="126"/>
  <c r="HT31" i="126" s="1"/>
  <c r="FB46" i="126"/>
  <c r="GB22" i="126"/>
  <c r="GA22" i="126"/>
  <c r="GC22" i="126"/>
  <c r="CB18" i="126"/>
  <c r="CA18" i="126"/>
  <c r="BZ18" i="126"/>
  <c r="CC18" i="126" s="1"/>
  <c r="HS32" i="126"/>
  <c r="HQ32" i="126"/>
  <c r="HR32" i="126"/>
  <c r="FH32" i="126"/>
  <c r="FG32" i="126"/>
  <c r="FF32" i="126"/>
  <c r="FI32" i="126" s="1"/>
  <c r="QX193" i="126"/>
  <c r="RA193" i="126" s="1"/>
  <c r="ET45" i="126"/>
  <c r="ES45" i="126"/>
  <c r="ER45" i="126"/>
  <c r="FV20" i="126"/>
  <c r="FU20" i="126"/>
  <c r="FT20" i="126"/>
  <c r="FW20" i="126" s="1"/>
  <c r="CB9" i="126"/>
  <c r="CA9" i="126"/>
  <c r="BZ9" i="126"/>
  <c r="CC9" i="126" s="1"/>
  <c r="CB41" i="126"/>
  <c r="CA41" i="126"/>
  <c r="BZ41" i="126"/>
  <c r="CC41" i="126" s="1"/>
  <c r="BV16" i="126"/>
  <c r="QL284" i="126"/>
  <c r="QO284" i="126" s="1"/>
  <c r="ET36" i="126"/>
  <c r="ES36" i="126"/>
  <c r="ER36" i="126"/>
  <c r="IU47" i="126"/>
  <c r="IT47" i="126"/>
  <c r="IS47" i="126"/>
  <c r="IV47" i="126" s="1"/>
  <c r="CU9" i="126"/>
  <c r="CW9" i="126"/>
  <c r="CV9" i="126"/>
  <c r="DW47" i="126"/>
  <c r="DY47" i="126"/>
  <c r="DX47" i="126"/>
  <c r="QL117" i="126"/>
  <c r="QO117" i="126" s="1"/>
  <c r="PV37" i="126"/>
  <c r="BL11" i="126"/>
  <c r="BN11" i="126"/>
  <c r="BM11" i="126"/>
  <c r="HS37" i="126"/>
  <c r="HR37" i="126"/>
  <c r="HQ37" i="126"/>
  <c r="QX299" i="126"/>
  <c r="RA299" i="126" s="1"/>
  <c r="HL44" i="126"/>
  <c r="HK44" i="126"/>
  <c r="HJ44" i="126"/>
  <c r="BF33" i="126"/>
  <c r="BG33" i="126"/>
  <c r="BE33" i="126"/>
  <c r="BH33" i="126" s="1"/>
  <c r="CP43" i="126"/>
  <c r="CN43" i="126"/>
  <c r="CO43" i="126"/>
  <c r="PV42" i="126"/>
  <c r="CW36" i="126"/>
  <c r="CV36" i="126"/>
  <c r="CU36" i="126"/>
  <c r="JP43" i="126"/>
  <c r="JO43" i="126"/>
  <c r="JN43" i="126"/>
  <c r="GV47" i="126"/>
  <c r="GX47" i="126"/>
  <c r="GW47" i="126"/>
  <c r="GX41" i="126"/>
  <c r="GW41" i="126"/>
  <c r="GV41" i="126"/>
  <c r="KY44" i="126"/>
  <c r="KX44" i="126"/>
  <c r="KW44" i="126"/>
  <c r="KZ44" i="126" s="1"/>
  <c r="QL269" i="126"/>
  <c r="QO269" i="126" s="1"/>
  <c r="QL62" i="126"/>
  <c r="QO62" i="126" s="1"/>
  <c r="QX335" i="126"/>
  <c r="RA335" i="126" s="1"/>
  <c r="IG45" i="126"/>
  <c r="IF45" i="126"/>
  <c r="IE45" i="126"/>
  <c r="IH45" i="126" s="1"/>
  <c r="BN40" i="126"/>
  <c r="BM40" i="126"/>
  <c r="BL40" i="126"/>
  <c r="BO40" i="126" s="1"/>
  <c r="ET15" i="126"/>
  <c r="ES15" i="126"/>
  <c r="ER15" i="126"/>
  <c r="EU15" i="126" s="1"/>
  <c r="FO38" i="126"/>
  <c r="FN38" i="126"/>
  <c r="FM38" i="126"/>
  <c r="FP38" i="126" s="1"/>
  <c r="FV15" i="126"/>
  <c r="FU15" i="126"/>
  <c r="FT15" i="126"/>
  <c r="DC15" i="126"/>
  <c r="DB15" i="126"/>
  <c r="DD15" i="126"/>
  <c r="GC14" i="126"/>
  <c r="GB14" i="126"/>
  <c r="GA14" i="126"/>
  <c r="GD14" i="126" s="1"/>
  <c r="CB20" i="126"/>
  <c r="CA20" i="126"/>
  <c r="BZ20" i="126"/>
  <c r="CB46" i="126"/>
  <c r="CA46" i="126"/>
  <c r="BZ46" i="126"/>
  <c r="QL175" i="126"/>
  <c r="QO175" i="126" s="1"/>
  <c r="CQ10" i="126"/>
  <c r="OS30" i="126"/>
  <c r="OR30" i="126"/>
  <c r="OQ30" i="126"/>
  <c r="OT30" i="126" s="1"/>
  <c r="EU16" i="126"/>
  <c r="QL312" i="126"/>
  <c r="QO312" i="126" s="1"/>
  <c r="BT35" i="126"/>
  <c r="BS35" i="126"/>
  <c r="BU35" i="126"/>
  <c r="CI21" i="126"/>
  <c r="CH21" i="126"/>
  <c r="CG21" i="126"/>
  <c r="ET41" i="126"/>
  <c r="ES41" i="126"/>
  <c r="ER41" i="126"/>
  <c r="EU41" i="126" s="1"/>
  <c r="IS45" i="126"/>
  <c r="IU45" i="126"/>
  <c r="IT45" i="126"/>
  <c r="CU10" i="126"/>
  <c r="CW10" i="126"/>
  <c r="CV10" i="126"/>
  <c r="DY36" i="126"/>
  <c r="DX36" i="126"/>
  <c r="DW36" i="126"/>
  <c r="DZ36" i="126" s="1"/>
  <c r="QL201" i="126"/>
  <c r="QO201" i="126" s="1"/>
  <c r="DC41" i="126"/>
  <c r="DB41" i="126"/>
  <c r="DD41" i="126"/>
  <c r="BN21" i="126"/>
  <c r="BM21" i="126"/>
  <c r="BL21" i="126"/>
  <c r="BO21" i="126" s="1"/>
  <c r="HR47" i="126"/>
  <c r="HS47" i="126"/>
  <c r="HQ47" i="126"/>
  <c r="QX131" i="126"/>
  <c r="RA131" i="126" s="1"/>
  <c r="DE32" i="126"/>
  <c r="QX112" i="126"/>
  <c r="RA112" i="126" s="1"/>
  <c r="IV19" i="126"/>
  <c r="CI38" i="126"/>
  <c r="CH38" i="126"/>
  <c r="CG38" i="126"/>
  <c r="CJ38" i="126" s="1"/>
  <c r="QX329" i="126"/>
  <c r="RA329" i="126" s="1"/>
  <c r="PO40" i="126"/>
  <c r="JP37" i="126"/>
  <c r="JO37" i="126"/>
  <c r="JN37" i="126"/>
  <c r="JQ37" i="126" s="1"/>
  <c r="MW35" i="126"/>
  <c r="MW40" i="126"/>
  <c r="LF47" i="126"/>
  <c r="LE47" i="126"/>
  <c r="LD47" i="126"/>
  <c r="OM24" i="126"/>
  <c r="KY37" i="126"/>
  <c r="KX37" i="126"/>
  <c r="KW37" i="126"/>
  <c r="KZ37" i="126" s="1"/>
  <c r="JX45" i="126"/>
  <c r="QL241" i="126"/>
  <c r="QO241" i="126" s="1"/>
  <c r="QL174" i="126"/>
  <c r="QO174" i="126" s="1"/>
  <c r="QX167" i="126"/>
  <c r="RA167" i="126" s="1"/>
  <c r="IE35" i="126"/>
  <c r="IG35" i="126"/>
  <c r="IF35" i="126"/>
  <c r="QC32" i="126"/>
  <c r="BN43" i="126"/>
  <c r="BM43" i="126"/>
  <c r="BL43" i="126"/>
  <c r="BO43" i="126" s="1"/>
  <c r="ET14" i="126"/>
  <c r="ES14" i="126"/>
  <c r="ER14" i="126"/>
  <c r="EU14" i="126" s="1"/>
  <c r="FM31" i="126"/>
  <c r="FO31" i="126"/>
  <c r="FN31" i="126"/>
  <c r="JQ36" i="126"/>
  <c r="FV10" i="126"/>
  <c r="FT10" i="126"/>
  <c r="FU10" i="126"/>
  <c r="GB19" i="126"/>
  <c r="GA19" i="126"/>
  <c r="GC19" i="126"/>
  <c r="EK34" i="126"/>
  <c r="EM34" i="126"/>
  <c r="EL34" i="126"/>
  <c r="CB24" i="126"/>
  <c r="CA24" i="126"/>
  <c r="BZ24" i="126"/>
  <c r="CB47" i="126"/>
  <c r="CA47" i="126"/>
  <c r="BZ47" i="126"/>
  <c r="QL287" i="126"/>
  <c r="QO287" i="126" s="1"/>
  <c r="OS29" i="126"/>
  <c r="OR29" i="126"/>
  <c r="OQ29" i="126"/>
  <c r="CB11" i="126"/>
  <c r="CA11" i="126"/>
  <c r="BZ11" i="126"/>
  <c r="CC11" i="126" s="1"/>
  <c r="QL88" i="126"/>
  <c r="QO88" i="126" s="1"/>
  <c r="ES30" i="126"/>
  <c r="ER30" i="126"/>
  <c r="ET30" i="126"/>
  <c r="CV24" i="126"/>
  <c r="CW24" i="126"/>
  <c r="CU24" i="126"/>
  <c r="CX24" i="126" s="1"/>
  <c r="QL285" i="126"/>
  <c r="QO285" i="126" s="1"/>
  <c r="IH32" i="126"/>
  <c r="LU14" i="126"/>
  <c r="DC34" i="126"/>
  <c r="DD34" i="126"/>
  <c r="DB34" i="126"/>
  <c r="DE34" i="126" s="1"/>
  <c r="HR40" i="126"/>
  <c r="HQ40" i="126"/>
  <c r="HS40" i="126"/>
  <c r="QX75" i="126"/>
  <c r="RA75" i="126" s="1"/>
  <c r="CP36" i="126"/>
  <c r="CO36" i="126"/>
  <c r="CN36" i="126"/>
  <c r="CQ36" i="126" s="1"/>
  <c r="EU6" i="126"/>
  <c r="CV32" i="126"/>
  <c r="CU32" i="126"/>
  <c r="CW32" i="126"/>
  <c r="KS14" i="126"/>
  <c r="CI37" i="126"/>
  <c r="CH37" i="126"/>
  <c r="CG37" i="126"/>
  <c r="QX245" i="126"/>
  <c r="RA245" i="126" s="1"/>
  <c r="EF40" i="126"/>
  <c r="EE40" i="126"/>
  <c r="ED40" i="126"/>
  <c r="JQ29" i="126"/>
  <c r="KJ40" i="126"/>
  <c r="KI40" i="126"/>
  <c r="KK40" i="126"/>
  <c r="JP39" i="126"/>
  <c r="JO39" i="126"/>
  <c r="JN39" i="126"/>
  <c r="QX35" i="126"/>
  <c r="RA35" i="126" s="1"/>
  <c r="QX311" i="126"/>
  <c r="RA311" i="126" s="1"/>
  <c r="PH47" i="126"/>
  <c r="KY41" i="126"/>
  <c r="KX41" i="126"/>
  <c r="KW41" i="126"/>
  <c r="KZ41" i="126" s="1"/>
  <c r="LU42" i="126"/>
  <c r="MI29" i="126"/>
  <c r="JC42" i="126"/>
  <c r="BS19" i="126"/>
  <c r="BU19" i="126"/>
  <c r="BT19" i="126"/>
  <c r="FW32" i="126"/>
  <c r="BN45" i="126"/>
  <c r="BM45" i="126"/>
  <c r="BL45" i="126"/>
  <c r="BO45" i="126" s="1"/>
  <c r="ET13" i="126"/>
  <c r="ES13" i="126"/>
  <c r="ER13" i="126"/>
  <c r="FO39" i="126"/>
  <c r="FM39" i="126"/>
  <c r="FN39" i="126"/>
  <c r="FH29" i="126"/>
  <c r="FG29" i="126"/>
  <c r="FF29" i="126"/>
  <c r="FI29" i="126" s="1"/>
  <c r="QL22" i="126"/>
  <c r="QO22" i="126" s="1"/>
  <c r="QL220" i="126"/>
  <c r="QO220" i="126" s="1"/>
  <c r="EK43" i="126"/>
  <c r="EM43" i="126"/>
  <c r="EL43" i="126"/>
  <c r="CN24" i="126"/>
  <c r="CO24" i="126"/>
  <c r="CP24" i="126"/>
  <c r="CA16" i="126"/>
  <c r="BZ16" i="126"/>
  <c r="CB16" i="126"/>
  <c r="CB29" i="126"/>
  <c r="CA29" i="126"/>
  <c r="BZ29" i="126"/>
  <c r="OS43" i="126"/>
  <c r="OR43" i="126"/>
  <c r="OQ43" i="126"/>
  <c r="JJ31" i="126"/>
  <c r="QL172" i="126"/>
  <c r="QO172" i="126" s="1"/>
  <c r="BU38" i="126"/>
  <c r="BT38" i="126"/>
  <c r="BS38" i="126"/>
  <c r="BV38" i="126" s="1"/>
  <c r="CW17" i="126"/>
  <c r="CV17" i="126"/>
  <c r="CU17" i="126"/>
  <c r="QL145" i="126"/>
  <c r="QO145" i="126" s="1"/>
  <c r="DC31" i="126"/>
  <c r="DB31" i="126"/>
  <c r="DD31" i="126"/>
  <c r="HS35" i="126"/>
  <c r="HQ35" i="126"/>
  <c r="HR35" i="126"/>
  <c r="QX271" i="126"/>
  <c r="RA271" i="126" s="1"/>
  <c r="BG31" i="126"/>
  <c r="BF31" i="126"/>
  <c r="BE31" i="126"/>
  <c r="BH31" i="126" s="1"/>
  <c r="BO24" i="126"/>
  <c r="BV20" i="126"/>
  <c r="QX336" i="126"/>
  <c r="RA336" i="126" s="1"/>
  <c r="CV41" i="126"/>
  <c r="CU41" i="126"/>
  <c r="CW41" i="126"/>
  <c r="BH13" i="126"/>
  <c r="CI41" i="126"/>
  <c r="CH41" i="126"/>
  <c r="CG41" i="126"/>
  <c r="CJ41" i="126" s="1"/>
  <c r="EU5" i="126"/>
  <c r="CX7" i="126"/>
  <c r="QX161" i="126"/>
  <c r="RA161" i="126" s="1"/>
  <c r="GX40" i="126"/>
  <c r="GW40" i="126"/>
  <c r="GV40" i="126"/>
  <c r="GY40" i="126" s="1"/>
  <c r="OQ46" i="126"/>
  <c r="OR46" i="126"/>
  <c r="OS46" i="126"/>
  <c r="CU46" i="126"/>
  <c r="CW46" i="126"/>
  <c r="CV46" i="126"/>
  <c r="EK40" i="126"/>
  <c r="EM40" i="126"/>
  <c r="EL40" i="126"/>
  <c r="LM44" i="126"/>
  <c r="LL44" i="126"/>
  <c r="LK44" i="126"/>
  <c r="IT18" i="126"/>
  <c r="IS18" i="126"/>
  <c r="IU18" i="126"/>
  <c r="BN7" i="126"/>
  <c r="BM7" i="126"/>
  <c r="BL7" i="126"/>
  <c r="BO7" i="126" s="1"/>
  <c r="HJ36" i="126"/>
  <c r="HK36" i="126"/>
  <c r="HL36" i="126"/>
  <c r="CB42" i="126"/>
  <c r="CA42" i="126"/>
  <c r="BZ42" i="126"/>
  <c r="BG47" i="126"/>
  <c r="BF47" i="126"/>
  <c r="BE47" i="126"/>
  <c r="BH47" i="126" s="1"/>
  <c r="DK44" i="126"/>
  <c r="DJ44" i="126"/>
  <c r="DI44" i="126"/>
  <c r="DL44" i="126" s="1"/>
  <c r="BU44" i="126"/>
  <c r="BT44" i="126"/>
  <c r="BS44" i="126"/>
  <c r="BV44" i="126" s="1"/>
  <c r="EE15" i="126"/>
  <c r="ED15" i="126"/>
  <c r="EF15" i="126"/>
  <c r="EF24" i="126"/>
  <c r="EE24" i="126"/>
  <c r="ED24" i="126"/>
  <c r="EG24" i="126" s="1"/>
  <c r="OF41" i="126"/>
  <c r="PO41" i="126"/>
  <c r="DJ48" i="126"/>
  <c r="DI48" i="126"/>
  <c r="DK48" i="126"/>
  <c r="BV4" i="126"/>
  <c r="QL34" i="126"/>
  <c r="QO34" i="126" s="1"/>
  <c r="JC6" i="126"/>
  <c r="QX273" i="126"/>
  <c r="RA273" i="126" s="1"/>
  <c r="QL332" i="126"/>
  <c r="QO332" i="126" s="1"/>
  <c r="QX132" i="126"/>
  <c r="RA132" i="126" s="1"/>
  <c r="BF34" i="126"/>
  <c r="BG34" i="126"/>
  <c r="BE34" i="126"/>
  <c r="BH34" i="126" s="1"/>
  <c r="QX272" i="126"/>
  <c r="RA272" i="126" s="1"/>
  <c r="OF48" i="126"/>
  <c r="QL302" i="126"/>
  <c r="QO302" i="126" s="1"/>
  <c r="EM46" i="126"/>
  <c r="EL46" i="126"/>
  <c r="EK46" i="126"/>
  <c r="EN46" i="126" s="1"/>
  <c r="EU9" i="126"/>
  <c r="CB33" i="126"/>
  <c r="CA33" i="126"/>
  <c r="BZ33" i="126"/>
  <c r="FI28" i="126"/>
  <c r="CW15" i="126"/>
  <c r="CV15" i="126"/>
  <c r="CU15" i="126"/>
  <c r="CX15" i="126" s="1"/>
  <c r="DY46" i="126"/>
  <c r="DX46" i="126"/>
  <c r="DW46" i="126"/>
  <c r="FW14" i="126"/>
  <c r="QX36" i="126"/>
  <c r="RA36" i="126" s="1"/>
  <c r="QX300" i="126"/>
  <c r="RA300" i="126" s="1"/>
  <c r="BM20" i="126"/>
  <c r="BN20" i="126"/>
  <c r="BL20" i="126"/>
  <c r="BO20" i="126" s="1"/>
  <c r="QX108" i="126"/>
  <c r="RA108" i="126" s="1"/>
  <c r="HS34" i="126"/>
  <c r="HR34" i="126"/>
  <c r="HQ34" i="126"/>
  <c r="HT34" i="126" s="1"/>
  <c r="QX215" i="126"/>
  <c r="RA215" i="126" s="1"/>
  <c r="HL41" i="126"/>
  <c r="HK41" i="126"/>
  <c r="HJ41" i="126"/>
  <c r="HM41" i="126" s="1"/>
  <c r="HL48" i="126"/>
  <c r="HK48" i="126"/>
  <c r="HJ48" i="126"/>
  <c r="CN45" i="126"/>
  <c r="CP45" i="126"/>
  <c r="CO45" i="126"/>
  <c r="QX84" i="126"/>
  <c r="RA84" i="126" s="1"/>
  <c r="QL28" i="126"/>
  <c r="QO28" i="126" s="1"/>
  <c r="KS6" i="126"/>
  <c r="LU48" i="126"/>
  <c r="QX175" i="126"/>
  <c r="RA175" i="126" s="1"/>
  <c r="QX339" i="126"/>
  <c r="RA339" i="126" s="1"/>
  <c r="IN48" i="126"/>
  <c r="IM48" i="126"/>
  <c r="IL48" i="126"/>
  <c r="IO48" i="126" s="1"/>
  <c r="KB44" i="126"/>
  <c r="KC44" i="126"/>
  <c r="KD44" i="126"/>
  <c r="PH37" i="126"/>
  <c r="MA46" i="126"/>
  <c r="LZ46" i="126"/>
  <c r="LY46" i="126"/>
  <c r="MB46" i="126" s="1"/>
  <c r="FV47" i="126"/>
  <c r="FU47" i="126"/>
  <c r="FT47" i="126"/>
  <c r="FW47" i="126" s="1"/>
  <c r="KW47" i="126"/>
  <c r="KY47" i="126"/>
  <c r="KX47" i="126"/>
  <c r="KR32" i="126"/>
  <c r="KQ32" i="126"/>
  <c r="KP32" i="126"/>
  <c r="HE39" i="126"/>
  <c r="HD39" i="126"/>
  <c r="HC39" i="126"/>
  <c r="HF39" i="126" s="1"/>
  <c r="QL286" i="126"/>
  <c r="QO286" i="126" s="1"/>
  <c r="KE36" i="126"/>
  <c r="QX211" i="126"/>
  <c r="RA211" i="126" s="1"/>
  <c r="QX238" i="126"/>
  <c r="RA238" i="126" s="1"/>
  <c r="BN46" i="126"/>
  <c r="BM46" i="126"/>
  <c r="BL46" i="126"/>
  <c r="BO46" i="126" s="1"/>
  <c r="IH29" i="126"/>
  <c r="DJ41" i="126"/>
  <c r="DK41" i="126"/>
  <c r="DI41" i="126"/>
  <c r="EL39" i="126"/>
  <c r="EK39" i="126"/>
  <c r="EM39" i="126"/>
  <c r="CI23" i="126"/>
  <c r="CH23" i="126"/>
  <c r="CG23" i="126"/>
  <c r="CJ23" i="126" s="1"/>
  <c r="CB45" i="126"/>
  <c r="CA45" i="126"/>
  <c r="BZ45" i="126"/>
  <c r="OS37" i="126"/>
  <c r="OR37" i="126"/>
  <c r="OQ37" i="126"/>
  <c r="JX22" i="126"/>
  <c r="BV11" i="126"/>
  <c r="BG17" i="126"/>
  <c r="BF17" i="126"/>
  <c r="BE17" i="126"/>
  <c r="BH17" i="126" s="1"/>
  <c r="DD21" i="126"/>
  <c r="DC21" i="126"/>
  <c r="DB21" i="126"/>
  <c r="DE21" i="126" s="1"/>
  <c r="QX10" i="126"/>
  <c r="RA10" i="126" s="1"/>
  <c r="DX30" i="126"/>
  <c r="DY30" i="126"/>
  <c r="DW30" i="126"/>
  <c r="BO28" i="126"/>
  <c r="QX328" i="126"/>
  <c r="RA328" i="126" s="1"/>
  <c r="DD46" i="126"/>
  <c r="DC46" i="126"/>
  <c r="DB46" i="126"/>
  <c r="DE46" i="126" s="1"/>
  <c r="QX52" i="126"/>
  <c r="RA52" i="126" s="1"/>
  <c r="HQ38" i="126"/>
  <c r="HS38" i="126"/>
  <c r="HR38" i="126"/>
  <c r="CQ18" i="126"/>
  <c r="QL12" i="126"/>
  <c r="QO12" i="126" s="1"/>
  <c r="QX224" i="126"/>
  <c r="RA224" i="126" s="1"/>
  <c r="CV37" i="126"/>
  <c r="CU37" i="126"/>
  <c r="CW37" i="126"/>
  <c r="QX32" i="126"/>
  <c r="RA32" i="126" s="1"/>
  <c r="FB8" i="126"/>
  <c r="EF47" i="126"/>
  <c r="EE47" i="126"/>
  <c r="ED47" i="126"/>
  <c r="EG47" i="126" s="1"/>
  <c r="EY22" i="126"/>
  <c r="FA22" i="126"/>
  <c r="EZ22" i="126"/>
  <c r="KQ20" i="126"/>
  <c r="KR20" i="126"/>
  <c r="KP20" i="126"/>
  <c r="BU36" i="126"/>
  <c r="BS36" i="126"/>
  <c r="BT36" i="126"/>
  <c r="ET31" i="126"/>
  <c r="ES31" i="126"/>
  <c r="ER31" i="126"/>
  <c r="EU31" i="126" s="1"/>
  <c r="HL38" i="126"/>
  <c r="HK38" i="126"/>
  <c r="HJ38" i="126"/>
  <c r="CI48" i="126"/>
  <c r="CH48" i="126"/>
  <c r="CG48" i="126"/>
  <c r="BN36" i="126"/>
  <c r="BM36" i="126"/>
  <c r="BL36" i="126"/>
  <c r="CW35" i="126"/>
  <c r="CV35" i="126"/>
  <c r="CU35" i="126"/>
  <c r="EU19" i="126"/>
  <c r="DQ33" i="126"/>
  <c r="DP33" i="126"/>
  <c r="DR33" i="126"/>
  <c r="EF19" i="126"/>
  <c r="EE19" i="126"/>
  <c r="ED19" i="126"/>
  <c r="HS43" i="126"/>
  <c r="HQ43" i="126"/>
  <c r="HR43" i="126"/>
  <c r="GX43" i="126"/>
  <c r="GW43" i="126"/>
  <c r="GV43" i="126"/>
  <c r="GY43" i="126" s="1"/>
  <c r="IE43" i="126"/>
  <c r="IG43" i="126"/>
  <c r="IF43" i="126"/>
  <c r="JJ11" i="126"/>
  <c r="IU40" i="126"/>
  <c r="IT40" i="126"/>
  <c r="IS40" i="126"/>
  <c r="DJ42" i="126"/>
  <c r="DI42" i="126"/>
  <c r="DK42" i="126"/>
  <c r="CP32" i="126"/>
  <c r="CO32" i="126"/>
  <c r="CN32" i="126"/>
  <c r="CP15" i="126"/>
  <c r="CO15" i="126"/>
  <c r="CN15" i="126"/>
  <c r="CQ15" i="126" s="1"/>
  <c r="FO48" i="126"/>
  <c r="FN48" i="126"/>
  <c r="FM48" i="126"/>
  <c r="DK45" i="126"/>
  <c r="DJ45" i="126"/>
  <c r="DI45" i="126"/>
  <c r="DL45" i="126" s="1"/>
  <c r="BN23" i="126"/>
  <c r="BM23" i="126"/>
  <c r="BL23" i="126"/>
  <c r="BO23" i="126" s="1"/>
  <c r="CI45" i="126"/>
  <c r="CH45" i="126"/>
  <c r="CG45" i="126"/>
  <c r="CJ45" i="126" s="1"/>
  <c r="OM48" i="126"/>
  <c r="KX40" i="126"/>
  <c r="KW40" i="126"/>
  <c r="KY40" i="126"/>
  <c r="BN42" i="126"/>
  <c r="BM42" i="126"/>
  <c r="BL42" i="126"/>
  <c r="CJ17" i="126"/>
  <c r="FV42" i="126"/>
  <c r="FU42" i="126"/>
  <c r="FT42" i="126"/>
  <c r="FW42" i="126" s="1"/>
  <c r="OS36" i="126"/>
  <c r="OR36" i="126"/>
  <c r="OQ36" i="126"/>
  <c r="OT36" i="126" s="1"/>
  <c r="BG20" i="126"/>
  <c r="BE20" i="126"/>
  <c r="BF20" i="126"/>
  <c r="MP37" i="126"/>
  <c r="JC9" i="126"/>
  <c r="CU14" i="126"/>
  <c r="CW14" i="126"/>
  <c r="CV14" i="126"/>
  <c r="JX35" i="126"/>
  <c r="QC43" i="126"/>
  <c r="QX91" i="126"/>
  <c r="RA91" i="126" s="1"/>
  <c r="IN42" i="126"/>
  <c r="IM42" i="126"/>
  <c r="IL42" i="126"/>
  <c r="JB37" i="126"/>
  <c r="JA37" i="126"/>
  <c r="IZ37" i="126"/>
  <c r="JC37" i="126" s="1"/>
  <c r="LZ47" i="126"/>
  <c r="LY47" i="126"/>
  <c r="MA47" i="126"/>
  <c r="IO36" i="126"/>
  <c r="QX102" i="126"/>
  <c r="RA102" i="126" s="1"/>
  <c r="NX33" i="126"/>
  <c r="NW33" i="126"/>
  <c r="NV33" i="126"/>
  <c r="HZ36" i="126"/>
  <c r="HY36" i="126"/>
  <c r="HX36" i="126"/>
  <c r="IA36" i="126" s="1"/>
  <c r="QX67" i="126"/>
  <c r="RA67" i="126" s="1"/>
  <c r="KR35" i="126"/>
  <c r="KQ35" i="126"/>
  <c r="KP35" i="126"/>
  <c r="KS35" i="126" s="1"/>
  <c r="LU34" i="126"/>
  <c r="JJ35" i="126"/>
  <c r="QX71" i="126"/>
  <c r="RA71" i="126" s="1"/>
  <c r="QX322" i="126"/>
  <c r="RA322" i="126" s="1"/>
  <c r="QX219" i="126"/>
  <c r="RA219" i="126" s="1"/>
  <c r="ET24" i="126"/>
  <c r="ES24" i="126"/>
  <c r="ER24" i="126"/>
  <c r="EU24" i="126" s="1"/>
  <c r="FH36" i="126"/>
  <c r="FG36" i="126"/>
  <c r="FF36" i="126"/>
  <c r="FI36" i="126" s="1"/>
  <c r="QL218" i="126"/>
  <c r="QO218" i="126" s="1"/>
  <c r="DK36" i="126"/>
  <c r="DI36" i="126"/>
  <c r="DJ36" i="126"/>
  <c r="QL328" i="126"/>
  <c r="QO328" i="126" s="1"/>
  <c r="CI20" i="126"/>
  <c r="CH20" i="126"/>
  <c r="CG20" i="126"/>
  <c r="CJ20" i="126" s="1"/>
  <c r="CB38" i="126"/>
  <c r="CA38" i="126"/>
  <c r="BZ38" i="126"/>
  <c r="CC38" i="126" s="1"/>
  <c r="QL221" i="126"/>
  <c r="QO221" i="126" s="1"/>
  <c r="IA6" i="126"/>
  <c r="OS42" i="126"/>
  <c r="OR42" i="126"/>
  <c r="OQ42" i="126"/>
  <c r="OT42" i="126" s="1"/>
  <c r="BT46" i="126"/>
  <c r="BS46" i="126"/>
  <c r="BU46" i="126"/>
  <c r="BE22" i="126"/>
  <c r="BG22" i="126"/>
  <c r="BF22" i="126"/>
  <c r="ET39" i="126"/>
  <c r="ES39" i="126"/>
  <c r="ER39" i="126"/>
  <c r="EU39" i="126" s="1"/>
  <c r="DB18" i="126"/>
  <c r="DC18" i="126"/>
  <c r="DD18" i="126"/>
  <c r="QX94" i="126"/>
  <c r="RA94" i="126" s="1"/>
  <c r="NK16" i="126"/>
  <c r="DY31" i="126"/>
  <c r="DX31" i="126"/>
  <c r="DW31" i="126"/>
  <c r="QX148" i="126"/>
  <c r="RA148" i="126" s="1"/>
  <c r="DE11" i="126"/>
  <c r="NJ34" i="126"/>
  <c r="NH34" i="126"/>
  <c r="NI34" i="126"/>
  <c r="DE28" i="126"/>
  <c r="DD35" i="126"/>
  <c r="DC35" i="126"/>
  <c r="DB35" i="126"/>
  <c r="QX192" i="126"/>
  <c r="RA192" i="126" s="1"/>
  <c r="HL31" i="126"/>
  <c r="HK31" i="126"/>
  <c r="HJ31" i="126"/>
  <c r="HM31" i="126" s="1"/>
  <c r="BG48" i="126"/>
  <c r="BF48" i="126"/>
  <c r="BE48" i="126"/>
  <c r="CP31" i="126"/>
  <c r="CO31" i="126"/>
  <c r="CN31" i="126"/>
  <c r="QL236" i="126"/>
  <c r="QO236" i="126" s="1"/>
  <c r="CW44" i="126"/>
  <c r="CV44" i="126"/>
  <c r="CU44" i="126"/>
  <c r="QL112" i="126"/>
  <c r="QO112" i="126" s="1"/>
  <c r="CQ7" i="126"/>
  <c r="LN19" i="126"/>
  <c r="QL57" i="126"/>
  <c r="QO57" i="126" s="1"/>
  <c r="LU8" i="126"/>
  <c r="QX37" i="126"/>
  <c r="RA37" i="126" s="1"/>
  <c r="BV8" i="126"/>
  <c r="IU36" i="126"/>
  <c r="IT36" i="126"/>
  <c r="IS36" i="126"/>
  <c r="CG44" i="126"/>
  <c r="CI44" i="126"/>
  <c r="CH44" i="126"/>
  <c r="ET46" i="126"/>
  <c r="ES46" i="126"/>
  <c r="ER46" i="126"/>
  <c r="EU46" i="126" s="1"/>
  <c r="DW29" i="126"/>
  <c r="DY29" i="126"/>
  <c r="DX29" i="126"/>
  <c r="DW42" i="126"/>
  <c r="DX42" i="126"/>
  <c r="DY42" i="126"/>
  <c r="CW31" i="126"/>
  <c r="CV31" i="126"/>
  <c r="CU31" i="126"/>
  <c r="IS44" i="126"/>
  <c r="IU44" i="126"/>
  <c r="IT44" i="126"/>
  <c r="NI35" i="126"/>
  <c r="NH35" i="126"/>
  <c r="NJ35" i="126"/>
  <c r="CI32" i="126"/>
  <c r="CH32" i="126"/>
  <c r="CG32" i="126"/>
  <c r="JB41" i="126"/>
  <c r="JA41" i="126"/>
  <c r="IZ41" i="126"/>
  <c r="JC41" i="126" s="1"/>
  <c r="QX55" i="126"/>
  <c r="RA55" i="126" s="1"/>
  <c r="QX216" i="126"/>
  <c r="RA216" i="126" s="1"/>
  <c r="DD17" i="126"/>
  <c r="DC17" i="126"/>
  <c r="DB17" i="126"/>
  <c r="DE17" i="126" s="1"/>
  <c r="DY43" i="126"/>
  <c r="DX43" i="126"/>
  <c r="DW43" i="126"/>
  <c r="LM41" i="126"/>
  <c r="LL41" i="126"/>
  <c r="LK41" i="126"/>
  <c r="DP44" i="126"/>
  <c r="DQ44" i="126"/>
  <c r="DR44" i="126"/>
  <c r="DD24" i="126"/>
  <c r="DC24" i="126"/>
  <c r="DB24" i="126"/>
  <c r="DE24" i="126" s="1"/>
  <c r="JQ32" i="126"/>
  <c r="EF43" i="126"/>
  <c r="EE43" i="126"/>
  <c r="ED43" i="126"/>
  <c r="KB43" i="126"/>
  <c r="KD43" i="126"/>
  <c r="KC43" i="126"/>
  <c r="DP45" i="126"/>
  <c r="DR45" i="126"/>
  <c r="DQ45" i="126"/>
  <c r="FG47" i="126"/>
  <c r="FH47" i="126"/>
  <c r="FF47" i="126"/>
  <c r="FI47" i="126" s="1"/>
  <c r="QX126" i="126"/>
  <c r="RA126" i="126" s="1"/>
  <c r="CI14" i="126"/>
  <c r="CH14" i="126"/>
  <c r="CG14" i="126"/>
  <c r="NI46" i="126"/>
  <c r="NH46" i="126"/>
  <c r="NJ46" i="126"/>
  <c r="QX294" i="126"/>
  <c r="RA294" i="126" s="1"/>
  <c r="QL18" i="126"/>
  <c r="QO18" i="126" s="1"/>
  <c r="BN35" i="126"/>
  <c r="BM35" i="126"/>
  <c r="BL35" i="126"/>
  <c r="QL186" i="126"/>
  <c r="QO186" i="126" s="1"/>
  <c r="QX79" i="126"/>
  <c r="RA79" i="126" s="1"/>
  <c r="ET21" i="126"/>
  <c r="ES21" i="126"/>
  <c r="ER21" i="126"/>
  <c r="EU21" i="126" s="1"/>
  <c r="FG37" i="126"/>
  <c r="FF37" i="126"/>
  <c r="FH37" i="126"/>
  <c r="QL134" i="126"/>
  <c r="QO134" i="126" s="1"/>
  <c r="EL42" i="126"/>
  <c r="EM42" i="126"/>
  <c r="EK42" i="126"/>
  <c r="QL76" i="126"/>
  <c r="QO76" i="126" s="1"/>
  <c r="CI22" i="126"/>
  <c r="CH22" i="126"/>
  <c r="CG22" i="126"/>
  <c r="QL249" i="126"/>
  <c r="QO249" i="126" s="1"/>
  <c r="FW6" i="126"/>
  <c r="CQ9" i="126"/>
  <c r="OS40" i="126"/>
  <c r="OR40" i="126"/>
  <c r="OQ40" i="126"/>
  <c r="DD22" i="126"/>
  <c r="DB22" i="126"/>
  <c r="DC22" i="126"/>
  <c r="QX290" i="126"/>
  <c r="RA290" i="126" s="1"/>
  <c r="CW21" i="126"/>
  <c r="CV21" i="126"/>
  <c r="CU21" i="126"/>
  <c r="CX21" i="126" s="1"/>
  <c r="QX176" i="126"/>
  <c r="RA176" i="126" s="1"/>
  <c r="NJ44" i="126"/>
  <c r="NI44" i="126"/>
  <c r="NH44" i="126"/>
  <c r="BH10" i="126"/>
  <c r="DD42" i="126"/>
  <c r="DC42" i="126"/>
  <c r="DB42" i="126"/>
  <c r="DE42" i="126" s="1"/>
  <c r="BG40" i="126"/>
  <c r="BF40" i="126"/>
  <c r="BE40" i="126"/>
  <c r="CP29" i="126"/>
  <c r="CO29" i="126"/>
  <c r="CN29" i="126"/>
  <c r="QL208" i="126"/>
  <c r="QO208" i="126" s="1"/>
  <c r="QL308" i="126"/>
  <c r="QO308" i="126" s="1"/>
  <c r="JC13" i="126"/>
  <c r="JJ20" i="126"/>
  <c r="QX60" i="126"/>
  <c r="RA60" i="126" s="1"/>
  <c r="QL169" i="126"/>
  <c r="QO169" i="126" s="1"/>
  <c r="QX205" i="126"/>
  <c r="RA205" i="126" s="1"/>
  <c r="IG38" i="126"/>
  <c r="IF38" i="126"/>
  <c r="IE38" i="126"/>
  <c r="NJ37" i="126"/>
  <c r="NI37" i="126"/>
  <c r="NH37" i="126"/>
  <c r="NK37" i="126" s="1"/>
  <c r="EE33" i="126"/>
  <c r="ED33" i="126"/>
  <c r="EF33" i="126"/>
  <c r="IN47" i="126"/>
  <c r="IM47" i="126"/>
  <c r="IL47" i="126"/>
  <c r="HZ43" i="126"/>
  <c r="HY43" i="126"/>
  <c r="HX43" i="126"/>
  <c r="CA39" i="126"/>
  <c r="CB39" i="126"/>
  <c r="BZ39" i="126"/>
  <c r="CP44" i="126"/>
  <c r="CO44" i="126"/>
  <c r="CN44" i="126"/>
  <c r="CQ44" i="126" s="1"/>
  <c r="ES32" i="126"/>
  <c r="ER32" i="126"/>
  <c r="ET32" i="126"/>
  <c r="QX100" i="126"/>
  <c r="RA100" i="126" s="1"/>
  <c r="DE14" i="126"/>
  <c r="CW38" i="126"/>
  <c r="CV38" i="126"/>
  <c r="CU38" i="126"/>
  <c r="CX38" i="126" s="1"/>
  <c r="OM40" i="126"/>
  <c r="GC7" i="126"/>
  <c r="GB7" i="126"/>
  <c r="GA7" i="126"/>
  <c r="GD7" i="126" s="1"/>
  <c r="EF37" i="126"/>
  <c r="EE37" i="126"/>
  <c r="ED37" i="126"/>
  <c r="LE46" i="126"/>
  <c r="LD46" i="126"/>
  <c r="LF46" i="126"/>
  <c r="EM32" i="126"/>
  <c r="EL32" i="126"/>
  <c r="EK32" i="126"/>
  <c r="EN32" i="126" s="1"/>
  <c r="ET37" i="126"/>
  <c r="ES37" i="126"/>
  <c r="ER37" i="126"/>
  <c r="EU37" i="126" s="1"/>
  <c r="EF39" i="126"/>
  <c r="EE39" i="126"/>
  <c r="ED39" i="126"/>
  <c r="EG39" i="126" s="1"/>
  <c r="HE40" i="126"/>
  <c r="HD40" i="126"/>
  <c r="HC40" i="126"/>
  <c r="BL38" i="126"/>
  <c r="BN38" i="126"/>
  <c r="BM38" i="126"/>
  <c r="FO46" i="126"/>
  <c r="FN46" i="126"/>
  <c r="FM46" i="126"/>
  <c r="BN18" i="126"/>
  <c r="BM18" i="126"/>
  <c r="BL18" i="126"/>
  <c r="BO18" i="126" s="1"/>
  <c r="BG29" i="126"/>
  <c r="BE29" i="126"/>
  <c r="BF29" i="126"/>
  <c r="CG34" i="126"/>
  <c r="CI34" i="126"/>
  <c r="CH34" i="126"/>
  <c r="CB40" i="126"/>
  <c r="CA40" i="126"/>
  <c r="BZ40" i="126"/>
  <c r="QX188" i="126"/>
  <c r="RA188" i="126" s="1"/>
  <c r="KD45" i="126"/>
  <c r="KC45" i="126"/>
  <c r="KB45" i="126"/>
  <c r="KE45" i="126" s="1"/>
  <c r="FV40" i="126"/>
  <c r="FU40" i="126"/>
  <c r="FT40" i="126"/>
  <c r="CA31" i="126"/>
  <c r="BZ31" i="126"/>
  <c r="CB31" i="126"/>
  <c r="GD12" i="126"/>
  <c r="HS42" i="126"/>
  <c r="HR42" i="126"/>
  <c r="HQ42" i="126"/>
  <c r="BN44" i="126"/>
  <c r="BM44" i="126"/>
  <c r="BL44" i="126"/>
  <c r="DD40" i="126"/>
  <c r="DC40" i="126"/>
  <c r="DB40" i="126"/>
  <c r="DE40" i="126" s="1"/>
  <c r="HL30" i="126"/>
  <c r="HK30" i="126"/>
  <c r="HJ30" i="126"/>
  <c r="CC17" i="126"/>
  <c r="QX287" i="126"/>
  <c r="RA287" i="126" s="1"/>
  <c r="LY48" i="126"/>
  <c r="MA48" i="126"/>
  <c r="LZ48" i="126"/>
  <c r="QL104" i="126"/>
  <c r="QO104" i="126" s="1"/>
  <c r="DD13" i="126"/>
  <c r="DC13" i="126"/>
  <c r="DB13" i="126"/>
  <c r="FA34" i="126"/>
  <c r="EZ34" i="126"/>
  <c r="EY34" i="126"/>
  <c r="FB34" i="126" s="1"/>
  <c r="NX48" i="126"/>
  <c r="NW48" i="126"/>
  <c r="NV48" i="126"/>
  <c r="NY48" i="126" s="1"/>
  <c r="HZ38" i="126"/>
  <c r="HY38" i="126"/>
  <c r="HX38" i="126"/>
  <c r="EY30" i="126"/>
  <c r="FA30" i="126"/>
  <c r="EZ30" i="126"/>
  <c r="HF28" i="126"/>
  <c r="KR29" i="126"/>
  <c r="KQ29" i="126"/>
  <c r="KP29" i="126"/>
  <c r="KS29" i="126" s="1"/>
  <c r="QL79" i="126"/>
  <c r="QO79" i="126" s="1"/>
  <c r="IO39" i="126"/>
  <c r="QX154" i="126"/>
  <c r="RA154" i="126" s="1"/>
  <c r="QL245" i="126"/>
  <c r="QO245" i="126" s="1"/>
  <c r="BT21" i="126"/>
  <c r="BS21" i="126"/>
  <c r="BU21" i="126"/>
  <c r="QL298" i="126"/>
  <c r="QO298" i="126" s="1"/>
  <c r="FG41" i="126"/>
  <c r="FF41" i="126"/>
  <c r="FH41" i="126"/>
  <c r="QL330" i="126"/>
  <c r="QO330" i="126" s="1"/>
  <c r="EM31" i="126"/>
  <c r="EL31" i="126"/>
  <c r="EK31" i="126"/>
  <c r="EN31" i="126" s="1"/>
  <c r="EL44" i="126"/>
  <c r="EK44" i="126"/>
  <c r="EM44" i="126"/>
  <c r="QL188" i="126"/>
  <c r="QO188" i="126" s="1"/>
  <c r="CI15" i="126"/>
  <c r="CH15" i="126"/>
  <c r="CG15" i="126"/>
  <c r="CB48" i="126"/>
  <c r="CA48" i="126"/>
  <c r="BZ48" i="126"/>
  <c r="CC48" i="126" s="1"/>
  <c r="QL277" i="126"/>
  <c r="QO277" i="126" s="1"/>
  <c r="OS35" i="126"/>
  <c r="OR35" i="126"/>
  <c r="OQ35" i="126"/>
  <c r="FB29" i="126"/>
  <c r="ES47" i="126"/>
  <c r="ET47" i="126"/>
  <c r="ER47" i="126"/>
  <c r="EU47" i="126" s="1"/>
  <c r="QX318" i="126"/>
  <c r="RA318" i="126" s="1"/>
  <c r="CW22" i="126"/>
  <c r="CV22" i="126"/>
  <c r="CU22" i="126"/>
  <c r="CX22" i="126" s="1"/>
  <c r="DW39" i="126"/>
  <c r="DY39" i="126"/>
  <c r="DX39" i="126"/>
  <c r="GD11" i="126"/>
  <c r="QX232" i="126"/>
  <c r="RA232" i="126" s="1"/>
  <c r="NJ32" i="126"/>
  <c r="NI32" i="126"/>
  <c r="NH32" i="126"/>
  <c r="DD39" i="126"/>
  <c r="DC39" i="126"/>
  <c r="DB39" i="126"/>
  <c r="QX220" i="126"/>
  <c r="RA220" i="126" s="1"/>
  <c r="HS41" i="126"/>
  <c r="HR41" i="126"/>
  <c r="HQ41" i="126"/>
  <c r="BF45" i="126"/>
  <c r="BE45" i="126"/>
  <c r="BG45" i="126"/>
  <c r="CO30" i="126"/>
  <c r="CN30" i="126"/>
  <c r="CP30" i="126"/>
  <c r="QL96" i="126"/>
  <c r="QO96" i="126" s="1"/>
  <c r="BV10" i="126"/>
  <c r="JX12" i="126"/>
  <c r="QL140" i="126"/>
  <c r="QO140" i="126" s="1"/>
  <c r="JJ18" i="126"/>
  <c r="QX88" i="126"/>
  <c r="RA88" i="126" s="1"/>
  <c r="QL253" i="126"/>
  <c r="QO253" i="126" s="1"/>
  <c r="QX65" i="126"/>
  <c r="RA65" i="126" s="1"/>
  <c r="EF46" i="126"/>
  <c r="EE46" i="126"/>
  <c r="ED46" i="126"/>
  <c r="EG46" i="126" s="1"/>
  <c r="DC20" i="126"/>
  <c r="DB20" i="126"/>
  <c r="DD20" i="126"/>
  <c r="LM42" i="126"/>
  <c r="LL42" i="126"/>
  <c r="LK42" i="126"/>
  <c r="LN42" i="126" s="1"/>
  <c r="FA42" i="126"/>
  <c r="EZ42" i="126"/>
  <c r="EY42" i="126"/>
  <c r="FB42" i="126" s="1"/>
  <c r="FO34" i="126"/>
  <c r="FN34" i="126"/>
  <c r="FM34" i="126"/>
  <c r="FP34" i="126" s="1"/>
  <c r="CB14" i="126"/>
  <c r="CA14" i="126"/>
  <c r="BZ14" i="126"/>
  <c r="CC14" i="126" s="1"/>
  <c r="BV7" i="126"/>
  <c r="LF37" i="126"/>
  <c r="LE37" i="126"/>
  <c r="LD37" i="126"/>
  <c r="NJ47" i="126"/>
  <c r="NI47" i="126"/>
  <c r="NH47" i="126"/>
  <c r="NK47" i="126" s="1"/>
  <c r="CI33" i="126"/>
  <c r="CH33" i="126"/>
  <c r="CG33" i="126"/>
  <c r="BN37" i="126"/>
  <c r="BM37" i="126"/>
  <c r="BL37" i="126"/>
  <c r="HL46" i="126"/>
  <c r="HK46" i="126"/>
  <c r="HJ46" i="126"/>
  <c r="HM46" i="126" s="1"/>
  <c r="QL325" i="126"/>
  <c r="QO325" i="126" s="1"/>
  <c r="QX165" i="126"/>
  <c r="RA165" i="126" s="1"/>
  <c r="QL204" i="126"/>
  <c r="QO204" i="126" s="1"/>
  <c r="BL5" i="126"/>
  <c r="BN5" i="126"/>
  <c r="BM5" i="126"/>
  <c r="CP48" i="126"/>
  <c r="CO48" i="126"/>
  <c r="CN48" i="126"/>
  <c r="DQ38" i="126"/>
  <c r="DP38" i="126"/>
  <c r="DR38" i="126"/>
  <c r="IG48" i="126"/>
  <c r="IF48" i="126"/>
  <c r="IE48" i="126"/>
  <c r="IH48" i="126" s="1"/>
  <c r="JN48" i="126"/>
  <c r="JP48" i="126"/>
  <c r="JO48" i="126"/>
  <c r="KY35" i="126"/>
  <c r="KX35" i="126"/>
  <c r="KW35" i="126"/>
  <c r="FV18" i="126"/>
  <c r="FT18" i="126"/>
  <c r="FU18" i="126"/>
  <c r="DC45" i="126"/>
  <c r="DD45" i="126"/>
  <c r="DB45" i="126"/>
  <c r="BV5" i="126"/>
  <c r="KD42" i="126"/>
  <c r="KC42" i="126"/>
  <c r="KB42" i="126"/>
  <c r="JP46" i="126"/>
  <c r="JO46" i="126"/>
  <c r="JN46" i="126"/>
  <c r="JQ46" i="126" s="1"/>
  <c r="QX239" i="126"/>
  <c r="RA239" i="126" s="1"/>
  <c r="FN36" i="126"/>
  <c r="FM36" i="126"/>
  <c r="FO36" i="126"/>
  <c r="QX203" i="126"/>
  <c r="RA203" i="126" s="1"/>
  <c r="HE29" i="126"/>
  <c r="HD29" i="126"/>
  <c r="HC29" i="126"/>
  <c r="MP12" i="126"/>
  <c r="QX38" i="126"/>
  <c r="RA38" i="126" s="1"/>
  <c r="NX39" i="126"/>
  <c r="NW39" i="126"/>
  <c r="NV39" i="126"/>
  <c r="BG41" i="126"/>
  <c r="BF41" i="126"/>
  <c r="BE41" i="126"/>
  <c r="BH41" i="126" s="1"/>
  <c r="QX144" i="126"/>
  <c r="RA144" i="126" s="1"/>
  <c r="QX242" i="126"/>
  <c r="RA242" i="126" s="1"/>
  <c r="EY43" i="126"/>
  <c r="EZ43" i="126"/>
  <c r="FA43" i="126"/>
  <c r="KQ31" i="126"/>
  <c r="KP31" i="126"/>
  <c r="KR31" i="126"/>
  <c r="HD37" i="126"/>
  <c r="HC37" i="126"/>
  <c r="HE37" i="126"/>
  <c r="QX183" i="126"/>
  <c r="RA183" i="126" s="1"/>
  <c r="QX266" i="126"/>
  <c r="RA266" i="126" s="1"/>
  <c r="FV19" i="126"/>
  <c r="FU19" i="126"/>
  <c r="FT19" i="126"/>
  <c r="FW19" i="126" s="1"/>
  <c r="QL133" i="126"/>
  <c r="QO133" i="126" s="1"/>
  <c r="BN47" i="126"/>
  <c r="BM47" i="126"/>
  <c r="BL47" i="126"/>
  <c r="BO47" i="126" s="1"/>
  <c r="QL214" i="126"/>
  <c r="QO214" i="126" s="1"/>
  <c r="QX107" i="126"/>
  <c r="RA107" i="126" s="1"/>
  <c r="LU37" i="126"/>
  <c r="FH48" i="126"/>
  <c r="FG48" i="126"/>
  <c r="FF48" i="126"/>
  <c r="QL246" i="126"/>
  <c r="QO246" i="126" s="1"/>
  <c r="DK30" i="126"/>
  <c r="DJ30" i="126"/>
  <c r="DI30" i="126"/>
  <c r="DL30" i="126" s="1"/>
  <c r="DJ47" i="126"/>
  <c r="DI47" i="126"/>
  <c r="DK47" i="126"/>
  <c r="EM35" i="126"/>
  <c r="EL35" i="126"/>
  <c r="EK35" i="126"/>
  <c r="EN35" i="126" s="1"/>
  <c r="EK47" i="126"/>
  <c r="EM47" i="126"/>
  <c r="EL47" i="126"/>
  <c r="QL48" i="126"/>
  <c r="QO48" i="126" s="1"/>
  <c r="CB43" i="126"/>
  <c r="CA43" i="126"/>
  <c r="BZ43" i="126"/>
  <c r="QL109" i="126"/>
  <c r="QO109" i="126" s="1"/>
  <c r="IV21" i="126"/>
  <c r="QX264" i="126"/>
  <c r="RA264" i="126" s="1"/>
  <c r="ES48" i="126"/>
  <c r="ER48" i="126"/>
  <c r="ET48" i="126"/>
  <c r="QX178" i="126"/>
  <c r="RA178" i="126" s="1"/>
  <c r="QX101" i="126"/>
  <c r="RA101" i="126" s="1"/>
  <c r="MI34" i="126"/>
  <c r="QX260" i="126"/>
  <c r="RA260" i="126" s="1"/>
  <c r="NI33" i="126"/>
  <c r="NJ33" i="126"/>
  <c r="NH33" i="126"/>
  <c r="DD38" i="126"/>
  <c r="DC38" i="126"/>
  <c r="DB38" i="126"/>
  <c r="DE38" i="126" s="1"/>
  <c r="QX304" i="126"/>
  <c r="RA304" i="126" s="1"/>
  <c r="HS44" i="126"/>
  <c r="HR44" i="126"/>
  <c r="HQ44" i="126"/>
  <c r="HT44" i="126" s="1"/>
  <c r="HL32" i="126"/>
  <c r="HJ32" i="126"/>
  <c r="HK32" i="126"/>
  <c r="BG42" i="126"/>
  <c r="BF42" i="126"/>
  <c r="BE42" i="126"/>
  <c r="CO33" i="126"/>
  <c r="CN33" i="126"/>
  <c r="CP33" i="126"/>
  <c r="QL152" i="126"/>
  <c r="QO152" i="126" s="1"/>
  <c r="EU28" i="126"/>
  <c r="QL280" i="126"/>
  <c r="QO280" i="126" s="1"/>
  <c r="CI30" i="126"/>
  <c r="CH30" i="126"/>
  <c r="CG30" i="126"/>
  <c r="QX116" i="126"/>
  <c r="RA116" i="126" s="1"/>
  <c r="QL309" i="126"/>
  <c r="QO309" i="126" s="1"/>
  <c r="QX121" i="126"/>
  <c r="RA121" i="126" s="1"/>
  <c r="EE30" i="126"/>
  <c r="EF30" i="126"/>
  <c r="ED30" i="126"/>
  <c r="HY34" i="126"/>
  <c r="HZ34" i="126"/>
  <c r="HX34" i="126"/>
  <c r="BU47" i="126"/>
  <c r="BT47" i="126"/>
  <c r="BS47" i="126"/>
  <c r="BV47" i="126" s="1"/>
  <c r="LK48" i="126"/>
  <c r="LM48" i="126"/>
  <c r="LL48" i="126"/>
  <c r="HZ37" i="126"/>
  <c r="HY37" i="126"/>
  <c r="HX37" i="126"/>
  <c r="IA37" i="126" s="1"/>
  <c r="IU31" i="126"/>
  <c r="IT31" i="126"/>
  <c r="IS31" i="126"/>
  <c r="IV31" i="126" s="1"/>
  <c r="IU33" i="126"/>
  <c r="IT33" i="126"/>
  <c r="IS33" i="126"/>
  <c r="IG40" i="126"/>
  <c r="IF40" i="126"/>
  <c r="IE40" i="126"/>
  <c r="EM41" i="126"/>
  <c r="EL41" i="126"/>
  <c r="EK41" i="126"/>
  <c r="QX19" i="126"/>
  <c r="RA19" i="126" s="1"/>
  <c r="CV43" i="126"/>
  <c r="CW43" i="126"/>
  <c r="CU43" i="126"/>
  <c r="EF34" i="126"/>
  <c r="EE34" i="126"/>
  <c r="ED34" i="126"/>
  <c r="LF44" i="126"/>
  <c r="LE44" i="126"/>
  <c r="LD44" i="126"/>
  <c r="DR47" i="126"/>
  <c r="DQ47" i="126"/>
  <c r="DP47" i="126"/>
  <c r="DS47" i="126" s="1"/>
  <c r="CW30" i="126"/>
  <c r="CV30" i="126"/>
  <c r="CU30" i="126"/>
  <c r="CX30" i="126" s="1"/>
  <c r="CI42" i="126"/>
  <c r="CH42" i="126"/>
  <c r="CG42" i="126"/>
  <c r="CP20" i="126"/>
  <c r="CO20" i="126"/>
  <c r="CN20" i="126"/>
  <c r="CQ20" i="126" s="1"/>
  <c r="IU43" i="126"/>
  <c r="IT43" i="126"/>
  <c r="IS43" i="126"/>
  <c r="HS36" i="126"/>
  <c r="HQ36" i="126"/>
  <c r="HR36" i="126"/>
  <c r="FO29" i="126"/>
  <c r="FN29" i="126"/>
  <c r="FM29" i="126"/>
  <c r="EF41" i="126"/>
  <c r="EE41" i="126"/>
  <c r="ED41" i="126"/>
  <c r="EG41" i="126" s="1"/>
  <c r="QX119" i="126"/>
  <c r="RA119" i="126" s="1"/>
  <c r="CW16" i="126"/>
  <c r="CV16" i="126"/>
  <c r="CU16" i="126"/>
  <c r="CX16" i="126" s="1"/>
  <c r="CW48" i="126"/>
  <c r="CV48" i="126"/>
  <c r="CU48" i="126"/>
  <c r="QX283" i="126"/>
  <c r="RA283" i="126" s="1"/>
  <c r="MA44" i="126"/>
  <c r="LZ44" i="126"/>
  <c r="LY44" i="126"/>
  <c r="MB44" i="126" s="1"/>
  <c r="KX45" i="126"/>
  <c r="KW45" i="126"/>
  <c r="KY45" i="126"/>
  <c r="HE47" i="126"/>
  <c r="HD47" i="126"/>
  <c r="HC47" i="126"/>
  <c r="HF47" i="126" s="1"/>
  <c r="FV41" i="126"/>
  <c r="FU41" i="126"/>
  <c r="FT41" i="126"/>
  <c r="FW41" i="126" s="1"/>
  <c r="CB36" i="126"/>
  <c r="CA36" i="126"/>
  <c r="BZ36" i="126"/>
  <c r="OS32" i="126"/>
  <c r="OR32" i="126"/>
  <c r="OQ32" i="126"/>
  <c r="OT32" i="126" s="1"/>
  <c r="QX280" i="126"/>
  <c r="RA280" i="126" s="1"/>
  <c r="QX135" i="126"/>
  <c r="RA135" i="126" s="1"/>
  <c r="DJ32" i="126"/>
  <c r="DK32" i="126"/>
  <c r="DI32" i="126"/>
  <c r="DL32" i="126" s="1"/>
  <c r="QX92" i="126"/>
  <c r="RA92" i="126" s="1"/>
  <c r="QL292" i="126"/>
  <c r="QO292" i="126" s="1"/>
  <c r="QL49" i="126"/>
  <c r="QO49" i="126" s="1"/>
  <c r="BS17" i="126"/>
  <c r="BU17" i="126"/>
  <c r="BT17" i="126"/>
  <c r="QL326" i="126"/>
  <c r="QO326" i="126" s="1"/>
  <c r="QX247" i="126"/>
  <c r="RA247" i="126" s="1"/>
  <c r="FH39" i="126"/>
  <c r="FG39" i="126"/>
  <c r="FF39" i="126"/>
  <c r="FI39" i="126" s="1"/>
  <c r="DK33" i="126"/>
  <c r="DJ33" i="126"/>
  <c r="DI33" i="126"/>
  <c r="EM45" i="126"/>
  <c r="EL45" i="126"/>
  <c r="EK45" i="126"/>
  <c r="CI24" i="126"/>
  <c r="CH24" i="126"/>
  <c r="CG24" i="126"/>
  <c r="CJ24" i="126" s="1"/>
  <c r="QL165" i="126"/>
  <c r="QO165" i="126" s="1"/>
  <c r="QX34" i="126"/>
  <c r="RA34" i="126" s="1"/>
  <c r="CB15" i="126"/>
  <c r="CA15" i="126"/>
  <c r="BZ15" i="126"/>
  <c r="CC15" i="126" s="1"/>
  <c r="QX40" i="126"/>
  <c r="RA40" i="126" s="1"/>
  <c r="BG23" i="126"/>
  <c r="BF23" i="126"/>
  <c r="BE23" i="126"/>
  <c r="BH23" i="126" s="1"/>
  <c r="DD19" i="126"/>
  <c r="DB19" i="126"/>
  <c r="DC19" i="126"/>
  <c r="IU46" i="126"/>
  <c r="IT46" i="126"/>
  <c r="IS46" i="126"/>
  <c r="QX206" i="126"/>
  <c r="RA206" i="126" s="1"/>
  <c r="DZ28" i="126"/>
  <c r="DY44" i="126"/>
  <c r="DX44" i="126"/>
  <c r="DW44" i="126"/>
  <c r="DZ44" i="126" s="1"/>
  <c r="BN10" i="126"/>
  <c r="BL10" i="126"/>
  <c r="BM10" i="126"/>
  <c r="QX288" i="126"/>
  <c r="RA288" i="126" s="1"/>
  <c r="QX43" i="126"/>
  <c r="RA43" i="126" s="1"/>
  <c r="DB37" i="126"/>
  <c r="DD37" i="126"/>
  <c r="DC37" i="126"/>
  <c r="QX136" i="126"/>
  <c r="RA136" i="126" s="1"/>
  <c r="BG43" i="126"/>
  <c r="BF43" i="126"/>
  <c r="BE43" i="126"/>
  <c r="CP42" i="126"/>
  <c r="CN42" i="126"/>
  <c r="CO42" i="126"/>
  <c r="QL124" i="126"/>
  <c r="QO124" i="126" s="1"/>
  <c r="QX57" i="126"/>
  <c r="RA57" i="126" s="1"/>
  <c r="QL196" i="126"/>
  <c r="QO196" i="126" s="1"/>
  <c r="DZ23" i="126"/>
  <c r="QX256" i="126"/>
  <c r="RA256" i="126" s="1"/>
  <c r="QL113" i="126"/>
  <c r="QO113" i="126" s="1"/>
  <c r="QX93" i="126"/>
  <c r="RA93" i="126" s="1"/>
  <c r="BV13" i="126"/>
  <c r="LM39" i="126"/>
  <c r="LL39" i="126"/>
  <c r="LK39" i="126"/>
  <c r="LN39" i="126" s="1"/>
  <c r="NI30" i="126"/>
  <c r="NH30" i="126"/>
  <c r="NJ30" i="126"/>
  <c r="HL39" i="126"/>
  <c r="HK39" i="126"/>
  <c r="HJ39" i="126"/>
  <c r="GV42" i="126"/>
  <c r="GX42" i="126"/>
  <c r="GW42" i="126"/>
  <c r="HS30" i="126"/>
  <c r="HR30" i="126"/>
  <c r="HQ30" i="126"/>
  <c r="CO46" i="126"/>
  <c r="CN46" i="126"/>
  <c r="CP46" i="126"/>
  <c r="CX11" i="126"/>
  <c r="CP19" i="126"/>
  <c r="CO19" i="126"/>
  <c r="CN19" i="126"/>
  <c r="CQ19" i="126" s="1"/>
  <c r="LF48" i="126"/>
  <c r="LE48" i="126"/>
  <c r="LD48" i="126"/>
  <c r="EF44" i="126"/>
  <c r="EE44" i="126"/>
  <c r="ED44" i="126"/>
  <c r="EG44" i="126" s="1"/>
  <c r="QX70" i="126"/>
  <c r="RA70" i="126" s="1"/>
  <c r="DR46" i="126"/>
  <c r="DQ46" i="126"/>
  <c r="DP46" i="126"/>
  <c r="OQ31" i="126"/>
  <c r="OS31" i="126"/>
  <c r="OR31" i="126"/>
  <c r="BT40" i="126"/>
  <c r="BS40" i="126"/>
  <c r="BU40" i="126"/>
  <c r="OS33" i="126"/>
  <c r="OR33" i="126"/>
  <c r="OQ33" i="126"/>
  <c r="OT33" i="126" s="1"/>
  <c r="DY35" i="126"/>
  <c r="DW35" i="126"/>
  <c r="DX35" i="126"/>
  <c r="QL160" i="126"/>
  <c r="QO160" i="126" s="1"/>
  <c r="QL81" i="126"/>
  <c r="QO81" i="126" s="1"/>
  <c r="CW39" i="126"/>
  <c r="CV39" i="126"/>
  <c r="CU39" i="126"/>
  <c r="CX39" i="126" s="1"/>
  <c r="QX130" i="126"/>
  <c r="RA130" i="126" s="1"/>
  <c r="KR46" i="126"/>
  <c r="KQ46" i="126"/>
  <c r="KP46" i="126"/>
  <c r="HE41" i="126"/>
  <c r="HC41" i="126"/>
  <c r="HD41" i="126"/>
  <c r="BN29" i="126"/>
  <c r="BL29" i="126"/>
  <c r="BM29" i="126"/>
  <c r="QX331" i="126"/>
  <c r="RA331" i="126" s="1"/>
  <c r="FH33" i="126"/>
  <c r="FG33" i="126"/>
  <c r="FF33" i="126"/>
  <c r="EM30" i="126"/>
  <c r="EL30" i="126"/>
  <c r="EK30" i="126"/>
  <c r="EN30" i="126" s="1"/>
  <c r="QL132" i="126"/>
  <c r="QO132" i="126" s="1"/>
  <c r="CI11" i="126"/>
  <c r="CH11" i="126"/>
  <c r="CG11" i="126"/>
  <c r="CJ11" i="126" s="1"/>
  <c r="OS34" i="126"/>
  <c r="OR34" i="126"/>
  <c r="OQ34" i="126"/>
  <c r="QX62" i="126"/>
  <c r="RA62" i="126" s="1"/>
  <c r="BV28" i="126"/>
  <c r="BG18" i="126"/>
  <c r="BF18" i="126"/>
  <c r="BE18" i="126"/>
  <c r="BH18" i="126" s="1"/>
  <c r="IT39" i="126"/>
  <c r="IU39" i="126"/>
  <c r="IS39" i="126"/>
  <c r="QX262" i="126"/>
  <c r="RA262" i="126" s="1"/>
  <c r="BN8" i="126"/>
  <c r="BM8" i="126"/>
  <c r="BL8" i="126"/>
  <c r="QX73" i="126"/>
  <c r="RA73" i="126" s="1"/>
  <c r="DY32" i="126"/>
  <c r="DX32" i="126"/>
  <c r="DW32" i="126"/>
  <c r="DZ32" i="126" s="1"/>
  <c r="PH9" i="126"/>
  <c r="QX120" i="126"/>
  <c r="RA120" i="126" s="1"/>
  <c r="HL43" i="126"/>
  <c r="HK43" i="126"/>
  <c r="HJ43" i="126"/>
  <c r="HM43" i="126" s="1"/>
  <c r="BG39" i="126"/>
  <c r="BF39" i="126"/>
  <c r="BE39" i="126"/>
  <c r="CP37" i="126"/>
  <c r="CO37" i="126"/>
  <c r="CN37" i="126"/>
  <c r="CQ37" i="126" s="1"/>
  <c r="QL180" i="126"/>
  <c r="QO180" i="126" s="1"/>
  <c r="QX29" i="126"/>
  <c r="RA29" i="126" s="1"/>
  <c r="CV34" i="126"/>
  <c r="CW34" i="126"/>
  <c r="CU34" i="126"/>
  <c r="CX34" i="126" s="1"/>
  <c r="NY41" i="126"/>
  <c r="QL224" i="126"/>
  <c r="QO224" i="126" s="1"/>
  <c r="CI47" i="126"/>
  <c r="CH47" i="126"/>
  <c r="CG47" i="126"/>
  <c r="CJ47" i="126" s="1"/>
  <c r="QX172" i="126"/>
  <c r="RA172" i="126" s="1"/>
  <c r="QL197" i="126"/>
  <c r="QO197" i="126" s="1"/>
  <c r="QX233" i="126"/>
  <c r="RA233" i="126" s="1"/>
  <c r="EE48" i="126"/>
  <c r="ED48" i="126"/>
  <c r="EF48" i="126"/>
  <c r="IU23" i="126"/>
  <c r="IT23" i="126"/>
  <c r="IS23" i="126"/>
  <c r="IV23" i="126" s="1"/>
  <c r="BU48" i="126"/>
  <c r="BT48" i="126"/>
  <c r="BS48" i="126"/>
  <c r="BV48" i="126" s="1"/>
  <c r="IU35" i="126"/>
  <c r="IT35" i="126"/>
  <c r="IS35" i="126"/>
  <c r="NJ36" i="126"/>
  <c r="NI36" i="126"/>
  <c r="NH36" i="126"/>
  <c r="NK36" i="126" s="1"/>
  <c r="HS29" i="126"/>
  <c r="HR29" i="126"/>
  <c r="HQ29" i="126"/>
  <c r="HT29" i="126" s="1"/>
  <c r="DQ48" i="126"/>
  <c r="DP48" i="126"/>
  <c r="DR48" i="126"/>
  <c r="ET34" i="126"/>
  <c r="ES34" i="126"/>
  <c r="ER34" i="126"/>
  <c r="EU34" i="126" s="1"/>
  <c r="HT28" i="126"/>
  <c r="GX45" i="126"/>
  <c r="GW45" i="126"/>
  <c r="GV45" i="126"/>
  <c r="IE30" i="126"/>
  <c r="IG30" i="126"/>
  <c r="IF30" i="126"/>
  <c r="CW20" i="126"/>
  <c r="CV20" i="126"/>
  <c r="CU20" i="126"/>
  <c r="CX20" i="126" s="1"/>
  <c r="NJ42" i="126"/>
  <c r="NI42" i="126"/>
  <c r="NH42" i="126"/>
  <c r="OM7" i="126"/>
  <c r="KY33" i="126"/>
  <c r="KX33" i="126"/>
  <c r="KW33" i="126"/>
  <c r="KZ33" i="126" s="1"/>
  <c r="IG47" i="126"/>
  <c r="IF47" i="126"/>
  <c r="IE47" i="126"/>
  <c r="FH30" i="126"/>
  <c r="FG30" i="126"/>
  <c r="FF30" i="126"/>
  <c r="CW8" i="126"/>
  <c r="CV8" i="126"/>
  <c r="CU8" i="126"/>
  <c r="DD29" i="126"/>
  <c r="DC29" i="126"/>
  <c r="DB29" i="126"/>
  <c r="DE29" i="126" s="1"/>
  <c r="JX38" i="126"/>
  <c r="FF46" i="126"/>
  <c r="FH46" i="126"/>
  <c r="FG46" i="126"/>
  <c r="KY46" i="126"/>
  <c r="KX46" i="126"/>
  <c r="KW46" i="126"/>
  <c r="KZ46" i="126" s="1"/>
  <c r="QL50" i="126"/>
  <c r="QO50" i="126" s="1"/>
  <c r="DD36" i="126"/>
  <c r="DC36" i="126"/>
  <c r="DB36" i="126"/>
  <c r="DE36" i="126" s="1"/>
  <c r="JP44" i="126"/>
  <c r="JO44" i="126"/>
  <c r="JN44" i="126"/>
  <c r="QX4" i="126"/>
  <c r="RA4" i="126" s="1"/>
  <c r="IN40" i="126"/>
  <c r="IM40" i="126"/>
  <c r="IL40" i="126"/>
  <c r="IO40" i="126" s="1"/>
  <c r="HZ31" i="126"/>
  <c r="HY31" i="126"/>
  <c r="HX31" i="126"/>
  <c r="CP38" i="126"/>
  <c r="CO38" i="126"/>
  <c r="CN38" i="126"/>
  <c r="ET18" i="126"/>
  <c r="ES18" i="126"/>
  <c r="ER18" i="126"/>
  <c r="EU18" i="126" s="1"/>
  <c r="QL137" i="126"/>
  <c r="QO137" i="126" s="1"/>
  <c r="QX150" i="126"/>
  <c r="RA150" i="126" s="1"/>
  <c r="DY33" i="126"/>
  <c r="DW33" i="126"/>
  <c r="DX33" i="126"/>
  <c r="NI31" i="126"/>
  <c r="NJ31" i="126"/>
  <c r="NH31" i="126"/>
  <c r="NK31" i="126" s="1"/>
  <c r="OM41" i="126"/>
  <c r="OF46" i="126"/>
  <c r="PH44" i="126"/>
  <c r="JI39" i="126"/>
  <c r="JH39" i="126"/>
  <c r="JG39" i="126"/>
  <c r="NX38" i="126"/>
  <c r="NW38" i="126"/>
  <c r="NV38" i="126"/>
  <c r="HX47" i="126"/>
  <c r="HZ47" i="126"/>
  <c r="HY47" i="126"/>
  <c r="KP42" i="126"/>
  <c r="KR42" i="126"/>
  <c r="KQ42" i="126"/>
  <c r="QL163" i="126"/>
  <c r="QO163" i="126" s="1"/>
  <c r="HZ46" i="126"/>
  <c r="HY46" i="126"/>
  <c r="HX46" i="126"/>
  <c r="MP40" i="126"/>
  <c r="EM24" i="126"/>
  <c r="EL24" i="126"/>
  <c r="EK24" i="126"/>
  <c r="EN24" i="126" s="1"/>
  <c r="JW43" i="126"/>
  <c r="JV43" i="126"/>
  <c r="JU43" i="126"/>
  <c r="JX43" i="126" s="1"/>
  <c r="IZ35" i="126"/>
  <c r="JA35" i="126"/>
  <c r="JB35" i="126"/>
  <c r="LL36" i="126"/>
  <c r="LK36" i="126"/>
  <c r="LM36" i="126"/>
  <c r="MI48" i="126"/>
  <c r="JI36" i="126"/>
  <c r="JH36" i="126"/>
  <c r="JG36" i="126"/>
  <c r="JJ36" i="126" s="1"/>
  <c r="QX326" i="126"/>
  <c r="RA326" i="126" s="1"/>
  <c r="KE39" i="126"/>
  <c r="NX43" i="126"/>
  <c r="NW43" i="126"/>
  <c r="NV43" i="126"/>
  <c r="HZ45" i="126"/>
  <c r="HY45" i="126"/>
  <c r="HX45" i="126"/>
  <c r="IA45" i="126" s="1"/>
  <c r="FA35" i="126"/>
  <c r="EZ35" i="126"/>
  <c r="EY35" i="126"/>
  <c r="QX179" i="126"/>
  <c r="RA179" i="126" s="1"/>
  <c r="KR48" i="126"/>
  <c r="KQ48" i="126"/>
  <c r="KP48" i="126"/>
  <c r="HC44" i="126"/>
  <c r="HE44" i="126"/>
  <c r="HD44" i="126"/>
  <c r="QX69" i="126"/>
  <c r="RA69" i="126" s="1"/>
  <c r="QL331" i="126"/>
  <c r="QO331" i="126" s="1"/>
  <c r="DR34" i="126"/>
  <c r="DQ34" i="126"/>
  <c r="DP34" i="126"/>
  <c r="DS34" i="126" s="1"/>
  <c r="MP20" i="126"/>
  <c r="QL189" i="126"/>
  <c r="QO189" i="126" s="1"/>
  <c r="BN39" i="126"/>
  <c r="BM39" i="126"/>
  <c r="BL39" i="126"/>
  <c r="FO43" i="126"/>
  <c r="FN43" i="126"/>
  <c r="FM43" i="126"/>
  <c r="QX303" i="126"/>
  <c r="RA303" i="126" s="1"/>
  <c r="FF35" i="126"/>
  <c r="FH35" i="126"/>
  <c r="FG35" i="126"/>
  <c r="DK37" i="126"/>
  <c r="DJ37" i="126"/>
  <c r="DI37" i="126"/>
  <c r="DL37" i="126" s="1"/>
  <c r="EM33" i="126"/>
  <c r="EL33" i="126"/>
  <c r="EK33" i="126"/>
  <c r="QL300" i="126"/>
  <c r="QO300" i="126" s="1"/>
  <c r="CP16" i="126"/>
  <c r="CO16" i="126"/>
  <c r="CN16" i="126"/>
  <c r="CQ16" i="126" s="1"/>
  <c r="QL193" i="126"/>
  <c r="QO193" i="126" s="1"/>
  <c r="JC8" i="126"/>
  <c r="QL16" i="126"/>
  <c r="QO16" i="126" s="1"/>
  <c r="KL44" i="126"/>
  <c r="QX90" i="126"/>
  <c r="RA90" i="126" s="1"/>
  <c r="QX180" i="126"/>
  <c r="RA180" i="126" s="1"/>
  <c r="BU31" i="126"/>
  <c r="BT31" i="126"/>
  <c r="BS31" i="126"/>
  <c r="BE21" i="126"/>
  <c r="BG21" i="126"/>
  <c r="BF21" i="126"/>
  <c r="IU42" i="126"/>
  <c r="IT42" i="126"/>
  <c r="IS42" i="126"/>
  <c r="QX66" i="126"/>
  <c r="RA66" i="126" s="1"/>
  <c r="QX269" i="126"/>
  <c r="RA269" i="126" s="1"/>
  <c r="DY38" i="126"/>
  <c r="DX38" i="126"/>
  <c r="DW38" i="126"/>
  <c r="QX204" i="126"/>
  <c r="RA204" i="126" s="1"/>
  <c r="NK6" i="126"/>
  <c r="DD30" i="126"/>
  <c r="DC30" i="126"/>
  <c r="DB30" i="126"/>
  <c r="DE30" i="126" s="1"/>
  <c r="HL37" i="126"/>
  <c r="HK37" i="126"/>
  <c r="HJ37" i="126"/>
  <c r="CP34" i="126"/>
  <c r="CO34" i="126"/>
  <c r="CN34" i="126"/>
  <c r="CQ34" i="126" s="1"/>
  <c r="QL320" i="126"/>
  <c r="QO320" i="126" s="1"/>
  <c r="FB19" i="126"/>
  <c r="QX253" i="126"/>
  <c r="RA253" i="126" s="1"/>
  <c r="CW42" i="126"/>
  <c r="CV42" i="126"/>
  <c r="CU42" i="126"/>
  <c r="PO31" i="126"/>
  <c r="BV41" i="126"/>
  <c r="QL252" i="126"/>
  <c r="QO252" i="126" s="1"/>
  <c r="QX200" i="126"/>
  <c r="RA200" i="126" s="1"/>
  <c r="QL141" i="126"/>
  <c r="QO141" i="126" s="1"/>
  <c r="QX149" i="126"/>
  <c r="RA149" i="126" s="1"/>
  <c r="EF29" i="126"/>
  <c r="EE29" i="126"/>
  <c r="ED29" i="126"/>
  <c r="DR41" i="126"/>
  <c r="DQ41" i="126"/>
  <c r="DP41" i="126"/>
  <c r="DS41" i="126" s="1"/>
  <c r="BN48" i="126"/>
  <c r="BM48" i="126"/>
  <c r="BL48" i="126"/>
  <c r="LU32" i="126"/>
  <c r="BG46" i="126"/>
  <c r="BF46" i="126"/>
  <c r="BE46" i="126"/>
  <c r="BH46" i="126" s="1"/>
  <c r="EM48" i="126"/>
  <c r="EL48" i="126"/>
  <c r="EK48" i="126"/>
  <c r="FO47" i="126"/>
  <c r="FN47" i="126"/>
  <c r="FM47" i="126"/>
  <c r="FP47" i="126" s="1"/>
  <c r="QX268" i="126"/>
  <c r="RA268" i="126" s="1"/>
  <c r="ET38" i="126"/>
  <c r="ES38" i="126"/>
  <c r="ER38" i="126"/>
  <c r="EU38" i="126" s="1"/>
  <c r="HK45" i="126"/>
  <c r="HJ45" i="126"/>
  <c r="HL45" i="126"/>
  <c r="JJ29" i="126"/>
  <c r="QX189" i="126"/>
  <c r="RA189" i="126" s="1"/>
  <c r="KX36" i="126"/>
  <c r="KW36" i="126"/>
  <c r="KY36" i="126"/>
  <c r="JN41" i="126"/>
  <c r="JP41" i="126"/>
  <c r="JO41" i="126"/>
  <c r="QL146" i="126"/>
  <c r="QO146" i="126" s="1"/>
  <c r="OS45" i="126"/>
  <c r="OR45" i="126"/>
  <c r="OQ45" i="126"/>
  <c r="HE42" i="126"/>
  <c r="HD42" i="126"/>
  <c r="HC42" i="126"/>
  <c r="HF42" i="126" s="1"/>
  <c r="QL257" i="126"/>
  <c r="QO257" i="126" s="1"/>
  <c r="BG36" i="126"/>
  <c r="BF36" i="126"/>
  <c r="BE36" i="126"/>
  <c r="IV14" i="126"/>
  <c r="MG38" i="126"/>
  <c r="MF38" i="126"/>
  <c r="MH38" i="126"/>
  <c r="DK29" i="126"/>
  <c r="DJ29" i="126"/>
  <c r="DI29" i="126"/>
  <c r="GX37" i="126"/>
  <c r="GW37" i="126"/>
  <c r="GV37" i="126"/>
  <c r="QX17" i="126"/>
  <c r="RA17" i="126" s="1"/>
  <c r="QX164" i="126"/>
  <c r="RA164" i="126" s="1"/>
  <c r="LN30" i="126"/>
  <c r="HE31" i="126"/>
  <c r="HD31" i="126"/>
  <c r="HC31" i="126"/>
  <c r="NR40" i="126"/>
  <c r="GX36" i="126"/>
  <c r="GW36" i="126"/>
  <c r="GV36" i="126"/>
  <c r="DJ34" i="126"/>
  <c r="DK34" i="126"/>
  <c r="DI34" i="126"/>
  <c r="DL34" i="126" s="1"/>
  <c r="MV47" i="126"/>
  <c r="MU47" i="126"/>
  <c r="MT47" i="126"/>
  <c r="MW47" i="126" s="1"/>
  <c r="MH42" i="126"/>
  <c r="MG42" i="126"/>
  <c r="MF42" i="126"/>
  <c r="JB47" i="126"/>
  <c r="JA47" i="126"/>
  <c r="IZ47" i="126"/>
  <c r="IN45" i="126"/>
  <c r="IM45" i="126"/>
  <c r="IL45" i="126"/>
  <c r="IO45" i="126" s="1"/>
  <c r="JH37" i="126"/>
  <c r="JG37" i="126"/>
  <c r="JI37" i="126"/>
  <c r="QX186" i="126"/>
  <c r="RA186" i="126" s="1"/>
  <c r="NW45" i="126"/>
  <c r="NV45" i="126"/>
  <c r="NX45" i="126"/>
  <c r="HZ42" i="126"/>
  <c r="HY42" i="126"/>
  <c r="HX42" i="126"/>
  <c r="FA37" i="126"/>
  <c r="EZ37" i="126"/>
  <c r="EY37" i="126"/>
  <c r="QX319" i="126"/>
  <c r="RA319" i="126" s="1"/>
  <c r="KR36" i="126"/>
  <c r="KQ36" i="126"/>
  <c r="KP36" i="126"/>
  <c r="KS36" i="126" s="1"/>
  <c r="QX125" i="126"/>
  <c r="RA125" i="126" s="1"/>
  <c r="NK19" i="126"/>
  <c r="PO18" i="126"/>
  <c r="HF45" i="126"/>
  <c r="BS23" i="126"/>
  <c r="BT23" i="126"/>
  <c r="BU23" i="126"/>
  <c r="BN33" i="126"/>
  <c r="BM33" i="126"/>
  <c r="BL33" i="126"/>
  <c r="FO41" i="126"/>
  <c r="FN41" i="126"/>
  <c r="FM41" i="126"/>
  <c r="QX33" i="126"/>
  <c r="RA33" i="126" s="1"/>
  <c r="EM14" i="126"/>
  <c r="EL14" i="126"/>
  <c r="EK14" i="126"/>
  <c r="EN14" i="126" s="1"/>
  <c r="FH44" i="126"/>
  <c r="FG44" i="126"/>
  <c r="FF44" i="126"/>
  <c r="QL244" i="126"/>
  <c r="QO244" i="126" s="1"/>
  <c r="DD5" i="126"/>
  <c r="DC5" i="126"/>
  <c r="DB5" i="126"/>
  <c r="DE5" i="126" s="1"/>
  <c r="QL305" i="126"/>
  <c r="QO305" i="126" s="1"/>
  <c r="DZ6" i="126"/>
  <c r="QL72" i="126"/>
  <c r="QO72" i="126" s="1"/>
  <c r="OS39" i="126"/>
  <c r="OR39" i="126"/>
  <c r="OQ39" i="126"/>
  <c r="QX174" i="126"/>
  <c r="RA174" i="126" s="1"/>
  <c r="NY32" i="126"/>
  <c r="EN23" i="126"/>
  <c r="QX124" i="126"/>
  <c r="RA124" i="126" s="1"/>
  <c r="BU30" i="126"/>
  <c r="BT30" i="126"/>
  <c r="BS30" i="126"/>
  <c r="ET42" i="126"/>
  <c r="ES42" i="126"/>
  <c r="ER42" i="126"/>
  <c r="EU42" i="126" s="1"/>
  <c r="IU32" i="126"/>
  <c r="IT32" i="126"/>
  <c r="IS32" i="126"/>
  <c r="QX122" i="126"/>
  <c r="RA122" i="126" s="1"/>
  <c r="QX157" i="126"/>
  <c r="RA157" i="126" s="1"/>
  <c r="DX34" i="126"/>
  <c r="DW34" i="126"/>
  <c r="DY34" i="126"/>
  <c r="BM9" i="126"/>
  <c r="BN9" i="126"/>
  <c r="BL9" i="126"/>
  <c r="BO9" i="126" s="1"/>
  <c r="QX316" i="126"/>
  <c r="RA316" i="126" s="1"/>
  <c r="NH40" i="126"/>
  <c r="NJ40" i="126"/>
  <c r="NI40" i="126"/>
  <c r="DD44" i="126"/>
  <c r="DC44" i="126"/>
  <c r="DB44" i="126"/>
  <c r="DE44" i="126" s="1"/>
  <c r="EG10" i="126"/>
  <c r="BG30" i="126"/>
  <c r="BF30" i="126"/>
  <c r="BE30" i="126"/>
  <c r="CN47" i="126"/>
  <c r="CP47" i="126"/>
  <c r="CO47" i="126"/>
  <c r="QX169" i="126"/>
  <c r="RA169" i="126" s="1"/>
  <c r="CW47" i="126"/>
  <c r="CV47" i="126"/>
  <c r="CU47" i="126"/>
  <c r="QL336" i="126"/>
  <c r="QO336" i="126" s="1"/>
  <c r="CI40" i="126"/>
  <c r="CG40" i="126"/>
  <c r="CH40" i="126"/>
  <c r="QX312" i="126"/>
  <c r="RA312" i="126" s="1"/>
  <c r="QL225" i="126"/>
  <c r="QO225" i="126" s="1"/>
  <c r="QX261" i="126"/>
  <c r="RA261" i="126" s="1"/>
  <c r="EE42" i="126"/>
  <c r="EF42" i="126"/>
  <c r="ED42" i="126"/>
  <c r="EG42" i="126" s="1"/>
  <c r="CQ40" i="126"/>
  <c r="FA40" i="126"/>
  <c r="EZ40" i="126"/>
  <c r="EY40" i="126"/>
  <c r="FN32" i="126"/>
  <c r="FM32" i="126"/>
  <c r="FO32" i="126"/>
  <c r="KP21" i="126"/>
  <c r="KQ21" i="126"/>
  <c r="KR21" i="126"/>
  <c r="CV40" i="126"/>
  <c r="CW40" i="126"/>
  <c r="CU40" i="126"/>
  <c r="CX40" i="126" s="1"/>
  <c r="LF39" i="126"/>
  <c r="LE39" i="126"/>
  <c r="LD39" i="126"/>
  <c r="BN19" i="126"/>
  <c r="BM19" i="126"/>
  <c r="BL19" i="126"/>
  <c r="DK40" i="126"/>
  <c r="DJ40" i="126"/>
  <c r="DI40" i="126"/>
  <c r="DL40" i="126" s="1"/>
  <c r="CJ28" i="126"/>
  <c r="PH42" i="126"/>
  <c r="EN11" i="126"/>
  <c r="QL297" i="126"/>
  <c r="QO297" i="126" s="1"/>
  <c r="KK45" i="126"/>
  <c r="KI45" i="126"/>
  <c r="KJ45" i="126"/>
  <c r="LF34" i="126"/>
  <c r="LE34" i="126"/>
  <c r="LD34" i="126"/>
  <c r="LG34" i="126" s="1"/>
  <c r="NX42" i="126"/>
  <c r="NW42" i="126"/>
  <c r="NV42" i="126"/>
  <c r="FB14" i="126"/>
  <c r="CV5" i="126"/>
  <c r="CU5" i="126"/>
  <c r="CW5" i="126"/>
  <c r="BG35" i="126"/>
  <c r="BF35" i="126"/>
  <c r="BE35" i="126"/>
  <c r="MP10" i="126"/>
  <c r="FA47" i="126"/>
  <c r="EZ47" i="126"/>
  <c r="EY47" i="126"/>
  <c r="QL74" i="126"/>
  <c r="QO74" i="126" s="1"/>
  <c r="EM37" i="126"/>
  <c r="EL37" i="126"/>
  <c r="EK37" i="126"/>
  <c r="EN37" i="126" s="1"/>
  <c r="CU13" i="126"/>
  <c r="CV13" i="126"/>
  <c r="CW13" i="126"/>
  <c r="BL13" i="126"/>
  <c r="BN13" i="126"/>
  <c r="BM13" i="126"/>
  <c r="KY48" i="126"/>
  <c r="KX48" i="126"/>
  <c r="KW48" i="126"/>
  <c r="QL162" i="126"/>
  <c r="QO162" i="126" s="1"/>
  <c r="DD23" i="126"/>
  <c r="DC23" i="126"/>
  <c r="DB23" i="126"/>
  <c r="DE23" i="126" s="1"/>
  <c r="QX284" i="126"/>
  <c r="RA284" i="126" s="1"/>
  <c r="PH45" i="126"/>
  <c r="FV46" i="126"/>
  <c r="FU46" i="126"/>
  <c r="FT46" i="126"/>
  <c r="FW46" i="126" s="1"/>
  <c r="HE46" i="126"/>
  <c r="HD46" i="126"/>
  <c r="HC46" i="126"/>
  <c r="CH8" i="126"/>
  <c r="CI8" i="126"/>
  <c r="CG8" i="126"/>
  <c r="OS38" i="126"/>
  <c r="OQ38" i="126"/>
  <c r="OR38" i="126"/>
  <c r="BE12" i="126"/>
  <c r="BG12" i="126"/>
  <c r="BF12" i="126"/>
  <c r="QX39" i="126"/>
  <c r="RA39" i="126" s="1"/>
  <c r="PN48" i="126"/>
  <c r="PM48" i="126"/>
  <c r="PL48" i="126"/>
  <c r="PO48" i="126" s="1"/>
  <c r="JA43" i="126"/>
  <c r="JB43" i="126"/>
  <c r="IZ43" i="126"/>
  <c r="HZ40" i="126"/>
  <c r="HY40" i="126"/>
  <c r="HX40" i="126"/>
  <c r="QX151" i="126"/>
  <c r="RA151" i="126" s="1"/>
  <c r="QL247" i="126"/>
  <c r="QO247" i="126" s="1"/>
  <c r="OM20" i="126"/>
  <c r="IO35" i="126"/>
  <c r="MV46" i="126"/>
  <c r="MU46" i="126"/>
  <c r="MT46" i="126"/>
  <c r="MW46" i="126" s="1"/>
  <c r="MW41" i="126"/>
  <c r="LU46" i="126"/>
  <c r="JB46" i="126"/>
  <c r="JA46" i="126"/>
  <c r="IZ46" i="126"/>
  <c r="OF29" i="126"/>
  <c r="JI41" i="126"/>
  <c r="JH41" i="126"/>
  <c r="JG41" i="126"/>
  <c r="JJ41" i="126" s="1"/>
  <c r="QX298" i="126"/>
  <c r="RA298" i="126" s="1"/>
  <c r="FV48" i="126"/>
  <c r="FU48" i="126"/>
  <c r="FT48" i="126"/>
  <c r="JQ40" i="126"/>
  <c r="HZ48" i="126"/>
  <c r="HY48" i="126"/>
  <c r="HX48" i="126"/>
  <c r="IA48" i="126" s="1"/>
  <c r="FA44" i="126"/>
  <c r="EZ44" i="126"/>
  <c r="EY44" i="126"/>
  <c r="FB44" i="126" s="1"/>
  <c r="QX291" i="126"/>
  <c r="RA291" i="126" s="1"/>
  <c r="KQ38" i="126"/>
  <c r="KP38" i="126"/>
  <c r="KR38" i="126"/>
  <c r="HE36" i="126"/>
  <c r="HD36" i="126"/>
  <c r="HC36" i="126"/>
  <c r="QX237" i="126"/>
  <c r="RA237" i="126" s="1"/>
  <c r="QL191" i="126"/>
  <c r="QO191" i="126" s="1"/>
  <c r="IG33" i="126"/>
  <c r="IF33" i="126"/>
  <c r="IE33" i="126"/>
  <c r="IH33" i="126" s="1"/>
  <c r="FO30" i="126"/>
  <c r="FN30" i="126"/>
  <c r="FM30" i="126"/>
  <c r="FP30" i="126" s="1"/>
  <c r="QX61" i="126"/>
  <c r="RA61" i="126" s="1"/>
  <c r="IA30" i="126"/>
  <c r="EM20" i="126"/>
  <c r="EL20" i="126"/>
  <c r="EK20" i="126"/>
  <c r="EN20" i="126" s="1"/>
  <c r="FH38" i="126"/>
  <c r="FG38" i="126"/>
  <c r="FF38" i="126"/>
  <c r="LG33" i="126"/>
  <c r="QL272" i="126"/>
  <c r="QO272" i="126" s="1"/>
  <c r="BF24" i="126"/>
  <c r="BG24" i="126"/>
  <c r="BE24" i="126"/>
  <c r="CB37" i="126"/>
  <c r="CA37" i="126"/>
  <c r="BZ37" i="126"/>
  <c r="CP14" i="126"/>
  <c r="CO14" i="126"/>
  <c r="CN14" i="126"/>
  <c r="CQ14" i="126" s="1"/>
  <c r="FW37" i="126"/>
  <c r="QL184" i="126"/>
  <c r="QO184" i="126" s="1"/>
  <c r="OR48" i="126"/>
  <c r="OQ48" i="126"/>
  <c r="OS48" i="126"/>
  <c r="DK31" i="126"/>
  <c r="DJ31" i="126"/>
  <c r="DI31" i="126"/>
  <c r="QX146" i="126"/>
  <c r="RA146" i="126" s="1"/>
  <c r="FB32" i="126"/>
  <c r="QX236" i="126"/>
  <c r="RA236" i="126" s="1"/>
  <c r="BS39" i="126"/>
  <c r="BU39" i="126"/>
  <c r="BT39" i="126"/>
  <c r="IU29" i="126"/>
  <c r="IT29" i="126"/>
  <c r="IS29" i="126"/>
  <c r="QX234" i="126"/>
  <c r="RA234" i="126" s="1"/>
  <c r="QL8" i="126"/>
  <c r="QO8" i="126" s="1"/>
  <c r="QX185" i="126"/>
  <c r="RA185" i="126" s="1"/>
  <c r="DY37" i="126"/>
  <c r="DX37" i="126"/>
  <c r="DW37" i="126"/>
  <c r="JX5" i="126"/>
  <c r="NJ43" i="126"/>
  <c r="NI43" i="126"/>
  <c r="NH43" i="126"/>
  <c r="DD47" i="126"/>
  <c r="DC47" i="126"/>
  <c r="DB47" i="126"/>
  <c r="CC12" i="126"/>
  <c r="BE38" i="126"/>
  <c r="BG38" i="126"/>
  <c r="BF38" i="126"/>
  <c r="QX85" i="126"/>
  <c r="RA85" i="126" s="1"/>
  <c r="CI43" i="126"/>
  <c r="CH43" i="126"/>
  <c r="CG43" i="126"/>
  <c r="QL337" i="126"/>
  <c r="QO337" i="126" s="1"/>
  <c r="QX177" i="126"/>
  <c r="RA177" i="126" s="1"/>
  <c r="EF31" i="126"/>
  <c r="EE31" i="126"/>
  <c r="ED31" i="126"/>
  <c r="MH45" i="126"/>
  <c r="MG45" i="126"/>
  <c r="MF45" i="126"/>
  <c r="MI45" i="126" s="1"/>
  <c r="LM46" i="126"/>
  <c r="LL46" i="126"/>
  <c r="LK46" i="126"/>
  <c r="HL47" i="126"/>
  <c r="HK47" i="126"/>
  <c r="HJ47" i="126"/>
  <c r="HX39" i="126"/>
  <c r="HY39" i="126"/>
  <c r="HZ39" i="126"/>
  <c r="EF38" i="126"/>
  <c r="EE38" i="126"/>
  <c r="ED38" i="126"/>
  <c r="IU24" i="126"/>
  <c r="IT24" i="126"/>
  <c r="IS24" i="126"/>
  <c r="IV24" i="126" s="1"/>
  <c r="CG31" i="126"/>
  <c r="CI31" i="126"/>
  <c r="CH31" i="126"/>
  <c r="IU38" i="126"/>
  <c r="IT38" i="126"/>
  <c r="IS38" i="126"/>
  <c r="FO42" i="126"/>
  <c r="FN42" i="126"/>
  <c r="FM42" i="126"/>
  <c r="BU33" i="126"/>
  <c r="BT33" i="126"/>
  <c r="BS33" i="126"/>
  <c r="BV33" i="126" s="1"/>
  <c r="IU48" i="126"/>
  <c r="IT48" i="126"/>
  <c r="IS48" i="126"/>
  <c r="DY45" i="126"/>
  <c r="DX45" i="126"/>
  <c r="DW45" i="126"/>
  <c r="FO45" i="126"/>
  <c r="FN45" i="126"/>
  <c r="FM45" i="126"/>
  <c r="IF46" i="126"/>
  <c r="IE46" i="126"/>
  <c r="IG46" i="126"/>
  <c r="HS45" i="126"/>
  <c r="HR45" i="126"/>
  <c r="HQ45" i="126"/>
  <c r="EE45" i="126"/>
  <c r="ED45" i="126"/>
  <c r="EF45" i="126"/>
  <c r="MA40" i="126"/>
  <c r="LZ40" i="126"/>
  <c r="LY40" i="126"/>
  <c r="MB40" i="126" s="1"/>
  <c r="NY37" i="126"/>
  <c r="FH42" i="126"/>
  <c r="FG42" i="126"/>
  <c r="FF42" i="126"/>
  <c r="FI42" i="126" s="1"/>
  <c r="DD43" i="126"/>
  <c r="DC43" i="126"/>
  <c r="DB43" i="126"/>
  <c r="QX187" i="126"/>
  <c r="RA187" i="126" s="1"/>
  <c r="CI46" i="126"/>
  <c r="CH46" i="126"/>
  <c r="CG46" i="126"/>
  <c r="CJ46" i="126" s="1"/>
  <c r="BF19" i="126"/>
  <c r="BG19" i="126"/>
  <c r="BE19" i="126"/>
  <c r="BH19" i="126" s="1"/>
  <c r="KR34" i="126"/>
  <c r="KQ34" i="126"/>
  <c r="KP34" i="126"/>
  <c r="DQ35" i="126"/>
  <c r="DR35" i="126"/>
  <c r="DP35" i="126"/>
  <c r="BG5" i="126"/>
  <c r="BF5" i="126"/>
  <c r="BE5" i="126"/>
  <c r="BH5" i="126" s="1"/>
  <c r="QX64" i="126"/>
  <c r="RA64" i="126" s="1"/>
  <c r="KD47" i="126"/>
  <c r="KC47" i="126"/>
  <c r="KB47" i="126"/>
  <c r="BU45" i="126"/>
  <c r="BT45" i="126"/>
  <c r="BS45" i="126"/>
  <c r="NX47" i="126"/>
  <c r="NW47" i="126"/>
  <c r="NV47" i="126"/>
  <c r="NY47" i="126" s="1"/>
  <c r="BU12" i="126"/>
  <c r="BT12" i="126"/>
  <c r="BS12" i="126"/>
  <c r="QX270" i="126"/>
  <c r="RA270" i="126" s="1"/>
  <c r="JI43" i="126"/>
  <c r="JH43" i="126"/>
  <c r="JG43" i="126"/>
  <c r="JJ43" i="126" s="1"/>
  <c r="KP33" i="126"/>
  <c r="KR33" i="126"/>
  <c r="KQ33" i="126"/>
  <c r="HF32" i="126"/>
  <c r="MU48" i="126"/>
  <c r="MT48" i="126"/>
  <c r="MV48" i="126"/>
  <c r="IZ36" i="126"/>
  <c r="JB36" i="126"/>
  <c r="JA36" i="126"/>
  <c r="LM47" i="126"/>
  <c r="LL47" i="126"/>
  <c r="LK47" i="126"/>
  <c r="LN47" i="126" s="1"/>
  <c r="JI47" i="126"/>
  <c r="JH47" i="126"/>
  <c r="JG47" i="126"/>
  <c r="JJ47" i="126" s="1"/>
  <c r="NY31" i="126"/>
  <c r="HZ32" i="126"/>
  <c r="HY32" i="126"/>
  <c r="HX32" i="126"/>
  <c r="EZ36" i="126"/>
  <c r="EY36" i="126"/>
  <c r="FA36" i="126"/>
  <c r="QX207" i="126"/>
  <c r="RA207" i="126" s="1"/>
  <c r="KR47" i="126"/>
  <c r="KQ47" i="126"/>
  <c r="KP47" i="126"/>
  <c r="KS47" i="126" s="1"/>
  <c r="HC38" i="126"/>
  <c r="HE38" i="126"/>
  <c r="HD38" i="126"/>
  <c r="QX265" i="126"/>
  <c r="RA265" i="126" s="1"/>
  <c r="QL303" i="126"/>
  <c r="QO303" i="126" s="1"/>
  <c r="KS17" i="126"/>
  <c r="IO33" i="126"/>
  <c r="IG34" i="126"/>
  <c r="IF34" i="126"/>
  <c r="IE34" i="126"/>
  <c r="KS44" i="126"/>
  <c r="FA33" i="126"/>
  <c r="EZ33" i="126"/>
  <c r="EY33" i="126"/>
  <c r="FW39" i="126"/>
  <c r="QL329" i="126"/>
  <c r="QO329" i="126" s="1"/>
  <c r="FO33" i="126"/>
  <c r="FN33" i="126"/>
  <c r="FM33" i="126"/>
  <c r="FP33" i="126" s="1"/>
  <c r="QX89" i="126"/>
  <c r="RA89" i="126" s="1"/>
  <c r="EM19" i="126"/>
  <c r="EL19" i="126"/>
  <c r="EK19" i="126"/>
  <c r="EN19" i="126" s="1"/>
  <c r="FF40" i="126"/>
  <c r="FH40" i="126"/>
  <c r="FG40" i="126"/>
  <c r="QX81" i="126"/>
  <c r="RA81" i="126" s="1"/>
  <c r="DK43" i="126"/>
  <c r="DJ43" i="126"/>
  <c r="DI43" i="126"/>
  <c r="QX44" i="126"/>
  <c r="RA44" i="126" s="1"/>
  <c r="FW22" i="126"/>
  <c r="CB35" i="126"/>
  <c r="BZ35" i="126"/>
  <c r="CA35" i="126"/>
  <c r="QL44" i="126"/>
  <c r="QO44" i="126" s="1"/>
  <c r="OQ41" i="126"/>
  <c r="OR41" i="126"/>
  <c r="OS41" i="126"/>
  <c r="EU22" i="126"/>
  <c r="QX96" i="126"/>
  <c r="RA96" i="126" s="1"/>
  <c r="BS37" i="126"/>
  <c r="BU37" i="126"/>
  <c r="BT37" i="126"/>
  <c r="ET35" i="126"/>
  <c r="ES35" i="126"/>
  <c r="ER35" i="126"/>
  <c r="IS34" i="126"/>
  <c r="IU34" i="126"/>
  <c r="IT34" i="126"/>
  <c r="QL120" i="126"/>
  <c r="QO120" i="126" s="1"/>
  <c r="QX297" i="126"/>
  <c r="RA297" i="126" s="1"/>
  <c r="DY41" i="126"/>
  <c r="DX41" i="126"/>
  <c r="DW41" i="126"/>
  <c r="DZ41" i="126" s="1"/>
  <c r="NJ39" i="126"/>
  <c r="NI39" i="126"/>
  <c r="NH39" i="126"/>
  <c r="DD48" i="126"/>
  <c r="DC48" i="126"/>
  <c r="DB48" i="126"/>
  <c r="HK40" i="126"/>
  <c r="HL40" i="126"/>
  <c r="HJ40" i="126"/>
  <c r="HM40" i="126" s="1"/>
  <c r="BE32" i="126"/>
  <c r="BG32" i="126"/>
  <c r="BF32" i="126"/>
  <c r="BO15" i="126"/>
  <c r="QX141" i="126"/>
  <c r="RA141" i="126" s="1"/>
  <c r="CV45" i="126"/>
  <c r="CU45" i="126"/>
  <c r="CW45" i="126"/>
  <c r="HM33" i="126"/>
  <c r="CX19" i="126"/>
  <c r="CG35" i="126"/>
  <c r="CI35" i="126"/>
  <c r="CH35" i="126"/>
  <c r="EU17" i="126"/>
  <c r="JJ17" i="126"/>
  <c r="QX289" i="126"/>
  <c r="RA289" i="126" s="1"/>
  <c r="EF36" i="126"/>
  <c r="EE36" i="126"/>
  <c r="ED36" i="126"/>
  <c r="EG36" i="126" s="1"/>
  <c r="GX46" i="126"/>
  <c r="GW46" i="126"/>
  <c r="GV46" i="126"/>
  <c r="HC43" i="126"/>
  <c r="HE43" i="126"/>
  <c r="HD43" i="126"/>
  <c r="DK46" i="126"/>
  <c r="DJ46" i="126"/>
  <c r="DI46" i="126"/>
  <c r="DL46" i="126" s="1"/>
  <c r="IU13" i="126"/>
  <c r="IT13" i="126"/>
  <c r="IS13" i="126"/>
  <c r="KI42" i="126"/>
  <c r="KK42" i="126"/>
  <c r="KJ42" i="126"/>
  <c r="IU20" i="126"/>
  <c r="IT20" i="126"/>
  <c r="IS20" i="126"/>
  <c r="IV20" i="126" s="1"/>
  <c r="DR31" i="126"/>
  <c r="DQ31" i="126"/>
  <c r="DP31" i="126"/>
  <c r="IG44" i="126"/>
  <c r="IF44" i="126"/>
  <c r="IE44" i="126"/>
  <c r="IH44" i="126" s="1"/>
  <c r="HX44" i="126"/>
  <c r="HZ44" i="126"/>
  <c r="HY44" i="126"/>
  <c r="ES33" i="126"/>
  <c r="ET33" i="126"/>
  <c r="ER33" i="126"/>
  <c r="LE41" i="126"/>
  <c r="LD41" i="126"/>
  <c r="LF41" i="126"/>
  <c r="CO21" i="126"/>
  <c r="CP21" i="126"/>
  <c r="CN21" i="126"/>
  <c r="CQ21" i="126" s="1"/>
  <c r="QL176" i="126"/>
  <c r="QO176" i="126" s="1"/>
  <c r="CI39" i="126"/>
  <c r="CH39" i="126"/>
  <c r="CG39" i="126"/>
  <c r="CO23" i="126"/>
  <c r="CP23" i="126"/>
  <c r="CN23" i="126"/>
  <c r="CQ23" i="126" s="1"/>
  <c r="M3" i="126"/>
  <c r="LN38" i="126"/>
  <c r="BN17" i="126"/>
  <c r="BM17" i="126"/>
  <c r="BL17" i="126"/>
  <c r="QX115" i="126"/>
  <c r="RA115" i="126" s="1"/>
  <c r="ND30" i="126"/>
  <c r="HE48" i="126"/>
  <c r="HD48" i="126"/>
  <c r="HC48" i="126"/>
  <c r="HF48" i="126" s="1"/>
  <c r="BZ44" i="126"/>
  <c r="CB44" i="126"/>
  <c r="CA44" i="126"/>
  <c r="BT42" i="126"/>
  <c r="BS42" i="126"/>
  <c r="BU42" i="126"/>
  <c r="DD12" i="126"/>
  <c r="DC12" i="126"/>
  <c r="DB12" i="126"/>
  <c r="DE12" i="126" s="1"/>
  <c r="QX8" i="126"/>
  <c r="RA8" i="126" s="1"/>
  <c r="MA43" i="126"/>
  <c r="LZ43" i="126"/>
  <c r="LY43" i="126"/>
  <c r="MB43" i="126" s="1"/>
  <c r="QX295" i="126"/>
  <c r="RA295" i="126" s="1"/>
  <c r="BU24" i="126"/>
  <c r="BT24" i="126"/>
  <c r="BS24" i="126"/>
  <c r="BV24" i="126" s="1"/>
  <c r="PH36" i="126"/>
  <c r="KR40" i="126"/>
  <c r="KQ40" i="126"/>
  <c r="KP40" i="126"/>
  <c r="KS40" i="126" s="1"/>
  <c r="QX323" i="126"/>
  <c r="RA323" i="126" s="1"/>
  <c r="PV39" i="126"/>
  <c r="MH36" i="126"/>
  <c r="MG36" i="126"/>
  <c r="MF36" i="126"/>
  <c r="JI38" i="126"/>
  <c r="JH38" i="126"/>
  <c r="JG38" i="126"/>
  <c r="JJ38" i="126" s="1"/>
  <c r="NX44" i="126"/>
  <c r="NW44" i="126"/>
  <c r="NV44" i="126"/>
  <c r="QL51" i="126"/>
  <c r="QO51" i="126" s="1"/>
  <c r="OF47" i="126"/>
  <c r="MA45" i="126"/>
  <c r="LZ45" i="126"/>
  <c r="LY45" i="126"/>
  <c r="MB45" i="126" s="1"/>
  <c r="PH41" i="126"/>
  <c r="QX158" i="126"/>
  <c r="RA158" i="126" s="1"/>
  <c r="FA39" i="126"/>
  <c r="EZ39" i="126"/>
  <c r="EY39" i="126"/>
  <c r="QX123" i="126"/>
  <c r="RA123" i="126" s="1"/>
  <c r="HC33" i="126"/>
  <c r="HE33" i="126"/>
  <c r="HD33" i="126"/>
  <c r="LZ39" i="126"/>
  <c r="LY39" i="126"/>
  <c r="MA39" i="126"/>
  <c r="NV40" i="126"/>
  <c r="NX40" i="126"/>
  <c r="NW40" i="126"/>
  <c r="ND37" i="126"/>
  <c r="MH46" i="126"/>
  <c r="MG46" i="126"/>
  <c r="MF46" i="126"/>
  <c r="MI46" i="126" s="1"/>
  <c r="JB48" i="126"/>
  <c r="JA48" i="126"/>
  <c r="IZ48" i="126"/>
  <c r="JC48" i="126" s="1"/>
  <c r="LM35" i="126"/>
  <c r="LL35" i="126"/>
  <c r="LK35" i="126"/>
  <c r="GX38" i="126"/>
  <c r="GW38" i="126"/>
  <c r="GV38" i="126"/>
  <c r="GY38" i="126" s="1"/>
  <c r="JI46" i="126"/>
  <c r="JH46" i="126"/>
  <c r="JG46" i="126"/>
  <c r="JJ46" i="126" s="1"/>
  <c r="ND46" i="126"/>
  <c r="KE35" i="126"/>
  <c r="EY41" i="126"/>
  <c r="FA41" i="126"/>
  <c r="EZ41" i="126"/>
  <c r="QX235" i="126"/>
  <c r="RA235" i="126" s="1"/>
  <c r="KQ43" i="126"/>
  <c r="KP43" i="126"/>
  <c r="KR43" i="126"/>
  <c r="QX153" i="126"/>
  <c r="RA153" i="126" s="1"/>
  <c r="DR39" i="126"/>
  <c r="DQ39" i="126"/>
  <c r="DP39" i="126"/>
  <c r="DS39" i="126" s="1"/>
  <c r="JJ16" i="126"/>
  <c r="IG36" i="126"/>
  <c r="IF36" i="126"/>
  <c r="IE36" i="126"/>
  <c r="QL301" i="126"/>
  <c r="QO301" i="126" s="1"/>
  <c r="BN31" i="126"/>
  <c r="BL31" i="126"/>
  <c r="BM31" i="126"/>
  <c r="QX117" i="126"/>
  <c r="RA117" i="126" s="1"/>
  <c r="DK35" i="126"/>
  <c r="DJ35" i="126"/>
  <c r="DI35" i="126"/>
  <c r="EL38" i="126"/>
  <c r="EK38" i="126"/>
  <c r="EM38" i="126"/>
  <c r="QX72" i="126"/>
  <c r="RA72" i="126" s="1"/>
  <c r="FB21" i="126"/>
  <c r="CA30" i="126"/>
  <c r="BZ30" i="126"/>
  <c r="CB30" i="126"/>
  <c r="FB31" i="126"/>
  <c r="MB35" i="126"/>
  <c r="QL212" i="126"/>
  <c r="QO212" i="126" s="1"/>
  <c r="OS44" i="126"/>
  <c r="OR44" i="126"/>
  <c r="OQ44" i="126"/>
  <c r="NY29" i="126"/>
  <c r="QX286" i="126"/>
  <c r="RA286" i="126" s="1"/>
  <c r="QX208" i="126"/>
  <c r="RA208" i="126" s="1"/>
  <c r="JJ13" i="126"/>
  <c r="ET43" i="126"/>
  <c r="ES43" i="126"/>
  <c r="ER43" i="126"/>
  <c r="IU37" i="126"/>
  <c r="IT37" i="126"/>
  <c r="IS37" i="126"/>
  <c r="QL92" i="126"/>
  <c r="QO92" i="126" s="1"/>
  <c r="QX129" i="126"/>
  <c r="RA129" i="126" s="1"/>
  <c r="DY48" i="126"/>
  <c r="DX48" i="126"/>
  <c r="DW48" i="126"/>
  <c r="CQ17" i="126"/>
  <c r="JX40" i="126"/>
  <c r="NJ38" i="126"/>
  <c r="NI38" i="126"/>
  <c r="NH38" i="126"/>
  <c r="BN14" i="126"/>
  <c r="BM14" i="126"/>
  <c r="BL14" i="126"/>
  <c r="BO14" i="126" s="1"/>
  <c r="HL35" i="126"/>
  <c r="HK35" i="126"/>
  <c r="HJ35" i="126"/>
  <c r="HM35" i="126" s="1"/>
  <c r="CP39" i="126"/>
  <c r="CO39" i="126"/>
  <c r="CN39" i="126"/>
  <c r="QX281" i="126"/>
  <c r="RA281" i="126" s="1"/>
  <c r="CW29" i="126"/>
  <c r="CV29" i="126"/>
  <c r="CU29" i="126"/>
  <c r="CH36" i="126"/>
  <c r="CG36" i="126"/>
  <c r="CI36" i="126"/>
  <c r="EU11" i="126"/>
  <c r="DE10" i="126"/>
  <c r="EF32" i="126"/>
  <c r="EE32" i="126"/>
  <c r="ED32" i="126"/>
  <c r="IG41" i="126"/>
  <c r="IF41" i="126"/>
  <c r="IE41" i="126"/>
  <c r="IH41" i="126" s="1"/>
  <c r="LN21" i="126"/>
  <c r="HQ48" i="126"/>
  <c r="HR48" i="126"/>
  <c r="HS48" i="126"/>
  <c r="DD33" i="126"/>
  <c r="DB33" i="126"/>
  <c r="DC33" i="126"/>
  <c r="CB32" i="126"/>
  <c r="CA32" i="126"/>
  <c r="BZ32" i="126"/>
  <c r="BG37" i="126"/>
  <c r="BF37" i="126"/>
  <c r="BE37" i="126"/>
  <c r="BH37" i="126" s="1"/>
  <c r="FG45" i="126"/>
  <c r="FF45" i="126"/>
  <c r="FH45" i="126"/>
  <c r="GB6" i="126"/>
  <c r="GA6" i="126"/>
  <c r="GC6" i="126"/>
  <c r="BL22" i="126"/>
  <c r="BN22" i="126"/>
  <c r="BM22" i="126"/>
  <c r="GV48" i="126"/>
  <c r="GX48" i="126"/>
  <c r="GW48" i="126"/>
  <c r="DR36" i="126"/>
  <c r="DQ36" i="126"/>
  <c r="DP36" i="126"/>
  <c r="DS36" i="126" s="1"/>
  <c r="HE35" i="126"/>
  <c r="HD35" i="126"/>
  <c r="HC35" i="126"/>
  <c r="HF35" i="126" s="1"/>
  <c r="JQ31" i="126"/>
  <c r="EU10" i="126"/>
  <c r="QX199" i="126"/>
  <c r="RA199" i="126" s="1"/>
  <c r="DR32" i="126"/>
  <c r="DQ32" i="126"/>
  <c r="DP32" i="126"/>
  <c r="QL80" i="126"/>
  <c r="QO80" i="126" s="1"/>
  <c r="BU43" i="126"/>
  <c r="BT43" i="126"/>
  <c r="BS43" i="126"/>
  <c r="BV43" i="126" s="1"/>
  <c r="ET44" i="126"/>
  <c r="ES44" i="126"/>
  <c r="ER44" i="126"/>
  <c r="QL89" i="126"/>
  <c r="QO89" i="126" s="1"/>
  <c r="HS39" i="126"/>
  <c r="HR39" i="126"/>
  <c r="HQ39" i="126"/>
  <c r="KK46" i="126"/>
  <c r="KJ46" i="126"/>
  <c r="KI46" i="126"/>
  <c r="KL46" i="126" s="1"/>
  <c r="QX196" i="126"/>
  <c r="RA196" i="126" s="1"/>
  <c r="KK47" i="126"/>
  <c r="KJ47" i="126"/>
  <c r="KI47" i="126"/>
  <c r="KL47" i="126" s="1"/>
  <c r="DQ43" i="126"/>
  <c r="DP43" i="126"/>
  <c r="DR43" i="126"/>
  <c r="FO44" i="126"/>
  <c r="FN44" i="126"/>
  <c r="FM44" i="126"/>
  <c r="FP44" i="126" s="1"/>
  <c r="QL304" i="126"/>
  <c r="QO304" i="126" s="1"/>
  <c r="QX252" i="126"/>
  <c r="RA252" i="126" s="1"/>
  <c r="KD46" i="126"/>
  <c r="KC46" i="126"/>
  <c r="KB46" i="126"/>
  <c r="KE46" i="126" s="1"/>
  <c r="MI30" i="126"/>
  <c r="DL28" i="126"/>
  <c r="QL190" i="126"/>
  <c r="QO190" i="126" s="1"/>
  <c r="HL34" i="126"/>
  <c r="HJ34" i="126"/>
  <c r="HK34" i="126"/>
  <c r="CP35" i="126"/>
  <c r="CO35" i="126"/>
  <c r="CN35" i="126"/>
  <c r="QX317" i="126"/>
  <c r="RA317" i="126" s="1"/>
  <c r="QX171" i="126"/>
  <c r="RA171" i="126" s="1"/>
  <c r="JW44" i="126"/>
  <c r="JV44" i="126"/>
  <c r="JU44" i="126"/>
  <c r="FA38" i="126"/>
  <c r="EZ38" i="126"/>
  <c r="EY38" i="126"/>
  <c r="FB38" i="126" s="1"/>
  <c r="QL77" i="126"/>
  <c r="QO77" i="126" s="1"/>
  <c r="FN37" i="126"/>
  <c r="FO37" i="126"/>
  <c r="FM37" i="126"/>
  <c r="FP37" i="126" s="1"/>
  <c r="MH47" i="126"/>
  <c r="MG47" i="126"/>
  <c r="MF47" i="126"/>
  <c r="PV36" i="126"/>
  <c r="MG43" i="126"/>
  <c r="MF43" i="126"/>
  <c r="MH43" i="126"/>
  <c r="LL37" i="126"/>
  <c r="LK37" i="126"/>
  <c r="LM37" i="126"/>
  <c r="MW37" i="126"/>
  <c r="JI48" i="126"/>
  <c r="JH48" i="126"/>
  <c r="JG48" i="126"/>
  <c r="JJ48" i="126" s="1"/>
  <c r="KL43" i="126"/>
  <c r="NR42" i="126"/>
  <c r="FA45" i="126"/>
  <c r="EZ45" i="126"/>
  <c r="EY45" i="126"/>
  <c r="FB45" i="126" s="1"/>
  <c r="QX263" i="126"/>
  <c r="RA263" i="126" s="1"/>
  <c r="KR45" i="126"/>
  <c r="KQ45" i="126"/>
  <c r="KP45" i="126"/>
  <c r="KS45" i="126" s="1"/>
  <c r="QX181" i="126"/>
  <c r="RA181" i="126" s="1"/>
  <c r="HZ29" i="126"/>
  <c r="HY29" i="126"/>
  <c r="HX29" i="126"/>
  <c r="DR40" i="126"/>
  <c r="DQ40" i="126"/>
  <c r="DP40" i="126"/>
  <c r="IE37" i="126"/>
  <c r="IG37" i="126"/>
  <c r="IF37" i="126"/>
  <c r="OM31" i="126"/>
  <c r="QL161" i="126"/>
  <c r="QO161" i="126" s="1"/>
  <c r="QX285" i="126"/>
  <c r="RA285" i="126" s="1"/>
  <c r="EL22" i="126"/>
  <c r="EK22" i="126"/>
  <c r="EM22" i="126"/>
  <c r="EN28" i="126"/>
  <c r="DJ39" i="126"/>
  <c r="DI39" i="126"/>
  <c r="DK39" i="126"/>
  <c r="CC28" i="126"/>
  <c r="QL240" i="126"/>
  <c r="QO240" i="126" s="1"/>
  <c r="OS47" i="126"/>
  <c r="OR47" i="126"/>
  <c r="OQ47" i="126"/>
  <c r="OT47" i="126" s="1"/>
  <c r="QX118" i="126"/>
  <c r="RA118" i="126" s="1"/>
  <c r="QX320" i="126"/>
  <c r="RA320" i="126" s="1"/>
  <c r="BU34" i="126"/>
  <c r="BT34" i="126"/>
  <c r="BS34" i="126"/>
  <c r="BV34" i="126" s="1"/>
  <c r="IU41" i="126"/>
  <c r="IT41" i="126"/>
  <c r="IS41" i="126"/>
  <c r="QL232" i="126"/>
  <c r="QO232" i="126" s="1"/>
  <c r="QX213" i="126"/>
  <c r="RA213" i="126" s="1"/>
  <c r="DY40" i="126"/>
  <c r="DX40" i="126"/>
  <c r="DW40" i="126"/>
  <c r="NJ41" i="126"/>
  <c r="NI41" i="126"/>
  <c r="NH41" i="126"/>
  <c r="NK41" i="126" s="1"/>
  <c r="HR33" i="126"/>
  <c r="HS33" i="126"/>
  <c r="HQ33" i="126"/>
  <c r="HT33" i="126" s="1"/>
  <c r="HS46" i="126"/>
  <c r="HR46" i="126"/>
  <c r="HQ46" i="126"/>
  <c r="BO34" i="126"/>
  <c r="BG44" i="126"/>
  <c r="BF44" i="126"/>
  <c r="BE44" i="126"/>
  <c r="CO41" i="126"/>
  <c r="CN41" i="126"/>
  <c r="CP41" i="126"/>
  <c r="IV22" i="126"/>
  <c r="QX113" i="126"/>
  <c r="RA113" i="126" s="1"/>
  <c r="CW33" i="126"/>
  <c r="CU33" i="126"/>
  <c r="CV33" i="126"/>
  <c r="BV22" i="126"/>
  <c r="QC33" i="126"/>
  <c r="CI29" i="126"/>
  <c r="CH29" i="126"/>
  <c r="CG29" i="126"/>
  <c r="CJ29" i="126" s="1"/>
  <c r="EE35" i="126"/>
  <c r="EF35" i="126"/>
  <c r="ED35" i="126"/>
  <c r="M58" i="2"/>
  <c r="Z31" i="126" s="1"/>
  <c r="QI27" i="126" l="1"/>
  <c r="QK195" i="126"/>
  <c r="QI335" i="126"/>
  <c r="QI223" i="126"/>
  <c r="QI307" i="126"/>
  <c r="QI195" i="126"/>
  <c r="QI279" i="126"/>
  <c r="QI83" i="126"/>
  <c r="QI167" i="126"/>
  <c r="QI139" i="126"/>
  <c r="QI111" i="126"/>
  <c r="QI251" i="126"/>
  <c r="QI55" i="126"/>
  <c r="QJ55" i="126"/>
  <c r="QK55" i="126"/>
  <c r="QK335" i="126"/>
  <c r="QK223" i="126"/>
  <c r="QJ335" i="126"/>
  <c r="QJ223" i="126"/>
  <c r="QK307" i="126"/>
  <c r="QJ307" i="126"/>
  <c r="QK111" i="126"/>
  <c r="QJ111" i="126"/>
  <c r="QK251" i="126"/>
  <c r="QJ251" i="126"/>
  <c r="QK167" i="126"/>
  <c r="QJ195" i="126"/>
  <c r="QK279" i="126"/>
  <c r="QK83" i="126"/>
  <c r="QJ279" i="126"/>
  <c r="QJ83" i="126"/>
  <c r="QK139" i="126"/>
  <c r="QJ139" i="126"/>
  <c r="QK27" i="126"/>
  <c r="QJ27" i="126"/>
  <c r="QL27" i="126" s="1"/>
  <c r="QO27" i="126" s="1"/>
  <c r="QJ167" i="126"/>
  <c r="BO10" i="126"/>
  <c r="FW18" i="126"/>
  <c r="BH20" i="126"/>
  <c r="KZ47" i="126"/>
  <c r="EG15" i="126"/>
  <c r="CX46" i="126"/>
  <c r="DE31" i="126"/>
  <c r="GD19" i="126"/>
  <c r="FW10" i="126"/>
  <c r="CX10" i="126"/>
  <c r="LN31" i="126"/>
  <c r="JC29" i="126"/>
  <c r="OF44" i="126"/>
  <c r="KL39" i="126"/>
  <c r="IH42" i="126"/>
  <c r="JX29" i="126"/>
  <c r="BH6" i="126"/>
  <c r="CJ9" i="126"/>
  <c r="CQ12" i="126"/>
  <c r="MP21" i="126"/>
  <c r="MP13" i="126"/>
  <c r="MP19" i="126"/>
  <c r="MP17" i="126"/>
  <c r="MP14" i="126"/>
  <c r="MP11" i="126"/>
  <c r="MP9" i="126"/>
  <c r="MP8" i="126"/>
  <c r="MP5" i="126"/>
  <c r="PO19" i="126"/>
  <c r="PO24" i="126"/>
  <c r="PO22" i="126"/>
  <c r="PO17" i="126"/>
  <c r="PO15" i="126"/>
  <c r="PO9" i="126"/>
  <c r="PO6" i="126"/>
  <c r="PO5" i="126"/>
  <c r="OM15" i="126"/>
  <c r="OM21" i="126"/>
  <c r="OM9" i="126"/>
  <c r="OM17" i="126"/>
  <c r="OM19" i="126"/>
  <c r="OM18" i="126"/>
  <c r="OM14" i="126"/>
  <c r="OM12" i="126"/>
  <c r="OM8" i="126"/>
  <c r="OM5" i="126"/>
  <c r="NK17" i="126"/>
  <c r="NK20" i="126"/>
  <c r="NK10" i="126"/>
  <c r="NK8" i="126"/>
  <c r="NK18" i="126"/>
  <c r="NK13" i="126"/>
  <c r="NK9" i="126"/>
  <c r="NK7" i="126"/>
  <c r="LN15" i="126"/>
  <c r="LN23" i="126"/>
  <c r="LN5" i="126"/>
  <c r="LN18" i="126"/>
  <c r="LN12" i="126"/>
  <c r="LN9" i="126"/>
  <c r="LN8" i="126"/>
  <c r="LN7" i="126"/>
  <c r="LU24" i="126"/>
  <c r="LU22" i="126"/>
  <c r="LU15" i="126"/>
  <c r="LU12" i="126"/>
  <c r="LU7" i="126"/>
  <c r="LU5" i="126"/>
  <c r="KS22" i="126"/>
  <c r="KS16" i="126"/>
  <c r="KS15" i="126"/>
  <c r="KS13" i="126"/>
  <c r="KS8" i="126"/>
  <c r="KS7" i="126"/>
  <c r="JQ24" i="126"/>
  <c r="JQ14" i="126"/>
  <c r="JQ23" i="126"/>
  <c r="JQ18" i="126"/>
  <c r="JQ17" i="126"/>
  <c r="JQ12" i="126"/>
  <c r="JQ9" i="126"/>
  <c r="JQ4" i="126"/>
  <c r="JX20" i="126"/>
  <c r="JX18" i="126"/>
  <c r="JX16" i="126"/>
  <c r="JX15" i="126"/>
  <c r="JJ23" i="126"/>
  <c r="JJ22" i="126"/>
  <c r="JJ21" i="126"/>
  <c r="JJ15" i="126"/>
  <c r="JJ12" i="126"/>
  <c r="JC14" i="126"/>
  <c r="JC23" i="126"/>
  <c r="JC21" i="126"/>
  <c r="JC18" i="126"/>
  <c r="JC11" i="126"/>
  <c r="IV17" i="126"/>
  <c r="IV7" i="126"/>
  <c r="IV15" i="126"/>
  <c r="IV11" i="126"/>
  <c r="IV10" i="126"/>
  <c r="IV9" i="126"/>
  <c r="IV8" i="126"/>
  <c r="IV4" i="126"/>
  <c r="IA23" i="126"/>
  <c r="IA22" i="126"/>
  <c r="IA19" i="126"/>
  <c r="IA18" i="126"/>
  <c r="IA15" i="126"/>
  <c r="IA12" i="126"/>
  <c r="IA7" i="126"/>
  <c r="QL107" i="126"/>
  <c r="QO107" i="126" s="1"/>
  <c r="FW5" i="126"/>
  <c r="GD13" i="126"/>
  <c r="GD20" i="126"/>
  <c r="GD17" i="126"/>
  <c r="FB20" i="126"/>
  <c r="FB17" i="126"/>
  <c r="FB16" i="126"/>
  <c r="FB9" i="126"/>
  <c r="FB7" i="126"/>
  <c r="DZ20" i="126"/>
  <c r="DZ21" i="126"/>
  <c r="DZ15" i="126"/>
  <c r="DZ17" i="126"/>
  <c r="DZ16" i="126"/>
  <c r="DZ18" i="126"/>
  <c r="DZ13" i="126"/>
  <c r="DZ4" i="126"/>
  <c r="QL17" i="126"/>
  <c r="QO17" i="126" s="1"/>
  <c r="EU23" i="126"/>
  <c r="QL281" i="126"/>
  <c r="QO281" i="126" s="1"/>
  <c r="QL85" i="126"/>
  <c r="QO85" i="126" s="1"/>
  <c r="QL29" i="126"/>
  <c r="QO29" i="126" s="1"/>
  <c r="QL25" i="126"/>
  <c r="QO25" i="126" s="1"/>
  <c r="QL333" i="126"/>
  <c r="QO333" i="126" s="1"/>
  <c r="EN9" i="126"/>
  <c r="EN17" i="126"/>
  <c r="EN10" i="126"/>
  <c r="EG12" i="126"/>
  <c r="EG8" i="126"/>
  <c r="EG5" i="126"/>
  <c r="EG23" i="126"/>
  <c r="EG13" i="126"/>
  <c r="EG11" i="126"/>
  <c r="EG7" i="126"/>
  <c r="QL21" i="126"/>
  <c r="QO21" i="126" s="1"/>
  <c r="QL61" i="126"/>
  <c r="QO61" i="126" s="1"/>
  <c r="QL173" i="126"/>
  <c r="QO173" i="126" s="1"/>
  <c r="QL313" i="126"/>
  <c r="QO313" i="126" s="1"/>
  <c r="DE16" i="126"/>
  <c r="DE8" i="126"/>
  <c r="DE9" i="126"/>
  <c r="QL33" i="126"/>
  <c r="QO33" i="126" s="1"/>
  <c r="QL156" i="126"/>
  <c r="QO156" i="126" s="1"/>
  <c r="QL324" i="126"/>
  <c r="QO324" i="126" s="1"/>
  <c r="QL100" i="126"/>
  <c r="QO100" i="126" s="1"/>
  <c r="QL128" i="126"/>
  <c r="QO128" i="126" s="1"/>
  <c r="QL296" i="126"/>
  <c r="QO296" i="126" s="1"/>
  <c r="QL268" i="126"/>
  <c r="QO268" i="126" s="1"/>
  <c r="CC6" i="126"/>
  <c r="CC10" i="126"/>
  <c r="CC8" i="126"/>
  <c r="CC22" i="126"/>
  <c r="CC5" i="126"/>
  <c r="CX12" i="126"/>
  <c r="QL168" i="126"/>
  <c r="QO168" i="126" s="1"/>
  <c r="QL56" i="126"/>
  <c r="QO56" i="126" s="1"/>
  <c r="QL84" i="126"/>
  <c r="QO84" i="126" s="1"/>
  <c r="CX23" i="126"/>
  <c r="CQ11" i="126"/>
  <c r="CQ13" i="126"/>
  <c r="CJ5" i="126"/>
  <c r="BV9" i="126"/>
  <c r="BV14" i="126"/>
  <c r="QL40" i="126"/>
  <c r="QO40" i="126" s="1"/>
  <c r="QL264" i="126"/>
  <c r="QO264" i="126" s="1"/>
  <c r="QL68" i="126"/>
  <c r="QO68" i="126" s="1"/>
  <c r="BV6" i="126"/>
  <c r="BO6" i="126"/>
  <c r="BO16" i="126"/>
  <c r="QL36" i="126"/>
  <c r="QO36" i="126" s="1"/>
  <c r="BH11" i="126"/>
  <c r="BH8" i="126"/>
  <c r="BH9" i="126"/>
  <c r="BH16" i="126"/>
  <c r="BH4" i="126"/>
  <c r="QX229" i="126"/>
  <c r="RA229" i="126" s="1"/>
  <c r="QL228" i="126"/>
  <c r="QO228" i="126" s="1"/>
  <c r="QL231" i="126"/>
  <c r="QO231" i="126" s="1"/>
  <c r="QX230" i="126"/>
  <c r="RA230" i="126" s="1"/>
  <c r="QX228" i="126"/>
  <c r="RA228" i="126" s="1"/>
  <c r="QL230" i="126"/>
  <c r="QO230" i="126" s="1"/>
  <c r="QL229" i="126"/>
  <c r="QO229" i="126" s="1"/>
  <c r="QX231" i="126"/>
  <c r="RA231" i="126" s="1"/>
  <c r="QL4" i="126"/>
  <c r="QO4" i="126" s="1"/>
  <c r="PH43" i="126"/>
  <c r="PH33" i="126"/>
  <c r="PH40" i="126"/>
  <c r="QC44" i="126"/>
  <c r="QC35" i="126"/>
  <c r="QC40" i="126"/>
  <c r="QC34" i="126"/>
  <c r="QC45" i="126"/>
  <c r="QC39" i="126"/>
  <c r="QC30" i="126"/>
  <c r="PV30" i="126"/>
  <c r="PV43" i="126"/>
  <c r="PV46" i="126"/>
  <c r="PV34" i="126"/>
  <c r="PV32" i="126"/>
  <c r="PV45" i="126"/>
  <c r="PV33" i="126"/>
  <c r="PO39" i="126"/>
  <c r="PO34" i="126"/>
  <c r="PA46" i="126"/>
  <c r="PA43" i="126"/>
  <c r="PA40" i="126"/>
  <c r="PA33" i="126"/>
  <c r="OM44" i="126"/>
  <c r="OM37" i="126"/>
  <c r="OF43" i="126"/>
  <c r="OF42" i="126"/>
  <c r="OF33" i="126"/>
  <c r="OF35" i="126"/>
  <c r="NR32" i="126"/>
  <c r="NR47" i="126"/>
  <c r="ND45" i="126"/>
  <c r="ND47" i="126"/>
  <c r="ND35" i="126"/>
  <c r="ND29" i="126"/>
  <c r="MW43" i="126"/>
  <c r="MW36" i="126"/>
  <c r="MP38" i="126"/>
  <c r="LN28" i="126"/>
  <c r="MI35" i="126"/>
  <c r="MI33" i="126"/>
  <c r="MI39" i="126"/>
  <c r="LU39" i="126"/>
  <c r="LU41" i="126"/>
  <c r="LG35" i="126"/>
  <c r="LG38" i="126"/>
  <c r="KZ29" i="126"/>
  <c r="KZ28" i="126"/>
  <c r="JQ45" i="126"/>
  <c r="KL38" i="126"/>
  <c r="KL36" i="126"/>
  <c r="KL28" i="126"/>
  <c r="KL34" i="126"/>
  <c r="KL31" i="126"/>
  <c r="KE38" i="126"/>
  <c r="KE28" i="126"/>
  <c r="KE34" i="126"/>
  <c r="JX28" i="126"/>
  <c r="JJ45" i="126"/>
  <c r="JC38" i="126"/>
  <c r="JC30" i="126"/>
  <c r="JC34" i="126"/>
  <c r="QX243" i="126"/>
  <c r="RA243" i="126" s="1"/>
  <c r="IH39" i="126"/>
  <c r="QX27" i="126"/>
  <c r="RA27" i="126" s="1"/>
  <c r="HF30" i="126"/>
  <c r="GY30" i="126"/>
  <c r="GY29" i="126"/>
  <c r="FW31" i="126"/>
  <c r="QX202" i="126"/>
  <c r="RA202" i="126" s="1"/>
  <c r="QX314" i="126"/>
  <c r="RA314" i="126" s="1"/>
  <c r="DS30" i="126"/>
  <c r="QX12" i="126"/>
  <c r="RA12" i="126" s="1"/>
  <c r="BH28" i="126"/>
  <c r="GY37" i="126"/>
  <c r="EG29" i="126"/>
  <c r="ND33" i="126"/>
  <c r="HT39" i="126"/>
  <c r="EU48" i="126"/>
  <c r="NK48" i="126"/>
  <c r="JX36" i="126"/>
  <c r="DZ40" i="126"/>
  <c r="CQ39" i="126"/>
  <c r="HT45" i="126"/>
  <c r="KZ48" i="126"/>
  <c r="BO39" i="126"/>
  <c r="IV35" i="126"/>
  <c r="BH39" i="126"/>
  <c r="HF29" i="126"/>
  <c r="NK44" i="126"/>
  <c r="IV36" i="126"/>
  <c r="OT29" i="126"/>
  <c r="EG35" i="126"/>
  <c r="CC32" i="126"/>
  <c r="OT44" i="126"/>
  <c r="DL31" i="126"/>
  <c r="JC43" i="126"/>
  <c r="LG44" i="126"/>
  <c r="HM30" i="126"/>
  <c r="DZ31" i="126"/>
  <c r="LG36" i="126"/>
  <c r="JC31" i="126"/>
  <c r="OT41" i="126"/>
  <c r="MP33" i="126"/>
  <c r="EU45" i="126"/>
  <c r="MB36" i="126"/>
  <c r="CJ48" i="126"/>
  <c r="LN44" i="126"/>
  <c r="HT37" i="126"/>
  <c r="JC44" i="126"/>
  <c r="MB30" i="126"/>
  <c r="HT30" i="126"/>
  <c r="HT41" i="126"/>
  <c r="CC47" i="126"/>
  <c r="KL35" i="126"/>
  <c r="FW38" i="126"/>
  <c r="EN48" i="126"/>
  <c r="BH43" i="126"/>
  <c r="CX43" i="126"/>
  <c r="CQ48" i="126"/>
  <c r="IH38" i="126"/>
  <c r="LN33" i="126"/>
  <c r="KZ45" i="126"/>
  <c r="FB43" i="126"/>
  <c r="LG42" i="126"/>
  <c r="LU40" i="126"/>
  <c r="MI47" i="126"/>
  <c r="NK38" i="126"/>
  <c r="DZ45" i="126"/>
  <c r="DE47" i="126"/>
  <c r="MI36" i="126"/>
  <c r="IH43" i="126"/>
  <c r="HM47" i="126"/>
  <c r="IO43" i="126"/>
  <c r="LG29" i="126"/>
  <c r="MP43" i="126"/>
  <c r="IO32" i="126"/>
  <c r="FI44" i="126"/>
  <c r="BO48" i="126"/>
  <c r="KS48" i="126"/>
  <c r="CQ38" i="126"/>
  <c r="IH40" i="126"/>
  <c r="NK32" i="126"/>
  <c r="CQ31" i="126"/>
  <c r="HM38" i="126"/>
  <c r="DS31" i="126"/>
  <c r="CC37" i="126"/>
  <c r="JC46" i="126"/>
  <c r="LG39" i="126"/>
  <c r="FB37" i="126"/>
  <c r="IA46" i="126"/>
  <c r="FI30" i="126"/>
  <c r="EG30" i="126"/>
  <c r="PV48" i="126"/>
  <c r="BH48" i="126"/>
  <c r="KL37" i="126"/>
  <c r="LG30" i="126"/>
  <c r="LG31" i="126"/>
  <c r="BH44" i="126"/>
  <c r="EU35" i="126"/>
  <c r="DE43" i="126"/>
  <c r="LN46" i="126"/>
  <c r="DZ37" i="126"/>
  <c r="BH35" i="126"/>
  <c r="CC36" i="126"/>
  <c r="NK33" i="126"/>
  <c r="HT42" i="126"/>
  <c r="OT40" i="126"/>
  <c r="CC45" i="126"/>
  <c r="HM48" i="126"/>
  <c r="GY41" i="126"/>
  <c r="LG43" i="126"/>
  <c r="JX32" i="126"/>
  <c r="JX44" i="126"/>
  <c r="EG32" i="126"/>
  <c r="FP42" i="126"/>
  <c r="IA42" i="126"/>
  <c r="IH47" i="126"/>
  <c r="IV33" i="126"/>
  <c r="HF40" i="126"/>
  <c r="LN41" i="126"/>
  <c r="BV46" i="126"/>
  <c r="HT38" i="126"/>
  <c r="JQ39" i="126"/>
  <c r="LG47" i="126"/>
  <c r="FI43" i="126"/>
  <c r="LU38" i="126"/>
  <c r="IO31" i="126"/>
  <c r="MW45" i="126"/>
  <c r="MP36" i="126"/>
  <c r="MW31" i="126"/>
  <c r="LG40" i="126"/>
  <c r="HF41" i="126"/>
  <c r="CQ35" i="126"/>
  <c r="FB39" i="126"/>
  <c r="MP29" i="126"/>
  <c r="MP34" i="126"/>
  <c r="IO46" i="126"/>
  <c r="CJ31" i="126"/>
  <c r="KS38" i="126"/>
  <c r="NY42" i="126"/>
  <c r="IV42" i="126"/>
  <c r="FP31" i="126"/>
  <c r="CJ43" i="126"/>
  <c r="BO33" i="126"/>
  <c r="JJ39" i="126"/>
  <c r="OT34" i="126"/>
  <c r="NR37" i="126"/>
  <c r="BH30" i="126"/>
  <c r="FP43" i="126"/>
  <c r="IA43" i="126"/>
  <c r="CJ37" i="126"/>
  <c r="MP42" i="126"/>
  <c r="CJ35" i="126"/>
  <c r="IO30" i="126"/>
  <c r="JJ40" i="126"/>
  <c r="DE48" i="126"/>
  <c r="FB33" i="126"/>
  <c r="CX42" i="126"/>
  <c r="CC40" i="126"/>
  <c r="IO47" i="126"/>
  <c r="CJ32" i="126"/>
  <c r="IO44" i="126"/>
  <c r="DS32" i="126"/>
  <c r="DS35" i="126"/>
  <c r="OT39" i="126"/>
  <c r="JC47" i="126"/>
  <c r="BV31" i="126"/>
  <c r="CX48" i="126"/>
  <c r="LG37" i="126"/>
  <c r="EG37" i="126"/>
  <c r="EN42" i="126"/>
  <c r="CQ32" i="126"/>
  <c r="CX35" i="126"/>
  <c r="OT43" i="126"/>
  <c r="HF38" i="126"/>
  <c r="KZ36" i="126"/>
  <c r="ND31" i="126"/>
  <c r="DL43" i="126"/>
  <c r="EG38" i="126"/>
  <c r="NY33" i="126"/>
  <c r="DZ46" i="126"/>
  <c r="IO37" i="126"/>
  <c r="IH36" i="126"/>
  <c r="NY44" i="126"/>
  <c r="GY46" i="126"/>
  <c r="NK39" i="126"/>
  <c r="BH42" i="126"/>
  <c r="OT35" i="126"/>
  <c r="JC33" i="126"/>
  <c r="IV41" i="126"/>
  <c r="IH34" i="126"/>
  <c r="KS34" i="126"/>
  <c r="FB40" i="126"/>
  <c r="MI42" i="126"/>
  <c r="CC43" i="126"/>
  <c r="BO36" i="126"/>
  <c r="HT47" i="126"/>
  <c r="HM44" i="126"/>
  <c r="HM29" i="126"/>
  <c r="LG45" i="126"/>
  <c r="IO38" i="126"/>
  <c r="DZ34" i="126"/>
  <c r="DE37" i="126"/>
  <c r="HT40" i="126"/>
  <c r="DL39" i="126"/>
  <c r="KL40" i="126"/>
  <c r="EU33" i="126"/>
  <c r="FP45" i="126"/>
  <c r="FW48" i="126"/>
  <c r="BH36" i="126"/>
  <c r="GY45" i="126"/>
  <c r="EG34" i="126"/>
  <c r="EG43" i="126"/>
  <c r="BO42" i="126"/>
  <c r="CC29" i="126"/>
  <c r="LN34" i="126"/>
  <c r="NR44" i="126"/>
  <c r="JQ48" i="126"/>
  <c r="LG46" i="126"/>
  <c r="DS45" i="126"/>
  <c r="IH46" i="126"/>
  <c r="CC30" i="126"/>
  <c r="DZ33" i="126"/>
  <c r="EG48" i="126"/>
  <c r="GY42" i="126"/>
  <c r="DE41" i="126"/>
  <c r="KS43" i="126"/>
  <c r="MB39" i="126"/>
  <c r="IV48" i="126"/>
  <c r="NK43" i="126"/>
  <c r="BO19" i="126"/>
  <c r="OT45" i="126"/>
  <c r="HM37" i="126"/>
  <c r="CX8" i="126"/>
  <c r="FI33" i="126"/>
  <c r="HM39" i="126"/>
  <c r="FP29" i="126"/>
  <c r="EN41" i="126"/>
  <c r="HF37" i="126"/>
  <c r="DE39" i="126"/>
  <c r="FP46" i="126"/>
  <c r="DE22" i="126"/>
  <c r="CX44" i="126"/>
  <c r="KZ40" i="126"/>
  <c r="OT37" i="126"/>
  <c r="CC33" i="126"/>
  <c r="CC24" i="126"/>
  <c r="EN36" i="126"/>
  <c r="EG45" i="126"/>
  <c r="DS33" i="126"/>
  <c r="CQ43" i="126"/>
  <c r="HF43" i="126"/>
  <c r="FP32" i="126"/>
  <c r="LN48" i="126"/>
  <c r="MI43" i="126"/>
  <c r="BV42" i="126"/>
  <c r="IH37" i="126"/>
  <c r="DS43" i="126"/>
  <c r="EN38" i="126"/>
  <c r="OT38" i="126"/>
  <c r="IV44" i="126"/>
  <c r="EU29" i="126"/>
  <c r="DS40" i="126"/>
  <c r="HT48" i="126"/>
  <c r="DZ48" i="126"/>
  <c r="DL35" i="126"/>
  <c r="CJ8" i="126"/>
  <c r="FB47" i="126"/>
  <c r="GY36" i="126"/>
  <c r="HF44" i="126"/>
  <c r="BO8" i="126"/>
  <c r="BV40" i="126"/>
  <c r="IA34" i="126"/>
  <c r="EN47" i="126"/>
  <c r="KE42" i="126"/>
  <c r="CJ15" i="126"/>
  <c r="BO44" i="126"/>
  <c r="BO35" i="126"/>
  <c r="IO42" i="126"/>
  <c r="IV40" i="126"/>
  <c r="KS32" i="126"/>
  <c r="CQ24" i="126"/>
  <c r="CC46" i="126"/>
  <c r="BO11" i="126"/>
  <c r="KS21" i="126"/>
  <c r="DE19" i="126"/>
  <c r="NK34" i="126"/>
  <c r="KL45" i="126"/>
  <c r="FI46" i="126"/>
  <c r="NK40" i="126"/>
  <c r="BO17" i="126"/>
  <c r="IV34" i="126"/>
  <c r="BV12" i="126"/>
  <c r="HF46" i="126"/>
  <c r="DS48" i="126"/>
  <c r="NK30" i="126"/>
  <c r="HT36" i="126"/>
  <c r="IA38" i="126"/>
  <c r="BH22" i="126"/>
  <c r="CQ45" i="126"/>
  <c r="EN40" i="126"/>
  <c r="HT35" i="126"/>
  <c r="EN43" i="126"/>
  <c r="CC20" i="126"/>
  <c r="BV39" i="126"/>
  <c r="IH30" i="126"/>
  <c r="LN37" i="126"/>
  <c r="MW48" i="126"/>
  <c r="DE33" i="126"/>
  <c r="IA44" i="126"/>
  <c r="GY48" i="126"/>
  <c r="BH24" i="126"/>
  <c r="HF31" i="126"/>
  <c r="IA31" i="126"/>
  <c r="IV39" i="126"/>
  <c r="BO29" i="126"/>
  <c r="OT31" i="126"/>
  <c r="DE45" i="126"/>
  <c r="BO38" i="126"/>
  <c r="DS44" i="126"/>
  <c r="EN34" i="126"/>
  <c r="CQ33" i="126"/>
  <c r="FI37" i="126"/>
  <c r="IV18" i="126"/>
  <c r="CX13" i="126"/>
  <c r="DE18" i="126"/>
  <c r="CX47" i="126"/>
  <c r="IV32" i="126"/>
  <c r="JQ41" i="126"/>
  <c r="EN33" i="126"/>
  <c r="FB35" i="126"/>
  <c r="DS46" i="126"/>
  <c r="IV43" i="126"/>
  <c r="DL47" i="126"/>
  <c r="DE20" i="126"/>
  <c r="CX31" i="126"/>
  <c r="DZ47" i="126"/>
  <c r="BH32" i="126"/>
  <c r="BV23" i="126"/>
  <c r="BV19" i="126"/>
  <c r="JC36" i="126"/>
  <c r="EG33" i="126"/>
  <c r="CJ40" i="126"/>
  <c r="BO5" i="126"/>
  <c r="MI38" i="126"/>
  <c r="HM36" i="126"/>
  <c r="KE43" i="126"/>
  <c r="KS33" i="126"/>
  <c r="LN36" i="126"/>
  <c r="BO13" i="126"/>
  <c r="CQ46" i="126"/>
  <c r="MB47" i="126"/>
  <c r="HT32" i="126"/>
  <c r="HT46" i="126"/>
  <c r="EU43" i="126"/>
  <c r="BO31" i="126"/>
  <c r="CX5" i="126"/>
  <c r="KS42" i="126"/>
  <c r="EN44" i="126"/>
  <c r="EU32" i="126"/>
  <c r="NK46" i="126"/>
  <c r="DZ43" i="126"/>
  <c r="CX14" i="126"/>
  <c r="CX9" i="126"/>
  <c r="GD22" i="126"/>
  <c r="HM34" i="126"/>
  <c r="CQ47" i="126"/>
  <c r="FB22" i="126"/>
  <c r="BV35" i="126"/>
  <c r="BH21" i="126"/>
  <c r="LG41" i="126"/>
  <c r="DL48" i="126"/>
  <c r="BH45" i="126"/>
  <c r="OT48" i="126"/>
  <c r="HM32" i="126"/>
  <c r="NK35" i="126"/>
  <c r="DL36" i="126"/>
  <c r="FB30" i="126"/>
  <c r="BV37" i="126"/>
  <c r="IA32" i="126"/>
  <c r="BV45" i="126"/>
  <c r="IV38" i="126"/>
  <c r="NY45" i="126"/>
  <c r="DZ38" i="126"/>
  <c r="EN45" i="126"/>
  <c r="BO37" i="126"/>
  <c r="CC31" i="126"/>
  <c r="OT46" i="126"/>
  <c r="IV45" i="126"/>
  <c r="GY47" i="126"/>
  <c r="CC35" i="126"/>
  <c r="KE44" i="126"/>
  <c r="CJ34" i="126"/>
  <c r="IA39" i="126"/>
  <c r="DS38" i="126"/>
  <c r="FI45" i="126"/>
  <c r="EG31" i="126"/>
  <c r="IV29" i="126"/>
  <c r="HF36" i="126"/>
  <c r="CJ30" i="126"/>
  <c r="DZ39" i="126"/>
  <c r="CQ29" i="126"/>
  <c r="CJ14" i="126"/>
  <c r="DZ42" i="126"/>
  <c r="BV36" i="126"/>
  <c r="FP39" i="126"/>
  <c r="DE15" i="126"/>
  <c r="JQ43" i="126"/>
  <c r="MB48" i="126"/>
  <c r="CJ44" i="126"/>
  <c r="CX32" i="126"/>
  <c r="BV17" i="126"/>
  <c r="CQ42" i="126"/>
  <c r="DZ35" i="126"/>
  <c r="CX37" i="126"/>
  <c r="DL42" i="126"/>
  <c r="CX33" i="126"/>
  <c r="KS31" i="126"/>
  <c r="CX45" i="126"/>
  <c r="CJ36" i="126"/>
  <c r="NY43" i="126"/>
  <c r="IA47" i="126"/>
  <c r="CJ42" i="126"/>
  <c r="FI48" i="126"/>
  <c r="HT43" i="126"/>
  <c r="EN39" i="126"/>
  <c r="CX17" i="126"/>
  <c r="BV21" i="126"/>
  <c r="CX41" i="126"/>
  <c r="BH38" i="126"/>
  <c r="FP36" i="126"/>
  <c r="FI40" i="126"/>
  <c r="CC44" i="126"/>
  <c r="IH35" i="126"/>
  <c r="KL42" i="126"/>
  <c r="FI38" i="126"/>
  <c r="BV30" i="126"/>
  <c r="FP41" i="126"/>
  <c r="NY38" i="126"/>
  <c r="JQ44" i="126"/>
  <c r="NK42" i="126"/>
  <c r="LG48" i="126"/>
  <c r="IV46" i="126"/>
  <c r="DL33" i="126"/>
  <c r="NY39" i="126"/>
  <c r="CJ33" i="126"/>
  <c r="FW40" i="126"/>
  <c r="FP48" i="126"/>
  <c r="KS20" i="126"/>
  <c r="CC42" i="126"/>
  <c r="EU13" i="126"/>
  <c r="EG40" i="126"/>
  <c r="FW15" i="126"/>
  <c r="EU36" i="126"/>
  <c r="JJ37" i="126"/>
  <c r="FI41" i="126"/>
  <c r="FP35" i="126"/>
  <c r="CQ30" i="126"/>
  <c r="JC35" i="126"/>
  <c r="BH29" i="126"/>
  <c r="NY40" i="126"/>
  <c r="BH12" i="126"/>
  <c r="CC16" i="126"/>
  <c r="CQ41" i="126"/>
  <c r="IA29" i="126"/>
  <c r="FB41" i="126"/>
  <c r="BO22" i="126"/>
  <c r="IV37" i="126"/>
  <c r="GD6" i="126"/>
  <c r="FB36" i="126"/>
  <c r="HF33" i="126"/>
  <c r="EN22" i="126"/>
  <c r="EU44" i="126"/>
  <c r="CX29" i="126"/>
  <c r="LN35" i="126"/>
  <c r="CJ39" i="126"/>
  <c r="IV13" i="126"/>
  <c r="KE47" i="126"/>
  <c r="IA40" i="126"/>
  <c r="DL29" i="126"/>
  <c r="HM45" i="126"/>
  <c r="FI35" i="126"/>
  <c r="KS46" i="126"/>
  <c r="KZ35" i="126"/>
  <c r="DE13" i="126"/>
  <c r="CC39" i="126"/>
  <c r="BH40" i="126"/>
  <c r="CJ22" i="126"/>
  <c r="DZ29" i="126"/>
  <c r="DE35" i="126"/>
  <c r="EG19" i="126"/>
  <c r="DZ30" i="126"/>
  <c r="DL41" i="126"/>
  <c r="EU30" i="126"/>
  <c r="CJ21" i="126"/>
  <c r="CX36" i="126"/>
  <c r="M60" i="2"/>
  <c r="Z29" i="126" s="1"/>
  <c r="HS12" i="126" l="1"/>
  <c r="HS17" i="126"/>
  <c r="HR17" i="126"/>
  <c r="HQ17" i="126"/>
  <c r="HT17" i="126" s="1"/>
  <c r="HQ12" i="126"/>
  <c r="HR12" i="126"/>
  <c r="QI271" i="126"/>
  <c r="QI159" i="126"/>
  <c r="QI299" i="126"/>
  <c r="QI243" i="126"/>
  <c r="QI103" i="126"/>
  <c r="QI327" i="126"/>
  <c r="QI215" i="126"/>
  <c r="QI131" i="126"/>
  <c r="QI187" i="126"/>
  <c r="QI75" i="126"/>
  <c r="QI47" i="126"/>
  <c r="QI19" i="126"/>
  <c r="HQ4" i="126"/>
  <c r="QK271" i="126"/>
  <c r="QK159" i="126"/>
  <c r="QJ271" i="126"/>
  <c r="QJ159" i="126"/>
  <c r="QK243" i="126"/>
  <c r="QJ243" i="126"/>
  <c r="QJ299" i="126"/>
  <c r="QJ103" i="126"/>
  <c r="QK327" i="126"/>
  <c r="QJ327" i="126"/>
  <c r="QK131" i="126"/>
  <c r="QK215" i="126"/>
  <c r="QJ215" i="126"/>
  <c r="QK103" i="126"/>
  <c r="QJ131" i="126"/>
  <c r="QK299" i="126"/>
  <c r="QK187" i="126"/>
  <c r="QJ187" i="126"/>
  <c r="QK75" i="126"/>
  <c r="QJ75" i="126"/>
  <c r="QK47" i="126"/>
  <c r="QJ47" i="126"/>
  <c r="QK19" i="126"/>
  <c r="QJ19" i="126"/>
  <c r="HS4" i="126"/>
  <c r="HR4" i="126"/>
  <c r="HS16" i="126"/>
  <c r="HR16" i="126"/>
  <c r="HQ16" i="126"/>
  <c r="HT16" i="126" s="1"/>
  <c r="HQ11" i="126"/>
  <c r="HS11" i="126"/>
  <c r="HR11" i="126"/>
  <c r="HS7" i="126"/>
  <c r="HR7" i="126"/>
  <c r="HQ7" i="126"/>
  <c r="HT7" i="126" s="1"/>
  <c r="HR5" i="126"/>
  <c r="HQ5" i="126"/>
  <c r="HS5" i="126"/>
  <c r="HS21" i="126"/>
  <c r="HR21" i="126"/>
  <c r="HQ21" i="126"/>
  <c r="HT21" i="126" s="1"/>
  <c r="HR6" i="126"/>
  <c r="HQ6" i="126"/>
  <c r="HS6" i="126"/>
  <c r="HS18" i="126"/>
  <c r="HR18" i="126"/>
  <c r="HQ18" i="126"/>
  <c r="HT18" i="126" s="1"/>
  <c r="HS15" i="126"/>
  <c r="HR15" i="126"/>
  <c r="HQ15" i="126"/>
  <c r="HT15" i="126" s="1"/>
  <c r="HS13" i="126"/>
  <c r="HR13" i="126"/>
  <c r="HQ13" i="126"/>
  <c r="HT13" i="126" s="1"/>
  <c r="HS24" i="126"/>
  <c r="HR24" i="126"/>
  <c r="HQ24" i="126"/>
  <c r="HT24" i="126" s="1"/>
  <c r="HS14" i="126"/>
  <c r="HR14" i="126"/>
  <c r="HQ14" i="126"/>
  <c r="HT14" i="126" s="1"/>
  <c r="HS23" i="126"/>
  <c r="HR23" i="126"/>
  <c r="HQ23" i="126"/>
  <c r="HT23" i="126" s="1"/>
  <c r="HS19" i="126"/>
  <c r="HR19" i="126"/>
  <c r="HQ19" i="126"/>
  <c r="HT19" i="126" s="1"/>
  <c r="HS22" i="126"/>
  <c r="HR22" i="126"/>
  <c r="HQ22" i="126"/>
  <c r="HT22" i="126" s="1"/>
  <c r="HQ20" i="126"/>
  <c r="HR20" i="126"/>
  <c r="HS20" i="126"/>
  <c r="HS8" i="126"/>
  <c r="HQ8" i="126"/>
  <c r="HR8" i="126"/>
  <c r="HQ9" i="126"/>
  <c r="HS9" i="126"/>
  <c r="HR9" i="126"/>
  <c r="HS10" i="126"/>
  <c r="HR10" i="126"/>
  <c r="HQ10" i="126"/>
  <c r="HT10" i="126" s="1"/>
  <c r="QL55" i="126"/>
  <c r="QO55" i="126" s="1"/>
  <c r="QL251" i="126"/>
  <c r="QO251" i="126" s="1"/>
  <c r="QL111" i="126"/>
  <c r="QO111" i="126" s="1"/>
  <c r="QL139" i="126"/>
  <c r="QO139" i="126" s="1"/>
  <c r="QL167" i="126"/>
  <c r="QO167" i="126" s="1"/>
  <c r="QL83" i="126"/>
  <c r="QO83" i="126" s="1"/>
  <c r="QL279" i="126"/>
  <c r="QO279" i="126" s="1"/>
  <c r="QL195" i="126"/>
  <c r="QO195" i="126" s="1"/>
  <c r="QL307" i="126"/>
  <c r="QO307" i="126" s="1"/>
  <c r="QL223" i="126"/>
  <c r="QO223" i="126" s="1"/>
  <c r="QL335" i="126"/>
  <c r="QO335" i="126" s="1"/>
  <c r="M59" i="2"/>
  <c r="Z32" i="126" s="1"/>
  <c r="M56" i="2"/>
  <c r="Z28" i="126" s="1"/>
  <c r="QK15" i="126" l="1"/>
  <c r="QJ15" i="126"/>
  <c r="QI15" i="126"/>
  <c r="QL15" i="126" s="1"/>
  <c r="QO15" i="126" s="1"/>
  <c r="HL4" i="126"/>
  <c r="HK4" i="126"/>
  <c r="HJ4" i="126"/>
  <c r="HM4" i="126" s="1"/>
  <c r="HL5" i="126"/>
  <c r="HL6" i="126"/>
  <c r="HJ7" i="126"/>
  <c r="HL7" i="126"/>
  <c r="HK7" i="126"/>
  <c r="HK8" i="126"/>
  <c r="HL8" i="126"/>
  <c r="HL10" i="126"/>
  <c r="HK10" i="126"/>
  <c r="HJ10" i="126"/>
  <c r="HM10" i="126" s="1"/>
  <c r="HL13" i="126"/>
  <c r="HK13" i="126"/>
  <c r="HJ13" i="126"/>
  <c r="HM13" i="126" s="1"/>
  <c r="HL14" i="126"/>
  <c r="HK14" i="126"/>
  <c r="HJ14" i="126"/>
  <c r="HM14" i="126" s="1"/>
  <c r="HJ15" i="126"/>
  <c r="HL15" i="126"/>
  <c r="HK15" i="126"/>
  <c r="HJ6" i="126"/>
  <c r="HK6" i="126"/>
  <c r="HL11" i="126"/>
  <c r="HK11" i="126"/>
  <c r="HJ11" i="126"/>
  <c r="HM11" i="126" s="1"/>
  <c r="HJ8" i="126"/>
  <c r="HM8" i="126" s="1"/>
  <c r="HJ5" i="126"/>
  <c r="HK5" i="126"/>
  <c r="QK239" i="126"/>
  <c r="QJ239" i="126"/>
  <c r="QK323" i="126"/>
  <c r="QJ323" i="126"/>
  <c r="QK127" i="126"/>
  <c r="QJ127" i="126"/>
  <c r="QJ71" i="126"/>
  <c r="QK183" i="126"/>
  <c r="QJ183" i="126"/>
  <c r="QK155" i="126"/>
  <c r="QJ155" i="126"/>
  <c r="QK267" i="126"/>
  <c r="QJ267" i="126"/>
  <c r="QK99" i="126"/>
  <c r="QJ99" i="126"/>
  <c r="QK211" i="126"/>
  <c r="QJ211" i="126"/>
  <c r="QJ43" i="126"/>
  <c r="QK295" i="126"/>
  <c r="QJ295" i="126"/>
  <c r="QK71" i="126"/>
  <c r="QK43" i="126"/>
  <c r="QI239" i="126"/>
  <c r="QL239" i="126" s="1"/>
  <c r="QO239" i="126" s="1"/>
  <c r="QI323" i="126"/>
  <c r="QL323" i="126" s="1"/>
  <c r="QO323" i="126" s="1"/>
  <c r="QI71" i="126"/>
  <c r="QL71" i="126" s="1"/>
  <c r="QO71" i="126" s="1"/>
  <c r="QI183" i="126"/>
  <c r="QL183" i="126" s="1"/>
  <c r="QO183" i="126" s="1"/>
  <c r="QI155" i="126"/>
  <c r="QL155" i="126" s="1"/>
  <c r="QO155" i="126" s="1"/>
  <c r="QI267" i="126"/>
  <c r="QL267" i="126" s="1"/>
  <c r="QO267" i="126" s="1"/>
  <c r="QI127" i="126"/>
  <c r="QL127" i="126" s="1"/>
  <c r="QO127" i="126" s="1"/>
  <c r="QI99" i="126"/>
  <c r="QL99" i="126" s="1"/>
  <c r="QO99" i="126" s="1"/>
  <c r="QI211" i="126"/>
  <c r="QL211" i="126" s="1"/>
  <c r="QO211" i="126" s="1"/>
  <c r="QI43" i="126"/>
  <c r="QL43" i="126" s="1"/>
  <c r="QO43" i="126" s="1"/>
  <c r="QI295" i="126"/>
  <c r="QL295" i="126" s="1"/>
  <c r="QO295" i="126" s="1"/>
  <c r="HK19" i="126"/>
  <c r="HL19" i="126"/>
  <c r="HJ19" i="126"/>
  <c r="HM19" i="126" s="1"/>
  <c r="HK18" i="126"/>
  <c r="HL18" i="126"/>
  <c r="HJ18" i="126"/>
  <c r="HM18" i="126" s="1"/>
  <c r="HK17" i="126"/>
  <c r="HL17" i="126"/>
  <c r="HJ17" i="126"/>
  <c r="HM17" i="126" s="1"/>
  <c r="HL20" i="126"/>
  <c r="HK20" i="126"/>
  <c r="HJ20" i="126"/>
  <c r="HM20" i="126" s="1"/>
  <c r="HL9" i="126"/>
  <c r="HK9" i="126"/>
  <c r="HJ9" i="126"/>
  <c r="HM9" i="126" s="1"/>
  <c r="HL21" i="126"/>
  <c r="HK21" i="126"/>
  <c r="HJ21" i="126"/>
  <c r="HM21" i="126" s="1"/>
  <c r="HL16" i="126"/>
  <c r="HK16" i="126"/>
  <c r="HJ16" i="126"/>
  <c r="HM16" i="126" s="1"/>
  <c r="HL12" i="126"/>
  <c r="HK12" i="126"/>
  <c r="HJ12" i="126"/>
  <c r="HM12" i="126" s="1"/>
  <c r="QJ31" i="126"/>
  <c r="IN4" i="126"/>
  <c r="IM4" i="126"/>
  <c r="IL4" i="126"/>
  <c r="IO4" i="126" s="1"/>
  <c r="IN6" i="126"/>
  <c r="IM6" i="126"/>
  <c r="IL6" i="126"/>
  <c r="IO6" i="126" s="1"/>
  <c r="IN8" i="126"/>
  <c r="IM8" i="126"/>
  <c r="IL8" i="126"/>
  <c r="IO8" i="126" s="1"/>
  <c r="IM9" i="126"/>
  <c r="IN9" i="126"/>
  <c r="IN10" i="126"/>
  <c r="IL10" i="126"/>
  <c r="IM11" i="126"/>
  <c r="IN13" i="126"/>
  <c r="IM13" i="126"/>
  <c r="IL13" i="126"/>
  <c r="IO13" i="126" s="1"/>
  <c r="IM14" i="126"/>
  <c r="IN14" i="126"/>
  <c r="IL14" i="126"/>
  <c r="IO14" i="126" s="1"/>
  <c r="IN15" i="126"/>
  <c r="IM15" i="126"/>
  <c r="IL15" i="126"/>
  <c r="IN16" i="126"/>
  <c r="IM16" i="126"/>
  <c r="IL16" i="126"/>
  <c r="IN17" i="126"/>
  <c r="IM17" i="126"/>
  <c r="IL17" i="126"/>
  <c r="IN19" i="126"/>
  <c r="IM19" i="126"/>
  <c r="IL19" i="126"/>
  <c r="IN20" i="126"/>
  <c r="IN22" i="126"/>
  <c r="IM22" i="126"/>
  <c r="IL22" i="126"/>
  <c r="QK31" i="126"/>
  <c r="IN7" i="126"/>
  <c r="IM7" i="126"/>
  <c r="IL7" i="126"/>
  <c r="IO7" i="126" s="1"/>
  <c r="IN5" i="126"/>
  <c r="IM5" i="126"/>
  <c r="IL5" i="126"/>
  <c r="IO5" i="126" s="1"/>
  <c r="IL20" i="126"/>
  <c r="IM20" i="126"/>
  <c r="IL9" i="126"/>
  <c r="IO9" i="126" s="1"/>
  <c r="IN11" i="126"/>
  <c r="IL11" i="126"/>
  <c r="IO11" i="126" s="1"/>
  <c r="IN21" i="126"/>
  <c r="IM21" i="126"/>
  <c r="IL21" i="126"/>
  <c r="IO21" i="126" s="1"/>
  <c r="IN12" i="126"/>
  <c r="IM12" i="126"/>
  <c r="IL12" i="126"/>
  <c r="IO12" i="126" s="1"/>
  <c r="IM10" i="126"/>
  <c r="IO10" i="126" s="1"/>
  <c r="IN18" i="126"/>
  <c r="IM18" i="126"/>
  <c r="IL18" i="126"/>
  <c r="IO18" i="126" s="1"/>
  <c r="QI31" i="126"/>
  <c r="QL31" i="126" s="1"/>
  <c r="QO31" i="126" s="1"/>
  <c r="QK255" i="126"/>
  <c r="QJ255" i="126"/>
  <c r="QK339" i="126"/>
  <c r="QJ339" i="126"/>
  <c r="QK283" i="126"/>
  <c r="QK143" i="126"/>
  <c r="QJ283" i="126"/>
  <c r="QJ143" i="126"/>
  <c r="QJ87" i="126"/>
  <c r="QK227" i="126"/>
  <c r="QJ227" i="126"/>
  <c r="QK171" i="126"/>
  <c r="QJ171" i="126"/>
  <c r="QK311" i="126"/>
  <c r="QJ311" i="126"/>
  <c r="QK115" i="126"/>
  <c r="QJ115" i="126"/>
  <c r="QJ199" i="126"/>
  <c r="QK59" i="126"/>
  <c r="QJ59" i="126"/>
  <c r="QK199" i="126"/>
  <c r="QK87" i="126"/>
  <c r="QI255" i="126"/>
  <c r="QL255" i="126" s="1"/>
  <c r="QO255" i="126" s="1"/>
  <c r="QI339" i="126"/>
  <c r="QL339" i="126" s="1"/>
  <c r="QO339" i="126" s="1"/>
  <c r="QI283" i="126"/>
  <c r="QL283" i="126" s="1"/>
  <c r="QO283" i="126" s="1"/>
  <c r="QI87" i="126"/>
  <c r="QL87" i="126" s="1"/>
  <c r="QO87" i="126" s="1"/>
  <c r="QI171" i="126"/>
  <c r="QL171" i="126" s="1"/>
  <c r="QO171" i="126" s="1"/>
  <c r="QI227" i="126"/>
  <c r="QL227" i="126" s="1"/>
  <c r="QO227" i="126" s="1"/>
  <c r="QI311" i="126"/>
  <c r="QL311" i="126" s="1"/>
  <c r="QO311" i="126" s="1"/>
  <c r="QI115" i="126"/>
  <c r="QL115" i="126" s="1"/>
  <c r="QO115" i="126" s="1"/>
  <c r="QI199" i="126"/>
  <c r="QL199" i="126" s="1"/>
  <c r="QO199" i="126" s="1"/>
  <c r="QI143" i="126"/>
  <c r="QL143" i="126" s="1"/>
  <c r="QO143" i="126" s="1"/>
  <c r="QI59" i="126"/>
  <c r="QL59" i="126" s="1"/>
  <c r="QO59" i="126" s="1"/>
  <c r="IN24" i="126"/>
  <c r="IM24" i="126"/>
  <c r="IL24" i="126"/>
  <c r="IO24" i="126" s="1"/>
  <c r="IM23" i="126"/>
  <c r="IL23" i="126"/>
  <c r="IN23" i="126"/>
  <c r="HT9" i="126"/>
  <c r="HT8" i="126"/>
  <c r="HT20" i="126"/>
  <c r="HT6" i="126"/>
  <c r="HT5" i="126"/>
  <c r="HT11" i="126"/>
  <c r="HT4" i="126"/>
  <c r="QL19" i="126"/>
  <c r="QO19" i="126" s="1"/>
  <c r="QL47" i="126"/>
  <c r="QO47" i="126" s="1"/>
  <c r="QL75" i="126"/>
  <c r="QO75" i="126" s="1"/>
  <c r="QL187" i="126"/>
  <c r="QO187" i="126" s="1"/>
  <c r="QL131" i="126"/>
  <c r="QO131" i="126" s="1"/>
  <c r="QL215" i="126"/>
  <c r="QO215" i="126" s="1"/>
  <c r="QL327" i="126"/>
  <c r="QO327" i="126" s="1"/>
  <c r="QL103" i="126"/>
  <c r="QO103" i="126" s="1"/>
  <c r="QL243" i="126"/>
  <c r="QO243" i="126" s="1"/>
  <c r="QL299" i="126"/>
  <c r="QO299" i="126" s="1"/>
  <c r="QL159" i="126"/>
  <c r="QO159" i="126" s="1"/>
  <c r="QL271" i="126"/>
  <c r="QO271" i="126" s="1"/>
  <c r="HT12" i="126"/>
  <c r="V5" i="12"/>
  <c r="M55" i="2"/>
  <c r="Z27" i="126" s="1"/>
  <c r="M51" i="2"/>
  <c r="Z25" i="126" s="1"/>
  <c r="M50" i="2"/>
  <c r="Z24" i="126" s="1"/>
  <c r="QI26" i="126" l="1"/>
  <c r="GJ4" i="126"/>
  <c r="GI4" i="126"/>
  <c r="GH4" i="126"/>
  <c r="GK4" i="126" s="1"/>
  <c r="GH5" i="126"/>
  <c r="GJ5" i="126"/>
  <c r="GI5" i="126"/>
  <c r="GJ6" i="126"/>
  <c r="GI6" i="126"/>
  <c r="GH6" i="126"/>
  <c r="GK6" i="126" s="1"/>
  <c r="GI7" i="126"/>
  <c r="GJ7" i="126"/>
  <c r="GH7" i="126"/>
  <c r="GK7" i="126" s="1"/>
  <c r="GJ8" i="126"/>
  <c r="GI8" i="126"/>
  <c r="GH8" i="126"/>
  <c r="GJ9" i="126"/>
  <c r="GI9" i="126"/>
  <c r="GH9" i="126"/>
  <c r="GK9" i="126" s="1"/>
  <c r="GJ10" i="126"/>
  <c r="GJ11" i="126"/>
  <c r="GI11" i="126"/>
  <c r="GH11" i="126"/>
  <c r="GK11" i="126" s="1"/>
  <c r="GI12" i="126"/>
  <c r="GJ12" i="126"/>
  <c r="GJ14" i="126"/>
  <c r="GI14" i="126"/>
  <c r="GH14" i="126"/>
  <c r="GK14" i="126" s="1"/>
  <c r="GI16" i="126"/>
  <c r="GJ16" i="126"/>
  <c r="GH16" i="126"/>
  <c r="GK16" i="126" s="1"/>
  <c r="GJ17" i="126"/>
  <c r="GJ18" i="126"/>
  <c r="GJ20" i="126"/>
  <c r="GI20" i="126"/>
  <c r="GH20" i="126"/>
  <c r="GK20" i="126" s="1"/>
  <c r="GJ21" i="126"/>
  <c r="GI21" i="126"/>
  <c r="GH21" i="126"/>
  <c r="GK21" i="126" s="1"/>
  <c r="QK26" i="126"/>
  <c r="QJ26" i="126"/>
  <c r="GH10" i="126"/>
  <c r="GI10" i="126"/>
  <c r="GJ19" i="126"/>
  <c r="GH19" i="126"/>
  <c r="GI19" i="126"/>
  <c r="GJ15" i="126"/>
  <c r="GI15" i="126"/>
  <c r="GH15" i="126"/>
  <c r="GK15" i="126" s="1"/>
  <c r="GH17" i="126"/>
  <c r="GI17" i="126"/>
  <c r="GJ13" i="126"/>
  <c r="GH13" i="126"/>
  <c r="GI13" i="126"/>
  <c r="GJ22" i="126"/>
  <c r="GI22" i="126"/>
  <c r="GH22" i="126"/>
  <c r="GK22" i="126" s="1"/>
  <c r="GH12" i="126"/>
  <c r="GK12" i="126" s="1"/>
  <c r="GH18" i="126"/>
  <c r="GI18" i="126"/>
  <c r="QJ278" i="126"/>
  <c r="QJ166" i="126"/>
  <c r="QK250" i="126"/>
  <c r="QJ250" i="126"/>
  <c r="QK166" i="126"/>
  <c r="QK278" i="126"/>
  <c r="QK110" i="126"/>
  <c r="QK82" i="126"/>
  <c r="QJ110" i="126"/>
  <c r="QK222" i="126"/>
  <c r="QK54" i="126"/>
  <c r="QJ222" i="126"/>
  <c r="QJ54" i="126"/>
  <c r="QK334" i="126"/>
  <c r="QJ334" i="126"/>
  <c r="QJ82" i="126"/>
  <c r="QK194" i="126"/>
  <c r="QJ194" i="126"/>
  <c r="QK306" i="126"/>
  <c r="QJ306" i="126"/>
  <c r="QK138" i="126"/>
  <c r="QJ138" i="126"/>
  <c r="QI278" i="126"/>
  <c r="QL278" i="126" s="1"/>
  <c r="QO278" i="126" s="1"/>
  <c r="QI166" i="126"/>
  <c r="QL166" i="126" s="1"/>
  <c r="QO166" i="126" s="1"/>
  <c r="QI222" i="126"/>
  <c r="QL222" i="126" s="1"/>
  <c r="QO222" i="126" s="1"/>
  <c r="QI54" i="126"/>
  <c r="QL54" i="126" s="1"/>
  <c r="QO54" i="126" s="1"/>
  <c r="QI250" i="126"/>
  <c r="QL250" i="126" s="1"/>
  <c r="QO250" i="126" s="1"/>
  <c r="QI334" i="126"/>
  <c r="QL334" i="126" s="1"/>
  <c r="QO334" i="126" s="1"/>
  <c r="QI82" i="126"/>
  <c r="QL82" i="126" s="1"/>
  <c r="QO82" i="126" s="1"/>
  <c r="QI306" i="126"/>
  <c r="QL306" i="126" s="1"/>
  <c r="QO306" i="126" s="1"/>
  <c r="QI110" i="126"/>
  <c r="QL110" i="126" s="1"/>
  <c r="QO110" i="126" s="1"/>
  <c r="QI194" i="126"/>
  <c r="QL194" i="126" s="1"/>
  <c r="QO194" i="126" s="1"/>
  <c r="QI138" i="126"/>
  <c r="QL138" i="126" s="1"/>
  <c r="QO138" i="126" s="1"/>
  <c r="QI30" i="126"/>
  <c r="GQ4" i="126"/>
  <c r="GP4" i="126"/>
  <c r="GO4" i="126"/>
  <c r="GR4" i="126" s="1"/>
  <c r="GQ5" i="126"/>
  <c r="GP5" i="126"/>
  <c r="GO5" i="126"/>
  <c r="GR5" i="126" s="1"/>
  <c r="GQ6" i="126"/>
  <c r="GP6" i="126"/>
  <c r="GO6" i="126"/>
  <c r="GR6" i="126" s="1"/>
  <c r="GQ8" i="126"/>
  <c r="GO9" i="126"/>
  <c r="GQ9" i="126"/>
  <c r="GP9" i="126"/>
  <c r="GO10" i="126"/>
  <c r="GQ10" i="126"/>
  <c r="GP10" i="126"/>
  <c r="GO11" i="126"/>
  <c r="GQ11" i="126"/>
  <c r="GP11" i="126"/>
  <c r="GQ12" i="126"/>
  <c r="GP13" i="126"/>
  <c r="GQ13" i="126"/>
  <c r="GO15" i="126"/>
  <c r="GQ16" i="126"/>
  <c r="GO16" i="126"/>
  <c r="GQ19" i="126"/>
  <c r="GQ21" i="126"/>
  <c r="GO21" i="126"/>
  <c r="GP22" i="126"/>
  <c r="GQ14" i="126"/>
  <c r="GP14" i="126"/>
  <c r="GO14" i="126"/>
  <c r="GR14" i="126" s="1"/>
  <c r="GO12" i="126"/>
  <c r="GP12" i="126"/>
  <c r="GQ7" i="126"/>
  <c r="GP7" i="126"/>
  <c r="GO19" i="126"/>
  <c r="GO7" i="126"/>
  <c r="GR7" i="126" s="1"/>
  <c r="GP19" i="126"/>
  <c r="GP16" i="126"/>
  <c r="GR16" i="126" s="1"/>
  <c r="GQ17" i="126"/>
  <c r="GP17" i="126"/>
  <c r="GO17" i="126"/>
  <c r="GR17" i="126" s="1"/>
  <c r="GQ15" i="126"/>
  <c r="GP15" i="126"/>
  <c r="GO8" i="126"/>
  <c r="GP8" i="126"/>
  <c r="QI310" i="126"/>
  <c r="QI198" i="126"/>
  <c r="QI282" i="126"/>
  <c r="QI254" i="126"/>
  <c r="QI338" i="126"/>
  <c r="QI170" i="126"/>
  <c r="QI226" i="126"/>
  <c r="QI58" i="126"/>
  <c r="QI142" i="126"/>
  <c r="QI86" i="126"/>
  <c r="QI114" i="126"/>
  <c r="GO13" i="126"/>
  <c r="GR13" i="126" s="1"/>
  <c r="GQ22" i="126"/>
  <c r="GP21" i="126"/>
  <c r="QJ310" i="126"/>
  <c r="QJ198" i="126"/>
  <c r="QK282" i="126"/>
  <c r="QK170" i="126"/>
  <c r="QJ282" i="126"/>
  <c r="QJ170" i="126"/>
  <c r="QK310" i="126"/>
  <c r="QK254" i="126"/>
  <c r="QJ254" i="126"/>
  <c r="QK338" i="126"/>
  <c r="QJ338" i="126"/>
  <c r="QK58" i="126"/>
  <c r="QK142" i="126"/>
  <c r="QJ142" i="126"/>
  <c r="QK226" i="126"/>
  <c r="QJ226" i="126"/>
  <c r="QJ58" i="126"/>
  <c r="QK198" i="126"/>
  <c r="QK86" i="126"/>
  <c r="QJ86" i="126"/>
  <c r="QK114" i="126"/>
  <c r="QJ114" i="126"/>
  <c r="QK30" i="126"/>
  <c r="QJ30" i="126"/>
  <c r="QL30" i="126" s="1"/>
  <c r="QO30" i="126" s="1"/>
  <c r="GO22" i="126"/>
  <c r="GR22" i="126" s="1"/>
  <c r="GQ20" i="126"/>
  <c r="GO20" i="126"/>
  <c r="GP20" i="126"/>
  <c r="GQ18" i="126"/>
  <c r="GP18" i="126"/>
  <c r="GO18" i="126"/>
  <c r="GR18" i="126" s="1"/>
  <c r="QK11" i="126"/>
  <c r="QJ11" i="126"/>
  <c r="QI11" i="126"/>
  <c r="QL11" i="126" s="1"/>
  <c r="QO11" i="126" s="1"/>
  <c r="HE4" i="126"/>
  <c r="HD4" i="126"/>
  <c r="HC4" i="126"/>
  <c r="HF4" i="126" s="1"/>
  <c r="HE5" i="126"/>
  <c r="HD5" i="126"/>
  <c r="HC5" i="126"/>
  <c r="HF5" i="126" s="1"/>
  <c r="HE6" i="126"/>
  <c r="HE7" i="126"/>
  <c r="HD7" i="126"/>
  <c r="HC7" i="126"/>
  <c r="HF7" i="126" s="1"/>
  <c r="HE8" i="126"/>
  <c r="HD8" i="126"/>
  <c r="HC8" i="126"/>
  <c r="HF8" i="126" s="1"/>
  <c r="HE9" i="126"/>
  <c r="HC9" i="126"/>
  <c r="HE10" i="126"/>
  <c r="HC11" i="126"/>
  <c r="HE11" i="126"/>
  <c r="HD11" i="126"/>
  <c r="HC13" i="126"/>
  <c r="HE13" i="126"/>
  <c r="HD13" i="126"/>
  <c r="HE14" i="126"/>
  <c r="HD14" i="126"/>
  <c r="HC14" i="126"/>
  <c r="HF14" i="126" s="1"/>
  <c r="HC15" i="126"/>
  <c r="HE15" i="126"/>
  <c r="HD15" i="126"/>
  <c r="HE16" i="126"/>
  <c r="HC17" i="126"/>
  <c r="HE17" i="126"/>
  <c r="HD17" i="126"/>
  <c r="HE18" i="126"/>
  <c r="HD18" i="126"/>
  <c r="HC18" i="126"/>
  <c r="HD19" i="126"/>
  <c r="HE19" i="126"/>
  <c r="HC19" i="126"/>
  <c r="HF19" i="126" s="1"/>
  <c r="HC6" i="126"/>
  <c r="HD6" i="126"/>
  <c r="HD9" i="126"/>
  <c r="HC10" i="126"/>
  <c r="HD10" i="126"/>
  <c r="HE20" i="126"/>
  <c r="HD20" i="126"/>
  <c r="HC20" i="126"/>
  <c r="HF20" i="126" s="1"/>
  <c r="HE12" i="126"/>
  <c r="HD12" i="126"/>
  <c r="HC12" i="126"/>
  <c r="HF12" i="126" s="1"/>
  <c r="HC16" i="126"/>
  <c r="HD16" i="126"/>
  <c r="QK319" i="126"/>
  <c r="QK207" i="126"/>
  <c r="QJ319" i="126"/>
  <c r="QJ207" i="126"/>
  <c r="QJ179" i="126"/>
  <c r="QJ151" i="126"/>
  <c r="QK291" i="126"/>
  <c r="QK263" i="126"/>
  <c r="QK235" i="126"/>
  <c r="QJ291" i="126"/>
  <c r="QJ263" i="126"/>
  <c r="QJ235" i="126"/>
  <c r="QK179" i="126"/>
  <c r="QK123" i="126"/>
  <c r="QJ123" i="126"/>
  <c r="QK151" i="126"/>
  <c r="QK67" i="126"/>
  <c r="QJ67" i="126"/>
  <c r="QK39" i="126"/>
  <c r="QK95" i="126"/>
  <c r="QJ39" i="126"/>
  <c r="QJ95" i="126"/>
  <c r="QI319" i="126"/>
  <c r="QL319" i="126" s="1"/>
  <c r="QO319" i="126" s="1"/>
  <c r="QI207" i="126"/>
  <c r="QL207" i="126" s="1"/>
  <c r="QO207" i="126" s="1"/>
  <c r="QI179" i="126"/>
  <c r="QL179" i="126" s="1"/>
  <c r="QO179" i="126" s="1"/>
  <c r="QI151" i="126"/>
  <c r="QL151" i="126" s="1"/>
  <c r="QO151" i="126" s="1"/>
  <c r="QI291" i="126"/>
  <c r="QL291" i="126" s="1"/>
  <c r="QO291" i="126" s="1"/>
  <c r="QI263" i="126"/>
  <c r="QL263" i="126" s="1"/>
  <c r="QO263" i="126" s="1"/>
  <c r="QI235" i="126"/>
  <c r="QL235" i="126" s="1"/>
  <c r="QO235" i="126" s="1"/>
  <c r="QI123" i="126"/>
  <c r="QL123" i="126" s="1"/>
  <c r="QO123" i="126" s="1"/>
  <c r="QI67" i="126"/>
  <c r="QL67" i="126" s="1"/>
  <c r="QO67" i="126" s="1"/>
  <c r="QI39" i="126"/>
  <c r="QL39" i="126" s="1"/>
  <c r="QO39" i="126" s="1"/>
  <c r="QI95" i="126"/>
  <c r="QL95" i="126" s="1"/>
  <c r="QO95" i="126" s="1"/>
  <c r="IO23" i="126"/>
  <c r="IO20" i="126"/>
  <c r="IO22" i="126"/>
  <c r="IO19" i="126"/>
  <c r="IO17" i="126"/>
  <c r="IO16" i="126"/>
  <c r="IO15" i="126"/>
  <c r="HM5" i="126"/>
  <c r="HM6" i="126"/>
  <c r="HM15" i="126"/>
  <c r="HM7" i="126"/>
  <c r="M114" i="2"/>
  <c r="Z59" i="126" s="1"/>
  <c r="M115" i="2"/>
  <c r="Z60" i="126" s="1"/>
  <c r="M111" i="2"/>
  <c r="Z55" i="126" s="1"/>
  <c r="M112" i="2"/>
  <c r="Z56" i="126" s="1"/>
  <c r="M106" i="2"/>
  <c r="Z52" i="126" s="1"/>
  <c r="M107" i="2"/>
  <c r="Z53" i="126" s="1"/>
  <c r="M105" i="2"/>
  <c r="Z51" i="126" s="1"/>
  <c r="M100" i="2"/>
  <c r="Z48" i="126" s="1"/>
  <c r="M101" i="2"/>
  <c r="Z49" i="126" s="1"/>
  <c r="M92" i="2"/>
  <c r="Z45" i="126" s="1"/>
  <c r="M93" i="2"/>
  <c r="Z46" i="126" s="1"/>
  <c r="M86" i="2"/>
  <c r="Z41" i="126" s="1"/>
  <c r="M87" i="2"/>
  <c r="Z42" i="126" s="1"/>
  <c r="M77" i="2"/>
  <c r="Z38" i="126" s="1"/>
  <c r="M78" i="2"/>
  <c r="Z39" i="126" s="1"/>
  <c r="M44" i="2"/>
  <c r="Z20" i="126" s="1"/>
  <c r="M45" i="2"/>
  <c r="Z21" i="126" s="1"/>
  <c r="M30" i="2"/>
  <c r="Z13" i="126" s="1"/>
  <c r="M31" i="2"/>
  <c r="Z14" i="126" s="1"/>
  <c r="K33" i="12"/>
  <c r="QI13" i="126" l="1"/>
  <c r="DQ4" i="126"/>
  <c r="DP4" i="126"/>
  <c r="DP5" i="126"/>
  <c r="DQ7" i="126"/>
  <c r="DQ8" i="126"/>
  <c r="DP10" i="126"/>
  <c r="DR10" i="126"/>
  <c r="DQ11" i="126"/>
  <c r="DR13" i="126"/>
  <c r="DQ20" i="126"/>
  <c r="DR15" i="126"/>
  <c r="DP15" i="126"/>
  <c r="DQ15" i="126"/>
  <c r="DP7" i="126"/>
  <c r="DR14" i="126"/>
  <c r="DP14" i="126"/>
  <c r="DR7" i="126"/>
  <c r="DR9" i="126"/>
  <c r="DQ9" i="126"/>
  <c r="DP9" i="126"/>
  <c r="DS9" i="126" s="1"/>
  <c r="DR5" i="126"/>
  <c r="DQ5" i="126"/>
  <c r="DR24" i="126"/>
  <c r="DP24" i="126"/>
  <c r="DQ24" i="126"/>
  <c r="QI321" i="126"/>
  <c r="QI209" i="126"/>
  <c r="QI125" i="126"/>
  <c r="QI265" i="126"/>
  <c r="QI181" i="126"/>
  <c r="QI97" i="126"/>
  <c r="QI69" i="126"/>
  <c r="QI153" i="126"/>
  <c r="QI293" i="126"/>
  <c r="QI41" i="126"/>
  <c r="QI237" i="126"/>
  <c r="DR6" i="126"/>
  <c r="DQ6" i="126"/>
  <c r="QK13" i="126"/>
  <c r="QJ13" i="126"/>
  <c r="DR4" i="126"/>
  <c r="DS4" i="126" s="1"/>
  <c r="DQ10" i="126"/>
  <c r="DS10" i="126" s="1"/>
  <c r="DP8" i="126"/>
  <c r="DP13" i="126"/>
  <c r="DQ13" i="126"/>
  <c r="DR8" i="126"/>
  <c r="DP6" i="126"/>
  <c r="DS6" i="126" s="1"/>
  <c r="DP11" i="126"/>
  <c r="DR11" i="126"/>
  <c r="DR22" i="126"/>
  <c r="DP22" i="126"/>
  <c r="DQ22" i="126"/>
  <c r="QJ321" i="126"/>
  <c r="QJ125" i="126"/>
  <c r="QK321" i="126"/>
  <c r="QK97" i="126"/>
  <c r="QK69" i="126"/>
  <c r="QJ97" i="126"/>
  <c r="QJ69" i="126"/>
  <c r="QK181" i="126"/>
  <c r="QJ181" i="126"/>
  <c r="QK237" i="126"/>
  <c r="QK153" i="126"/>
  <c r="QJ153" i="126"/>
  <c r="QK265" i="126"/>
  <c r="QJ265" i="126"/>
  <c r="QK209" i="126"/>
  <c r="QJ209" i="126"/>
  <c r="QK41" i="126"/>
  <c r="QJ41" i="126"/>
  <c r="QK293" i="126"/>
  <c r="QJ293" i="126"/>
  <c r="QK125" i="126"/>
  <c r="QJ237" i="126"/>
  <c r="DQ14" i="126"/>
  <c r="DP20" i="126"/>
  <c r="DR20" i="126"/>
  <c r="DQ18" i="126"/>
  <c r="DP18" i="126"/>
  <c r="DR18" i="126"/>
  <c r="DR17" i="126"/>
  <c r="DQ17" i="126"/>
  <c r="DP17" i="126"/>
  <c r="DS17" i="126" s="1"/>
  <c r="DR21" i="126"/>
  <c r="DQ21" i="126"/>
  <c r="DP21" i="126"/>
  <c r="DS21" i="126" s="1"/>
  <c r="DR19" i="126"/>
  <c r="DQ19" i="126"/>
  <c r="DP19" i="126"/>
  <c r="DS19" i="126" s="1"/>
  <c r="DP12" i="126"/>
  <c r="DR12" i="126"/>
  <c r="DQ12" i="126"/>
  <c r="DR16" i="126"/>
  <c r="DQ16" i="126"/>
  <c r="DP16" i="126"/>
  <c r="DS16" i="126" s="1"/>
  <c r="DR23" i="126"/>
  <c r="DQ23" i="126"/>
  <c r="DP23" i="126"/>
  <c r="DS23" i="126" s="1"/>
  <c r="QK9" i="126"/>
  <c r="DK4" i="126"/>
  <c r="DJ4" i="126"/>
  <c r="DI4" i="126"/>
  <c r="DL4" i="126" s="1"/>
  <c r="DK5" i="126"/>
  <c r="DJ5" i="126"/>
  <c r="DI5" i="126"/>
  <c r="DL5" i="126" s="1"/>
  <c r="DK6" i="126"/>
  <c r="DI6" i="126"/>
  <c r="DI7" i="126"/>
  <c r="DK7" i="126"/>
  <c r="DJ7" i="126"/>
  <c r="DK8" i="126"/>
  <c r="DJ8" i="126"/>
  <c r="DI8" i="126"/>
  <c r="DL8" i="126" s="1"/>
  <c r="DK9" i="126"/>
  <c r="DJ9" i="126"/>
  <c r="DI9" i="126"/>
  <c r="DL9" i="126" s="1"/>
  <c r="DI10" i="126"/>
  <c r="DI11" i="126"/>
  <c r="DJ11" i="126"/>
  <c r="DI12" i="126"/>
  <c r="DI14" i="126"/>
  <c r="DJ14" i="126"/>
  <c r="DK10" i="126"/>
  <c r="DJ10" i="126"/>
  <c r="DL10" i="126" s="1"/>
  <c r="DK12" i="126"/>
  <c r="DJ12" i="126"/>
  <c r="DI18" i="126"/>
  <c r="DJ18" i="126"/>
  <c r="DJ16" i="126"/>
  <c r="DJ6" i="126"/>
  <c r="DL6" i="126" s="1"/>
  <c r="DI22" i="126"/>
  <c r="DJ22" i="126"/>
  <c r="DK22" i="126"/>
  <c r="QI9" i="126"/>
  <c r="QJ9" i="126"/>
  <c r="QJ317" i="126"/>
  <c r="QK317" i="126"/>
  <c r="QK121" i="126"/>
  <c r="QJ121" i="126"/>
  <c r="QK177" i="126"/>
  <c r="QJ177" i="126"/>
  <c r="QK289" i="126"/>
  <c r="QJ289" i="126"/>
  <c r="QK233" i="126"/>
  <c r="QJ233" i="126"/>
  <c r="QK93" i="126"/>
  <c r="QJ93" i="126"/>
  <c r="QK205" i="126"/>
  <c r="QJ205" i="126"/>
  <c r="QK261" i="126"/>
  <c r="QJ261" i="126"/>
  <c r="QK65" i="126"/>
  <c r="QJ65" i="126"/>
  <c r="QJ37" i="126"/>
  <c r="QJ149" i="126"/>
  <c r="QK37" i="126"/>
  <c r="QK149" i="126"/>
  <c r="QI289" i="126"/>
  <c r="QL289" i="126" s="1"/>
  <c r="QO289" i="126" s="1"/>
  <c r="QI177" i="126"/>
  <c r="QL177" i="126" s="1"/>
  <c r="QO177" i="126" s="1"/>
  <c r="QI317" i="126"/>
  <c r="QL317" i="126" s="1"/>
  <c r="QO317" i="126" s="1"/>
  <c r="QI149" i="126"/>
  <c r="QL149" i="126" s="1"/>
  <c r="QO149" i="126" s="1"/>
  <c r="QI121" i="126"/>
  <c r="QL121" i="126" s="1"/>
  <c r="QO121" i="126" s="1"/>
  <c r="QI261" i="126"/>
  <c r="QL261" i="126" s="1"/>
  <c r="QO261" i="126" s="1"/>
  <c r="QI233" i="126"/>
  <c r="QL233" i="126" s="1"/>
  <c r="QO233" i="126" s="1"/>
  <c r="QI93" i="126"/>
  <c r="QL93" i="126" s="1"/>
  <c r="QO93" i="126" s="1"/>
  <c r="QI205" i="126"/>
  <c r="QL205" i="126" s="1"/>
  <c r="QO205" i="126" s="1"/>
  <c r="QI65" i="126"/>
  <c r="QL65" i="126" s="1"/>
  <c r="QO65" i="126" s="1"/>
  <c r="QI37" i="126"/>
  <c r="QL37" i="126" s="1"/>
  <c r="QO37" i="126" s="1"/>
  <c r="DK11" i="126"/>
  <c r="DL11" i="126" s="1"/>
  <c r="DK13" i="126"/>
  <c r="DJ13" i="126"/>
  <c r="DI13" i="126"/>
  <c r="DL13" i="126" s="1"/>
  <c r="DK14" i="126"/>
  <c r="DI15" i="126"/>
  <c r="DK15" i="126"/>
  <c r="DJ15" i="126"/>
  <c r="DK16" i="126"/>
  <c r="DI16" i="126"/>
  <c r="DK18" i="126"/>
  <c r="DK19" i="126"/>
  <c r="DJ19" i="126"/>
  <c r="DI19" i="126"/>
  <c r="DL19" i="126" s="1"/>
  <c r="DK20" i="126"/>
  <c r="DJ20" i="126"/>
  <c r="DI20" i="126"/>
  <c r="DL20" i="126" s="1"/>
  <c r="DJ17" i="126"/>
  <c r="DI17" i="126"/>
  <c r="DK17" i="126"/>
  <c r="DK23" i="126"/>
  <c r="DJ23" i="126"/>
  <c r="DI23" i="126"/>
  <c r="DL23" i="126" s="1"/>
  <c r="DJ24" i="126"/>
  <c r="DK24" i="126"/>
  <c r="DI24" i="126"/>
  <c r="DL24" i="126" s="1"/>
  <c r="DK21" i="126"/>
  <c r="DI21" i="126"/>
  <c r="DJ21" i="126"/>
  <c r="QI154" i="126"/>
  <c r="QK14" i="126"/>
  <c r="QJ14" i="126"/>
  <c r="QI14" i="126"/>
  <c r="QL14" i="126" s="1"/>
  <c r="QO14" i="126" s="1"/>
  <c r="FO4" i="126"/>
  <c r="FN4" i="126"/>
  <c r="FM4" i="126"/>
  <c r="FP4" i="126" s="1"/>
  <c r="FO5" i="126"/>
  <c r="FN5" i="126"/>
  <c r="FM5" i="126"/>
  <c r="FO6" i="126"/>
  <c r="FN6" i="126"/>
  <c r="FM6" i="126"/>
  <c r="FP6" i="126" s="1"/>
  <c r="FO12" i="126"/>
  <c r="FN12" i="126"/>
  <c r="FM12" i="126"/>
  <c r="FO13" i="126"/>
  <c r="FN13" i="126"/>
  <c r="FM13" i="126"/>
  <c r="FO14" i="126"/>
  <c r="FN14" i="126"/>
  <c r="FM14" i="126"/>
  <c r="FP14" i="126" s="1"/>
  <c r="FO15" i="126"/>
  <c r="FO19" i="126"/>
  <c r="FM19" i="126"/>
  <c r="FO7" i="126"/>
  <c r="FN7" i="126"/>
  <c r="FM7" i="126"/>
  <c r="FP7" i="126" s="1"/>
  <c r="FO8" i="126"/>
  <c r="FN8" i="126"/>
  <c r="FM15" i="126"/>
  <c r="FN15" i="126"/>
  <c r="FM8" i="126"/>
  <c r="FP8" i="126" s="1"/>
  <c r="FO20" i="126"/>
  <c r="FN20" i="126"/>
  <c r="FM20" i="126"/>
  <c r="FP20" i="126" s="1"/>
  <c r="FO18" i="126"/>
  <c r="FN18" i="126"/>
  <c r="FM18" i="126"/>
  <c r="FP18" i="126" s="1"/>
  <c r="QJ294" i="126"/>
  <c r="QJ182" i="126"/>
  <c r="QK266" i="126"/>
  <c r="QK154" i="126"/>
  <c r="QJ266" i="126"/>
  <c r="QJ154" i="126"/>
  <c r="QL154" i="126" s="1"/>
  <c r="QO154" i="126" s="1"/>
  <c r="QK238" i="126"/>
  <c r="QK210" i="126"/>
  <c r="QK182" i="126"/>
  <c r="QJ238" i="126"/>
  <c r="QJ210" i="126"/>
  <c r="QK294" i="126"/>
  <c r="QK322" i="126"/>
  <c r="QK98" i="126"/>
  <c r="QJ98" i="126"/>
  <c r="QK126" i="126"/>
  <c r="QJ126" i="126"/>
  <c r="QJ322" i="126"/>
  <c r="QK70" i="126"/>
  <c r="QJ70" i="126"/>
  <c r="QK42" i="126"/>
  <c r="QJ42" i="126"/>
  <c r="QI294" i="126"/>
  <c r="QL294" i="126" s="1"/>
  <c r="QO294" i="126" s="1"/>
  <c r="QI182" i="126"/>
  <c r="QL182" i="126" s="1"/>
  <c r="QO182" i="126" s="1"/>
  <c r="QI266" i="126"/>
  <c r="QL266" i="126" s="1"/>
  <c r="QO266" i="126" s="1"/>
  <c r="QI238" i="126"/>
  <c r="QL238" i="126" s="1"/>
  <c r="QO238" i="126" s="1"/>
  <c r="QI210" i="126"/>
  <c r="QL210" i="126" s="1"/>
  <c r="QO210" i="126" s="1"/>
  <c r="QI126" i="126"/>
  <c r="QL126" i="126" s="1"/>
  <c r="QO126" i="126" s="1"/>
  <c r="QI322" i="126"/>
  <c r="QL322" i="126" s="1"/>
  <c r="QO322" i="126" s="1"/>
  <c r="QI70" i="126"/>
  <c r="QL70" i="126" s="1"/>
  <c r="QO70" i="126" s="1"/>
  <c r="QI98" i="126"/>
  <c r="QL98" i="126" s="1"/>
  <c r="QO98" i="126" s="1"/>
  <c r="QI42" i="126"/>
  <c r="QL42" i="126" s="1"/>
  <c r="QO42" i="126" s="1"/>
  <c r="FN19" i="126"/>
  <c r="FN10" i="126"/>
  <c r="FM10" i="126"/>
  <c r="FO10" i="126"/>
  <c r="FN9" i="126"/>
  <c r="FM9" i="126"/>
  <c r="FO9" i="126"/>
  <c r="FO17" i="126"/>
  <c r="FN17" i="126"/>
  <c r="FM17" i="126"/>
  <c r="FP17" i="126" s="1"/>
  <c r="FO11" i="126"/>
  <c r="FN11" i="126"/>
  <c r="FM11" i="126"/>
  <c r="FP11" i="126" s="1"/>
  <c r="FO21" i="126"/>
  <c r="FN21" i="126"/>
  <c r="FM21" i="126"/>
  <c r="FP21" i="126" s="1"/>
  <c r="FM16" i="126"/>
  <c r="FN16" i="126"/>
  <c r="FO16" i="126"/>
  <c r="QI178" i="126"/>
  <c r="QI38" i="126"/>
  <c r="QK10" i="126"/>
  <c r="QJ10" i="126"/>
  <c r="QI10" i="126"/>
  <c r="QL10" i="126" s="1"/>
  <c r="QO10" i="126" s="1"/>
  <c r="FH4" i="126"/>
  <c r="FG4" i="126"/>
  <c r="FF4" i="126"/>
  <c r="FH5" i="126"/>
  <c r="FG5" i="126"/>
  <c r="FF5" i="126"/>
  <c r="FI5" i="126" s="1"/>
  <c r="FH6" i="126"/>
  <c r="FG6" i="126"/>
  <c r="FH7" i="126"/>
  <c r="FG7" i="126"/>
  <c r="FF7" i="126"/>
  <c r="FI7" i="126" s="1"/>
  <c r="FH8" i="126"/>
  <c r="FG8" i="126"/>
  <c r="FH10" i="126"/>
  <c r="FG10" i="126"/>
  <c r="FF10" i="126"/>
  <c r="FI10" i="126" s="1"/>
  <c r="FF11" i="126"/>
  <c r="FH11" i="126"/>
  <c r="FG11" i="126"/>
  <c r="FF12" i="126"/>
  <c r="FH12" i="126"/>
  <c r="FG12" i="126"/>
  <c r="FH13" i="126"/>
  <c r="FG14" i="126"/>
  <c r="FH14" i="126"/>
  <c r="FH15" i="126"/>
  <c r="FG15" i="126"/>
  <c r="FF15" i="126"/>
  <c r="FI15" i="126" s="1"/>
  <c r="FH18" i="126"/>
  <c r="FG18" i="126"/>
  <c r="FF18" i="126"/>
  <c r="FI18" i="126" s="1"/>
  <c r="QK178" i="126"/>
  <c r="QK38" i="126"/>
  <c r="FH9" i="126"/>
  <c r="FG9" i="126"/>
  <c r="FF9" i="126"/>
  <c r="FI9" i="126" s="1"/>
  <c r="FH17" i="126"/>
  <c r="FG17" i="126"/>
  <c r="FF17" i="126"/>
  <c r="FI17" i="126" s="1"/>
  <c r="FF8" i="126"/>
  <c r="FI8" i="126" s="1"/>
  <c r="FH19" i="126"/>
  <c r="FF19" i="126"/>
  <c r="FG19" i="126"/>
  <c r="FF6" i="126"/>
  <c r="FI6" i="126" s="1"/>
  <c r="FF24" i="126"/>
  <c r="FH24" i="126"/>
  <c r="FF13" i="126"/>
  <c r="FG22" i="126"/>
  <c r="FG13" i="126"/>
  <c r="FF14" i="126"/>
  <c r="FI14" i="126" s="1"/>
  <c r="FH16" i="126"/>
  <c r="FG16" i="126"/>
  <c r="FF16" i="126"/>
  <c r="FI16" i="126" s="1"/>
  <c r="QJ262" i="126"/>
  <c r="QJ150" i="126"/>
  <c r="QK234" i="126"/>
  <c r="QJ234" i="126"/>
  <c r="QK66" i="126"/>
  <c r="QK262" i="126"/>
  <c r="QK206" i="126"/>
  <c r="QJ206" i="126"/>
  <c r="QK318" i="126"/>
  <c r="QK290" i="126"/>
  <c r="QJ66" i="126"/>
  <c r="QK94" i="126"/>
  <c r="QJ94" i="126"/>
  <c r="QK122" i="126"/>
  <c r="QJ122" i="126"/>
  <c r="QJ290" i="126"/>
  <c r="QK150" i="126"/>
  <c r="QJ318" i="126"/>
  <c r="QJ38" i="126"/>
  <c r="QL38" i="126" s="1"/>
  <c r="QO38" i="126" s="1"/>
  <c r="QJ178" i="126"/>
  <c r="QL178" i="126" s="1"/>
  <c r="QO178" i="126" s="1"/>
  <c r="QI262" i="126"/>
  <c r="QL262" i="126" s="1"/>
  <c r="QO262" i="126" s="1"/>
  <c r="QI150" i="126"/>
  <c r="QL150" i="126" s="1"/>
  <c r="QO150" i="126" s="1"/>
  <c r="QI234" i="126"/>
  <c r="QL234" i="126" s="1"/>
  <c r="QO234" i="126" s="1"/>
  <c r="QI318" i="126"/>
  <c r="QL318" i="126" s="1"/>
  <c r="QO318" i="126" s="1"/>
  <c r="QI66" i="126"/>
  <c r="QL66" i="126" s="1"/>
  <c r="QO66" i="126" s="1"/>
  <c r="QI94" i="126"/>
  <c r="QL94" i="126" s="1"/>
  <c r="QO94" i="126" s="1"/>
  <c r="QI206" i="126"/>
  <c r="QL206" i="126" s="1"/>
  <c r="QO206" i="126" s="1"/>
  <c r="QI122" i="126"/>
  <c r="QL122" i="126" s="1"/>
  <c r="QO122" i="126" s="1"/>
  <c r="QI290" i="126"/>
  <c r="QL290" i="126" s="1"/>
  <c r="QO290" i="126" s="1"/>
  <c r="FH20" i="126"/>
  <c r="FG20" i="126"/>
  <c r="FF20" i="126"/>
  <c r="FI20" i="126" s="1"/>
  <c r="FH21" i="126"/>
  <c r="FG21" i="126"/>
  <c r="FF21" i="126"/>
  <c r="FI21" i="126" s="1"/>
  <c r="FH22" i="126"/>
  <c r="FF22" i="126"/>
  <c r="FG24" i="126"/>
  <c r="FH23" i="126"/>
  <c r="FG23" i="126"/>
  <c r="FF23" i="126"/>
  <c r="FI23" i="126" s="1"/>
  <c r="KK4" i="126"/>
  <c r="KJ4" i="126"/>
  <c r="KI4" i="126"/>
  <c r="KK5" i="126"/>
  <c r="KJ5" i="126"/>
  <c r="KI5" i="126"/>
  <c r="KL5" i="126" s="1"/>
  <c r="KI6" i="126"/>
  <c r="KK6" i="126"/>
  <c r="KJ6" i="126"/>
  <c r="KK7" i="126"/>
  <c r="KI8" i="126"/>
  <c r="KK8" i="126"/>
  <c r="KJ8" i="126"/>
  <c r="KK9" i="126"/>
  <c r="KJ9" i="126"/>
  <c r="KI9" i="126"/>
  <c r="KL9" i="126" s="1"/>
  <c r="KK10" i="126"/>
  <c r="KI11" i="126"/>
  <c r="KI12" i="126"/>
  <c r="KI13" i="126"/>
  <c r="KK14" i="126"/>
  <c r="KJ14" i="126"/>
  <c r="KI14" i="126"/>
  <c r="KL14" i="126" s="1"/>
  <c r="KI15" i="126"/>
  <c r="KK15" i="126"/>
  <c r="KJ15" i="126"/>
  <c r="KK16" i="126"/>
  <c r="KJ16" i="126"/>
  <c r="KI16" i="126"/>
  <c r="KL16" i="126" s="1"/>
  <c r="KI17" i="126"/>
  <c r="KI18" i="126"/>
  <c r="KK18" i="126"/>
  <c r="KJ18" i="126"/>
  <c r="KJ19" i="126"/>
  <c r="KK19" i="126"/>
  <c r="KI20" i="126"/>
  <c r="KK21" i="126"/>
  <c r="KJ21" i="126"/>
  <c r="KI21" i="126"/>
  <c r="KL21" i="126" s="1"/>
  <c r="KK11" i="126"/>
  <c r="KJ11" i="126"/>
  <c r="KK12" i="126"/>
  <c r="KJ12" i="126"/>
  <c r="KI10" i="126"/>
  <c r="KJ10" i="126"/>
  <c r="KI7" i="126"/>
  <c r="KJ7" i="126"/>
  <c r="KK17" i="126"/>
  <c r="KJ17" i="126"/>
  <c r="KK22" i="126"/>
  <c r="KJ22" i="126"/>
  <c r="KI22" i="126"/>
  <c r="KL22" i="126" s="1"/>
  <c r="KK13" i="126"/>
  <c r="KJ13" i="126"/>
  <c r="KI19" i="126"/>
  <c r="KL19" i="126" s="1"/>
  <c r="KK20" i="126"/>
  <c r="KJ20" i="126"/>
  <c r="KL20" i="126" s="1"/>
  <c r="KD4" i="126"/>
  <c r="KC4" i="126"/>
  <c r="KB4" i="126"/>
  <c r="KE4" i="126" s="1"/>
  <c r="KD5" i="126"/>
  <c r="KC5" i="126"/>
  <c r="KB5" i="126"/>
  <c r="KE5" i="126" s="1"/>
  <c r="KB6" i="126"/>
  <c r="KD6" i="126"/>
  <c r="KC6" i="126"/>
  <c r="KD7" i="126"/>
  <c r="KC8" i="126"/>
  <c r="KD8" i="126"/>
  <c r="KB8" i="126"/>
  <c r="KE8" i="126" s="1"/>
  <c r="KD9" i="126"/>
  <c r="KB9" i="126"/>
  <c r="KB10" i="126"/>
  <c r="KD10" i="126"/>
  <c r="KC10" i="126"/>
  <c r="KD11" i="126"/>
  <c r="KC11" i="126"/>
  <c r="KB11" i="126"/>
  <c r="KC12" i="126"/>
  <c r="KD12" i="126"/>
  <c r="KB12" i="126"/>
  <c r="KE12" i="126" s="1"/>
  <c r="KD13" i="126"/>
  <c r="KB14" i="126"/>
  <c r="KD14" i="126"/>
  <c r="KC14" i="126"/>
  <c r="KD15" i="126"/>
  <c r="KC15" i="126"/>
  <c r="KB15" i="126"/>
  <c r="KE15" i="126" s="1"/>
  <c r="KD16" i="126"/>
  <c r="KB16" i="126"/>
  <c r="KD17" i="126"/>
  <c r="KC17" i="126"/>
  <c r="KB17" i="126"/>
  <c r="KE17" i="126" s="1"/>
  <c r="KB19" i="126"/>
  <c r="KD19" i="126"/>
  <c r="KC19" i="126"/>
  <c r="KE19" i="126" s="1"/>
  <c r="KD21" i="126"/>
  <c r="KC21" i="126"/>
  <c r="KB21" i="126"/>
  <c r="KE21" i="126" s="1"/>
  <c r="KB22" i="126"/>
  <c r="KD22" i="126"/>
  <c r="KC22" i="126"/>
  <c r="KB7" i="126"/>
  <c r="KC9" i="126"/>
  <c r="KE9" i="126" s="1"/>
  <c r="KC7" i="126"/>
  <c r="KD18" i="126"/>
  <c r="KC18" i="126"/>
  <c r="KB18" i="126"/>
  <c r="KE18" i="126" s="1"/>
  <c r="KC16" i="126"/>
  <c r="KE16" i="126" s="1"/>
  <c r="KB13" i="126"/>
  <c r="KC13" i="126"/>
  <c r="KD20" i="126"/>
  <c r="KC20" i="126"/>
  <c r="KB20" i="126"/>
  <c r="KE20" i="126" s="1"/>
  <c r="LF4" i="126"/>
  <c r="LE4" i="126"/>
  <c r="LD4" i="126"/>
  <c r="LG4" i="126" s="1"/>
  <c r="LF5" i="126"/>
  <c r="LE5" i="126"/>
  <c r="LD5" i="126"/>
  <c r="LG5" i="126" s="1"/>
  <c r="LE6" i="126"/>
  <c r="LD6" i="126"/>
  <c r="LF7" i="126"/>
  <c r="LD7" i="126"/>
  <c r="LF8" i="126"/>
  <c r="LE8" i="126"/>
  <c r="LD8" i="126"/>
  <c r="LG8" i="126" s="1"/>
  <c r="LD9" i="126"/>
  <c r="LF9" i="126"/>
  <c r="LE9" i="126"/>
  <c r="LD10" i="126"/>
  <c r="LF10" i="126"/>
  <c r="LE10" i="126"/>
  <c r="LE12" i="126"/>
  <c r="LF12" i="126"/>
  <c r="LD14" i="126"/>
  <c r="LF14" i="126"/>
  <c r="LE14" i="126"/>
  <c r="LD15" i="126"/>
  <c r="LF15" i="126"/>
  <c r="LE15" i="126"/>
  <c r="LF17" i="126"/>
  <c r="LE17" i="126"/>
  <c r="LD17" i="126"/>
  <c r="LG17" i="126" s="1"/>
  <c r="LE18" i="126"/>
  <c r="LE19" i="126"/>
  <c r="LF19" i="126"/>
  <c r="LD19" i="126"/>
  <c r="LG19" i="126" s="1"/>
  <c r="LF20" i="126"/>
  <c r="LE20" i="126"/>
  <c r="LE22" i="126"/>
  <c r="LF13" i="126"/>
  <c r="LE13" i="126"/>
  <c r="LD13" i="126"/>
  <c r="LG13" i="126" s="1"/>
  <c r="LF6" i="126"/>
  <c r="LF18" i="126"/>
  <c r="LD18" i="126"/>
  <c r="LG18" i="126" s="1"/>
  <c r="LF22" i="126"/>
  <c r="LD22" i="126"/>
  <c r="LG22" i="126" s="1"/>
  <c r="LF11" i="126"/>
  <c r="LE11" i="126"/>
  <c r="LD11" i="126"/>
  <c r="LG11" i="126" s="1"/>
  <c r="LE7" i="126"/>
  <c r="LG7" i="126" s="1"/>
  <c r="LD20" i="126"/>
  <c r="LG20" i="126" s="1"/>
  <c r="LD12" i="126"/>
  <c r="LG12" i="126" s="1"/>
  <c r="LE24" i="126"/>
  <c r="LD24" i="126"/>
  <c r="LF24" i="126"/>
  <c r="LF23" i="126"/>
  <c r="LE23" i="126"/>
  <c r="LD23" i="126"/>
  <c r="LG23" i="126" s="1"/>
  <c r="LF21" i="126"/>
  <c r="LE21" i="126"/>
  <c r="LD21" i="126"/>
  <c r="LG21" i="126" s="1"/>
  <c r="LE16" i="126"/>
  <c r="LD16" i="126"/>
  <c r="LF16" i="126"/>
  <c r="KY4" i="126"/>
  <c r="KX4" i="126"/>
  <c r="KW4" i="126"/>
  <c r="KY5" i="126"/>
  <c r="KW5" i="126"/>
  <c r="KY6" i="126"/>
  <c r="KW6" i="126"/>
  <c r="KY8" i="126"/>
  <c r="KY9" i="126"/>
  <c r="KY10" i="126"/>
  <c r="KW10" i="126"/>
  <c r="KX12" i="126"/>
  <c r="KY12" i="126"/>
  <c r="KY13" i="126"/>
  <c r="KW14" i="126"/>
  <c r="KY15" i="126"/>
  <c r="KY17" i="126"/>
  <c r="KX17" i="126"/>
  <c r="KW17" i="126"/>
  <c r="KY18" i="126"/>
  <c r="KX18" i="126"/>
  <c r="KY19" i="126"/>
  <c r="KY20" i="126"/>
  <c r="KX20" i="126"/>
  <c r="KW20" i="126"/>
  <c r="KZ20" i="126" s="1"/>
  <c r="KY22" i="126"/>
  <c r="KX22" i="126"/>
  <c r="KW22" i="126"/>
  <c r="KZ22" i="126" s="1"/>
  <c r="KY23" i="126"/>
  <c r="KX23" i="126"/>
  <c r="KW23" i="126"/>
  <c r="KZ23" i="126" s="1"/>
  <c r="KY11" i="126"/>
  <c r="KX11" i="126"/>
  <c r="KW11" i="126"/>
  <c r="KZ11" i="126" s="1"/>
  <c r="KY14" i="126"/>
  <c r="KX14" i="126"/>
  <c r="KZ14" i="126" s="1"/>
  <c r="KY16" i="126"/>
  <c r="KX16" i="126"/>
  <c r="KW16" i="126"/>
  <c r="KZ16" i="126" s="1"/>
  <c r="KY21" i="126"/>
  <c r="KX21" i="126"/>
  <c r="KW21" i="126"/>
  <c r="KZ21" i="126" s="1"/>
  <c r="KW13" i="126"/>
  <c r="KX13" i="126"/>
  <c r="KY7" i="126"/>
  <c r="KX7" i="126"/>
  <c r="KW7" i="126"/>
  <c r="KZ7" i="126" s="1"/>
  <c r="KY24" i="126"/>
  <c r="KX24" i="126"/>
  <c r="KW24" i="126"/>
  <c r="KZ24" i="126" s="1"/>
  <c r="KX6" i="126"/>
  <c r="KZ6" i="126" s="1"/>
  <c r="KW19" i="126"/>
  <c r="KX19" i="126"/>
  <c r="KX10" i="126"/>
  <c r="KZ10" i="126" s="1"/>
  <c r="KW15" i="126"/>
  <c r="KX15" i="126"/>
  <c r="KX5" i="126"/>
  <c r="KZ5" i="126" s="1"/>
  <c r="KW9" i="126"/>
  <c r="KW8" i="126"/>
  <c r="KX9" i="126"/>
  <c r="KX8" i="126"/>
  <c r="KW18" i="126"/>
  <c r="KZ18" i="126" s="1"/>
  <c r="KW12" i="126"/>
  <c r="KZ12" i="126" s="1"/>
  <c r="MH4" i="126"/>
  <c r="MG4" i="126"/>
  <c r="MF4" i="126"/>
  <c r="MI4" i="126" s="1"/>
  <c r="MH5" i="126"/>
  <c r="MF6" i="126"/>
  <c r="MH6" i="126"/>
  <c r="MG6" i="126"/>
  <c r="MH8" i="126"/>
  <c r="MH9" i="126"/>
  <c r="MH10" i="126"/>
  <c r="MG10" i="126"/>
  <c r="MF10" i="126"/>
  <c r="MI10" i="126" s="1"/>
  <c r="MH11" i="126"/>
  <c r="MG11" i="126"/>
  <c r="MH12" i="126"/>
  <c r="MH13" i="126"/>
  <c r="MG13" i="126"/>
  <c r="MH14" i="126"/>
  <c r="MG14" i="126"/>
  <c r="MF14" i="126"/>
  <c r="MH15" i="126"/>
  <c r="MF15" i="126"/>
  <c r="MH16" i="126"/>
  <c r="MG16" i="126"/>
  <c r="MF16" i="126"/>
  <c r="MF18" i="126"/>
  <c r="MH18" i="126"/>
  <c r="MG18" i="126"/>
  <c r="MF19" i="126"/>
  <c r="MH19" i="126"/>
  <c r="MG19" i="126"/>
  <c r="MF21" i="126"/>
  <c r="MH21" i="126"/>
  <c r="MG21" i="126"/>
  <c r="MG24" i="126"/>
  <c r="MH24" i="126"/>
  <c r="MF24" i="126"/>
  <c r="MI24" i="126" s="1"/>
  <c r="MH22" i="126"/>
  <c r="MF22" i="126"/>
  <c r="MG22" i="126"/>
  <c r="MF7" i="126"/>
  <c r="MH7" i="126"/>
  <c r="MG7" i="126"/>
  <c r="MF12" i="126"/>
  <c r="MG12" i="126"/>
  <c r="MG20" i="126"/>
  <c r="MF20" i="126"/>
  <c r="MH20" i="126"/>
  <c r="MF9" i="126"/>
  <c r="MG9" i="126"/>
  <c r="MH17" i="126"/>
  <c r="MG17" i="126"/>
  <c r="MF17" i="126"/>
  <c r="MI17" i="126" s="1"/>
  <c r="MF11" i="126"/>
  <c r="MI11" i="126" s="1"/>
  <c r="MF8" i="126"/>
  <c r="MF5" i="126"/>
  <c r="MG8" i="126"/>
  <c r="MG5" i="126"/>
  <c r="MG15" i="126"/>
  <c r="MH23" i="126"/>
  <c r="MF23" i="126"/>
  <c r="MG23" i="126"/>
  <c r="MF13" i="126"/>
  <c r="MI13" i="126" s="1"/>
  <c r="MA4" i="126"/>
  <c r="LZ4" i="126"/>
  <c r="LY4" i="126"/>
  <c r="MB4" i="126" s="1"/>
  <c r="LZ5" i="126"/>
  <c r="MA5" i="126"/>
  <c r="MA6" i="126"/>
  <c r="LZ6" i="126"/>
  <c r="LY6" i="126"/>
  <c r="MB6" i="126" s="1"/>
  <c r="LY7" i="126"/>
  <c r="LZ9" i="126"/>
  <c r="MA9" i="126"/>
  <c r="LY9" i="126"/>
  <c r="MB9" i="126" s="1"/>
  <c r="MA10" i="126"/>
  <c r="LZ10" i="126"/>
  <c r="LY10" i="126"/>
  <c r="LY11" i="126"/>
  <c r="MA11" i="126"/>
  <c r="LZ11" i="126"/>
  <c r="LZ12" i="126"/>
  <c r="MA13" i="126"/>
  <c r="LY14" i="126"/>
  <c r="MA14" i="126"/>
  <c r="LZ14" i="126"/>
  <c r="MA17" i="126"/>
  <c r="LZ17" i="126"/>
  <c r="LY17" i="126"/>
  <c r="MB17" i="126" s="1"/>
  <c r="MA19" i="126"/>
  <c r="LZ19" i="126"/>
  <c r="LY19" i="126"/>
  <c r="MB19" i="126" s="1"/>
  <c r="LY21" i="126"/>
  <c r="MA21" i="126"/>
  <c r="LZ21" i="126"/>
  <c r="LZ22" i="126"/>
  <c r="MA24" i="126"/>
  <c r="LY24" i="126"/>
  <c r="LZ7" i="126"/>
  <c r="MA7" i="126"/>
  <c r="MA22" i="126"/>
  <c r="LY22" i="126"/>
  <c r="MB22" i="126" s="1"/>
  <c r="MA15" i="126"/>
  <c r="LZ15" i="126"/>
  <c r="LY15" i="126"/>
  <c r="MB15" i="126" s="1"/>
  <c r="MA20" i="126"/>
  <c r="LZ20" i="126"/>
  <c r="LY20" i="126"/>
  <c r="MB20" i="126" s="1"/>
  <c r="LY12" i="126"/>
  <c r="MA16" i="126"/>
  <c r="LZ16" i="126"/>
  <c r="LY16" i="126"/>
  <c r="MB16" i="126" s="1"/>
  <c r="MA12" i="126"/>
  <c r="MA8" i="126"/>
  <c r="LY8" i="126"/>
  <c r="LZ8" i="126"/>
  <c r="MA18" i="126"/>
  <c r="LZ18" i="126"/>
  <c r="LY18" i="126"/>
  <c r="MB18" i="126" s="1"/>
  <c r="LY13" i="126"/>
  <c r="LZ13" i="126"/>
  <c r="LY5" i="126"/>
  <c r="MB5" i="126" s="1"/>
  <c r="MA23" i="126"/>
  <c r="LZ23" i="126"/>
  <c r="LY23" i="126"/>
  <c r="MB23" i="126" s="1"/>
  <c r="LZ24" i="126"/>
  <c r="MB24" i="126" s="1"/>
  <c r="NC4" i="126"/>
  <c r="NB4" i="126"/>
  <c r="NA4" i="126"/>
  <c r="ND4" i="126" s="1"/>
  <c r="NA5" i="126"/>
  <c r="NC5" i="126"/>
  <c r="NB5" i="126"/>
  <c r="NB6" i="126"/>
  <c r="NC6" i="126"/>
  <c r="NA6" i="126"/>
  <c r="ND6" i="126" s="1"/>
  <c r="NC7" i="126"/>
  <c r="NB7" i="126"/>
  <c r="NA7" i="126"/>
  <c r="ND7" i="126" s="1"/>
  <c r="NB8" i="126"/>
  <c r="NC8" i="126"/>
  <c r="NC9" i="126"/>
  <c r="NB9" i="126"/>
  <c r="NA9" i="126"/>
  <c r="NA10" i="126"/>
  <c r="NB11" i="126"/>
  <c r="NC11" i="126"/>
  <c r="NA11" i="126"/>
  <c r="ND11" i="126" s="1"/>
  <c r="NC12" i="126"/>
  <c r="NA14" i="126"/>
  <c r="NC14" i="126"/>
  <c r="NB14" i="126"/>
  <c r="NB16" i="126"/>
  <c r="NC16" i="126"/>
  <c r="NB17" i="126"/>
  <c r="NC17" i="126"/>
  <c r="NC18" i="126"/>
  <c r="NB18" i="126"/>
  <c r="NA20" i="126"/>
  <c r="NC20" i="126"/>
  <c r="NB20" i="126"/>
  <c r="NC21" i="126"/>
  <c r="NB21" i="126"/>
  <c r="NA21" i="126"/>
  <c r="ND21" i="126" s="1"/>
  <c r="NC19" i="126"/>
  <c r="NA19" i="126"/>
  <c r="NB19" i="126"/>
  <c r="NC10" i="126"/>
  <c r="NB10" i="126"/>
  <c r="NA16" i="126"/>
  <c r="ND16" i="126" s="1"/>
  <c r="NC13" i="126"/>
  <c r="NB13" i="126"/>
  <c r="NA13" i="126"/>
  <c r="ND13" i="126" s="1"/>
  <c r="NA17" i="126"/>
  <c r="ND17" i="126" s="1"/>
  <c r="NA12" i="126"/>
  <c r="NB12" i="126"/>
  <c r="NA18" i="126"/>
  <c r="ND18" i="126" s="1"/>
  <c r="NC15" i="126"/>
  <c r="NB15" i="126"/>
  <c r="NA8" i="126"/>
  <c r="ND8" i="126" s="1"/>
  <c r="NA15" i="126"/>
  <c r="ND15" i="126" s="1"/>
  <c r="MV4" i="126"/>
  <c r="MU4" i="126"/>
  <c r="MT4" i="126"/>
  <c r="MW4" i="126" s="1"/>
  <c r="MU6" i="126"/>
  <c r="MV6" i="126"/>
  <c r="MT7" i="126"/>
  <c r="MV8" i="126"/>
  <c r="MU10" i="126"/>
  <c r="MV10" i="126"/>
  <c r="MT10" i="126"/>
  <c r="MW10" i="126" s="1"/>
  <c r="MV11" i="126"/>
  <c r="MT11" i="126"/>
  <c r="MT12" i="126"/>
  <c r="MV12" i="126"/>
  <c r="MU12" i="126"/>
  <c r="MV13" i="126"/>
  <c r="MU13" i="126"/>
  <c r="MT13" i="126"/>
  <c r="MV14" i="126"/>
  <c r="MU14" i="126"/>
  <c r="MT14" i="126"/>
  <c r="MW14" i="126" s="1"/>
  <c r="MV15" i="126"/>
  <c r="MU15" i="126"/>
  <c r="MT15" i="126"/>
  <c r="MW15" i="126" s="1"/>
  <c r="MT16" i="126"/>
  <c r="MV16" i="126"/>
  <c r="MU16" i="126"/>
  <c r="MV18" i="126"/>
  <c r="MU18" i="126"/>
  <c r="MT18" i="126"/>
  <c r="MW18" i="126" s="1"/>
  <c r="MV19" i="126"/>
  <c r="MU19" i="126"/>
  <c r="MT19" i="126"/>
  <c r="MW19" i="126" s="1"/>
  <c r="MV20" i="126"/>
  <c r="MU20" i="126"/>
  <c r="MT20" i="126"/>
  <c r="MW20" i="126" s="1"/>
  <c r="MV21" i="126"/>
  <c r="MU21" i="126"/>
  <c r="MT21" i="126"/>
  <c r="MW21" i="126" s="1"/>
  <c r="MV22" i="126"/>
  <c r="MU22" i="126"/>
  <c r="MT22" i="126"/>
  <c r="MT6" i="126"/>
  <c r="MW6" i="126" s="1"/>
  <c r="MV5" i="126"/>
  <c r="MU5" i="126"/>
  <c r="MT5" i="126"/>
  <c r="MW5" i="126" s="1"/>
  <c r="MU17" i="126"/>
  <c r="MV17" i="126"/>
  <c r="MV7" i="126"/>
  <c r="MU7" i="126"/>
  <c r="MT17" i="126"/>
  <c r="MW17" i="126" s="1"/>
  <c r="MU11" i="126"/>
  <c r="MW11" i="126" s="1"/>
  <c r="MT8" i="126"/>
  <c r="MU8" i="126"/>
  <c r="MV9" i="126"/>
  <c r="MU9" i="126"/>
  <c r="MT9" i="126"/>
  <c r="MW9" i="126" s="1"/>
  <c r="NQ4" i="126"/>
  <c r="NP4" i="126"/>
  <c r="NO4" i="126"/>
  <c r="NR4" i="126" s="1"/>
  <c r="NO5" i="126"/>
  <c r="NQ6" i="126"/>
  <c r="NP6" i="126"/>
  <c r="NO6" i="126"/>
  <c r="NR6" i="126" s="1"/>
  <c r="NQ7" i="126"/>
  <c r="NP7" i="126"/>
  <c r="NO7" i="126"/>
  <c r="NP8" i="126"/>
  <c r="NQ8" i="126"/>
  <c r="NQ9" i="126"/>
  <c r="NP9" i="126"/>
  <c r="NO9" i="126"/>
  <c r="NR9" i="126" s="1"/>
  <c r="NO10" i="126"/>
  <c r="NQ13" i="126"/>
  <c r="NP13" i="126"/>
  <c r="NO13" i="126"/>
  <c r="NR13" i="126" s="1"/>
  <c r="NQ14" i="126"/>
  <c r="NP14" i="126"/>
  <c r="NO14" i="126"/>
  <c r="NP15" i="126"/>
  <c r="NP16" i="126"/>
  <c r="NQ16" i="126"/>
  <c r="NO17" i="126"/>
  <c r="NQ18" i="126"/>
  <c r="NP18" i="126"/>
  <c r="NO18" i="126"/>
  <c r="NR18" i="126" s="1"/>
  <c r="NQ19" i="126"/>
  <c r="NP19" i="126"/>
  <c r="NO19" i="126"/>
  <c r="NR19" i="126" s="1"/>
  <c r="NQ20" i="126"/>
  <c r="NO21" i="126"/>
  <c r="NO22" i="126"/>
  <c r="NQ22" i="126"/>
  <c r="NP22" i="126"/>
  <c r="NO8" i="126"/>
  <c r="NR8" i="126" s="1"/>
  <c r="NP12" i="126"/>
  <c r="NQ12" i="126"/>
  <c r="NO12" i="126"/>
  <c r="NR12" i="126" s="1"/>
  <c r="NQ5" i="126"/>
  <c r="NP5" i="126"/>
  <c r="NR5" i="126" s="1"/>
  <c r="NO15" i="126"/>
  <c r="NQ15" i="126"/>
  <c r="NQ21" i="126"/>
  <c r="NP21" i="126"/>
  <c r="NQ10" i="126"/>
  <c r="NP10" i="126"/>
  <c r="NR10" i="126" s="1"/>
  <c r="NQ11" i="126"/>
  <c r="NP11" i="126"/>
  <c r="NO11" i="126"/>
  <c r="NR11" i="126" s="1"/>
  <c r="NO20" i="126"/>
  <c r="NP20" i="126"/>
  <c r="NQ17" i="126"/>
  <c r="NP17" i="126"/>
  <c r="NO16" i="126"/>
  <c r="NR16" i="126" s="1"/>
  <c r="OE4" i="126"/>
  <c r="OD4" i="126"/>
  <c r="OC4" i="126"/>
  <c r="OF4" i="126" s="1"/>
  <c r="OE5" i="126"/>
  <c r="OD5" i="126"/>
  <c r="OC5" i="126"/>
  <c r="OF5" i="126" s="1"/>
  <c r="OE6" i="126"/>
  <c r="OD6" i="126"/>
  <c r="OC6" i="126"/>
  <c r="OE7" i="126"/>
  <c r="OD7" i="126"/>
  <c r="OC7" i="126"/>
  <c r="OF7" i="126" s="1"/>
  <c r="OE9" i="126"/>
  <c r="OD9" i="126"/>
  <c r="OC9" i="126"/>
  <c r="OE10" i="126"/>
  <c r="OD10" i="126"/>
  <c r="OC10" i="126"/>
  <c r="OF10" i="126" s="1"/>
  <c r="OD11" i="126"/>
  <c r="OE11" i="126"/>
  <c r="OD12" i="126"/>
  <c r="OE13" i="126"/>
  <c r="OD13" i="126"/>
  <c r="OC13" i="126"/>
  <c r="OF13" i="126" s="1"/>
  <c r="OD15" i="126"/>
  <c r="OE15" i="126"/>
  <c r="OC17" i="126"/>
  <c r="OE17" i="126"/>
  <c r="OD17" i="126"/>
  <c r="OE18" i="126"/>
  <c r="OD18" i="126"/>
  <c r="OC18" i="126"/>
  <c r="OF18" i="126" s="1"/>
  <c r="OD19" i="126"/>
  <c r="OE19" i="126"/>
  <c r="OC20" i="126"/>
  <c r="OE20" i="126"/>
  <c r="OD20" i="126"/>
  <c r="OE21" i="126"/>
  <c r="OD21" i="126"/>
  <c r="OC21" i="126"/>
  <c r="OF21" i="126" s="1"/>
  <c r="OE22" i="126"/>
  <c r="OD22" i="126"/>
  <c r="OC22" i="126"/>
  <c r="OF22" i="126" s="1"/>
  <c r="OE8" i="126"/>
  <c r="OD8" i="126"/>
  <c r="OC8" i="126"/>
  <c r="OF8" i="126" s="1"/>
  <c r="OE16" i="126"/>
  <c r="OD16" i="126"/>
  <c r="OC16" i="126"/>
  <c r="OF16" i="126" s="1"/>
  <c r="OE14" i="126"/>
  <c r="OD14" i="126"/>
  <c r="OC14" i="126"/>
  <c r="OF14" i="126" s="1"/>
  <c r="OE12" i="126"/>
  <c r="OC12" i="126"/>
  <c r="OF12" i="126" s="1"/>
  <c r="OC15" i="126"/>
  <c r="OF15" i="126" s="1"/>
  <c r="OC11" i="126"/>
  <c r="OF11" i="126" s="1"/>
  <c r="OC19" i="126"/>
  <c r="OF19" i="126" s="1"/>
  <c r="NX4" i="126"/>
  <c r="NW4" i="126"/>
  <c r="NV4" i="126"/>
  <c r="NY4" i="126" s="1"/>
  <c r="NX6" i="126"/>
  <c r="NV7" i="126"/>
  <c r="NW8" i="126"/>
  <c r="NX9" i="126"/>
  <c r="NV9" i="126"/>
  <c r="NX12" i="126"/>
  <c r="NV12" i="126"/>
  <c r="NV14" i="126"/>
  <c r="NW15" i="126"/>
  <c r="NX15" i="126"/>
  <c r="NX16" i="126"/>
  <c r="NW16" i="126"/>
  <c r="NV16" i="126"/>
  <c r="NY16" i="126" s="1"/>
  <c r="NX5" i="126"/>
  <c r="NW5" i="126"/>
  <c r="NV5" i="126"/>
  <c r="NY5" i="126" s="1"/>
  <c r="NW14" i="126"/>
  <c r="NX14" i="126"/>
  <c r="NW7" i="126"/>
  <c r="NX7" i="126"/>
  <c r="NW9" i="126"/>
  <c r="NY9" i="126" s="1"/>
  <c r="NX8" i="126"/>
  <c r="NV8" i="126"/>
  <c r="NY8" i="126" s="1"/>
  <c r="NW12" i="126"/>
  <c r="NY12" i="126" s="1"/>
  <c r="NV15" i="126"/>
  <c r="NY15" i="126" s="1"/>
  <c r="NX13" i="126"/>
  <c r="NW13" i="126"/>
  <c r="NV13" i="126"/>
  <c r="NY13" i="126" s="1"/>
  <c r="NV6" i="126"/>
  <c r="NW6" i="126"/>
  <c r="NX20" i="126"/>
  <c r="NW20" i="126"/>
  <c r="NV20" i="126"/>
  <c r="NY20" i="126" s="1"/>
  <c r="NV10" i="126"/>
  <c r="NX10" i="126"/>
  <c r="NW10" i="126"/>
  <c r="NV11" i="126"/>
  <c r="NX11" i="126"/>
  <c r="NW11" i="126"/>
  <c r="NV17" i="126"/>
  <c r="NX17" i="126"/>
  <c r="NW17" i="126"/>
  <c r="NX22" i="126"/>
  <c r="NW22" i="126"/>
  <c r="NV22" i="126"/>
  <c r="NY22" i="126" s="1"/>
  <c r="NX18" i="126"/>
  <c r="NW18" i="126"/>
  <c r="NV18" i="126"/>
  <c r="NY18" i="126" s="1"/>
  <c r="NX19" i="126"/>
  <c r="NW19" i="126"/>
  <c r="NV19" i="126"/>
  <c r="NY19" i="126" s="1"/>
  <c r="NX21" i="126"/>
  <c r="NW21" i="126"/>
  <c r="NV21" i="126"/>
  <c r="NY21" i="126" s="1"/>
  <c r="OZ4" i="126"/>
  <c r="OY4" i="126"/>
  <c r="OX4" i="126"/>
  <c r="PA4" i="126" s="1"/>
  <c r="OX5" i="126"/>
  <c r="OZ5" i="126"/>
  <c r="OY5" i="126"/>
  <c r="OX6" i="126"/>
  <c r="OZ6" i="126"/>
  <c r="OX8" i="126"/>
  <c r="OZ8" i="126"/>
  <c r="OY8" i="126"/>
  <c r="PA8" i="126" s="1"/>
  <c r="OX9" i="126"/>
  <c r="OZ9" i="126"/>
  <c r="OY9" i="126"/>
  <c r="OZ10" i="126"/>
  <c r="OY10" i="126"/>
  <c r="OZ11" i="126"/>
  <c r="OY11" i="126"/>
  <c r="OX11" i="126"/>
  <c r="PA11" i="126" s="1"/>
  <c r="OZ12" i="126"/>
  <c r="OX12" i="126"/>
  <c r="OZ13" i="126"/>
  <c r="OY13" i="126"/>
  <c r="OX13" i="126"/>
  <c r="PA13" i="126" s="1"/>
  <c r="OX14" i="126"/>
  <c r="OZ14" i="126"/>
  <c r="OY14" i="126"/>
  <c r="OX15" i="126"/>
  <c r="OZ15" i="126"/>
  <c r="OY15" i="126"/>
  <c r="OZ16" i="126"/>
  <c r="OY16" i="126"/>
  <c r="OX18" i="126"/>
  <c r="OZ18" i="126"/>
  <c r="OY18" i="126"/>
  <c r="OZ19" i="126"/>
  <c r="OZ20" i="126"/>
  <c r="OY20" i="126"/>
  <c r="OX20" i="126"/>
  <c r="PA20" i="126" s="1"/>
  <c r="OZ21" i="126"/>
  <c r="OY21" i="126"/>
  <c r="OX21" i="126"/>
  <c r="PA21" i="126" s="1"/>
  <c r="OY22" i="126"/>
  <c r="OZ23" i="126"/>
  <c r="OY23" i="126"/>
  <c r="OX23" i="126"/>
  <c r="OX24" i="126"/>
  <c r="OZ24" i="126"/>
  <c r="OY24" i="126"/>
  <c r="PA24" i="126" s="1"/>
  <c r="OZ17" i="126"/>
  <c r="OX17" i="126"/>
  <c r="OY17" i="126"/>
  <c r="OY6" i="126"/>
  <c r="PA6" i="126" s="1"/>
  <c r="OX19" i="126"/>
  <c r="OY19" i="126"/>
  <c r="OZ7" i="126"/>
  <c r="OY7" i="126"/>
  <c r="OX7" i="126"/>
  <c r="PA7" i="126" s="1"/>
  <c r="OY12" i="126"/>
  <c r="OX16" i="126"/>
  <c r="PA16" i="126" s="1"/>
  <c r="OZ22" i="126"/>
  <c r="OX22" i="126"/>
  <c r="PA22" i="126" s="1"/>
  <c r="OX10" i="126"/>
  <c r="PA10" i="126" s="1"/>
  <c r="OS4" i="126"/>
  <c r="OR4" i="126"/>
  <c r="OQ4" i="126"/>
  <c r="OT4" i="126" s="1"/>
  <c r="OQ6" i="126"/>
  <c r="OS6" i="126"/>
  <c r="OR6" i="126"/>
  <c r="OS9" i="126"/>
  <c r="OR9" i="126"/>
  <c r="OQ9" i="126"/>
  <c r="OS10" i="126"/>
  <c r="OR11" i="126"/>
  <c r="OS11" i="126"/>
  <c r="OS12" i="126"/>
  <c r="OS13" i="126"/>
  <c r="OR13" i="126"/>
  <c r="OQ13" i="126"/>
  <c r="OT13" i="126" s="1"/>
  <c r="OQ14" i="126"/>
  <c r="OS14" i="126"/>
  <c r="OR14" i="126"/>
  <c r="OR15" i="126"/>
  <c r="OS15" i="126"/>
  <c r="OQ16" i="126"/>
  <c r="OS16" i="126"/>
  <c r="OR16" i="126"/>
  <c r="OR17" i="126"/>
  <c r="OS17" i="126"/>
  <c r="OS18" i="126"/>
  <c r="OR18" i="126"/>
  <c r="OQ18" i="126"/>
  <c r="OT18" i="126" s="1"/>
  <c r="OR19" i="126"/>
  <c r="OS19" i="126"/>
  <c r="OS20" i="126"/>
  <c r="OR20" i="126"/>
  <c r="OQ20" i="126"/>
  <c r="OQ22" i="126"/>
  <c r="OS22" i="126"/>
  <c r="OR22" i="126"/>
  <c r="OS23" i="126"/>
  <c r="OS24" i="126"/>
  <c r="OR24" i="126"/>
  <c r="OQ24" i="126"/>
  <c r="OT24" i="126" s="1"/>
  <c r="OQ19" i="126"/>
  <c r="OT19" i="126" s="1"/>
  <c r="OQ17" i="126"/>
  <c r="OT17" i="126" s="1"/>
  <c r="OQ10" i="126"/>
  <c r="OR10" i="126"/>
  <c r="OS7" i="126"/>
  <c r="OR7" i="126"/>
  <c r="OQ7" i="126"/>
  <c r="OT7" i="126" s="1"/>
  <c r="OS5" i="126"/>
  <c r="OR5" i="126"/>
  <c r="OQ5" i="126"/>
  <c r="OT5" i="126" s="1"/>
  <c r="OQ12" i="126"/>
  <c r="OR12" i="126"/>
  <c r="OS21" i="126"/>
  <c r="OR21" i="126"/>
  <c r="OQ21" i="126"/>
  <c r="OT21" i="126" s="1"/>
  <c r="OS8" i="126"/>
  <c r="OR8" i="126"/>
  <c r="OQ8" i="126"/>
  <c r="OT8" i="126" s="1"/>
  <c r="OQ15" i="126"/>
  <c r="OT15" i="126" s="1"/>
  <c r="OQ23" i="126"/>
  <c r="OQ11" i="126"/>
  <c r="OT11" i="126" s="1"/>
  <c r="OR23" i="126"/>
  <c r="QB4" i="126"/>
  <c r="QA4" i="126"/>
  <c r="PZ4" i="126"/>
  <c r="QC4" i="126" s="1"/>
  <c r="QA5" i="126"/>
  <c r="QB5" i="126"/>
  <c r="QB6" i="126"/>
  <c r="QA6" i="126"/>
  <c r="PZ6" i="126"/>
  <c r="PZ7" i="126"/>
  <c r="QB8" i="126"/>
  <c r="QB9" i="126"/>
  <c r="QB10" i="126"/>
  <c r="QB11" i="126"/>
  <c r="PZ13" i="126"/>
  <c r="QB13" i="126"/>
  <c r="QA13" i="126"/>
  <c r="QB14" i="126"/>
  <c r="QA14" i="126"/>
  <c r="PZ14" i="126"/>
  <c r="PZ16" i="126"/>
  <c r="PZ17" i="126"/>
  <c r="QB17" i="126"/>
  <c r="QA17" i="126"/>
  <c r="QC17" i="126" s="1"/>
  <c r="PZ18" i="126"/>
  <c r="QB18" i="126"/>
  <c r="QA18" i="126"/>
  <c r="QC18" i="126" s="1"/>
  <c r="QB21" i="126"/>
  <c r="QA21" i="126"/>
  <c r="PZ21" i="126"/>
  <c r="QC21" i="126" s="1"/>
  <c r="QB22" i="126"/>
  <c r="QA22" i="126"/>
  <c r="PZ22" i="126"/>
  <c r="QC22" i="126" s="1"/>
  <c r="QB24" i="126"/>
  <c r="QA24" i="126"/>
  <c r="PZ24" i="126"/>
  <c r="QC24" i="126" s="1"/>
  <c r="PZ5" i="126"/>
  <c r="QC5" i="126" s="1"/>
  <c r="QA7" i="126"/>
  <c r="QB7" i="126"/>
  <c r="PZ9" i="126"/>
  <c r="QA9" i="126"/>
  <c r="QB12" i="126"/>
  <c r="QA12" i="126"/>
  <c r="PZ12" i="126"/>
  <c r="QC12" i="126" s="1"/>
  <c r="PZ8" i="126"/>
  <c r="QA8" i="126"/>
  <c r="QB15" i="126"/>
  <c r="QA15" i="126"/>
  <c r="PZ15" i="126"/>
  <c r="QC15" i="126" s="1"/>
  <c r="QB16" i="126"/>
  <c r="QA16" i="126"/>
  <c r="QB23" i="126"/>
  <c r="QA23" i="126"/>
  <c r="PZ23" i="126"/>
  <c r="QC23" i="126" s="1"/>
  <c r="QB20" i="126"/>
  <c r="QA20" i="126"/>
  <c r="PZ20" i="126"/>
  <c r="QC20" i="126" s="1"/>
  <c r="PZ10" i="126"/>
  <c r="QA10" i="126"/>
  <c r="PZ11" i="126"/>
  <c r="QA11" i="126"/>
  <c r="QB19" i="126"/>
  <c r="QA19" i="126"/>
  <c r="PZ19" i="126"/>
  <c r="QC19" i="126" s="1"/>
  <c r="PU4" i="126"/>
  <c r="PT4" i="126"/>
  <c r="PS4" i="126"/>
  <c r="PV4" i="126" s="1"/>
  <c r="PT5" i="126"/>
  <c r="PU5" i="126"/>
  <c r="PU6" i="126"/>
  <c r="PU7" i="126"/>
  <c r="PT7" i="126"/>
  <c r="PS7" i="126"/>
  <c r="PV7" i="126" s="1"/>
  <c r="PT8" i="126"/>
  <c r="PT9" i="126"/>
  <c r="PS10" i="126"/>
  <c r="PU10" i="126"/>
  <c r="PT10" i="126"/>
  <c r="PS11" i="126"/>
  <c r="PU11" i="126"/>
  <c r="PT11" i="126"/>
  <c r="PS12" i="126"/>
  <c r="PU12" i="126"/>
  <c r="PT13" i="126"/>
  <c r="PU13" i="126"/>
  <c r="PS13" i="126"/>
  <c r="PU14" i="126"/>
  <c r="PS16" i="126"/>
  <c r="PU16" i="126"/>
  <c r="PT16" i="126"/>
  <c r="PU18" i="126"/>
  <c r="PT18" i="126"/>
  <c r="PS18" i="126"/>
  <c r="PV18" i="126" s="1"/>
  <c r="PU19" i="126"/>
  <c r="PT19" i="126"/>
  <c r="PS19" i="126"/>
  <c r="PV19" i="126" s="1"/>
  <c r="PU20" i="126"/>
  <c r="PT20" i="126"/>
  <c r="PS20" i="126"/>
  <c r="PV20" i="126" s="1"/>
  <c r="PU21" i="126"/>
  <c r="PT21" i="126"/>
  <c r="PS21" i="126"/>
  <c r="PV21" i="126" s="1"/>
  <c r="PU22" i="126"/>
  <c r="PT23" i="126"/>
  <c r="PS23" i="126"/>
  <c r="PT24" i="126"/>
  <c r="PU24" i="126"/>
  <c r="PS15" i="126"/>
  <c r="PU15" i="126"/>
  <c r="PT12" i="126"/>
  <c r="PT15" i="126"/>
  <c r="PS8" i="126"/>
  <c r="PU8" i="126"/>
  <c r="PS9" i="126"/>
  <c r="PU9" i="126"/>
  <c r="PS14" i="126"/>
  <c r="PS5" i="126"/>
  <c r="PV5" i="126" s="1"/>
  <c r="PT14" i="126"/>
  <c r="PT6" i="126"/>
  <c r="PS6" i="126"/>
  <c r="PV6" i="126" s="1"/>
  <c r="PU23" i="126"/>
  <c r="PV23" i="126" s="1"/>
  <c r="PU17" i="126"/>
  <c r="PT17" i="126"/>
  <c r="PS17" i="126"/>
  <c r="PV17" i="126" s="1"/>
  <c r="PS22" i="126"/>
  <c r="PT22" i="126"/>
  <c r="PS24" i="126"/>
  <c r="PV24" i="126" s="1"/>
  <c r="HF16" i="126"/>
  <c r="HF10" i="126"/>
  <c r="HF6" i="126"/>
  <c r="HF18" i="126"/>
  <c r="HF17" i="126"/>
  <c r="HF15" i="126"/>
  <c r="HF13" i="126"/>
  <c r="HF11" i="126"/>
  <c r="HF9" i="126"/>
  <c r="GR20" i="126"/>
  <c r="QL114" i="126"/>
  <c r="QO114" i="126" s="1"/>
  <c r="QL86" i="126"/>
  <c r="QO86" i="126" s="1"/>
  <c r="QL142" i="126"/>
  <c r="QO142" i="126" s="1"/>
  <c r="QL58" i="126"/>
  <c r="QO58" i="126" s="1"/>
  <c r="QL226" i="126"/>
  <c r="QO226" i="126" s="1"/>
  <c r="QL170" i="126"/>
  <c r="QO170" i="126" s="1"/>
  <c r="QL338" i="126"/>
  <c r="QO338" i="126" s="1"/>
  <c r="QL254" i="126"/>
  <c r="QO254" i="126" s="1"/>
  <c r="QL282" i="126"/>
  <c r="QO282" i="126" s="1"/>
  <c r="QL198" i="126"/>
  <c r="QO198" i="126" s="1"/>
  <c r="QL310" i="126"/>
  <c r="QO310" i="126" s="1"/>
  <c r="GR8" i="126"/>
  <c r="GR19" i="126"/>
  <c r="GR12" i="126"/>
  <c r="GR21" i="126"/>
  <c r="GR15" i="126"/>
  <c r="GR11" i="126"/>
  <c r="GR10" i="126"/>
  <c r="GR9" i="126"/>
  <c r="GK18" i="126"/>
  <c r="GK13" i="126"/>
  <c r="GK17" i="126"/>
  <c r="GK19" i="126"/>
  <c r="GK10" i="126"/>
  <c r="GK8" i="126"/>
  <c r="GK5" i="126"/>
  <c r="QL26" i="126"/>
  <c r="QO26" i="126" s="1"/>
  <c r="U24" i="49"/>
  <c r="U23" i="49"/>
  <c r="U22" i="49"/>
  <c r="U21" i="49"/>
  <c r="U20" i="49"/>
  <c r="U19" i="49"/>
  <c r="U18" i="49"/>
  <c r="U17" i="49"/>
  <c r="U16" i="49"/>
  <c r="U15" i="49"/>
  <c r="U14" i="49"/>
  <c r="U13" i="49"/>
  <c r="U12" i="49"/>
  <c r="U11" i="49"/>
  <c r="U10" i="49"/>
  <c r="U9" i="49"/>
  <c r="U8" i="49"/>
  <c r="U7" i="49"/>
  <c r="U6" i="49"/>
  <c r="U5" i="49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4" i="22"/>
  <c r="PV22" i="126" l="1"/>
  <c r="PV14" i="126"/>
  <c r="PV9" i="126"/>
  <c r="PV8" i="126"/>
  <c r="PV15" i="126"/>
  <c r="PV16" i="126"/>
  <c r="PV13" i="126"/>
  <c r="PV12" i="126"/>
  <c r="PV11" i="126"/>
  <c r="PV10" i="126"/>
  <c r="QC11" i="126"/>
  <c r="QC10" i="126"/>
  <c r="QC16" i="126"/>
  <c r="QC8" i="126"/>
  <c r="QC9" i="126"/>
  <c r="QC7" i="126"/>
  <c r="QC14" i="126"/>
  <c r="QC13" i="126"/>
  <c r="QC6" i="126"/>
  <c r="OT23" i="126"/>
  <c r="OT12" i="126"/>
  <c r="OT10" i="126"/>
  <c r="OT22" i="126"/>
  <c r="OT20" i="126"/>
  <c r="OT16" i="126"/>
  <c r="OT14" i="126"/>
  <c r="OT9" i="126"/>
  <c r="OT6" i="126"/>
  <c r="PA19" i="126"/>
  <c r="PA17" i="126"/>
  <c r="PA23" i="126"/>
  <c r="PA18" i="126"/>
  <c r="PA15" i="126"/>
  <c r="PA14" i="126"/>
  <c r="PA12" i="126"/>
  <c r="PA9" i="126"/>
  <c r="PA5" i="126"/>
  <c r="NY17" i="126"/>
  <c r="NY11" i="126"/>
  <c r="NY10" i="126"/>
  <c r="NY6" i="126"/>
  <c r="NY7" i="126"/>
  <c r="NY14" i="126"/>
  <c r="OF20" i="126"/>
  <c r="OF17" i="126"/>
  <c r="OF9" i="126"/>
  <c r="OF6" i="126"/>
  <c r="NR20" i="126"/>
  <c r="NR15" i="126"/>
  <c r="NR22" i="126"/>
  <c r="NR21" i="126"/>
  <c r="NR17" i="126"/>
  <c r="NR14" i="126"/>
  <c r="NR7" i="126"/>
  <c r="MW8" i="126"/>
  <c r="MW22" i="126"/>
  <c r="MW16" i="126"/>
  <c r="MW13" i="126"/>
  <c r="MW12" i="126"/>
  <c r="MW7" i="126"/>
  <c r="ND12" i="126"/>
  <c r="ND19" i="126"/>
  <c r="ND20" i="126"/>
  <c r="ND14" i="126"/>
  <c r="ND10" i="126"/>
  <c r="ND9" i="126"/>
  <c r="ND5" i="126"/>
  <c r="MB13" i="126"/>
  <c r="MB8" i="126"/>
  <c r="MB12" i="126"/>
  <c r="MB7" i="126"/>
  <c r="MB21" i="126"/>
  <c r="MB14" i="126"/>
  <c r="MB11" i="126"/>
  <c r="MB10" i="126"/>
  <c r="MI23" i="126"/>
  <c r="MI5" i="126"/>
  <c r="MI8" i="126"/>
  <c r="MI9" i="126"/>
  <c r="MI20" i="126"/>
  <c r="MI12" i="126"/>
  <c r="MI7" i="126"/>
  <c r="MI22" i="126"/>
  <c r="MI21" i="126"/>
  <c r="MI19" i="126"/>
  <c r="MI18" i="126"/>
  <c r="MI16" i="126"/>
  <c r="MI15" i="126"/>
  <c r="MI14" i="126"/>
  <c r="MI6" i="126"/>
  <c r="KZ8" i="126"/>
  <c r="KZ9" i="126"/>
  <c r="KZ15" i="126"/>
  <c r="KZ19" i="126"/>
  <c r="KZ13" i="126"/>
  <c r="KZ17" i="126"/>
  <c r="KZ4" i="126"/>
  <c r="LG16" i="126"/>
  <c r="LG24" i="126"/>
  <c r="LG15" i="126"/>
  <c r="LG14" i="126"/>
  <c r="LG10" i="126"/>
  <c r="LG9" i="126"/>
  <c r="LG6" i="126"/>
  <c r="KE13" i="126"/>
  <c r="KE7" i="126"/>
  <c r="KE22" i="126"/>
  <c r="KE14" i="126"/>
  <c r="KE11" i="126"/>
  <c r="KE10" i="126"/>
  <c r="KE6" i="126"/>
  <c r="KL7" i="126"/>
  <c r="KL10" i="126"/>
  <c r="KL11" i="126"/>
  <c r="KL18" i="126"/>
  <c r="KL17" i="126"/>
  <c r="KL15" i="126"/>
  <c r="KL13" i="126"/>
  <c r="KL12" i="126"/>
  <c r="KL8" i="126"/>
  <c r="KL6" i="126"/>
  <c r="KL4" i="126"/>
  <c r="FI22" i="126"/>
  <c r="FI13" i="126"/>
  <c r="FI24" i="126"/>
  <c r="FI19" i="126"/>
  <c r="FI12" i="126"/>
  <c r="FI11" i="126"/>
  <c r="FI4" i="126"/>
  <c r="FP16" i="126"/>
  <c r="FP9" i="126"/>
  <c r="FP10" i="126"/>
  <c r="FP15" i="126"/>
  <c r="FP19" i="126"/>
  <c r="FP13" i="126"/>
  <c r="FP12" i="126"/>
  <c r="FP5" i="126"/>
  <c r="DL21" i="126"/>
  <c r="DL17" i="126"/>
  <c r="DL15" i="126"/>
  <c r="QL9" i="126"/>
  <c r="QO9" i="126" s="1"/>
  <c r="DL22" i="126"/>
  <c r="DL16" i="126"/>
  <c r="DL18" i="126"/>
  <c r="DL12" i="126"/>
  <c r="DL14" i="126"/>
  <c r="DL7" i="126"/>
  <c r="DS12" i="126"/>
  <c r="DS18" i="126"/>
  <c r="DS20" i="126"/>
  <c r="DS22" i="126"/>
  <c r="DS11" i="126"/>
  <c r="DS13" i="126"/>
  <c r="DS8" i="126"/>
  <c r="QL13" i="126"/>
  <c r="QO13" i="126" s="1"/>
  <c r="QL237" i="126"/>
  <c r="QO237" i="126" s="1"/>
  <c r="QL41" i="126"/>
  <c r="QO41" i="126" s="1"/>
  <c r="QL293" i="126"/>
  <c r="QO293" i="126" s="1"/>
  <c r="QL153" i="126"/>
  <c r="QO153" i="126" s="1"/>
  <c r="QL69" i="126"/>
  <c r="QO69" i="126" s="1"/>
  <c r="QL97" i="126"/>
  <c r="QO97" i="126" s="1"/>
  <c r="QL181" i="126"/>
  <c r="QO181" i="126" s="1"/>
  <c r="QL265" i="126"/>
  <c r="QO265" i="126" s="1"/>
  <c r="QL125" i="126"/>
  <c r="QO125" i="126" s="1"/>
  <c r="QL209" i="126"/>
  <c r="QO209" i="126" s="1"/>
  <c r="QL321" i="126"/>
  <c r="QO321" i="126" s="1"/>
  <c r="DS24" i="126"/>
  <c r="DS14" i="126"/>
  <c r="DS7" i="126"/>
  <c r="DS15" i="126"/>
  <c r="DS5" i="126"/>
  <c r="M106" i="22"/>
  <c r="M107" i="22"/>
  <c r="M100" i="22"/>
  <c r="M101" i="22"/>
  <c r="M51" i="49"/>
  <c r="AT25" i="126" s="1"/>
  <c r="M50" i="49"/>
  <c r="AT24" i="126" s="1"/>
  <c r="M49" i="49"/>
  <c r="AT23" i="126" s="1"/>
  <c r="QW22" i="126" l="1"/>
  <c r="QU22" i="126"/>
  <c r="GC31" i="126"/>
  <c r="GA31" i="126"/>
  <c r="GA30" i="126"/>
  <c r="GA35" i="126"/>
  <c r="GC35" i="126"/>
  <c r="GB36" i="126"/>
  <c r="QV22" i="126"/>
  <c r="GB29" i="126"/>
  <c r="GC29" i="126"/>
  <c r="GA29" i="126"/>
  <c r="GD29" i="126" s="1"/>
  <c r="GB35" i="126"/>
  <c r="GB31" i="126"/>
  <c r="GD31" i="126" s="1"/>
  <c r="GC30" i="126"/>
  <c r="GB30" i="126"/>
  <c r="GA36" i="126"/>
  <c r="GC36" i="126"/>
  <c r="GC33" i="126"/>
  <c r="GB33" i="126"/>
  <c r="GA33" i="126"/>
  <c r="GD33" i="126" s="1"/>
  <c r="QW330" i="126"/>
  <c r="QW218" i="126"/>
  <c r="QV330" i="126"/>
  <c r="QV218" i="126"/>
  <c r="QW302" i="126"/>
  <c r="QW190" i="126"/>
  <c r="QV302" i="126"/>
  <c r="QW274" i="126"/>
  <c r="QW246" i="126"/>
  <c r="QV274" i="126"/>
  <c r="QV246" i="126"/>
  <c r="QV106" i="126"/>
  <c r="QW162" i="126"/>
  <c r="QV162" i="126"/>
  <c r="QW134" i="126"/>
  <c r="QV134" i="126"/>
  <c r="QW78" i="126"/>
  <c r="QV78" i="126"/>
  <c r="QV190" i="126"/>
  <c r="QW106" i="126"/>
  <c r="QW50" i="126"/>
  <c r="QV50" i="126"/>
  <c r="GC28" i="126"/>
  <c r="GB28" i="126"/>
  <c r="QU330" i="126"/>
  <c r="QX330" i="126" s="1"/>
  <c r="RA330" i="126" s="1"/>
  <c r="QU218" i="126"/>
  <c r="QX218" i="126" s="1"/>
  <c r="RA218" i="126" s="1"/>
  <c r="QU274" i="126"/>
  <c r="QX274" i="126" s="1"/>
  <c r="RA274" i="126" s="1"/>
  <c r="QU246" i="126"/>
  <c r="QX246" i="126" s="1"/>
  <c r="RA246" i="126" s="1"/>
  <c r="QU106" i="126"/>
  <c r="QX106" i="126" s="1"/>
  <c r="RA106" i="126" s="1"/>
  <c r="QU162" i="126"/>
  <c r="QX162" i="126" s="1"/>
  <c r="RA162" i="126" s="1"/>
  <c r="QU302" i="126"/>
  <c r="QX302" i="126" s="1"/>
  <c r="RA302" i="126" s="1"/>
  <c r="QU134" i="126"/>
  <c r="QX134" i="126" s="1"/>
  <c r="RA134" i="126" s="1"/>
  <c r="QU78" i="126"/>
  <c r="QX78" i="126" s="1"/>
  <c r="RA78" i="126" s="1"/>
  <c r="QU190" i="126"/>
  <c r="QX190" i="126" s="1"/>
  <c r="RA190" i="126" s="1"/>
  <c r="QU50" i="126"/>
  <c r="QX50" i="126" s="1"/>
  <c r="RA50" i="126" s="1"/>
  <c r="GA28" i="126"/>
  <c r="GD28" i="126" s="1"/>
  <c r="GC44" i="126"/>
  <c r="GB44" i="126"/>
  <c r="GA44" i="126"/>
  <c r="GD44" i="126" s="1"/>
  <c r="GC38" i="126"/>
  <c r="GB38" i="126"/>
  <c r="GA38" i="126"/>
  <c r="GD38" i="126" s="1"/>
  <c r="GA46" i="126"/>
  <c r="GC46" i="126"/>
  <c r="GB46" i="126"/>
  <c r="GA41" i="126"/>
  <c r="GC41" i="126"/>
  <c r="GB41" i="126"/>
  <c r="GC48" i="126"/>
  <c r="GB48" i="126"/>
  <c r="GA48" i="126"/>
  <c r="GD48" i="126" s="1"/>
  <c r="GC39" i="126"/>
  <c r="GB39" i="126"/>
  <c r="GA39" i="126"/>
  <c r="GD39" i="126" s="1"/>
  <c r="GC47" i="126"/>
  <c r="GB47" i="126"/>
  <c r="GA47" i="126"/>
  <c r="GD47" i="126" s="1"/>
  <c r="GB43" i="126"/>
  <c r="GA43" i="126"/>
  <c r="GC43" i="126"/>
  <c r="GC32" i="126"/>
  <c r="GB32" i="126"/>
  <c r="GA32" i="126"/>
  <c r="GD32" i="126" s="1"/>
  <c r="GC34" i="126"/>
  <c r="GB34" i="126"/>
  <c r="GA34" i="126"/>
  <c r="GD34" i="126" s="1"/>
  <c r="GC37" i="126"/>
  <c r="GB37" i="126"/>
  <c r="GA37" i="126"/>
  <c r="GD37" i="126" s="1"/>
  <c r="GC40" i="126"/>
  <c r="GB40" i="126"/>
  <c r="GA40" i="126"/>
  <c r="GD40" i="126" s="1"/>
  <c r="GC42" i="126"/>
  <c r="GB42" i="126"/>
  <c r="GA42" i="126"/>
  <c r="GD42" i="126" s="1"/>
  <c r="GC45" i="126"/>
  <c r="GB45" i="126"/>
  <c r="GA45" i="126"/>
  <c r="GD45" i="126" s="1"/>
  <c r="GJ28" i="126"/>
  <c r="GI28" i="126"/>
  <c r="QU26" i="126"/>
  <c r="GJ36" i="126"/>
  <c r="GH36" i="126"/>
  <c r="GI36" i="126"/>
  <c r="QW250" i="126"/>
  <c r="QV250" i="126"/>
  <c r="QW334" i="126"/>
  <c r="QW222" i="126"/>
  <c r="QV334" i="126"/>
  <c r="QW138" i="126"/>
  <c r="QV138" i="126"/>
  <c r="QW306" i="126"/>
  <c r="QV306" i="126"/>
  <c r="QV222" i="126"/>
  <c r="QW194" i="126"/>
  <c r="QV194" i="126"/>
  <c r="QW278" i="126"/>
  <c r="QW82" i="126"/>
  <c r="QV278" i="126"/>
  <c r="QV82" i="126"/>
  <c r="QW54" i="126"/>
  <c r="QV54" i="126"/>
  <c r="QW110" i="126"/>
  <c r="QV110" i="126"/>
  <c r="QW166" i="126"/>
  <c r="QV166" i="126"/>
  <c r="QW26" i="126"/>
  <c r="QV26" i="126"/>
  <c r="QX26" i="126" s="1"/>
  <c r="RA26" i="126" s="1"/>
  <c r="QU250" i="126"/>
  <c r="QX250" i="126" s="1"/>
  <c r="RA250" i="126" s="1"/>
  <c r="QU138" i="126"/>
  <c r="QX138" i="126" s="1"/>
  <c r="RA138" i="126" s="1"/>
  <c r="QU306" i="126"/>
  <c r="QX306" i="126" s="1"/>
  <c r="RA306" i="126" s="1"/>
  <c r="QU334" i="126"/>
  <c r="QX334" i="126" s="1"/>
  <c r="RA334" i="126" s="1"/>
  <c r="QU278" i="126"/>
  <c r="QX278" i="126" s="1"/>
  <c r="RA278" i="126" s="1"/>
  <c r="QU110" i="126"/>
  <c r="QX110" i="126" s="1"/>
  <c r="RA110" i="126" s="1"/>
  <c r="QU82" i="126"/>
  <c r="QX82" i="126" s="1"/>
  <c r="RA82" i="126" s="1"/>
  <c r="QU194" i="126"/>
  <c r="QX194" i="126" s="1"/>
  <c r="RA194" i="126" s="1"/>
  <c r="QU54" i="126"/>
  <c r="QX54" i="126" s="1"/>
  <c r="RA54" i="126" s="1"/>
  <c r="QU222" i="126"/>
  <c r="QX222" i="126" s="1"/>
  <c r="RA222" i="126" s="1"/>
  <c r="QU166" i="126"/>
  <c r="QX166" i="126" s="1"/>
  <c r="RA166" i="126" s="1"/>
  <c r="GH28" i="126"/>
  <c r="GK28" i="126" s="1"/>
  <c r="GI29" i="126"/>
  <c r="GJ29" i="126"/>
  <c r="GH29" i="126"/>
  <c r="GK29" i="126" s="1"/>
  <c r="GH35" i="126"/>
  <c r="GJ35" i="126"/>
  <c r="GI35" i="126"/>
  <c r="GJ39" i="126"/>
  <c r="GI39" i="126"/>
  <c r="GH39" i="126"/>
  <c r="GK39" i="126" s="1"/>
  <c r="GJ44" i="126"/>
  <c r="GI44" i="126"/>
  <c r="GH44" i="126"/>
  <c r="GK44" i="126" s="1"/>
  <c r="GI31" i="126"/>
  <c r="GH31" i="126"/>
  <c r="GJ31" i="126"/>
  <c r="GI42" i="126"/>
  <c r="GH42" i="126"/>
  <c r="GJ42" i="126"/>
  <c r="GJ43" i="126"/>
  <c r="GI43" i="126"/>
  <c r="GH43" i="126"/>
  <c r="GK43" i="126" s="1"/>
  <c r="GJ47" i="126"/>
  <c r="GI47" i="126"/>
  <c r="GH47" i="126"/>
  <c r="GK47" i="126" s="1"/>
  <c r="GJ46" i="126"/>
  <c r="GI46" i="126"/>
  <c r="GH46" i="126"/>
  <c r="GK46" i="126" s="1"/>
  <c r="GH38" i="126"/>
  <c r="GI38" i="126"/>
  <c r="GJ38" i="126"/>
  <c r="GJ41" i="126"/>
  <c r="GI41" i="126"/>
  <c r="GH41" i="126"/>
  <c r="GK41" i="126" s="1"/>
  <c r="GJ30" i="126"/>
  <c r="GI30" i="126"/>
  <c r="GH30" i="126"/>
  <c r="GK30" i="126" s="1"/>
  <c r="GI40" i="126"/>
  <c r="GH40" i="126"/>
  <c r="GJ40" i="126"/>
  <c r="GH32" i="126"/>
  <c r="GI32" i="126"/>
  <c r="GJ32" i="126"/>
  <c r="GJ33" i="126"/>
  <c r="GI33" i="126"/>
  <c r="GH33" i="126"/>
  <c r="GK33" i="126" s="1"/>
  <c r="GH37" i="126"/>
  <c r="GI37" i="126"/>
  <c r="GJ37" i="126"/>
  <c r="GJ34" i="126"/>
  <c r="GH34" i="126"/>
  <c r="GI34" i="126"/>
  <c r="GJ45" i="126"/>
  <c r="GI45" i="126"/>
  <c r="GH45" i="126"/>
  <c r="GK45" i="126" s="1"/>
  <c r="GJ48" i="126"/>
  <c r="GI48" i="126"/>
  <c r="GH48" i="126"/>
  <c r="GK48" i="126" s="1"/>
  <c r="QU86" i="126"/>
  <c r="QW86" i="126"/>
  <c r="GQ28" i="126"/>
  <c r="GP28" i="126"/>
  <c r="GO28" i="126"/>
  <c r="GR28" i="126" s="1"/>
  <c r="GO30" i="126"/>
  <c r="GP30" i="126"/>
  <c r="GQ30" i="126"/>
  <c r="GQ35" i="126"/>
  <c r="GP35" i="126"/>
  <c r="GO35" i="126"/>
  <c r="GR35" i="126" s="1"/>
  <c r="QU282" i="126"/>
  <c r="QU170" i="126"/>
  <c r="QU310" i="126"/>
  <c r="QU254" i="126"/>
  <c r="QU338" i="126"/>
  <c r="QU58" i="126"/>
  <c r="QU142" i="126"/>
  <c r="QU226" i="126"/>
  <c r="QU198" i="126"/>
  <c r="QU114" i="126"/>
  <c r="QU30" i="126"/>
  <c r="GQ45" i="126"/>
  <c r="GO45" i="126"/>
  <c r="GP45" i="126"/>
  <c r="QW282" i="126"/>
  <c r="QW170" i="126"/>
  <c r="QV282" i="126"/>
  <c r="QV170" i="126"/>
  <c r="QW254" i="126"/>
  <c r="QW310" i="126"/>
  <c r="QV310" i="126"/>
  <c r="QW226" i="126"/>
  <c r="QW198" i="126"/>
  <c r="QV254" i="126"/>
  <c r="QV226" i="126"/>
  <c r="QV198" i="126"/>
  <c r="QW338" i="126"/>
  <c r="QV338" i="126"/>
  <c r="QW142" i="126"/>
  <c r="QV142" i="126"/>
  <c r="QW114" i="126"/>
  <c r="QV114" i="126"/>
  <c r="QW30" i="126"/>
  <c r="QV30" i="126"/>
  <c r="QW58" i="126"/>
  <c r="QV58" i="126"/>
  <c r="QV86" i="126"/>
  <c r="QX86" i="126" s="1"/>
  <c r="RA86" i="126" s="1"/>
  <c r="GQ31" i="126"/>
  <c r="GP31" i="126"/>
  <c r="GO31" i="126"/>
  <c r="GR31" i="126" s="1"/>
  <c r="GQ33" i="126"/>
  <c r="GP33" i="126"/>
  <c r="GO33" i="126"/>
  <c r="GR33" i="126" s="1"/>
  <c r="GQ43" i="126"/>
  <c r="GP43" i="126"/>
  <c r="GO43" i="126"/>
  <c r="GR43" i="126" s="1"/>
  <c r="GQ42" i="126"/>
  <c r="GP42" i="126"/>
  <c r="GO42" i="126"/>
  <c r="GR42" i="126" s="1"/>
  <c r="GQ37" i="126"/>
  <c r="GP37" i="126"/>
  <c r="GO37" i="126"/>
  <c r="GR37" i="126" s="1"/>
  <c r="GQ48" i="126"/>
  <c r="GP48" i="126"/>
  <c r="GO48" i="126"/>
  <c r="GR48" i="126" s="1"/>
  <c r="GQ41" i="126"/>
  <c r="GP41" i="126"/>
  <c r="GO41" i="126"/>
  <c r="GR41" i="126" s="1"/>
  <c r="GQ44" i="126"/>
  <c r="GP44" i="126"/>
  <c r="GO44" i="126"/>
  <c r="GR44" i="126" s="1"/>
  <c r="GQ47" i="126"/>
  <c r="GP47" i="126"/>
  <c r="GO47" i="126"/>
  <c r="GR47" i="126" s="1"/>
  <c r="GQ38" i="126"/>
  <c r="GP38" i="126"/>
  <c r="GO38" i="126"/>
  <c r="GR38" i="126" s="1"/>
  <c r="GQ34" i="126"/>
  <c r="GP34" i="126"/>
  <c r="GO34" i="126"/>
  <c r="GR34" i="126" s="1"/>
  <c r="GQ46" i="126"/>
  <c r="GP46" i="126"/>
  <c r="GO46" i="126"/>
  <c r="GR46" i="126" s="1"/>
  <c r="GQ40" i="126"/>
  <c r="GP40" i="126"/>
  <c r="GO40" i="126"/>
  <c r="GR40" i="126" s="1"/>
  <c r="GQ39" i="126"/>
  <c r="GP39" i="126"/>
  <c r="GO39" i="126"/>
  <c r="GR39" i="126" s="1"/>
  <c r="GQ32" i="126"/>
  <c r="GP32" i="126"/>
  <c r="GO32" i="126"/>
  <c r="GR32" i="126" s="1"/>
  <c r="GQ36" i="126"/>
  <c r="GP36" i="126"/>
  <c r="GO36" i="126"/>
  <c r="GR36" i="126" s="1"/>
  <c r="GQ29" i="126"/>
  <c r="GP29" i="126"/>
  <c r="GO29" i="126"/>
  <c r="GR29" i="126" s="1"/>
  <c r="J48" i="12"/>
  <c r="J45" i="12"/>
  <c r="J42" i="12"/>
  <c r="J39" i="12"/>
  <c r="J36" i="12"/>
  <c r="J33" i="12"/>
  <c r="J30" i="12"/>
  <c r="J27" i="12"/>
  <c r="J24" i="12"/>
  <c r="J21" i="12"/>
  <c r="J15" i="12"/>
  <c r="J12" i="12"/>
  <c r="GR45" i="126" l="1"/>
  <c r="QX30" i="126"/>
  <c r="RA30" i="126" s="1"/>
  <c r="QX114" i="126"/>
  <c r="RA114" i="126" s="1"/>
  <c r="QX198" i="126"/>
  <c r="RA198" i="126" s="1"/>
  <c r="QX226" i="126"/>
  <c r="RA226" i="126" s="1"/>
  <c r="QX142" i="126"/>
  <c r="RA142" i="126" s="1"/>
  <c r="QX58" i="126"/>
  <c r="RA58" i="126" s="1"/>
  <c r="QX338" i="126"/>
  <c r="RA338" i="126" s="1"/>
  <c r="QX254" i="126"/>
  <c r="RA254" i="126" s="1"/>
  <c r="QX310" i="126"/>
  <c r="RA310" i="126" s="1"/>
  <c r="QX170" i="126"/>
  <c r="RA170" i="126" s="1"/>
  <c r="QX282" i="126"/>
  <c r="RA282" i="126" s="1"/>
  <c r="GR30" i="126"/>
  <c r="GK34" i="126"/>
  <c r="GK37" i="126"/>
  <c r="GK32" i="126"/>
  <c r="GK40" i="126"/>
  <c r="GK38" i="126"/>
  <c r="GK42" i="126"/>
  <c r="GK31" i="126"/>
  <c r="GK35" i="126"/>
  <c r="GK36" i="126"/>
  <c r="GD43" i="126"/>
  <c r="GD41" i="126"/>
  <c r="GD46" i="126"/>
  <c r="GD36" i="126"/>
  <c r="GD35" i="126"/>
  <c r="GD30" i="126"/>
  <c r="QX22" i="126"/>
  <c r="RA22" i="126" s="1"/>
  <c r="K39" i="12"/>
  <c r="K36" i="12"/>
  <c r="K42" i="12"/>
  <c r="K45" i="12"/>
  <c r="K48" i="12"/>
  <c r="J18" i="12" l="1"/>
  <c r="I46" i="12"/>
  <c r="I43" i="12"/>
  <c r="I40" i="12"/>
  <c r="I37" i="12"/>
  <c r="I34" i="12"/>
  <c r="I31" i="12"/>
  <c r="I28" i="12"/>
  <c r="I25" i="12"/>
  <c r="I22" i="12"/>
  <c r="I19" i="12"/>
  <c r="I16" i="12"/>
  <c r="M12" i="12"/>
  <c r="L16" i="12" l="1"/>
  <c r="K16" i="12"/>
  <c r="L19" i="12"/>
  <c r="K19" i="12"/>
  <c r="L22" i="12"/>
  <c r="K22" i="12"/>
  <c r="L25" i="12"/>
  <c r="K25" i="12"/>
  <c r="K28" i="12"/>
  <c r="L28" i="12"/>
  <c r="K31" i="12"/>
  <c r="L31" i="12"/>
  <c r="L34" i="12"/>
  <c r="K34" i="12"/>
  <c r="L37" i="12"/>
  <c r="K37" i="12"/>
  <c r="L40" i="12"/>
  <c r="K40" i="12"/>
  <c r="K43" i="12"/>
  <c r="L43" i="12"/>
  <c r="K46" i="12"/>
  <c r="L46" i="12"/>
  <c r="I47" i="12"/>
  <c r="I48" i="12"/>
  <c r="I45" i="12"/>
  <c r="I42" i="12"/>
  <c r="I38" i="12"/>
  <c r="I39" i="12"/>
  <c r="I36" i="12"/>
  <c r="I33" i="12"/>
  <c r="I30" i="12"/>
  <c r="I27" i="12"/>
  <c r="I23" i="12"/>
  <c r="I24" i="12"/>
  <c r="I20" i="12"/>
  <c r="I18" i="12"/>
  <c r="I21" i="12"/>
  <c r="I44" i="12"/>
  <c r="I41" i="12"/>
  <c r="I35" i="12"/>
  <c r="I32" i="12"/>
  <c r="I29" i="12"/>
  <c r="I26" i="12"/>
  <c r="I17" i="12"/>
  <c r="I13" i="12"/>
  <c r="K13" i="12" s="1"/>
  <c r="L13" i="12" l="1"/>
  <c r="I15" i="12"/>
  <c r="I14" i="12"/>
  <c r="AV60" i="12"/>
  <c r="AV59" i="12"/>
  <c r="AV58" i="12"/>
  <c r="AV57" i="12"/>
  <c r="AV56" i="12"/>
  <c r="AV55" i="12"/>
  <c r="AV54" i="12"/>
  <c r="AV53" i="12"/>
  <c r="AV52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V17" i="12"/>
  <c r="AV16" i="12"/>
  <c r="AV15" i="12"/>
  <c r="AV14" i="12"/>
  <c r="AV13" i="12"/>
  <c r="AV12" i="12"/>
  <c r="AV11" i="12"/>
  <c r="AV10" i="12"/>
  <c r="AV9" i="12"/>
  <c r="AV8" i="12"/>
  <c r="AV7" i="12"/>
  <c r="AV6" i="12"/>
  <c r="AV5" i="12"/>
  <c r="AZ60" i="12"/>
  <c r="AZ59" i="12"/>
  <c r="AZ58" i="12"/>
  <c r="AZ57" i="12"/>
  <c r="AZ56" i="12"/>
  <c r="AZ55" i="12"/>
  <c r="AZ54" i="12"/>
  <c r="AZ53" i="12"/>
  <c r="AZ52" i="12"/>
  <c r="AZ51" i="12"/>
  <c r="AZ50" i="12"/>
  <c r="AZ49" i="12"/>
  <c r="AZ48" i="12"/>
  <c r="AZ47" i="12"/>
  <c r="AZ46" i="12"/>
  <c r="AZ45" i="12"/>
  <c r="AZ44" i="12"/>
  <c r="AZ43" i="12"/>
  <c r="AZ42" i="12"/>
  <c r="AZ41" i="12"/>
  <c r="AZ40" i="12"/>
  <c r="AZ39" i="12"/>
  <c r="AZ38" i="12"/>
  <c r="AZ37" i="12"/>
  <c r="AZ36" i="12"/>
  <c r="AZ35" i="12"/>
  <c r="AZ34" i="12"/>
  <c r="AZ33" i="12"/>
  <c r="AZ32" i="12"/>
  <c r="AZ31" i="12"/>
  <c r="AZ30" i="12"/>
  <c r="AZ29" i="12"/>
  <c r="AZ28" i="12"/>
  <c r="AZ27" i="12"/>
  <c r="AZ26" i="12"/>
  <c r="AZ25" i="12"/>
  <c r="AZ24" i="12"/>
  <c r="AZ23" i="12"/>
  <c r="AZ22" i="12"/>
  <c r="AZ21" i="12"/>
  <c r="AZ20" i="12"/>
  <c r="AZ19" i="12"/>
  <c r="AZ18" i="12"/>
  <c r="AZ17" i="12"/>
  <c r="AZ16" i="12"/>
  <c r="AZ15" i="12"/>
  <c r="AZ14" i="12"/>
  <c r="AZ13" i="12"/>
  <c r="AZ12" i="12"/>
  <c r="AZ11" i="12"/>
  <c r="AZ10" i="12"/>
  <c r="AZ9" i="12"/>
  <c r="AZ8" i="12"/>
  <c r="AZ7" i="12"/>
  <c r="AZ6" i="12"/>
  <c r="AZ5" i="12"/>
  <c r="AT43" i="12"/>
  <c r="AT15" i="12"/>
  <c r="AP60" i="12"/>
  <c r="AP59" i="12"/>
  <c r="AP58" i="12"/>
  <c r="AP57" i="12"/>
  <c r="PD29" i="12" s="1"/>
  <c r="AP56" i="12"/>
  <c r="AP55" i="12"/>
  <c r="AP54" i="12"/>
  <c r="AP53" i="12"/>
  <c r="AP52" i="12"/>
  <c r="AP51" i="12"/>
  <c r="AP50" i="12"/>
  <c r="AP49" i="12"/>
  <c r="AP48" i="12"/>
  <c r="AP47" i="12"/>
  <c r="AP46" i="12"/>
  <c r="AP45" i="12"/>
  <c r="AP44" i="12"/>
  <c r="AP43" i="12"/>
  <c r="AP42" i="12"/>
  <c r="AP41" i="12"/>
  <c r="AP40" i="12"/>
  <c r="AP39" i="12"/>
  <c r="AP38" i="12"/>
  <c r="KA29" i="12" s="1"/>
  <c r="AP37" i="12"/>
  <c r="AP36" i="12"/>
  <c r="AP35" i="12"/>
  <c r="AP34" i="12"/>
  <c r="AP33" i="12"/>
  <c r="AP32" i="12"/>
  <c r="AP31" i="12"/>
  <c r="AP30" i="12"/>
  <c r="AP29" i="12"/>
  <c r="AP28" i="12"/>
  <c r="AP27" i="12"/>
  <c r="AP26" i="12"/>
  <c r="AP25" i="12"/>
  <c r="AP24" i="12"/>
  <c r="AP23" i="12"/>
  <c r="AP22" i="12"/>
  <c r="AP21" i="12"/>
  <c r="AP20" i="12"/>
  <c r="AP19" i="12"/>
  <c r="AP18" i="12"/>
  <c r="AP17" i="12"/>
  <c r="AP16" i="12"/>
  <c r="AP15" i="12"/>
  <c r="AP14" i="12"/>
  <c r="AP13" i="12"/>
  <c r="AP12" i="12"/>
  <c r="AP11" i="12"/>
  <c r="AP10" i="12"/>
  <c r="AP9" i="12"/>
  <c r="AP8" i="12"/>
  <c r="AP7" i="12"/>
  <c r="AP6" i="12"/>
  <c r="AP5" i="12"/>
  <c r="V60" i="12"/>
  <c r="V43" i="12"/>
  <c r="GU29" i="12" l="1"/>
  <c r="GU30" i="12"/>
  <c r="GU31" i="12"/>
  <c r="GU32" i="12"/>
  <c r="GU33" i="12"/>
  <c r="GU34" i="12"/>
  <c r="GU35" i="12"/>
  <c r="GU36" i="12"/>
  <c r="GU37" i="12"/>
  <c r="GU38" i="12"/>
  <c r="GU39" i="12"/>
  <c r="GU40" i="12"/>
  <c r="GU41" i="12"/>
  <c r="GU42" i="12"/>
  <c r="GU43" i="12"/>
  <c r="GU44" i="12"/>
  <c r="GU47" i="12"/>
  <c r="GU48" i="12"/>
  <c r="GU45" i="12"/>
  <c r="GU46" i="12"/>
  <c r="LJ10" i="12"/>
  <c r="LJ17" i="12"/>
  <c r="LJ20" i="12"/>
  <c r="LJ16" i="12"/>
  <c r="LJ23" i="12"/>
  <c r="LJ6" i="12"/>
  <c r="LJ22" i="12"/>
  <c r="LJ8" i="12"/>
  <c r="LJ9" i="12"/>
  <c r="LJ21" i="12"/>
  <c r="LJ12" i="12"/>
  <c r="LJ7" i="12"/>
  <c r="LJ5" i="12"/>
  <c r="LJ19" i="12"/>
  <c r="LJ24" i="12"/>
  <c r="LJ13" i="12"/>
  <c r="LJ14" i="12"/>
  <c r="LJ15" i="12"/>
  <c r="LJ18" i="12"/>
  <c r="LJ11" i="12"/>
  <c r="PY15" i="12"/>
  <c r="PY8" i="12"/>
  <c r="PY5" i="12"/>
  <c r="PY21" i="12"/>
  <c r="PY13" i="12"/>
  <c r="PY6" i="12"/>
  <c r="PY23" i="12"/>
  <c r="PY11" i="12"/>
  <c r="PY18" i="12"/>
  <c r="PY16" i="12"/>
  <c r="PY22" i="12"/>
  <c r="PY17" i="12"/>
  <c r="PY9" i="12"/>
  <c r="PY10" i="12"/>
  <c r="PY14" i="12"/>
  <c r="PY24" i="12"/>
  <c r="PY19" i="12"/>
  <c r="PY12" i="12"/>
  <c r="PY20" i="12"/>
  <c r="PY7" i="12"/>
  <c r="DY28" i="12"/>
  <c r="DX28" i="12"/>
  <c r="QY241" i="12"/>
  <c r="QY269" i="12"/>
  <c r="QY213" i="12"/>
  <c r="QY17" i="12"/>
  <c r="QY129" i="12"/>
  <c r="QY185" i="12"/>
  <c r="QY101" i="12"/>
  <c r="QY325" i="12"/>
  <c r="QY157" i="12"/>
  <c r="QY297" i="12"/>
  <c r="QY73" i="12"/>
  <c r="QY45" i="12"/>
  <c r="DW28" i="12"/>
  <c r="QY214" i="12"/>
  <c r="QY130" i="12"/>
  <c r="QY46" i="12"/>
  <c r="QY298" i="12"/>
  <c r="QY186" i="12"/>
  <c r="QY74" i="12"/>
  <c r="QY18" i="12"/>
  <c r="QY158" i="12"/>
  <c r="QY326" i="12"/>
  <c r="QY270" i="12"/>
  <c r="QY242" i="12"/>
  <c r="QY102" i="12"/>
  <c r="QY271" i="12"/>
  <c r="QY243" i="12"/>
  <c r="QY19" i="12"/>
  <c r="QY47" i="12"/>
  <c r="QY327" i="12"/>
  <c r="QY103" i="12"/>
  <c r="QY131" i="12"/>
  <c r="QY75" i="12"/>
  <c r="QY215" i="12"/>
  <c r="QY299" i="12"/>
  <c r="QY187" i="12"/>
  <c r="QY159" i="12"/>
  <c r="QY296" i="12"/>
  <c r="QY72" i="12"/>
  <c r="QY184" i="12"/>
  <c r="QY100" i="12"/>
  <c r="QY268" i="12"/>
  <c r="QY44" i="12"/>
  <c r="QY16" i="12"/>
  <c r="QY240" i="12"/>
  <c r="QY156" i="12"/>
  <c r="QY324" i="12"/>
  <c r="QY212" i="12"/>
  <c r="QY128" i="12"/>
  <c r="OW47" i="12"/>
  <c r="OW43" i="12"/>
  <c r="OW48" i="12"/>
  <c r="OW36" i="12"/>
  <c r="OW45" i="12"/>
  <c r="OW29" i="12"/>
  <c r="OW35" i="12"/>
  <c r="OW46" i="12"/>
  <c r="OW30" i="12"/>
  <c r="OW31" i="12"/>
  <c r="OW33" i="12"/>
  <c r="OW32" i="12"/>
  <c r="OW44" i="12"/>
  <c r="OW34" i="12"/>
  <c r="OW42" i="12"/>
  <c r="OW37" i="12"/>
  <c r="OW38" i="12"/>
  <c r="OW39" i="12"/>
  <c r="OW40" i="12"/>
  <c r="OW41" i="12"/>
  <c r="QY254" i="12"/>
  <c r="QY142" i="12"/>
  <c r="QY114" i="12"/>
  <c r="QY58" i="12"/>
  <c r="QY310" i="12"/>
  <c r="QY282" i="12"/>
  <c r="QY86" i="12"/>
  <c r="QY226" i="12"/>
  <c r="QY198" i="12"/>
  <c r="QY338" i="12"/>
  <c r="QY30" i="12"/>
  <c r="QY170" i="12"/>
  <c r="QY225" i="12"/>
  <c r="QY113" i="12"/>
  <c r="QY57" i="12"/>
  <c r="QY197" i="12"/>
  <c r="QY253" i="12"/>
  <c r="QY85" i="12"/>
  <c r="QY309" i="12"/>
  <c r="QY141" i="12"/>
  <c r="QY337" i="12"/>
  <c r="QY169" i="12"/>
  <c r="QY29" i="12"/>
  <c r="QY281" i="12"/>
  <c r="QY221" i="12"/>
  <c r="QY137" i="12"/>
  <c r="QY277" i="12"/>
  <c r="QY165" i="12"/>
  <c r="QY53" i="12"/>
  <c r="QY109" i="12"/>
  <c r="QY333" i="12"/>
  <c r="QY25" i="12"/>
  <c r="QY249" i="12"/>
  <c r="QY305" i="12"/>
  <c r="QY193" i="12"/>
  <c r="QY81" i="12"/>
  <c r="QY110" i="12"/>
  <c r="QY166" i="12"/>
  <c r="QY54" i="12"/>
  <c r="QY278" i="12"/>
  <c r="QY334" i="12"/>
  <c r="QY138" i="12"/>
  <c r="QY26" i="12"/>
  <c r="QY250" i="12"/>
  <c r="QY222" i="12"/>
  <c r="QY306" i="12"/>
  <c r="QY194" i="12"/>
  <c r="QY82" i="12"/>
  <c r="QY133" i="12"/>
  <c r="QY301" i="12"/>
  <c r="QY161" i="12"/>
  <c r="QY77" i="12"/>
  <c r="QY21" i="12"/>
  <c r="QY105" i="12"/>
  <c r="QY189" i="12"/>
  <c r="QY49" i="12"/>
  <c r="QY217" i="12"/>
  <c r="QY273" i="12"/>
  <c r="QY245" i="12"/>
  <c r="QY329" i="12"/>
  <c r="QY302" i="12"/>
  <c r="QY22" i="12"/>
  <c r="QY134" i="12"/>
  <c r="QY50" i="12"/>
  <c r="QY106" i="12"/>
  <c r="QY274" i="12"/>
  <c r="QY246" i="12"/>
  <c r="QY190" i="12"/>
  <c r="QY218" i="12"/>
  <c r="QY78" i="12"/>
  <c r="QY162" i="12"/>
  <c r="QY330" i="12"/>
  <c r="QY125" i="12"/>
  <c r="QY237" i="12"/>
  <c r="QY13" i="12"/>
  <c r="QY209" i="12"/>
  <c r="QY321" i="12"/>
  <c r="QY153" i="12"/>
  <c r="QY69" i="12"/>
  <c r="QY97" i="12"/>
  <c r="QY293" i="12"/>
  <c r="QY181" i="12"/>
  <c r="QY265" i="12"/>
  <c r="QY41" i="12"/>
  <c r="QY238" i="12"/>
  <c r="QY14" i="12"/>
  <c r="QY126" i="12"/>
  <c r="QY154" i="12"/>
  <c r="QY210" i="12"/>
  <c r="QY42" i="12"/>
  <c r="QY322" i="12"/>
  <c r="QY70" i="12"/>
  <c r="QY294" i="12"/>
  <c r="QY182" i="12"/>
  <c r="QY266" i="12"/>
  <c r="QY98" i="12"/>
  <c r="QY261" i="12"/>
  <c r="QY121" i="12"/>
  <c r="QY149" i="12"/>
  <c r="QY177" i="12"/>
  <c r="QY37" i="12"/>
  <c r="QY65" i="12"/>
  <c r="QY233" i="12"/>
  <c r="QY289" i="12"/>
  <c r="QY317" i="12"/>
  <c r="QY93" i="12"/>
  <c r="QY9" i="12"/>
  <c r="QY205" i="12"/>
  <c r="QY122" i="12"/>
  <c r="QY178" i="12"/>
  <c r="QY10" i="12"/>
  <c r="QY318" i="12"/>
  <c r="QY38" i="12"/>
  <c r="QY290" i="12"/>
  <c r="QY66" i="12"/>
  <c r="QY234" i="12"/>
  <c r="QY94" i="12"/>
  <c r="QY262" i="12"/>
  <c r="QY150" i="12"/>
  <c r="QY206" i="12"/>
  <c r="QY5" i="12"/>
  <c r="QY313" i="12"/>
  <c r="QY257" i="12"/>
  <c r="QY201" i="12"/>
  <c r="QY145" i="12"/>
  <c r="QY89" i="12"/>
  <c r="QY33" i="12"/>
  <c r="QY229" i="12"/>
  <c r="QY61" i="12"/>
  <c r="QY285" i="12"/>
  <c r="QY117" i="12"/>
  <c r="QY173" i="12"/>
  <c r="QY314" i="12"/>
  <c r="QY258" i="12"/>
  <c r="QY202" i="12"/>
  <c r="QY146" i="12"/>
  <c r="QY90" i="12"/>
  <c r="QY34" i="12"/>
  <c r="QY6" i="12"/>
  <c r="QY286" i="12"/>
  <c r="QY174" i="12"/>
  <c r="QY118" i="12"/>
  <c r="QY62" i="12"/>
  <c r="QY230" i="12"/>
  <c r="QY115" i="12"/>
  <c r="QY199" i="12"/>
  <c r="QY283" i="12"/>
  <c r="QY311" i="12"/>
  <c r="QY143" i="12"/>
  <c r="QY31" i="12"/>
  <c r="QY59" i="12"/>
  <c r="QY227" i="12"/>
  <c r="QY255" i="12"/>
  <c r="QY339" i="12"/>
  <c r="QY87" i="12"/>
  <c r="QY171" i="12"/>
  <c r="QY168" i="12"/>
  <c r="QY112" i="12"/>
  <c r="QY336" i="12"/>
  <c r="QY224" i="12"/>
  <c r="QY56" i="12"/>
  <c r="QY252" i="12"/>
  <c r="QY308" i="12"/>
  <c r="QY28" i="12"/>
  <c r="QY140" i="12"/>
  <c r="QY280" i="12"/>
  <c r="QY84" i="12"/>
  <c r="QY196" i="12"/>
  <c r="QY139" i="12"/>
  <c r="QY55" i="12"/>
  <c r="QY27" i="12"/>
  <c r="QY223" i="12"/>
  <c r="QY83" i="12"/>
  <c r="QY335" i="12"/>
  <c r="QY167" i="12"/>
  <c r="QY279" i="12"/>
  <c r="QY251" i="12"/>
  <c r="QY111" i="12"/>
  <c r="QY195" i="12"/>
  <c r="QY307" i="12"/>
  <c r="QY52" i="12"/>
  <c r="QY276" i="12"/>
  <c r="QY164" i="12"/>
  <c r="QY192" i="12"/>
  <c r="QY220" i="12"/>
  <c r="QY136" i="12"/>
  <c r="QY80" i="12"/>
  <c r="QY108" i="12"/>
  <c r="QY304" i="12"/>
  <c r="QY332" i="12"/>
  <c r="QY248" i="12"/>
  <c r="QY24" i="12"/>
  <c r="QY244" i="12"/>
  <c r="QY48" i="12"/>
  <c r="QY76" i="12"/>
  <c r="QY160" i="12"/>
  <c r="QY216" i="12"/>
  <c r="QY272" i="12"/>
  <c r="QY20" i="12"/>
  <c r="QY300" i="12"/>
  <c r="QY188" i="12"/>
  <c r="QY104" i="12"/>
  <c r="QY328" i="12"/>
  <c r="QY132" i="12"/>
  <c r="HW47" i="12"/>
  <c r="HW45" i="12"/>
  <c r="HW39" i="12"/>
  <c r="HW41" i="12"/>
  <c r="HW33" i="12"/>
  <c r="HW46" i="12"/>
  <c r="HW40" i="12"/>
  <c r="HW35" i="12"/>
  <c r="HW31" i="12"/>
  <c r="HW42" i="12"/>
  <c r="HW37" i="12"/>
  <c r="HW29" i="12"/>
  <c r="HW48" i="12"/>
  <c r="HW38" i="12"/>
  <c r="HW34" i="12"/>
  <c r="HW44" i="12"/>
  <c r="HW30" i="12"/>
  <c r="HW36" i="12"/>
  <c r="HW32" i="12"/>
  <c r="HW43" i="12"/>
  <c r="QY79" i="12"/>
  <c r="QY51" i="12"/>
  <c r="QY107" i="12"/>
  <c r="QY219" i="12"/>
  <c r="QY331" i="12"/>
  <c r="QY191" i="12"/>
  <c r="QY275" i="12"/>
  <c r="QY303" i="12"/>
  <c r="QY23" i="12"/>
  <c r="QY135" i="12"/>
  <c r="QY247" i="12"/>
  <c r="QY163" i="12"/>
  <c r="QY8" i="12"/>
  <c r="QY232" i="12"/>
  <c r="QY316" i="12"/>
  <c r="QY148" i="12"/>
  <c r="QY176" i="12"/>
  <c r="QY288" i="12"/>
  <c r="QY120" i="12"/>
  <c r="QY204" i="12"/>
  <c r="QY64" i="12"/>
  <c r="QY92" i="12"/>
  <c r="QY260" i="12"/>
  <c r="QY36" i="12"/>
  <c r="QY144" i="12"/>
  <c r="QY4" i="12"/>
  <c r="QY116" i="12"/>
  <c r="QY200" i="12"/>
  <c r="QY60" i="12"/>
  <c r="QY312" i="12"/>
  <c r="QY256" i="12"/>
  <c r="QY284" i="12"/>
  <c r="QY172" i="12"/>
  <c r="QY32" i="12"/>
  <c r="QY88" i="12"/>
  <c r="QY228" i="12"/>
  <c r="QY208" i="12"/>
  <c r="QY180" i="12"/>
  <c r="QY124" i="12"/>
  <c r="QY264" i="12"/>
  <c r="QY96" i="12"/>
  <c r="QY12" i="12"/>
  <c r="QY40" i="12"/>
  <c r="QY236" i="12"/>
  <c r="QY152" i="12"/>
  <c r="QY320" i="12"/>
  <c r="QY292" i="12"/>
  <c r="QY68" i="12"/>
  <c r="QY91" i="12"/>
  <c r="QY175" i="12"/>
  <c r="QY147" i="12"/>
  <c r="QY203" i="12"/>
  <c r="QY35" i="12"/>
  <c r="QY315" i="12"/>
  <c r="QY231" i="12"/>
  <c r="QY119" i="12"/>
  <c r="QY7" i="12"/>
  <c r="QY63" i="12"/>
  <c r="QY259" i="12"/>
  <c r="QY287" i="12"/>
  <c r="QY207" i="12"/>
  <c r="QY39" i="12"/>
  <c r="QY67" i="12"/>
  <c r="QY95" i="12"/>
  <c r="QY319" i="12"/>
  <c r="QY263" i="12"/>
  <c r="QY179" i="12"/>
  <c r="QY235" i="12"/>
  <c r="QY123" i="12"/>
  <c r="QY11" i="12"/>
  <c r="QY151" i="12"/>
  <c r="QY291" i="12"/>
  <c r="QY267" i="12"/>
  <c r="QY15" i="12"/>
  <c r="QY211" i="12"/>
  <c r="QY239" i="12"/>
  <c r="QY71" i="12"/>
  <c r="QY183" i="12"/>
  <c r="QY295" i="12"/>
  <c r="QY127" i="12"/>
  <c r="QY155" i="12"/>
  <c r="QY43" i="12"/>
  <c r="QY323" i="12"/>
  <c r="QY99" i="12"/>
  <c r="QZ185" i="12"/>
  <c r="QZ17" i="12"/>
  <c r="QZ213" i="12"/>
  <c r="QZ241" i="12"/>
  <c r="QZ297" i="12"/>
  <c r="QZ73" i="12"/>
  <c r="QZ269" i="12"/>
  <c r="QZ129" i="12"/>
  <c r="QZ325" i="12"/>
  <c r="QZ101" i="12"/>
  <c r="QZ45" i="12"/>
  <c r="QZ157" i="12"/>
  <c r="QZ217" i="12"/>
  <c r="QZ273" i="12"/>
  <c r="QZ49" i="12"/>
  <c r="QZ245" i="12"/>
  <c r="QZ21" i="12"/>
  <c r="QZ329" i="12"/>
  <c r="QZ105" i="12"/>
  <c r="QZ189" i="12"/>
  <c r="QZ133" i="12"/>
  <c r="QZ77" i="12"/>
  <c r="QZ161" i="12"/>
  <c r="QZ301" i="12"/>
  <c r="QZ184" i="12"/>
  <c r="QZ212" i="12"/>
  <c r="QZ296" i="12"/>
  <c r="QZ72" i="12"/>
  <c r="QZ324" i="12"/>
  <c r="QZ240" i="12"/>
  <c r="QZ268" i="12"/>
  <c r="QZ128" i="12"/>
  <c r="QZ16" i="12"/>
  <c r="QZ100" i="12"/>
  <c r="QZ156" i="12"/>
  <c r="QZ44" i="12"/>
  <c r="QZ281" i="12"/>
  <c r="QZ57" i="12"/>
  <c r="QZ337" i="12"/>
  <c r="QZ113" i="12"/>
  <c r="QZ309" i="12"/>
  <c r="QZ85" i="12"/>
  <c r="QZ169" i="12"/>
  <c r="QZ141" i="12"/>
  <c r="QZ29" i="12"/>
  <c r="QZ225" i="12"/>
  <c r="QZ253" i="12"/>
  <c r="QZ197" i="12"/>
  <c r="QZ338" i="12"/>
  <c r="QZ310" i="12"/>
  <c r="QZ86" i="12"/>
  <c r="QZ114" i="12"/>
  <c r="QZ170" i="12"/>
  <c r="QZ30" i="12"/>
  <c r="QZ282" i="12"/>
  <c r="QZ226" i="12"/>
  <c r="QZ58" i="12"/>
  <c r="QZ142" i="12"/>
  <c r="QZ254" i="12"/>
  <c r="QZ198" i="12"/>
  <c r="QZ146" i="12"/>
  <c r="QZ118" i="12"/>
  <c r="QZ202" i="12"/>
  <c r="QZ90" i="12"/>
  <c r="QZ34" i="12"/>
  <c r="QZ286" i="12"/>
  <c r="QZ230" i="12"/>
  <c r="QZ174" i="12"/>
  <c r="QZ62" i="12"/>
  <c r="QZ6" i="12"/>
  <c r="QZ314" i="12"/>
  <c r="QZ258" i="12"/>
  <c r="QU185" i="12"/>
  <c r="QU213" i="12"/>
  <c r="QU73" i="12"/>
  <c r="QU297" i="12"/>
  <c r="QU17" i="12"/>
  <c r="QU325" i="12"/>
  <c r="QU129" i="12"/>
  <c r="QU269" i="12"/>
  <c r="QU157" i="12"/>
  <c r="QU101" i="12"/>
  <c r="QU45" i="12"/>
  <c r="QU241" i="12"/>
  <c r="QZ119" i="12"/>
  <c r="QZ147" i="12"/>
  <c r="QZ91" i="12"/>
  <c r="QZ35" i="12"/>
  <c r="QZ63" i="12"/>
  <c r="QZ287" i="12"/>
  <c r="QZ231" i="12"/>
  <c r="QZ7" i="12"/>
  <c r="QZ175" i="12"/>
  <c r="QZ315" i="12"/>
  <c r="QZ259" i="12"/>
  <c r="QZ203" i="12"/>
  <c r="FZ29" i="12"/>
  <c r="QZ216" i="12"/>
  <c r="QZ244" i="12"/>
  <c r="QZ20" i="12"/>
  <c r="QZ104" i="12"/>
  <c r="QZ328" i="12"/>
  <c r="QZ132" i="12"/>
  <c r="QZ188" i="12"/>
  <c r="QZ76" i="12"/>
  <c r="QZ272" i="12"/>
  <c r="QZ160" i="12"/>
  <c r="QZ48" i="12"/>
  <c r="QZ300" i="12"/>
  <c r="QZ280" i="12"/>
  <c r="QZ56" i="12"/>
  <c r="QZ308" i="12"/>
  <c r="QZ84" i="12"/>
  <c r="QZ168" i="12"/>
  <c r="QZ140" i="12"/>
  <c r="QZ336" i="12"/>
  <c r="QZ112" i="12"/>
  <c r="QZ224" i="12"/>
  <c r="QZ28" i="12"/>
  <c r="QZ252" i="12"/>
  <c r="QZ196" i="12"/>
  <c r="QZ151" i="12"/>
  <c r="QZ179" i="12"/>
  <c r="QZ319" i="12"/>
  <c r="QZ67" i="12"/>
  <c r="QZ291" i="12"/>
  <c r="QZ263" i="12"/>
  <c r="QZ235" i="12"/>
  <c r="QZ11" i="12"/>
  <c r="QZ123" i="12"/>
  <c r="QZ207" i="12"/>
  <c r="QZ95" i="12"/>
  <c r="QZ39" i="12"/>
  <c r="QZ183" i="12"/>
  <c r="QZ211" i="12"/>
  <c r="QZ267" i="12"/>
  <c r="QZ239" i="12"/>
  <c r="QZ15" i="12"/>
  <c r="QZ127" i="12"/>
  <c r="QZ71" i="12"/>
  <c r="QZ323" i="12"/>
  <c r="QZ155" i="12"/>
  <c r="QZ99" i="12"/>
  <c r="QZ295" i="12"/>
  <c r="QZ43" i="12"/>
  <c r="QZ249" i="12"/>
  <c r="QZ25" i="12"/>
  <c r="QZ277" i="12"/>
  <c r="QZ53" i="12"/>
  <c r="QZ81" i="12"/>
  <c r="QZ305" i="12"/>
  <c r="QZ137" i="12"/>
  <c r="QZ193" i="12"/>
  <c r="QZ221" i="12"/>
  <c r="QZ165" i="12"/>
  <c r="QZ333" i="12"/>
  <c r="QZ109" i="12"/>
  <c r="QZ215" i="12"/>
  <c r="QZ243" i="12"/>
  <c r="QZ19" i="12"/>
  <c r="QZ187" i="12"/>
  <c r="QZ131" i="12"/>
  <c r="QZ271" i="12"/>
  <c r="QZ75" i="12"/>
  <c r="QZ327" i="12"/>
  <c r="QZ159" i="12"/>
  <c r="QZ103" i="12"/>
  <c r="QZ47" i="12"/>
  <c r="QZ299" i="12"/>
  <c r="QZ247" i="12"/>
  <c r="QZ23" i="12"/>
  <c r="QZ275" i="12"/>
  <c r="QZ51" i="12"/>
  <c r="QZ79" i="12"/>
  <c r="QZ163" i="12"/>
  <c r="QZ191" i="12"/>
  <c r="QZ135" i="12"/>
  <c r="QZ219" i="12"/>
  <c r="QZ331" i="12"/>
  <c r="QZ107" i="12"/>
  <c r="QZ303" i="12"/>
  <c r="QZ313" i="12"/>
  <c r="QZ89" i="12"/>
  <c r="QZ145" i="12"/>
  <c r="QZ117" i="12"/>
  <c r="QZ201" i="12"/>
  <c r="QZ33" i="12"/>
  <c r="QZ285" i="12"/>
  <c r="QZ229" i="12"/>
  <c r="QZ173" i="12"/>
  <c r="QZ61" i="12"/>
  <c r="QZ5" i="12"/>
  <c r="QZ257" i="12"/>
  <c r="QZ153" i="12"/>
  <c r="QZ209" i="12"/>
  <c r="QZ181" i="12"/>
  <c r="QZ265" i="12"/>
  <c r="QZ41" i="12"/>
  <c r="QZ293" i="12"/>
  <c r="QZ237" i="12"/>
  <c r="QZ13" i="12"/>
  <c r="QZ125" i="12"/>
  <c r="QZ69" i="12"/>
  <c r="QZ321" i="12"/>
  <c r="QZ97" i="12"/>
  <c r="QZ50" i="12"/>
  <c r="QZ246" i="12"/>
  <c r="QZ22" i="12"/>
  <c r="QZ274" i="12"/>
  <c r="QZ330" i="12"/>
  <c r="QZ106" i="12"/>
  <c r="QZ190" i="12"/>
  <c r="QZ134" i="12"/>
  <c r="QZ78" i="12"/>
  <c r="QZ218" i="12"/>
  <c r="QZ162" i="12"/>
  <c r="QZ302" i="12"/>
  <c r="QZ279" i="12"/>
  <c r="QZ55" i="12"/>
  <c r="QZ307" i="12"/>
  <c r="QZ83" i="12"/>
  <c r="QZ223" i="12"/>
  <c r="QZ139" i="12"/>
  <c r="QZ167" i="12"/>
  <c r="QZ335" i="12"/>
  <c r="QZ27" i="12"/>
  <c r="QZ111" i="12"/>
  <c r="QZ195" i="12"/>
  <c r="QZ251" i="12"/>
  <c r="QZ178" i="12"/>
  <c r="QZ150" i="12"/>
  <c r="QZ234" i="12"/>
  <c r="QZ10" i="12"/>
  <c r="QZ94" i="12"/>
  <c r="QZ38" i="12"/>
  <c r="QZ66" i="12"/>
  <c r="QZ290" i="12"/>
  <c r="QZ122" i="12"/>
  <c r="QZ318" i="12"/>
  <c r="QZ262" i="12"/>
  <c r="QZ206" i="12"/>
  <c r="QZ311" i="12"/>
  <c r="QZ87" i="12"/>
  <c r="QZ115" i="12"/>
  <c r="QZ339" i="12"/>
  <c r="QZ171" i="12"/>
  <c r="QZ31" i="12"/>
  <c r="QZ283" i="12"/>
  <c r="QZ227" i="12"/>
  <c r="QZ59" i="12"/>
  <c r="QZ199" i="12"/>
  <c r="QZ255" i="12"/>
  <c r="QZ143" i="12"/>
  <c r="QZ18" i="12"/>
  <c r="QZ214" i="12"/>
  <c r="QZ242" i="12"/>
  <c r="QZ298" i="12"/>
  <c r="QZ74" i="12"/>
  <c r="QZ270" i="12"/>
  <c r="QZ186" i="12"/>
  <c r="QZ130" i="12"/>
  <c r="QZ326" i="12"/>
  <c r="QZ102" i="12"/>
  <c r="QZ158" i="12"/>
  <c r="QZ46" i="12"/>
  <c r="QZ152" i="12"/>
  <c r="QZ180" i="12"/>
  <c r="QZ40" i="12"/>
  <c r="QZ264" i="12"/>
  <c r="QZ12" i="12"/>
  <c r="QZ124" i="12"/>
  <c r="QZ292" i="12"/>
  <c r="QZ68" i="12"/>
  <c r="QZ236" i="12"/>
  <c r="QZ320" i="12"/>
  <c r="QZ208" i="12"/>
  <c r="QZ96" i="12"/>
  <c r="QZ278" i="12"/>
  <c r="QZ54" i="12"/>
  <c r="QZ306" i="12"/>
  <c r="QZ82" i="12"/>
  <c r="QZ138" i="12"/>
  <c r="QZ250" i="12"/>
  <c r="QZ194" i="12"/>
  <c r="QZ166" i="12"/>
  <c r="QZ222" i="12"/>
  <c r="QZ334" i="12"/>
  <c r="QZ110" i="12"/>
  <c r="QZ26" i="12"/>
  <c r="DO29" i="12"/>
  <c r="BD29" i="12"/>
  <c r="QZ210" i="12"/>
  <c r="QZ182" i="12"/>
  <c r="QZ266" i="12"/>
  <c r="QZ42" i="12"/>
  <c r="QZ294" i="12"/>
  <c r="QZ14" i="12"/>
  <c r="QZ238" i="12"/>
  <c r="QZ322" i="12"/>
  <c r="QZ126" i="12"/>
  <c r="QZ70" i="12"/>
  <c r="QZ98" i="12"/>
  <c r="QZ154" i="12"/>
  <c r="DH29" i="12"/>
  <c r="QW185" i="12"/>
  <c r="QV297" i="12"/>
  <c r="QV73" i="12"/>
  <c r="QW213" i="12"/>
  <c r="QV325" i="12"/>
  <c r="QV101" i="12"/>
  <c r="QW73" i="12"/>
  <c r="QW297" i="12"/>
  <c r="QV185" i="12"/>
  <c r="QW241" i="12"/>
  <c r="QW269" i="12"/>
  <c r="QV45" i="12"/>
  <c r="QV241" i="12"/>
  <c r="QV129" i="12"/>
  <c r="QW157" i="12"/>
  <c r="QW101" i="12"/>
  <c r="QV17" i="12"/>
  <c r="QW45" i="12"/>
  <c r="QV269" i="12"/>
  <c r="QV213" i="12"/>
  <c r="QW129" i="12"/>
  <c r="QW325" i="12"/>
  <c r="QV157" i="12"/>
  <c r="QW17" i="12"/>
  <c r="QZ248" i="12"/>
  <c r="QZ24" i="12"/>
  <c r="QZ276" i="12"/>
  <c r="QZ52" i="12"/>
  <c r="QZ136" i="12"/>
  <c r="QZ192" i="12"/>
  <c r="QZ220" i="12"/>
  <c r="QZ80" i="12"/>
  <c r="QZ164" i="12"/>
  <c r="QZ332" i="12"/>
  <c r="QZ108" i="12"/>
  <c r="QZ304" i="12"/>
  <c r="CT29" i="12"/>
  <c r="QZ312" i="12"/>
  <c r="QZ88" i="12"/>
  <c r="QZ116" i="12"/>
  <c r="QZ200" i="12"/>
  <c r="QZ32" i="12"/>
  <c r="QZ284" i="12"/>
  <c r="QZ228" i="12"/>
  <c r="QZ172" i="12"/>
  <c r="QZ60" i="12"/>
  <c r="QZ4" i="12"/>
  <c r="QZ144" i="12"/>
  <c r="QZ256" i="12"/>
  <c r="QZ121" i="12"/>
  <c r="QZ177" i="12"/>
  <c r="QZ149" i="12"/>
  <c r="QZ233" i="12"/>
  <c r="QZ9" i="12"/>
  <c r="QZ93" i="12"/>
  <c r="QZ37" i="12"/>
  <c r="QZ65" i="12"/>
  <c r="QZ289" i="12"/>
  <c r="QZ317" i="12"/>
  <c r="QZ261" i="12"/>
  <c r="QZ205" i="12"/>
  <c r="QZ120" i="12"/>
  <c r="QZ148" i="12"/>
  <c r="QZ232" i="12"/>
  <c r="QZ8" i="12"/>
  <c r="QZ92" i="12"/>
  <c r="QZ36" i="12"/>
  <c r="QZ64" i="12"/>
  <c r="QZ288" i="12"/>
  <c r="QZ176" i="12"/>
  <c r="QZ316" i="12"/>
  <c r="QZ260" i="12"/>
  <c r="QZ204" i="12"/>
  <c r="KV29" i="12"/>
  <c r="BY29" i="12"/>
  <c r="CF29" i="12"/>
  <c r="EC29" i="12"/>
  <c r="DA29" i="12"/>
  <c r="DV29" i="12"/>
  <c r="GG29" i="12"/>
  <c r="KO29" i="12"/>
  <c r="LK28" i="12"/>
  <c r="BR29" i="12"/>
  <c r="PK29" i="12"/>
  <c r="JF29" i="12"/>
  <c r="BK29" i="12"/>
  <c r="GN29" i="12"/>
  <c r="LL28" i="12"/>
  <c r="HP29" i="12"/>
  <c r="HB29" i="12"/>
  <c r="LM28" i="12"/>
  <c r="LN28" i="12" s="1"/>
  <c r="FS29" i="12"/>
  <c r="EJ29" i="12"/>
  <c r="AF41" i="12"/>
  <c r="V32" i="12"/>
  <c r="AF13" i="12"/>
  <c r="DZ28" i="12" l="1"/>
  <c r="IK24" i="12"/>
  <c r="IK23" i="12"/>
  <c r="IK20" i="12"/>
  <c r="IK21" i="12"/>
  <c r="IK22" i="12"/>
  <c r="QM199" i="12"/>
  <c r="IK17" i="12"/>
  <c r="IK14" i="12"/>
  <c r="IK10" i="12"/>
  <c r="IK12" i="12"/>
  <c r="IK6" i="12"/>
  <c r="IK9" i="12"/>
  <c r="IK15" i="12"/>
  <c r="QM311" i="12"/>
  <c r="IK11" i="12"/>
  <c r="IK13" i="12"/>
  <c r="QM283" i="12"/>
  <c r="QM31" i="12"/>
  <c r="QM227" i="12"/>
  <c r="IK7" i="12"/>
  <c r="QM143" i="12"/>
  <c r="QM115" i="12"/>
  <c r="IK19" i="12"/>
  <c r="QM59" i="12"/>
  <c r="QM171" i="12"/>
  <c r="IK5" i="12"/>
  <c r="QM87" i="12"/>
  <c r="IK18" i="12"/>
  <c r="IK8" i="12"/>
  <c r="QM255" i="12"/>
  <c r="IK16" i="12"/>
  <c r="QM339" i="12"/>
  <c r="DY29" i="12"/>
  <c r="DW29" i="12"/>
  <c r="DX29" i="12"/>
  <c r="QX325" i="12"/>
  <c r="RA325" i="12" s="1"/>
  <c r="QX297" i="12"/>
  <c r="RA297" i="12" s="1"/>
  <c r="QX269" i="12"/>
  <c r="RA269" i="12" s="1"/>
  <c r="QX241" i="12"/>
  <c r="RA241" i="12" s="1"/>
  <c r="QX213" i="12"/>
  <c r="RA213" i="12" s="1"/>
  <c r="QX185" i="12"/>
  <c r="RA185" i="12" s="1"/>
  <c r="QX157" i="12"/>
  <c r="RA157" i="12" s="1"/>
  <c r="QX129" i="12"/>
  <c r="RA129" i="12" s="1"/>
  <c r="QX101" i="12"/>
  <c r="RA101" i="12" s="1"/>
  <c r="QX45" i="12"/>
  <c r="RA45" i="12" s="1"/>
  <c r="QX73" i="12"/>
  <c r="RA73" i="12" s="1"/>
  <c r="QX17" i="12"/>
  <c r="RA17" i="12" s="1"/>
  <c r="QN233" i="12"/>
  <c r="QN37" i="12"/>
  <c r="QN289" i="12"/>
  <c r="QN205" i="12"/>
  <c r="QN177" i="12"/>
  <c r="QN149" i="12"/>
  <c r="QN9" i="12"/>
  <c r="QN93" i="12"/>
  <c r="QN317" i="12"/>
  <c r="QN121" i="12"/>
  <c r="QN65" i="12"/>
  <c r="QN261" i="12"/>
  <c r="F4" i="26"/>
  <c r="E4" i="26"/>
  <c r="C10" i="21"/>
  <c r="F5" i="21"/>
  <c r="F4" i="21"/>
  <c r="E5" i="21"/>
  <c r="E4" i="21"/>
  <c r="C37" i="21"/>
  <c r="D37" i="21"/>
  <c r="DZ29" i="12" l="1"/>
  <c r="AF60" i="12"/>
  <c r="AF59" i="12"/>
  <c r="AF58" i="12"/>
  <c r="AF57" i="12"/>
  <c r="AF56" i="12"/>
  <c r="AF55" i="12"/>
  <c r="AF54" i="12"/>
  <c r="AF53" i="12"/>
  <c r="AF52" i="12"/>
  <c r="AF51" i="12"/>
  <c r="AF50" i="12"/>
  <c r="AF49" i="12"/>
  <c r="AF48" i="12"/>
  <c r="AF47" i="12"/>
  <c r="AF46" i="12"/>
  <c r="AF45" i="12"/>
  <c r="AF44" i="12"/>
  <c r="AF43" i="12"/>
  <c r="AF42" i="12"/>
  <c r="AF40" i="12"/>
  <c r="AF39" i="12"/>
  <c r="AF38" i="12"/>
  <c r="AF37" i="12"/>
  <c r="AF36" i="12"/>
  <c r="AF35" i="12"/>
  <c r="AF34" i="12"/>
  <c r="AF33" i="12"/>
  <c r="AF32" i="12"/>
  <c r="AF31" i="12"/>
  <c r="AF30" i="12"/>
  <c r="AF29" i="12"/>
  <c r="AF28" i="12"/>
  <c r="AF27" i="12"/>
  <c r="AF26" i="12"/>
  <c r="QN91" i="12" s="1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2" i="12"/>
  <c r="AF11" i="12"/>
  <c r="AF10" i="12"/>
  <c r="AF9" i="12"/>
  <c r="AF8" i="12"/>
  <c r="AF7" i="12"/>
  <c r="AF6" i="12"/>
  <c r="QN92" i="12" s="1"/>
  <c r="AF5" i="12"/>
  <c r="QN4" i="12" s="1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IN22" i="12" s="1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2" i="12"/>
  <c r="V41" i="12"/>
  <c r="V40" i="12"/>
  <c r="V39" i="12"/>
  <c r="V38" i="12"/>
  <c r="V37" i="12"/>
  <c r="V36" i="12"/>
  <c r="V35" i="12"/>
  <c r="V34" i="12"/>
  <c r="V33" i="12"/>
  <c r="V31" i="12"/>
  <c r="V30" i="12"/>
  <c r="V29" i="12"/>
  <c r="V28" i="12"/>
  <c r="V27" i="12"/>
  <c r="V26" i="12"/>
  <c r="V25" i="12"/>
  <c r="V24" i="12"/>
  <c r="V23" i="12"/>
  <c r="V22" i="12"/>
  <c r="V21" i="12"/>
  <c r="FL22" i="12" s="1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DB4" i="12" l="1"/>
  <c r="ED4" i="12"/>
  <c r="EY4" i="12"/>
  <c r="LR4" i="12"/>
  <c r="LY4" i="12"/>
  <c r="MF4" i="12"/>
  <c r="DC4" i="12"/>
  <c r="DD4" i="12"/>
  <c r="FA4" i="12"/>
  <c r="EZ4" i="12"/>
  <c r="FB4" i="12" s="1"/>
  <c r="BE4" i="12"/>
  <c r="BF4" i="12"/>
  <c r="BG4" i="12"/>
  <c r="IM24" i="12"/>
  <c r="IL24" i="12"/>
  <c r="IN24" i="12"/>
  <c r="IN23" i="12"/>
  <c r="IM23" i="12"/>
  <c r="IL23" i="12"/>
  <c r="IO23" i="12" s="1"/>
  <c r="IM20" i="12"/>
  <c r="IL20" i="12"/>
  <c r="IN20" i="12"/>
  <c r="IL21" i="12"/>
  <c r="IM21" i="12"/>
  <c r="IN21" i="12"/>
  <c r="IM22" i="12"/>
  <c r="IL22" i="12"/>
  <c r="QB4" i="12"/>
  <c r="QA4" i="12"/>
  <c r="PZ4" i="12"/>
  <c r="QB7" i="12"/>
  <c r="PZ18" i="12"/>
  <c r="QB24" i="12"/>
  <c r="PZ6" i="12"/>
  <c r="PZ14" i="12"/>
  <c r="QB13" i="12"/>
  <c r="QB9" i="12"/>
  <c r="PZ7" i="12"/>
  <c r="PZ22" i="12"/>
  <c r="QB23" i="12"/>
  <c r="QA24" i="12"/>
  <c r="QA13" i="12"/>
  <c r="QA10" i="12"/>
  <c r="PZ19" i="12"/>
  <c r="QA9" i="12"/>
  <c r="QA7" i="12"/>
  <c r="QB22" i="12"/>
  <c r="PZ11" i="12"/>
  <c r="QB6" i="12"/>
  <c r="QB19" i="12"/>
  <c r="QA18" i="12"/>
  <c r="QB20" i="12"/>
  <c r="QA22" i="12"/>
  <c r="QB21" i="12"/>
  <c r="PZ8" i="12"/>
  <c r="PZ17" i="12"/>
  <c r="PZ15" i="12"/>
  <c r="PZ16" i="12"/>
  <c r="QA20" i="12"/>
  <c r="PZ23" i="12"/>
  <c r="PZ13" i="12"/>
  <c r="PZ10" i="12"/>
  <c r="QB5" i="12"/>
  <c r="QA8" i="12"/>
  <c r="PZ20" i="12"/>
  <c r="QA23" i="12"/>
  <c r="PZ21" i="12"/>
  <c r="QB16" i="12"/>
  <c r="QA16" i="12"/>
  <c r="QA12" i="12"/>
  <c r="QB14" i="12"/>
  <c r="QA19" i="12"/>
  <c r="QA15" i="12"/>
  <c r="QB12" i="12"/>
  <c r="QA11" i="12"/>
  <c r="QA14" i="12"/>
  <c r="QA21" i="12"/>
  <c r="PZ9" i="12"/>
  <c r="PZ12" i="12"/>
  <c r="QB11" i="12"/>
  <c r="QA5" i="12"/>
  <c r="QA17" i="12"/>
  <c r="PZ24" i="12"/>
  <c r="QA6" i="12"/>
  <c r="QB10" i="12"/>
  <c r="PZ5" i="12"/>
  <c r="QB8" i="12"/>
  <c r="QB17" i="12"/>
  <c r="QB15" i="12"/>
  <c r="QB18" i="12"/>
  <c r="LX21" i="12"/>
  <c r="LX17" i="12"/>
  <c r="LZ4" i="12"/>
  <c r="LX13" i="12"/>
  <c r="LX16" i="12"/>
  <c r="LX19" i="12"/>
  <c r="LX15" i="12"/>
  <c r="LX7" i="12"/>
  <c r="LX10" i="12"/>
  <c r="LX20" i="12"/>
  <c r="MA4" i="12"/>
  <c r="LX9" i="12"/>
  <c r="LX11" i="12"/>
  <c r="LX14" i="12"/>
  <c r="LX24" i="12"/>
  <c r="LX23" i="12"/>
  <c r="LX6" i="12"/>
  <c r="LX18" i="12"/>
  <c r="LX12" i="12"/>
  <c r="LX22" i="12"/>
  <c r="LX8" i="12"/>
  <c r="LX5" i="12"/>
  <c r="NU15" i="12"/>
  <c r="NU8" i="12"/>
  <c r="NU5" i="12"/>
  <c r="NU12" i="12"/>
  <c r="NU6" i="12"/>
  <c r="NW4" i="12"/>
  <c r="NU11" i="12"/>
  <c r="NU14" i="12"/>
  <c r="NX4" i="12"/>
  <c r="NU22" i="12"/>
  <c r="NU13" i="12"/>
  <c r="NU20" i="12"/>
  <c r="NU7" i="12"/>
  <c r="NU18" i="12"/>
  <c r="NV4" i="12"/>
  <c r="NU19" i="12"/>
  <c r="NU9" i="12"/>
  <c r="NU16" i="12"/>
  <c r="NU17" i="12"/>
  <c r="NU21" i="12"/>
  <c r="NU10" i="12"/>
  <c r="ME7" i="12"/>
  <c r="ME23" i="12"/>
  <c r="ME6" i="12"/>
  <c r="MG4" i="12"/>
  <c r="ME19" i="12"/>
  <c r="ME24" i="12"/>
  <c r="ME13" i="12"/>
  <c r="ME15" i="12"/>
  <c r="ME21" i="12"/>
  <c r="ME16" i="12"/>
  <c r="MH4" i="12"/>
  <c r="ME17" i="12"/>
  <c r="ME22" i="12"/>
  <c r="ME8" i="12"/>
  <c r="ME5" i="12"/>
  <c r="ME20" i="12"/>
  <c r="ME9" i="12"/>
  <c r="ME14" i="12"/>
  <c r="ME12" i="12"/>
  <c r="ME18" i="12"/>
  <c r="ME11" i="12"/>
  <c r="ME10" i="12"/>
  <c r="OB5" i="12"/>
  <c r="OB7" i="12"/>
  <c r="OB13" i="12"/>
  <c r="OB22" i="12"/>
  <c r="OB11" i="12"/>
  <c r="OB20" i="12"/>
  <c r="OB9" i="12"/>
  <c r="OB10" i="12"/>
  <c r="OC4" i="12"/>
  <c r="OE4" i="12"/>
  <c r="OB14" i="12"/>
  <c r="OB18" i="12"/>
  <c r="OB8" i="12"/>
  <c r="OB16" i="12"/>
  <c r="OB15" i="12"/>
  <c r="OD4" i="12"/>
  <c r="OB21" i="12"/>
  <c r="OB19" i="12"/>
  <c r="OB6" i="12"/>
  <c r="OB12" i="12"/>
  <c r="OB17" i="12"/>
  <c r="NN13" i="12"/>
  <c r="NN11" i="12"/>
  <c r="NN15" i="12"/>
  <c r="NN8" i="12"/>
  <c r="NN5" i="12"/>
  <c r="NN16" i="12"/>
  <c r="NO4" i="12"/>
  <c r="NN10" i="12"/>
  <c r="NN12" i="12"/>
  <c r="NN21" i="12"/>
  <c r="NN17" i="12"/>
  <c r="NN22" i="12"/>
  <c r="NN6" i="12"/>
  <c r="NN7" i="12"/>
  <c r="NP4" i="12"/>
  <c r="NN14" i="12"/>
  <c r="NN19" i="12"/>
  <c r="NN20" i="12"/>
  <c r="NN18" i="12"/>
  <c r="NN9" i="12"/>
  <c r="NQ4" i="12"/>
  <c r="NI4" i="12"/>
  <c r="NG8" i="12"/>
  <c r="NG16" i="12"/>
  <c r="NG6" i="12"/>
  <c r="NG17" i="12"/>
  <c r="NG15" i="12"/>
  <c r="NG13" i="12"/>
  <c r="NG5" i="12"/>
  <c r="NJ4" i="12"/>
  <c r="NG21" i="12"/>
  <c r="NG9" i="12"/>
  <c r="NG19" i="12"/>
  <c r="NG22" i="12"/>
  <c r="NG10" i="12"/>
  <c r="NG18" i="12"/>
  <c r="NG11" i="12"/>
  <c r="NG14" i="12"/>
  <c r="NH4" i="12"/>
  <c r="NG20" i="12"/>
  <c r="NG12" i="12"/>
  <c r="NG7" i="12"/>
  <c r="LQ7" i="12"/>
  <c r="LQ8" i="12"/>
  <c r="LQ14" i="12"/>
  <c r="LQ21" i="12"/>
  <c r="LT4" i="12"/>
  <c r="LQ19" i="12"/>
  <c r="LQ13" i="12"/>
  <c r="LQ10" i="12"/>
  <c r="LS4" i="12"/>
  <c r="LQ17" i="12"/>
  <c r="LQ11" i="12"/>
  <c r="LQ5" i="12"/>
  <c r="LQ24" i="12"/>
  <c r="LQ20" i="12"/>
  <c r="LQ9" i="12"/>
  <c r="LQ12" i="12"/>
  <c r="LQ15" i="12"/>
  <c r="LQ18" i="12"/>
  <c r="LQ6" i="12"/>
  <c r="LQ22" i="12"/>
  <c r="LQ16" i="12"/>
  <c r="LQ23" i="12"/>
  <c r="LK4" i="12"/>
  <c r="LL4" i="12"/>
  <c r="LM4" i="12"/>
  <c r="LM14" i="12"/>
  <c r="LK8" i="12"/>
  <c r="LK11" i="12"/>
  <c r="LL23" i="12"/>
  <c r="LL19" i="12"/>
  <c r="LK14" i="12"/>
  <c r="LM22" i="12"/>
  <c r="LK24" i="12"/>
  <c r="LK23" i="12"/>
  <c r="LM15" i="12"/>
  <c r="LM19" i="12"/>
  <c r="LM20" i="12"/>
  <c r="LM12" i="12"/>
  <c r="LL5" i="12"/>
  <c r="LL7" i="12"/>
  <c r="LM8" i="12"/>
  <c r="LL14" i="12"/>
  <c r="LL22" i="12"/>
  <c r="LL6" i="12"/>
  <c r="LK16" i="12"/>
  <c r="LM16" i="12"/>
  <c r="LM9" i="12"/>
  <c r="LM21" i="12"/>
  <c r="LK13" i="12"/>
  <c r="LK22" i="12"/>
  <c r="LM6" i="12"/>
  <c r="LM11" i="12"/>
  <c r="LK15" i="12"/>
  <c r="LM17" i="12"/>
  <c r="LK7" i="12"/>
  <c r="LL21" i="12"/>
  <c r="LM13" i="12"/>
  <c r="LM18" i="12"/>
  <c r="LK19" i="12"/>
  <c r="LK17" i="12"/>
  <c r="LM7" i="12"/>
  <c r="LK10" i="12"/>
  <c r="LL8" i="12"/>
  <c r="LL13" i="12"/>
  <c r="LL18" i="12"/>
  <c r="LL17" i="12"/>
  <c r="LK5" i="12"/>
  <c r="LM24" i="12"/>
  <c r="LK18" i="12"/>
  <c r="LK20" i="12"/>
  <c r="LK12" i="12"/>
  <c r="LK21" i="12"/>
  <c r="LL24" i="12"/>
  <c r="LK6" i="12"/>
  <c r="LL9" i="12"/>
  <c r="LM5" i="12"/>
  <c r="LL10" i="12"/>
  <c r="LL11" i="12"/>
  <c r="LM23" i="12"/>
  <c r="LL15" i="12"/>
  <c r="LL16" i="12"/>
  <c r="LL20" i="12"/>
  <c r="LL12" i="12"/>
  <c r="LK9" i="12"/>
  <c r="LM10" i="12"/>
  <c r="KY4" i="12"/>
  <c r="KV24" i="12"/>
  <c r="KV8" i="12"/>
  <c r="KV23" i="12"/>
  <c r="KV6" i="12"/>
  <c r="KX4" i="12"/>
  <c r="KV17" i="12"/>
  <c r="KV16" i="12"/>
  <c r="KV22" i="12"/>
  <c r="KV19" i="12"/>
  <c r="KV18" i="12"/>
  <c r="KV21" i="12"/>
  <c r="KV9" i="12"/>
  <c r="KV12" i="12"/>
  <c r="KV20" i="12"/>
  <c r="KV7" i="12"/>
  <c r="KV11" i="12"/>
  <c r="KV13" i="12"/>
  <c r="KV15" i="12"/>
  <c r="KV10" i="12"/>
  <c r="KV14" i="12"/>
  <c r="KV5" i="12"/>
  <c r="KO18" i="12"/>
  <c r="KO16" i="12"/>
  <c r="KO14" i="12"/>
  <c r="KO9" i="12"/>
  <c r="KO8" i="12"/>
  <c r="KO21" i="12"/>
  <c r="KO23" i="12"/>
  <c r="KO6" i="12"/>
  <c r="KQ4" i="12"/>
  <c r="KO22" i="12"/>
  <c r="KR4" i="12"/>
  <c r="KO19" i="12"/>
  <c r="KO5" i="12"/>
  <c r="KO10" i="12"/>
  <c r="KO20" i="12"/>
  <c r="KO15" i="12"/>
  <c r="KO11" i="12"/>
  <c r="KO13" i="12"/>
  <c r="KO17" i="12"/>
  <c r="KO24" i="12"/>
  <c r="KO7" i="12"/>
  <c r="KO12" i="12"/>
  <c r="MZ18" i="12"/>
  <c r="MZ8" i="12"/>
  <c r="MZ10" i="12"/>
  <c r="MZ15" i="12"/>
  <c r="MZ14" i="12"/>
  <c r="MZ20" i="12"/>
  <c r="MZ11" i="12"/>
  <c r="MZ21" i="12"/>
  <c r="MZ7" i="12"/>
  <c r="MZ19" i="12"/>
  <c r="MZ17" i="12"/>
  <c r="MZ9" i="12"/>
  <c r="MZ5" i="12"/>
  <c r="NC4" i="12"/>
  <c r="NB4" i="12"/>
  <c r="NA4" i="12"/>
  <c r="MZ6" i="12"/>
  <c r="MZ12" i="12"/>
  <c r="MZ13" i="12"/>
  <c r="MZ16" i="12"/>
  <c r="MS8" i="12"/>
  <c r="MS21" i="12"/>
  <c r="MS7" i="12"/>
  <c r="MS22" i="12"/>
  <c r="MS18" i="12"/>
  <c r="MS16" i="12"/>
  <c r="MS14" i="12"/>
  <c r="MS15" i="12"/>
  <c r="MS17" i="12"/>
  <c r="MT4" i="12"/>
  <c r="MS9" i="12"/>
  <c r="MU4" i="12"/>
  <c r="MS10" i="12"/>
  <c r="MS12" i="12"/>
  <c r="MS20" i="12"/>
  <c r="MS19" i="12"/>
  <c r="MS6" i="12"/>
  <c r="MS13" i="12"/>
  <c r="MS5" i="12"/>
  <c r="MV4" i="12"/>
  <c r="MS11" i="12"/>
  <c r="LC11" i="12"/>
  <c r="LC5" i="12"/>
  <c r="LE4" i="12"/>
  <c r="LC15" i="12"/>
  <c r="LC23" i="12"/>
  <c r="LF4" i="12"/>
  <c r="LC8" i="12"/>
  <c r="LC17" i="12"/>
  <c r="LC22" i="12"/>
  <c r="LC19" i="12"/>
  <c r="LC20" i="12"/>
  <c r="LC7" i="12"/>
  <c r="LC6" i="12"/>
  <c r="LC13" i="12"/>
  <c r="LC21" i="12"/>
  <c r="LD4" i="12"/>
  <c r="LC10" i="12"/>
  <c r="LC18" i="12"/>
  <c r="LC16" i="12"/>
  <c r="LC14" i="12"/>
  <c r="LC12" i="12"/>
  <c r="LC9" i="12"/>
  <c r="LC24" i="12"/>
  <c r="KP4" i="12"/>
  <c r="KW4" i="12"/>
  <c r="ML14" i="12"/>
  <c r="ML24" i="12"/>
  <c r="ML23" i="12"/>
  <c r="ML9" i="12"/>
  <c r="ML8" i="12"/>
  <c r="ML11" i="12"/>
  <c r="ML16" i="12"/>
  <c r="ML13" i="12"/>
  <c r="ML18" i="12"/>
  <c r="ML17" i="12"/>
  <c r="ML5" i="12"/>
  <c r="ML6" i="12"/>
  <c r="MO4" i="12"/>
  <c r="MN4" i="12"/>
  <c r="MM4" i="12"/>
  <c r="ML10" i="12"/>
  <c r="ML22" i="12"/>
  <c r="ML15" i="12"/>
  <c r="ML20" i="12"/>
  <c r="ML19" i="12"/>
  <c r="ML21" i="12"/>
  <c r="ML7" i="12"/>
  <c r="ML12" i="12"/>
  <c r="JM14" i="12"/>
  <c r="JM22" i="12"/>
  <c r="JM13" i="12"/>
  <c r="JP4" i="12"/>
  <c r="JO4" i="12"/>
  <c r="JM9" i="12"/>
  <c r="JM8" i="12"/>
  <c r="JN4" i="12"/>
  <c r="JM10" i="12"/>
  <c r="JM23" i="12"/>
  <c r="JM15" i="12"/>
  <c r="JM11" i="12"/>
  <c r="JM12" i="12"/>
  <c r="JM16" i="12"/>
  <c r="JM21" i="12"/>
  <c r="JM7" i="12"/>
  <c r="JM24" i="12"/>
  <c r="JM20" i="12"/>
  <c r="JM6" i="12"/>
  <c r="JM18" i="12"/>
  <c r="JM19" i="12"/>
  <c r="JM17" i="12"/>
  <c r="JM5" i="12"/>
  <c r="PD13" i="12"/>
  <c r="PD21" i="12"/>
  <c r="PD16" i="12"/>
  <c r="PD12" i="12"/>
  <c r="PD6" i="12"/>
  <c r="PE4" i="12"/>
  <c r="PD7" i="12"/>
  <c r="PD22" i="12"/>
  <c r="PD8" i="12"/>
  <c r="PD14" i="12"/>
  <c r="PD15" i="12"/>
  <c r="PD23" i="12"/>
  <c r="PD11" i="12"/>
  <c r="PD10" i="12"/>
  <c r="PD24" i="12"/>
  <c r="PD20" i="12"/>
  <c r="PD9" i="12"/>
  <c r="PD17" i="12"/>
  <c r="PF4" i="12"/>
  <c r="PD19" i="12"/>
  <c r="PD5" i="12"/>
  <c r="PD18" i="12"/>
  <c r="PG4" i="12"/>
  <c r="KA14" i="12"/>
  <c r="KA6" i="12"/>
  <c r="KA19" i="12"/>
  <c r="KA16" i="12"/>
  <c r="KA9" i="12"/>
  <c r="KA22" i="12"/>
  <c r="KC4" i="12"/>
  <c r="KA11" i="12"/>
  <c r="KA12" i="12"/>
  <c r="KA17" i="12"/>
  <c r="KA10" i="12"/>
  <c r="KA7" i="12"/>
  <c r="KA20" i="12"/>
  <c r="KA13" i="12"/>
  <c r="KD4" i="12"/>
  <c r="KB4" i="12"/>
  <c r="KA5" i="12"/>
  <c r="KA15" i="12"/>
  <c r="KA18" i="12"/>
  <c r="KA21" i="12"/>
  <c r="KA8" i="12"/>
  <c r="JT6" i="12"/>
  <c r="JT12" i="12"/>
  <c r="JT22" i="12"/>
  <c r="JT14" i="12"/>
  <c r="JT19" i="12"/>
  <c r="JT9" i="12"/>
  <c r="JT17" i="12"/>
  <c r="JT20" i="12"/>
  <c r="JT13" i="12"/>
  <c r="JW4" i="12"/>
  <c r="JU4" i="12"/>
  <c r="JT8" i="12"/>
  <c r="JT10" i="12"/>
  <c r="JT5" i="12"/>
  <c r="JV4" i="12"/>
  <c r="JT18" i="12"/>
  <c r="JT16" i="12"/>
  <c r="JT7" i="12"/>
  <c r="JT15" i="12"/>
  <c r="JT11" i="12"/>
  <c r="JT21" i="12"/>
  <c r="PR17" i="12"/>
  <c r="PR8" i="12"/>
  <c r="PR24" i="12"/>
  <c r="PR15" i="12"/>
  <c r="PR5" i="12"/>
  <c r="PR19" i="12"/>
  <c r="PS4" i="12"/>
  <c r="PT4" i="12"/>
  <c r="PR7" i="12"/>
  <c r="PR23" i="12"/>
  <c r="PR13" i="12"/>
  <c r="PR16" i="12"/>
  <c r="PR21" i="12"/>
  <c r="PR18" i="12"/>
  <c r="PR11" i="12"/>
  <c r="PR10" i="12"/>
  <c r="PR22" i="12"/>
  <c r="PR9" i="12"/>
  <c r="PR14" i="12"/>
  <c r="PR6" i="12"/>
  <c r="PU4" i="12"/>
  <c r="PR12" i="12"/>
  <c r="PR20" i="12"/>
  <c r="KH9" i="12"/>
  <c r="KH12" i="12"/>
  <c r="KH17" i="12"/>
  <c r="KH19" i="12"/>
  <c r="KH10" i="12"/>
  <c r="KJ4" i="12"/>
  <c r="KH22" i="12"/>
  <c r="KH14" i="12"/>
  <c r="KH7" i="12"/>
  <c r="KK4" i="12"/>
  <c r="KH20" i="12"/>
  <c r="KH5" i="12"/>
  <c r="KH6" i="12"/>
  <c r="KH13" i="12"/>
  <c r="KI4" i="12"/>
  <c r="KH8" i="12"/>
  <c r="KH11" i="12"/>
  <c r="KH18" i="12"/>
  <c r="KH15" i="12"/>
  <c r="KH21" i="12"/>
  <c r="KH16" i="12"/>
  <c r="PK7" i="12"/>
  <c r="PK15" i="12"/>
  <c r="PK12" i="12"/>
  <c r="PN4" i="12"/>
  <c r="PK20" i="12"/>
  <c r="PK17" i="12"/>
  <c r="PM4" i="12"/>
  <c r="PK18" i="12"/>
  <c r="PK24" i="12"/>
  <c r="PK8" i="12"/>
  <c r="PK5" i="12"/>
  <c r="PK6" i="12"/>
  <c r="PK23" i="12"/>
  <c r="PK21" i="12"/>
  <c r="PK13" i="12"/>
  <c r="PL4" i="12"/>
  <c r="PK14" i="12"/>
  <c r="PK16" i="12"/>
  <c r="PK11" i="12"/>
  <c r="PK9" i="12"/>
  <c r="PK10" i="12"/>
  <c r="PK19" i="12"/>
  <c r="PK22" i="12"/>
  <c r="JI4" i="12"/>
  <c r="JF18" i="12"/>
  <c r="JF8" i="12"/>
  <c r="JF19" i="12"/>
  <c r="JF7" i="12"/>
  <c r="JF16" i="12"/>
  <c r="JF13" i="12"/>
  <c r="JF23" i="12"/>
  <c r="JF15" i="12"/>
  <c r="JF12" i="12"/>
  <c r="JF14" i="12"/>
  <c r="JG4" i="12"/>
  <c r="JF20" i="12"/>
  <c r="JH4" i="12"/>
  <c r="JF9" i="12"/>
  <c r="JF6" i="12"/>
  <c r="JF21" i="12"/>
  <c r="JF10" i="12"/>
  <c r="JF5" i="12"/>
  <c r="JF11" i="12"/>
  <c r="JF24" i="12"/>
  <c r="JF22" i="12"/>
  <c r="JF17" i="12"/>
  <c r="OY4" i="12"/>
  <c r="OW17" i="12"/>
  <c r="OW9" i="12"/>
  <c r="OX4" i="12"/>
  <c r="OW19" i="12"/>
  <c r="OW21" i="12"/>
  <c r="OW13" i="12"/>
  <c r="OW10" i="12"/>
  <c r="OW6" i="12"/>
  <c r="OW12" i="12"/>
  <c r="OW20" i="12"/>
  <c r="OW8" i="12"/>
  <c r="OW24" i="12"/>
  <c r="OW5" i="12"/>
  <c r="OW7" i="12"/>
  <c r="OW23" i="12"/>
  <c r="OW15" i="12"/>
  <c r="OW18" i="12"/>
  <c r="OW11" i="12"/>
  <c r="OZ4" i="12"/>
  <c r="OW22" i="12"/>
  <c r="OW14" i="12"/>
  <c r="OW16" i="12"/>
  <c r="IY13" i="12"/>
  <c r="IY12" i="12"/>
  <c r="IY23" i="12"/>
  <c r="IY14" i="12"/>
  <c r="IY17" i="12"/>
  <c r="IY24" i="12"/>
  <c r="IY7" i="12"/>
  <c r="IY19" i="12"/>
  <c r="IY5" i="12"/>
  <c r="IY15" i="12"/>
  <c r="IY10" i="12"/>
  <c r="IY16" i="12"/>
  <c r="IY22" i="12"/>
  <c r="IY9" i="12"/>
  <c r="IY6" i="12"/>
  <c r="IY18" i="12"/>
  <c r="IY8" i="12"/>
  <c r="IY20" i="12"/>
  <c r="IY11" i="12"/>
  <c r="JA4" i="12"/>
  <c r="IZ4" i="12"/>
  <c r="JB4" i="12"/>
  <c r="IY21" i="12"/>
  <c r="OP15" i="12"/>
  <c r="OP9" i="12"/>
  <c r="OP5" i="12"/>
  <c r="OP10" i="12"/>
  <c r="OP6" i="12"/>
  <c r="OP17" i="12"/>
  <c r="OP14" i="12"/>
  <c r="OQ4" i="12"/>
  <c r="OP7" i="12"/>
  <c r="OP19" i="12"/>
  <c r="OR4" i="12"/>
  <c r="OP18" i="12"/>
  <c r="OP20" i="12"/>
  <c r="OP21" i="12"/>
  <c r="OP12" i="12"/>
  <c r="OP24" i="12"/>
  <c r="OP11" i="12"/>
  <c r="OP22" i="12"/>
  <c r="OP23" i="12"/>
  <c r="OS4" i="12"/>
  <c r="OP13" i="12"/>
  <c r="OP16" i="12"/>
  <c r="OP8" i="12"/>
  <c r="OI22" i="12"/>
  <c r="OI23" i="12"/>
  <c r="OI7" i="12"/>
  <c r="OI8" i="12"/>
  <c r="OI24" i="12"/>
  <c r="OI14" i="12"/>
  <c r="OI9" i="12"/>
  <c r="OK4" i="12"/>
  <c r="OI10" i="12"/>
  <c r="OI18" i="12"/>
  <c r="OL4" i="12"/>
  <c r="OI12" i="12"/>
  <c r="OI5" i="12"/>
  <c r="OJ4" i="12"/>
  <c r="OI16" i="12"/>
  <c r="OI19" i="12"/>
  <c r="OI6" i="12"/>
  <c r="OI11" i="12"/>
  <c r="OI15" i="12"/>
  <c r="OI21" i="12"/>
  <c r="OI20" i="12"/>
  <c r="OI17" i="12"/>
  <c r="OI13" i="12"/>
  <c r="IR15" i="12"/>
  <c r="IR17" i="12"/>
  <c r="IT4" i="12"/>
  <c r="IR13" i="12"/>
  <c r="IR14" i="12"/>
  <c r="IR16" i="12"/>
  <c r="IR11" i="12"/>
  <c r="IR12" i="12"/>
  <c r="IR18" i="12"/>
  <c r="IU4" i="12"/>
  <c r="IR19" i="12"/>
  <c r="IS4" i="12"/>
  <c r="IR20" i="12"/>
  <c r="IR5" i="12"/>
  <c r="IR21" i="12"/>
  <c r="IR6" i="12"/>
  <c r="IR7" i="12"/>
  <c r="IR22" i="12"/>
  <c r="IR23" i="12"/>
  <c r="IR10" i="12"/>
  <c r="IR24" i="12"/>
  <c r="IR8" i="12"/>
  <c r="IR9" i="12"/>
  <c r="EK4" i="12"/>
  <c r="QI305" i="12"/>
  <c r="QI193" i="12"/>
  <c r="QI81" i="12"/>
  <c r="QI333" i="12"/>
  <c r="QI137" i="12"/>
  <c r="QI249" i="12"/>
  <c r="QI109" i="12"/>
  <c r="QI53" i="12"/>
  <c r="QI25" i="12"/>
  <c r="QI221" i="12"/>
  <c r="QI165" i="12"/>
  <c r="QI277" i="12"/>
  <c r="QI9" i="12"/>
  <c r="QI289" i="12"/>
  <c r="QI177" i="12"/>
  <c r="QI65" i="12"/>
  <c r="QI37" i="12"/>
  <c r="QI121" i="12"/>
  <c r="QI149" i="12"/>
  <c r="QI93" i="12"/>
  <c r="QI261" i="12"/>
  <c r="QI317" i="12"/>
  <c r="QI205" i="12"/>
  <c r="DI4" i="12"/>
  <c r="QI233" i="12"/>
  <c r="DO24" i="12"/>
  <c r="DO9" i="12"/>
  <c r="DO7" i="12"/>
  <c r="QM321" i="12"/>
  <c r="QM209" i="12"/>
  <c r="QM97" i="12"/>
  <c r="DO8" i="12"/>
  <c r="QJ97" i="12"/>
  <c r="DO14" i="12"/>
  <c r="QK321" i="12"/>
  <c r="QK209" i="12"/>
  <c r="QK97" i="12"/>
  <c r="QJ321" i="12"/>
  <c r="QJ209" i="12"/>
  <c r="DO21" i="12"/>
  <c r="QM13" i="12"/>
  <c r="DR4" i="12"/>
  <c r="QK13" i="12"/>
  <c r="DQ4" i="12"/>
  <c r="QM237" i="12"/>
  <c r="QM125" i="12"/>
  <c r="QJ13" i="12"/>
  <c r="QJ237" i="12"/>
  <c r="DO5" i="12"/>
  <c r="QK237" i="12"/>
  <c r="QK125" i="12"/>
  <c r="DO20" i="12"/>
  <c r="DO6" i="12"/>
  <c r="QJ125" i="12"/>
  <c r="QM41" i="12"/>
  <c r="QM265" i="12"/>
  <c r="QM153" i="12"/>
  <c r="QK265" i="12"/>
  <c r="QK153" i="12"/>
  <c r="QK293" i="12"/>
  <c r="DO23" i="12"/>
  <c r="QJ69" i="12"/>
  <c r="QK181" i="12"/>
  <c r="QM293" i="12"/>
  <c r="DO10" i="12"/>
  <c r="QJ181" i="12"/>
  <c r="QJ293" i="12"/>
  <c r="DO15" i="12"/>
  <c r="QK69" i="12"/>
  <c r="DO11" i="12"/>
  <c r="DO22" i="12"/>
  <c r="DO17" i="12"/>
  <c r="DO12" i="12"/>
  <c r="QM69" i="12"/>
  <c r="QJ41" i="12"/>
  <c r="QJ265" i="12"/>
  <c r="QK41" i="12"/>
  <c r="DO19" i="12"/>
  <c r="QM181" i="12"/>
  <c r="DO16" i="12"/>
  <c r="DO13" i="12"/>
  <c r="QJ153" i="12"/>
  <c r="DO18" i="12"/>
  <c r="QI273" i="12"/>
  <c r="QI161" i="12"/>
  <c r="QI49" i="12"/>
  <c r="QI21" i="12"/>
  <c r="QI105" i="12"/>
  <c r="QI329" i="12"/>
  <c r="QI133" i="12"/>
  <c r="QI217" i="12"/>
  <c r="QI245" i="12"/>
  <c r="QI77" i="12"/>
  <c r="QI189" i="12"/>
  <c r="QI301" i="12"/>
  <c r="QI337" i="12"/>
  <c r="QI225" i="12"/>
  <c r="QI113" i="12"/>
  <c r="QI253" i="12"/>
  <c r="QI57" i="12"/>
  <c r="QI29" i="12"/>
  <c r="QI309" i="12"/>
  <c r="QI169" i="12"/>
  <c r="ER4" i="12"/>
  <c r="QI85" i="12"/>
  <c r="QI141" i="12"/>
  <c r="QI281" i="12"/>
  <c r="QI197" i="12"/>
  <c r="EQ6" i="12"/>
  <c r="QJ113" i="12"/>
  <c r="EQ20" i="12"/>
  <c r="QM337" i="12"/>
  <c r="QM225" i="12"/>
  <c r="QM113" i="12"/>
  <c r="EQ5" i="12"/>
  <c r="EQ17" i="12"/>
  <c r="QK337" i="12"/>
  <c r="QK225" i="12"/>
  <c r="QK113" i="12"/>
  <c r="QJ337" i="12"/>
  <c r="QJ225" i="12"/>
  <c r="QM253" i="12"/>
  <c r="QM141" i="12"/>
  <c r="EQ16" i="12"/>
  <c r="QJ141" i="12"/>
  <c r="EQ19" i="12"/>
  <c r="EQ18" i="12"/>
  <c r="QK253" i="12"/>
  <c r="QK141" i="12"/>
  <c r="QJ253" i="12"/>
  <c r="EQ10" i="12"/>
  <c r="QM281" i="12"/>
  <c r="QM169" i="12"/>
  <c r="QM57" i="12"/>
  <c r="EQ23" i="12"/>
  <c r="EQ22" i="12"/>
  <c r="QK281" i="12"/>
  <c r="QK169" i="12"/>
  <c r="QK57" i="12"/>
  <c r="QM29" i="12"/>
  <c r="QJ57" i="12"/>
  <c r="EQ12" i="12"/>
  <c r="ES4" i="12"/>
  <c r="EQ24" i="12"/>
  <c r="QJ169" i="12"/>
  <c r="EQ13" i="12"/>
  <c r="EQ15" i="12"/>
  <c r="ET4" i="12"/>
  <c r="EQ9" i="12"/>
  <c r="EQ21" i="12"/>
  <c r="QJ309" i="12"/>
  <c r="EQ8" i="12"/>
  <c r="QJ281" i="12"/>
  <c r="QM85" i="12"/>
  <c r="EQ11" i="12"/>
  <c r="EQ14" i="12"/>
  <c r="QK85" i="12"/>
  <c r="EQ7" i="12"/>
  <c r="QJ85" i="12"/>
  <c r="QM197" i="12"/>
  <c r="QK197" i="12"/>
  <c r="QJ197" i="12"/>
  <c r="QK29" i="12"/>
  <c r="QM309" i="12"/>
  <c r="QJ29" i="12"/>
  <c r="QK309" i="12"/>
  <c r="EJ21" i="12"/>
  <c r="EL4" i="12"/>
  <c r="QJ81" i="12"/>
  <c r="EJ5" i="12"/>
  <c r="QM305" i="12"/>
  <c r="QM193" i="12"/>
  <c r="QM81" i="12"/>
  <c r="EJ6" i="12"/>
  <c r="QJ305" i="12"/>
  <c r="QK305" i="12"/>
  <c r="QK193" i="12"/>
  <c r="QK81" i="12"/>
  <c r="QJ193" i="12"/>
  <c r="EJ20" i="12"/>
  <c r="QM333" i="12"/>
  <c r="QM221" i="12"/>
  <c r="QM109" i="12"/>
  <c r="QM25" i="12"/>
  <c r="QJ333" i="12"/>
  <c r="QJ109" i="12"/>
  <c r="EJ17" i="12"/>
  <c r="EJ16" i="12"/>
  <c r="QK333" i="12"/>
  <c r="QK221" i="12"/>
  <c r="QK109" i="12"/>
  <c r="QK25" i="12"/>
  <c r="QJ221" i="12"/>
  <c r="QJ25" i="12"/>
  <c r="EJ19" i="12"/>
  <c r="EJ18" i="12"/>
  <c r="EJ11" i="12"/>
  <c r="QM249" i="12"/>
  <c r="QM137" i="12"/>
  <c r="QK249" i="12"/>
  <c r="QK137" i="12"/>
  <c r="EJ23" i="12"/>
  <c r="EJ22" i="12"/>
  <c r="EJ13" i="12"/>
  <c r="EJ10" i="12"/>
  <c r="EJ15" i="12"/>
  <c r="EJ12" i="12"/>
  <c r="EJ9" i="12"/>
  <c r="EM4" i="12"/>
  <c r="QM277" i="12"/>
  <c r="QJ249" i="12"/>
  <c r="QM53" i="12"/>
  <c r="QK53" i="12"/>
  <c r="EJ24" i="12"/>
  <c r="QJ53" i="12"/>
  <c r="QM165" i="12"/>
  <c r="EJ8" i="12"/>
  <c r="QJ137" i="12"/>
  <c r="QK165" i="12"/>
  <c r="EJ7" i="12"/>
  <c r="QJ165" i="12"/>
  <c r="QK277" i="12"/>
  <c r="QJ277" i="12"/>
  <c r="EJ14" i="12"/>
  <c r="QJ258" i="12"/>
  <c r="QJ146" i="12"/>
  <c r="EX20" i="12"/>
  <c r="QI258" i="12"/>
  <c r="QI146" i="12"/>
  <c r="QK34" i="12"/>
  <c r="QJ34" i="12"/>
  <c r="QI34" i="12"/>
  <c r="QM34" i="12"/>
  <c r="QM286" i="12"/>
  <c r="QM174" i="12"/>
  <c r="QM62" i="12"/>
  <c r="QK286" i="12"/>
  <c r="QK174" i="12"/>
  <c r="QK62" i="12"/>
  <c r="EX16" i="12"/>
  <c r="QJ286" i="12"/>
  <c r="QJ174" i="12"/>
  <c r="QJ62" i="12"/>
  <c r="EX18" i="12"/>
  <c r="EX17" i="12"/>
  <c r="QI286" i="12"/>
  <c r="QI174" i="12"/>
  <c r="QI62" i="12"/>
  <c r="QM6" i="12"/>
  <c r="QJ6" i="12"/>
  <c r="EX19" i="12"/>
  <c r="QK6" i="12"/>
  <c r="EX11" i="12"/>
  <c r="QK314" i="12"/>
  <c r="QK202" i="12"/>
  <c r="QK90" i="12"/>
  <c r="EX22" i="12"/>
  <c r="QJ314" i="12"/>
  <c r="QJ202" i="12"/>
  <c r="QJ90" i="12"/>
  <c r="EX15" i="12"/>
  <c r="EX12" i="12"/>
  <c r="QM230" i="12"/>
  <c r="QM118" i="12"/>
  <c r="EX9" i="12"/>
  <c r="QK230" i="12"/>
  <c r="QK118" i="12"/>
  <c r="QK258" i="12"/>
  <c r="QM146" i="12"/>
  <c r="EX8" i="12"/>
  <c r="QM90" i="12"/>
  <c r="EX21" i="12"/>
  <c r="EX5" i="12"/>
  <c r="QM202" i="12"/>
  <c r="QM314" i="12"/>
  <c r="QM258" i="12"/>
  <c r="QI90" i="12"/>
  <c r="EX7" i="12"/>
  <c r="QK146" i="12"/>
  <c r="QI202" i="12"/>
  <c r="QJ118" i="12"/>
  <c r="EX10" i="12"/>
  <c r="EX14" i="12"/>
  <c r="EX13" i="12"/>
  <c r="EX6" i="12"/>
  <c r="QI314" i="12"/>
  <c r="QI118" i="12"/>
  <c r="QI6" i="12"/>
  <c r="QJ230" i="12"/>
  <c r="QI230" i="12"/>
  <c r="QI321" i="12"/>
  <c r="QI209" i="12"/>
  <c r="QI97" i="12"/>
  <c r="DP4" i="12"/>
  <c r="QI13" i="12"/>
  <c r="QI41" i="12"/>
  <c r="QI293" i="12"/>
  <c r="QI181" i="12"/>
  <c r="QI125" i="12"/>
  <c r="QI265" i="12"/>
  <c r="QI69" i="12"/>
  <c r="QI237" i="12"/>
  <c r="QI153" i="12"/>
  <c r="DH23" i="12"/>
  <c r="QM37" i="12"/>
  <c r="QM9" i="12"/>
  <c r="QJ177" i="12"/>
  <c r="QJ65" i="12"/>
  <c r="DH8" i="12"/>
  <c r="QM289" i="12"/>
  <c r="QM177" i="12"/>
  <c r="QM65" i="12"/>
  <c r="DH24" i="12"/>
  <c r="QK9" i="12"/>
  <c r="DH9" i="12"/>
  <c r="QK289" i="12"/>
  <c r="QK177" i="12"/>
  <c r="QK65" i="12"/>
  <c r="QJ9" i="12"/>
  <c r="QJ289" i="12"/>
  <c r="DH7" i="12"/>
  <c r="DH14" i="12"/>
  <c r="QK37" i="12"/>
  <c r="QJ37" i="12"/>
  <c r="QM317" i="12"/>
  <c r="QM205" i="12"/>
  <c r="QM93" i="12"/>
  <c r="DH21" i="12"/>
  <c r="QJ205" i="12"/>
  <c r="QK317" i="12"/>
  <c r="QK205" i="12"/>
  <c r="QK93" i="12"/>
  <c r="DK4" i="12"/>
  <c r="QJ317" i="12"/>
  <c r="QJ93" i="12"/>
  <c r="DH6" i="12"/>
  <c r="DJ4" i="12"/>
  <c r="QM233" i="12"/>
  <c r="QM121" i="12"/>
  <c r="QK233" i="12"/>
  <c r="QK121" i="12"/>
  <c r="DH17" i="12"/>
  <c r="DH18" i="12"/>
  <c r="QJ261" i="12"/>
  <c r="DH15" i="12"/>
  <c r="QM149" i="12"/>
  <c r="QK149" i="12"/>
  <c r="DH20" i="12"/>
  <c r="DH5" i="12"/>
  <c r="QM261" i="12"/>
  <c r="DH22" i="12"/>
  <c r="DH12" i="12"/>
  <c r="QJ121" i="12"/>
  <c r="DH19" i="12"/>
  <c r="QJ149" i="12"/>
  <c r="DH11" i="12"/>
  <c r="QJ233" i="12"/>
  <c r="DH16" i="12"/>
  <c r="DH13" i="12"/>
  <c r="QK261" i="12"/>
  <c r="DH10" i="12"/>
  <c r="QJ322" i="12"/>
  <c r="QJ210" i="12"/>
  <c r="QJ98" i="12"/>
  <c r="QK14" i="12"/>
  <c r="QI322" i="12"/>
  <c r="QI210" i="12"/>
  <c r="QI98" i="12"/>
  <c r="FL18" i="12"/>
  <c r="QJ14" i="12"/>
  <c r="FL16" i="12"/>
  <c r="FL11" i="12"/>
  <c r="QI14" i="12"/>
  <c r="FL17" i="12"/>
  <c r="FL19" i="12"/>
  <c r="QI126" i="12"/>
  <c r="QM238" i="12"/>
  <c r="QM126" i="12"/>
  <c r="QK238" i="12"/>
  <c r="QK126" i="12"/>
  <c r="QJ238" i="12"/>
  <c r="QJ126" i="12"/>
  <c r="QI238" i="12"/>
  <c r="FL13" i="12"/>
  <c r="FL15" i="12"/>
  <c r="FL10" i="12"/>
  <c r="FL12" i="12"/>
  <c r="QK266" i="12"/>
  <c r="QK154" i="12"/>
  <c r="QJ266" i="12"/>
  <c r="QJ154" i="12"/>
  <c r="FL9" i="12"/>
  <c r="FL14" i="12"/>
  <c r="FO4" i="12"/>
  <c r="QM42" i="12"/>
  <c r="QM294" i="12"/>
  <c r="QM182" i="12"/>
  <c r="QM70" i="12"/>
  <c r="FL21" i="12"/>
  <c r="QI42" i="12"/>
  <c r="QK294" i="12"/>
  <c r="QK182" i="12"/>
  <c r="QK70" i="12"/>
  <c r="QI294" i="12"/>
  <c r="FN4" i="12"/>
  <c r="QJ42" i="12"/>
  <c r="QM98" i="12"/>
  <c r="FM4" i="12"/>
  <c r="FL8" i="12"/>
  <c r="QK98" i="12"/>
  <c r="QI70" i="12"/>
  <c r="QJ70" i="12"/>
  <c r="FL6" i="12"/>
  <c r="FL5" i="12"/>
  <c r="QI182" i="12"/>
  <c r="QM210" i="12"/>
  <c r="FL7" i="12"/>
  <c r="QI266" i="12"/>
  <c r="QK210" i="12"/>
  <c r="QM14" i="12"/>
  <c r="QM322" i="12"/>
  <c r="QK322" i="12"/>
  <c r="QJ182" i="12"/>
  <c r="QK42" i="12"/>
  <c r="QM154" i="12"/>
  <c r="QI154" i="12"/>
  <c r="FL20" i="12"/>
  <c r="QM266" i="12"/>
  <c r="QJ294" i="12"/>
  <c r="DA12" i="12"/>
  <c r="DA10" i="12"/>
  <c r="QK33" i="12"/>
  <c r="QJ33" i="12"/>
  <c r="QJ257" i="12"/>
  <c r="QM257" i="12"/>
  <c r="QM145" i="12"/>
  <c r="DA23" i="12"/>
  <c r="QK257" i="12"/>
  <c r="QK145" i="12"/>
  <c r="DA24" i="12"/>
  <c r="DA22" i="12"/>
  <c r="DA9" i="12"/>
  <c r="QJ145" i="12"/>
  <c r="DA7" i="12"/>
  <c r="DA14" i="12"/>
  <c r="DA8" i="12"/>
  <c r="QM285" i="12"/>
  <c r="QM173" i="12"/>
  <c r="QM61" i="12"/>
  <c r="QJ173" i="12"/>
  <c r="QJ61" i="12"/>
  <c r="DA21" i="12"/>
  <c r="QK285" i="12"/>
  <c r="QK173" i="12"/>
  <c r="QK61" i="12"/>
  <c r="QJ285" i="12"/>
  <c r="DA6" i="12"/>
  <c r="QM5" i="12"/>
  <c r="QM313" i="12"/>
  <c r="QM201" i="12"/>
  <c r="QM89" i="12"/>
  <c r="DA20" i="12"/>
  <c r="QJ5" i="12"/>
  <c r="QK313" i="12"/>
  <c r="QK201" i="12"/>
  <c r="QK89" i="12"/>
  <c r="DA5" i="12"/>
  <c r="DA19" i="12"/>
  <c r="QJ229" i="12"/>
  <c r="QK5" i="12"/>
  <c r="QM33" i="12"/>
  <c r="QJ89" i="12"/>
  <c r="DA15" i="12"/>
  <c r="DA17" i="12"/>
  <c r="DA13" i="12"/>
  <c r="QK229" i="12"/>
  <c r="QJ201" i="12"/>
  <c r="QJ313" i="12"/>
  <c r="QM117" i="12"/>
  <c r="QK117" i="12"/>
  <c r="QM229" i="12"/>
  <c r="QJ117" i="12"/>
  <c r="DA11" i="12"/>
  <c r="DA16" i="12"/>
  <c r="DA18" i="12"/>
  <c r="QJ290" i="12"/>
  <c r="QJ178" i="12"/>
  <c r="QJ66" i="12"/>
  <c r="QJ10" i="12"/>
  <c r="QI290" i="12"/>
  <c r="QI178" i="12"/>
  <c r="QI66" i="12"/>
  <c r="QI10" i="12"/>
  <c r="FE18" i="12"/>
  <c r="FE16" i="12"/>
  <c r="QI94" i="12"/>
  <c r="QM318" i="12"/>
  <c r="QM206" i="12"/>
  <c r="QM94" i="12"/>
  <c r="QK318" i="12"/>
  <c r="QK206" i="12"/>
  <c r="QK94" i="12"/>
  <c r="FE17" i="12"/>
  <c r="QJ318" i="12"/>
  <c r="QJ206" i="12"/>
  <c r="QJ94" i="12"/>
  <c r="FE19" i="12"/>
  <c r="FE11" i="12"/>
  <c r="QI318" i="12"/>
  <c r="QI206" i="12"/>
  <c r="FE13" i="12"/>
  <c r="QM38" i="12"/>
  <c r="QK38" i="12"/>
  <c r="QK234" i="12"/>
  <c r="QK122" i="12"/>
  <c r="FE24" i="12"/>
  <c r="QJ234" i="12"/>
  <c r="QJ122" i="12"/>
  <c r="FE23" i="12"/>
  <c r="FE12" i="12"/>
  <c r="QM262" i="12"/>
  <c r="QM150" i="12"/>
  <c r="FE7" i="12"/>
  <c r="FH4" i="12"/>
  <c r="QK262" i="12"/>
  <c r="QK150" i="12"/>
  <c r="FE21" i="12"/>
  <c r="FG4" i="12"/>
  <c r="QM178" i="12"/>
  <c r="FE5" i="12"/>
  <c r="FF4" i="12"/>
  <c r="QM66" i="12"/>
  <c r="QK178" i="12"/>
  <c r="QK10" i="12"/>
  <c r="FE15" i="12"/>
  <c r="FE9" i="12"/>
  <c r="QM290" i="12"/>
  <c r="FE6" i="12"/>
  <c r="FE8" i="12"/>
  <c r="QK66" i="12"/>
  <c r="QI38" i="12"/>
  <c r="QK290" i="12"/>
  <c r="FE20" i="12"/>
  <c r="QJ38" i="12"/>
  <c r="QM122" i="12"/>
  <c r="QI262" i="12"/>
  <c r="QI122" i="12"/>
  <c r="FE14" i="12"/>
  <c r="QM234" i="12"/>
  <c r="QI234" i="12"/>
  <c r="FE22" i="12"/>
  <c r="QJ262" i="12"/>
  <c r="QJ150" i="12"/>
  <c r="QM10" i="12"/>
  <c r="FE10" i="12"/>
  <c r="QI150" i="12"/>
  <c r="QJ306" i="12"/>
  <c r="QJ194" i="12"/>
  <c r="QJ82" i="12"/>
  <c r="QI306" i="12"/>
  <c r="QI194" i="12"/>
  <c r="QI82" i="12"/>
  <c r="GG22" i="12"/>
  <c r="GG15" i="12"/>
  <c r="GG13" i="12"/>
  <c r="GG10" i="12"/>
  <c r="QM334" i="12"/>
  <c r="QM222" i="12"/>
  <c r="QM110" i="12"/>
  <c r="QM26" i="12"/>
  <c r="QK334" i="12"/>
  <c r="QK222" i="12"/>
  <c r="QK110" i="12"/>
  <c r="QK26" i="12"/>
  <c r="QI110" i="12"/>
  <c r="QJ334" i="12"/>
  <c r="QJ222" i="12"/>
  <c r="QJ110" i="12"/>
  <c r="QJ26" i="12"/>
  <c r="GG14" i="12"/>
  <c r="GG12" i="12"/>
  <c r="QI334" i="12"/>
  <c r="QI222" i="12"/>
  <c r="QI26" i="12"/>
  <c r="GG9" i="12"/>
  <c r="GJ4" i="12"/>
  <c r="GH4" i="12"/>
  <c r="GI4" i="12"/>
  <c r="QK250" i="12"/>
  <c r="QK138" i="12"/>
  <c r="QJ250" i="12"/>
  <c r="QJ138" i="12"/>
  <c r="GG7" i="12"/>
  <c r="GG20" i="12"/>
  <c r="GG6" i="12"/>
  <c r="QM278" i="12"/>
  <c r="QM166" i="12"/>
  <c r="QM54" i="12"/>
  <c r="QK278" i="12"/>
  <c r="QK166" i="12"/>
  <c r="QK54" i="12"/>
  <c r="GG17" i="12"/>
  <c r="QM250" i="12"/>
  <c r="QJ54" i="12"/>
  <c r="QI250" i="12"/>
  <c r="QI54" i="12"/>
  <c r="QK306" i="12"/>
  <c r="QI278" i="12"/>
  <c r="QM82" i="12"/>
  <c r="GG19" i="12"/>
  <c r="QM306" i="12"/>
  <c r="QM138" i="12"/>
  <c r="GG5" i="12"/>
  <c r="QJ166" i="12"/>
  <c r="GG11" i="12"/>
  <c r="QI166" i="12"/>
  <c r="QI138" i="12"/>
  <c r="GG16" i="12"/>
  <c r="QJ278" i="12"/>
  <c r="GG21" i="12"/>
  <c r="QK82" i="12"/>
  <c r="GG18" i="12"/>
  <c r="QM194" i="12"/>
  <c r="QK194" i="12"/>
  <c r="GG8" i="12"/>
  <c r="QI33" i="12"/>
  <c r="QI257" i="12"/>
  <c r="QI145" i="12"/>
  <c r="QI5" i="12"/>
  <c r="QI173" i="12"/>
  <c r="QI61" i="12"/>
  <c r="QI285" i="12"/>
  <c r="QI89" i="12"/>
  <c r="QI201" i="12"/>
  <c r="QI313" i="12"/>
  <c r="QI117" i="12"/>
  <c r="QI229" i="12"/>
  <c r="QJ274" i="12"/>
  <c r="QJ162" i="12"/>
  <c r="QJ50" i="12"/>
  <c r="FZ12" i="12"/>
  <c r="QI274" i="12"/>
  <c r="QI162" i="12"/>
  <c r="QI50" i="12"/>
  <c r="FZ10" i="12"/>
  <c r="FZ15" i="12"/>
  <c r="QM22" i="12"/>
  <c r="QM302" i="12"/>
  <c r="QM190" i="12"/>
  <c r="QM78" i="12"/>
  <c r="QK22" i="12"/>
  <c r="FZ13" i="12"/>
  <c r="QK302" i="12"/>
  <c r="QK190" i="12"/>
  <c r="QK78" i="12"/>
  <c r="QJ22" i="12"/>
  <c r="FZ22" i="12"/>
  <c r="QJ302" i="12"/>
  <c r="QJ190" i="12"/>
  <c r="QJ78" i="12"/>
  <c r="QI22" i="12"/>
  <c r="QI302" i="12"/>
  <c r="QI190" i="12"/>
  <c r="QI78" i="12"/>
  <c r="FZ14" i="12"/>
  <c r="QK330" i="12"/>
  <c r="QK218" i="12"/>
  <c r="QK106" i="12"/>
  <c r="GA4" i="12"/>
  <c r="QJ330" i="12"/>
  <c r="QJ218" i="12"/>
  <c r="QJ106" i="12"/>
  <c r="FZ21" i="12"/>
  <c r="FZ8" i="12"/>
  <c r="QM246" i="12"/>
  <c r="QM134" i="12"/>
  <c r="FZ20" i="12"/>
  <c r="QK246" i="12"/>
  <c r="QK134" i="12"/>
  <c r="FZ5" i="12"/>
  <c r="QM330" i="12"/>
  <c r="QJ134" i="12"/>
  <c r="FZ17" i="12"/>
  <c r="FZ9" i="12"/>
  <c r="QK50" i="12"/>
  <c r="QM106" i="12"/>
  <c r="QI330" i="12"/>
  <c r="QI134" i="12"/>
  <c r="QI218" i="12"/>
  <c r="FZ7" i="12"/>
  <c r="QM162" i="12"/>
  <c r="GC4" i="12"/>
  <c r="QJ246" i="12"/>
  <c r="FZ16" i="12"/>
  <c r="QI106" i="12"/>
  <c r="QM218" i="12"/>
  <c r="QI246" i="12"/>
  <c r="FZ19" i="12"/>
  <c r="GB4" i="12"/>
  <c r="QM50" i="12"/>
  <c r="FZ11" i="12"/>
  <c r="QK162" i="12"/>
  <c r="QM274" i="12"/>
  <c r="FZ18" i="12"/>
  <c r="FZ6" i="12"/>
  <c r="QK274" i="12"/>
  <c r="DV8" i="12"/>
  <c r="DX4" i="12"/>
  <c r="DV14" i="12"/>
  <c r="DV7" i="12"/>
  <c r="QM241" i="12"/>
  <c r="QM129" i="12"/>
  <c r="DV21" i="12"/>
  <c r="QK241" i="12"/>
  <c r="QK129" i="12"/>
  <c r="QJ129" i="12"/>
  <c r="DY4" i="12"/>
  <c r="DV6" i="12"/>
  <c r="QJ241" i="12"/>
  <c r="DV5" i="12"/>
  <c r="QM269" i="12"/>
  <c r="QM157" i="12"/>
  <c r="DV20" i="12"/>
  <c r="QJ269" i="12"/>
  <c r="QK269" i="12"/>
  <c r="QK157" i="12"/>
  <c r="QJ157" i="12"/>
  <c r="DV16" i="12"/>
  <c r="QM297" i="12"/>
  <c r="QM185" i="12"/>
  <c r="QM73" i="12"/>
  <c r="DV18" i="12"/>
  <c r="QK297" i="12"/>
  <c r="QK185" i="12"/>
  <c r="QK73" i="12"/>
  <c r="DV13" i="12"/>
  <c r="QM45" i="12"/>
  <c r="DV9" i="12"/>
  <c r="QK45" i="12"/>
  <c r="QJ45" i="12"/>
  <c r="QJ101" i="12"/>
  <c r="QM213" i="12"/>
  <c r="DV15" i="12"/>
  <c r="QK213" i="12"/>
  <c r="QK101" i="12"/>
  <c r="QJ213" i="12"/>
  <c r="DV17" i="12"/>
  <c r="QJ325" i="12"/>
  <c r="QJ185" i="12"/>
  <c r="QK17" i="12"/>
  <c r="DV12" i="12"/>
  <c r="QJ17" i="12"/>
  <c r="QM101" i="12"/>
  <c r="QM325" i="12"/>
  <c r="QK325" i="12"/>
  <c r="DV10" i="12"/>
  <c r="DV19" i="12"/>
  <c r="DV11" i="12"/>
  <c r="DV24" i="12"/>
  <c r="DV22" i="12"/>
  <c r="QJ297" i="12"/>
  <c r="DV23" i="12"/>
  <c r="QJ73" i="12"/>
  <c r="QM17" i="12"/>
  <c r="QJ242" i="12"/>
  <c r="QJ130" i="12"/>
  <c r="FS18" i="12"/>
  <c r="FS16" i="12"/>
  <c r="FS11" i="12"/>
  <c r="QI242" i="12"/>
  <c r="QI130" i="12"/>
  <c r="FS17" i="12"/>
  <c r="FS19" i="12"/>
  <c r="QM270" i="12"/>
  <c r="QM158" i="12"/>
  <c r="QK270" i="12"/>
  <c r="QK158" i="12"/>
  <c r="QJ270" i="12"/>
  <c r="QJ158" i="12"/>
  <c r="FS15" i="12"/>
  <c r="FS13" i="12"/>
  <c r="FS10" i="12"/>
  <c r="QI270" i="12"/>
  <c r="QI158" i="12"/>
  <c r="FS12" i="12"/>
  <c r="FS22" i="12"/>
  <c r="QK298" i="12"/>
  <c r="QK186" i="12"/>
  <c r="QK74" i="12"/>
  <c r="FS14" i="12"/>
  <c r="FS9" i="12"/>
  <c r="QJ298" i="12"/>
  <c r="QJ186" i="12"/>
  <c r="QJ74" i="12"/>
  <c r="FV4" i="12"/>
  <c r="FS21" i="12"/>
  <c r="FT4" i="12"/>
  <c r="QM326" i="12"/>
  <c r="QM214" i="12"/>
  <c r="QM102" i="12"/>
  <c r="QK326" i="12"/>
  <c r="QK214" i="12"/>
  <c r="QK102" i="12"/>
  <c r="QJ214" i="12"/>
  <c r="QK242" i="12"/>
  <c r="QI102" i="12"/>
  <c r="FS5" i="12"/>
  <c r="QI214" i="12"/>
  <c r="FU4" i="12"/>
  <c r="QI298" i="12"/>
  <c r="QM46" i="12"/>
  <c r="QI46" i="12"/>
  <c r="QJ326" i="12"/>
  <c r="FS7" i="12"/>
  <c r="QK46" i="12"/>
  <c r="QI326" i="12"/>
  <c r="QJ46" i="12"/>
  <c r="QM130" i="12"/>
  <c r="QK130" i="12"/>
  <c r="QM242" i="12"/>
  <c r="QI186" i="12"/>
  <c r="QJ102" i="12"/>
  <c r="QM18" i="12"/>
  <c r="QK18" i="12"/>
  <c r="QM74" i="12"/>
  <c r="QJ18" i="12"/>
  <c r="QM298" i="12"/>
  <c r="QI74" i="12"/>
  <c r="FS20" i="12"/>
  <c r="QI18" i="12"/>
  <c r="FS6" i="12"/>
  <c r="QM186" i="12"/>
  <c r="FS8" i="12"/>
  <c r="DW4" i="12"/>
  <c r="QI241" i="12"/>
  <c r="QI129" i="12"/>
  <c r="QI101" i="12"/>
  <c r="QI17" i="12"/>
  <c r="QI297" i="12"/>
  <c r="QI45" i="12"/>
  <c r="QI213" i="12"/>
  <c r="QI185" i="12"/>
  <c r="QI325" i="12"/>
  <c r="QI157" i="12"/>
  <c r="QI269" i="12"/>
  <c r="QI73" i="12"/>
  <c r="EC14" i="12"/>
  <c r="QJ273" i="12"/>
  <c r="QJ161" i="12"/>
  <c r="EC6" i="12"/>
  <c r="EC21" i="12"/>
  <c r="QM21" i="12"/>
  <c r="QK21" i="12"/>
  <c r="EC5" i="12"/>
  <c r="QM273" i="12"/>
  <c r="QM161" i="12"/>
  <c r="QM49" i="12"/>
  <c r="EF4" i="12"/>
  <c r="QK273" i="12"/>
  <c r="QK161" i="12"/>
  <c r="QK49" i="12"/>
  <c r="EC7" i="12"/>
  <c r="EE4" i="12"/>
  <c r="QJ49" i="12"/>
  <c r="QJ21" i="12"/>
  <c r="EC20" i="12"/>
  <c r="QM301" i="12"/>
  <c r="QM189" i="12"/>
  <c r="QM77" i="12"/>
  <c r="QJ301" i="12"/>
  <c r="QK301" i="12"/>
  <c r="QK189" i="12"/>
  <c r="QK77" i="12"/>
  <c r="QJ189" i="12"/>
  <c r="QJ77" i="12"/>
  <c r="EC19" i="12"/>
  <c r="EC18" i="12"/>
  <c r="QM329" i="12"/>
  <c r="QM217" i="12"/>
  <c r="QM105" i="12"/>
  <c r="QK329" i="12"/>
  <c r="QK217" i="12"/>
  <c r="QK105" i="12"/>
  <c r="EC11" i="12"/>
  <c r="EC10" i="12"/>
  <c r="QK245" i="12"/>
  <c r="EC15" i="12"/>
  <c r="EC17" i="12"/>
  <c r="QJ329" i="12"/>
  <c r="QM133" i="12"/>
  <c r="EC12" i="12"/>
  <c r="QK133" i="12"/>
  <c r="QJ105" i="12"/>
  <c r="QJ133" i="12"/>
  <c r="EC8" i="12"/>
  <c r="QJ217" i="12"/>
  <c r="EC24" i="12"/>
  <c r="QM245" i="12"/>
  <c r="QJ245" i="12"/>
  <c r="EC9" i="12"/>
  <c r="EC16" i="12"/>
  <c r="EC13" i="12"/>
  <c r="EC23" i="12"/>
  <c r="EC22" i="12"/>
  <c r="QJ338" i="12"/>
  <c r="QJ226" i="12"/>
  <c r="QJ114" i="12"/>
  <c r="GN22" i="12"/>
  <c r="GQ4" i="12"/>
  <c r="QI338" i="12"/>
  <c r="QI226" i="12"/>
  <c r="QI114" i="12"/>
  <c r="GN13" i="12"/>
  <c r="GN9" i="12"/>
  <c r="GN10" i="12"/>
  <c r="GN14" i="12"/>
  <c r="GO4" i="12"/>
  <c r="QM254" i="12"/>
  <c r="QM142" i="12"/>
  <c r="QI142" i="12"/>
  <c r="QK254" i="12"/>
  <c r="QK142" i="12"/>
  <c r="GN12" i="12"/>
  <c r="QJ254" i="12"/>
  <c r="QJ142" i="12"/>
  <c r="GP4" i="12"/>
  <c r="QI254" i="12"/>
  <c r="GN21" i="12"/>
  <c r="GN7" i="12"/>
  <c r="QK282" i="12"/>
  <c r="QK170" i="12"/>
  <c r="QK58" i="12"/>
  <c r="GN6" i="12"/>
  <c r="QJ282" i="12"/>
  <c r="QJ170" i="12"/>
  <c r="QJ58" i="12"/>
  <c r="GN20" i="12"/>
  <c r="GN5" i="12"/>
  <c r="QM310" i="12"/>
  <c r="QM198" i="12"/>
  <c r="QM86" i="12"/>
  <c r="QK310" i="12"/>
  <c r="QK198" i="12"/>
  <c r="QK86" i="12"/>
  <c r="QI198" i="12"/>
  <c r="GN15" i="12"/>
  <c r="QK338" i="12"/>
  <c r="QM170" i="12"/>
  <c r="GN19" i="12"/>
  <c r="GN11" i="12"/>
  <c r="QI170" i="12"/>
  <c r="QI86" i="12"/>
  <c r="QK226" i="12"/>
  <c r="QM58" i="12"/>
  <c r="QM226" i="12"/>
  <c r="QI58" i="12"/>
  <c r="QM282" i="12"/>
  <c r="QJ86" i="12"/>
  <c r="GN16" i="12"/>
  <c r="QI282" i="12"/>
  <c r="QK30" i="12"/>
  <c r="QM30" i="12"/>
  <c r="QJ30" i="12"/>
  <c r="GN17" i="12"/>
  <c r="QJ198" i="12"/>
  <c r="QI30" i="12"/>
  <c r="GN18" i="12"/>
  <c r="QJ310" i="12"/>
  <c r="QI310" i="12"/>
  <c r="GN8" i="12"/>
  <c r="QM114" i="12"/>
  <c r="QK114" i="12"/>
  <c r="QM338" i="12"/>
  <c r="BY11" i="12"/>
  <c r="QM16" i="12"/>
  <c r="CB4" i="12"/>
  <c r="QM324" i="12"/>
  <c r="QM296" i="12"/>
  <c r="QM268" i="12"/>
  <c r="QM240" i="12"/>
  <c r="QM212" i="12"/>
  <c r="QM184" i="12"/>
  <c r="QM156" i="12"/>
  <c r="QM128" i="12"/>
  <c r="QM100" i="12"/>
  <c r="QM72" i="12"/>
  <c r="BY15" i="12"/>
  <c r="CA4" i="12"/>
  <c r="BY24" i="12"/>
  <c r="QK324" i="12"/>
  <c r="QK296" i="12"/>
  <c r="QK268" i="12"/>
  <c r="QK240" i="12"/>
  <c r="QK212" i="12"/>
  <c r="QK184" i="12"/>
  <c r="QK156" i="12"/>
  <c r="QK128" i="12"/>
  <c r="QK100" i="12"/>
  <c r="QK72" i="12"/>
  <c r="BY9" i="12"/>
  <c r="BZ4" i="12"/>
  <c r="BY7" i="12"/>
  <c r="BY6" i="12"/>
  <c r="BY23" i="12"/>
  <c r="QJ324" i="12"/>
  <c r="QJ296" i="12"/>
  <c r="QJ268" i="12"/>
  <c r="QJ240" i="12"/>
  <c r="QJ212" i="12"/>
  <c r="QJ184" i="12"/>
  <c r="QJ156" i="12"/>
  <c r="QJ128" i="12"/>
  <c r="QJ100" i="12"/>
  <c r="QJ72" i="12"/>
  <c r="QI324" i="12"/>
  <c r="QI296" i="12"/>
  <c r="QI268" i="12"/>
  <c r="QI240" i="12"/>
  <c r="QI212" i="12"/>
  <c r="QI184" i="12"/>
  <c r="QI156" i="12"/>
  <c r="QI128" i="12"/>
  <c r="QI100" i="12"/>
  <c r="QI72" i="12"/>
  <c r="BY19" i="12"/>
  <c r="BY22" i="12"/>
  <c r="QJ44" i="12"/>
  <c r="BY17" i="12"/>
  <c r="BY18" i="12"/>
  <c r="BY13" i="12"/>
  <c r="BY8" i="12"/>
  <c r="QM44" i="12"/>
  <c r="BY16" i="12"/>
  <c r="BY21" i="12"/>
  <c r="QK44" i="12"/>
  <c r="BY5" i="12"/>
  <c r="QI44" i="12"/>
  <c r="BY14" i="12"/>
  <c r="BY12" i="12"/>
  <c r="BY20" i="12"/>
  <c r="QK16" i="12"/>
  <c r="QJ16" i="12"/>
  <c r="QI16" i="12"/>
  <c r="BY10" i="12"/>
  <c r="HP15" i="12"/>
  <c r="QM47" i="12"/>
  <c r="QK299" i="12"/>
  <c r="QK131" i="12"/>
  <c r="QK47" i="12"/>
  <c r="QJ215" i="12"/>
  <c r="QI243" i="12"/>
  <c r="QK215" i="12"/>
  <c r="QJ103" i="12"/>
  <c r="QI75" i="12"/>
  <c r="QM19" i="12"/>
  <c r="QK19" i="12"/>
  <c r="QJ159" i="12"/>
  <c r="QI215" i="12"/>
  <c r="HP20" i="12"/>
  <c r="HP12" i="12"/>
  <c r="QK187" i="12"/>
  <c r="QI271" i="12"/>
  <c r="HP5" i="12"/>
  <c r="QI159" i="12"/>
  <c r="QI19" i="12"/>
  <c r="HP21" i="12"/>
  <c r="HP19" i="12"/>
  <c r="QI327" i="12"/>
  <c r="QI103" i="12"/>
  <c r="HP14" i="12"/>
  <c r="HP22" i="12"/>
  <c r="HP9" i="12"/>
  <c r="HP18" i="12"/>
  <c r="QK327" i="12"/>
  <c r="QJ131" i="12"/>
  <c r="QI131" i="12"/>
  <c r="HP11" i="12"/>
  <c r="QK103" i="12"/>
  <c r="QJ327" i="12"/>
  <c r="QJ187" i="12"/>
  <c r="HQ4" i="12"/>
  <c r="HP23" i="12"/>
  <c r="QJ243" i="12"/>
  <c r="QJ19" i="12"/>
  <c r="HP8" i="12"/>
  <c r="QK159" i="12"/>
  <c r="QJ299" i="12"/>
  <c r="QJ75" i="12"/>
  <c r="QJ47" i="12"/>
  <c r="HP13" i="12"/>
  <c r="HP7" i="12"/>
  <c r="HP17" i="12"/>
  <c r="QK271" i="12"/>
  <c r="HP6" i="12"/>
  <c r="HS4" i="12"/>
  <c r="HP24" i="12"/>
  <c r="HP10" i="12"/>
  <c r="HR4" i="12"/>
  <c r="QM327" i="12"/>
  <c r="QM299" i="12"/>
  <c r="QM271" i="12"/>
  <c r="QM243" i="12"/>
  <c r="QM215" i="12"/>
  <c r="QM187" i="12"/>
  <c r="QM159" i="12"/>
  <c r="QM131" i="12"/>
  <c r="QM103" i="12"/>
  <c r="QM75" i="12"/>
  <c r="HP16" i="12"/>
  <c r="QK243" i="12"/>
  <c r="QK75" i="12"/>
  <c r="QJ271" i="12"/>
  <c r="QI299" i="12"/>
  <c r="QI187" i="12"/>
  <c r="QI47" i="12"/>
  <c r="QM192" i="12"/>
  <c r="QK108" i="12"/>
  <c r="CM18" i="12"/>
  <c r="CM13" i="12"/>
  <c r="CM8" i="12"/>
  <c r="QK52" i="12"/>
  <c r="QK136" i="12"/>
  <c r="QJ136" i="12"/>
  <c r="QK304" i="12"/>
  <c r="QJ220" i="12"/>
  <c r="QJ304" i="12"/>
  <c r="QI304" i="12"/>
  <c r="QM164" i="12"/>
  <c r="QK164" i="12"/>
  <c r="CM19" i="12"/>
  <c r="QM276" i="12"/>
  <c r="QK192" i="12"/>
  <c r="QJ108" i="12"/>
  <c r="CM15" i="12"/>
  <c r="CM5" i="12"/>
  <c r="CM16" i="12"/>
  <c r="CM24" i="12"/>
  <c r="QM220" i="12"/>
  <c r="QJ52" i="12"/>
  <c r="QI52" i="12"/>
  <c r="QI136" i="12"/>
  <c r="CO4" i="12"/>
  <c r="CM9" i="12"/>
  <c r="QK80" i="12"/>
  <c r="QM332" i="12"/>
  <c r="QK248" i="12"/>
  <c r="QJ164" i="12"/>
  <c r="QI80" i="12"/>
  <c r="CM7" i="12"/>
  <c r="QJ248" i="12"/>
  <c r="QK276" i="12"/>
  <c r="QJ192" i="12"/>
  <c r="QI108" i="12"/>
  <c r="QK24" i="12"/>
  <c r="QM304" i="12"/>
  <c r="QI220" i="12"/>
  <c r="CM12" i="12"/>
  <c r="CM20" i="12"/>
  <c r="QI164" i="12"/>
  <c r="QJ276" i="12"/>
  <c r="QI192" i="12"/>
  <c r="CM11" i="12"/>
  <c r="QM52" i="12"/>
  <c r="CM22" i="12"/>
  <c r="CP4" i="12"/>
  <c r="CN4" i="12"/>
  <c r="QM248" i="12"/>
  <c r="QK332" i="12"/>
  <c r="QI276" i="12"/>
  <c r="CM6" i="12"/>
  <c r="CM17" i="12"/>
  <c r="QM80" i="12"/>
  <c r="QJ80" i="12"/>
  <c r="QM24" i="12"/>
  <c r="QM136" i="12"/>
  <c r="QJ24" i="12"/>
  <c r="QK220" i="12"/>
  <c r="QI24" i="12"/>
  <c r="CM23" i="12"/>
  <c r="CM10" i="12"/>
  <c r="QM108" i="12"/>
  <c r="CM14" i="12"/>
  <c r="QJ332" i="12"/>
  <c r="QI332" i="12"/>
  <c r="CM21" i="12"/>
  <c r="QI248" i="12"/>
  <c r="CF5" i="12"/>
  <c r="QJ76" i="12"/>
  <c r="QM328" i="12"/>
  <c r="QJ244" i="12"/>
  <c r="QJ104" i="12"/>
  <c r="CF12" i="12"/>
  <c r="CF23" i="12"/>
  <c r="QM244" i="12"/>
  <c r="QI244" i="12"/>
  <c r="QM104" i="12"/>
  <c r="QJ188" i="12"/>
  <c r="CH4" i="12"/>
  <c r="CF9" i="12"/>
  <c r="QM20" i="12"/>
  <c r="QJ160" i="12"/>
  <c r="QI76" i="12"/>
  <c r="CF24" i="12"/>
  <c r="QK104" i="12"/>
  <c r="QK188" i="12"/>
  <c r="CF6" i="12"/>
  <c r="QK272" i="12"/>
  <c r="QJ272" i="12"/>
  <c r="CF17" i="12"/>
  <c r="QK20" i="12"/>
  <c r="QI328" i="12"/>
  <c r="CF22" i="12"/>
  <c r="QM188" i="12"/>
  <c r="QM272" i="12"/>
  <c r="QI104" i="12"/>
  <c r="CI4" i="12"/>
  <c r="QI272" i="12"/>
  <c r="CG4" i="12"/>
  <c r="QM76" i="12"/>
  <c r="QJ20" i="12"/>
  <c r="QK160" i="12"/>
  <c r="QI188" i="12"/>
  <c r="QM160" i="12"/>
  <c r="QK76" i="12"/>
  <c r="QI20" i="12"/>
  <c r="CF15" i="12"/>
  <c r="CF11" i="12"/>
  <c r="QK244" i="12"/>
  <c r="CF18" i="12"/>
  <c r="QK328" i="12"/>
  <c r="QI160" i="12"/>
  <c r="QJ328" i="12"/>
  <c r="CF16" i="12"/>
  <c r="CF13" i="12"/>
  <c r="CF8" i="12"/>
  <c r="QK132" i="12"/>
  <c r="CF7" i="12"/>
  <c r="QI48" i="12"/>
  <c r="CF19" i="12"/>
  <c r="QM300" i="12"/>
  <c r="QJ132" i="12"/>
  <c r="QK216" i="12"/>
  <c r="QK300" i="12"/>
  <c r="QI132" i="12"/>
  <c r="CF14" i="12"/>
  <c r="QJ300" i="12"/>
  <c r="CF20" i="12"/>
  <c r="QJ216" i="12"/>
  <c r="QI216" i="12"/>
  <c r="QI300" i="12"/>
  <c r="CF10" i="12"/>
  <c r="QK48" i="12"/>
  <c r="QJ48" i="12"/>
  <c r="QM216" i="12"/>
  <c r="CF21" i="12"/>
  <c r="QM48" i="12"/>
  <c r="QM132" i="12"/>
  <c r="HW8" i="12"/>
  <c r="QK275" i="12"/>
  <c r="QJ275" i="12"/>
  <c r="QM135" i="12"/>
  <c r="QK51" i="12"/>
  <c r="HW19" i="12"/>
  <c r="QK303" i="12"/>
  <c r="QM23" i="12"/>
  <c r="HW7" i="12"/>
  <c r="HW23" i="12"/>
  <c r="HW21" i="12"/>
  <c r="HW16" i="12"/>
  <c r="HW13" i="12"/>
  <c r="QI107" i="12"/>
  <c r="HW20" i="12"/>
  <c r="QI275" i="12"/>
  <c r="HW14" i="12"/>
  <c r="QM219" i="12"/>
  <c r="QM303" i="12"/>
  <c r="QJ303" i="12"/>
  <c r="QK23" i="12"/>
  <c r="QJ23" i="12"/>
  <c r="QM79" i="12"/>
  <c r="QJ51" i="12"/>
  <c r="QK219" i="12"/>
  <c r="QI51" i="12"/>
  <c r="HW11" i="12"/>
  <c r="QM107" i="12"/>
  <c r="HW24" i="12"/>
  <c r="QI191" i="12"/>
  <c r="QK135" i="12"/>
  <c r="HW10" i="12"/>
  <c r="QM191" i="12"/>
  <c r="QK107" i="12"/>
  <c r="HW9" i="12"/>
  <c r="QM51" i="12"/>
  <c r="QI219" i="12"/>
  <c r="QI303" i="12"/>
  <c r="HW15" i="12"/>
  <c r="HW5" i="12"/>
  <c r="QM275" i="12"/>
  <c r="QK191" i="12"/>
  <c r="QJ107" i="12"/>
  <c r="QJ191" i="12"/>
  <c r="HW6" i="12"/>
  <c r="HW17" i="12"/>
  <c r="QJ135" i="12"/>
  <c r="QJ219" i="12"/>
  <c r="QI135" i="12"/>
  <c r="HW12" i="12"/>
  <c r="QI23" i="12"/>
  <c r="QK247" i="12"/>
  <c r="QI163" i="12"/>
  <c r="QM331" i="12"/>
  <c r="HY4" i="12"/>
  <c r="HX4" i="12"/>
  <c r="QJ79" i="12"/>
  <c r="HW22" i="12"/>
  <c r="QJ247" i="12"/>
  <c r="QI79" i="12"/>
  <c r="QI247" i="12"/>
  <c r="HZ4" i="12"/>
  <c r="QI331" i="12"/>
  <c r="HW18" i="12"/>
  <c r="QM163" i="12"/>
  <c r="QK79" i="12"/>
  <c r="QK163" i="12"/>
  <c r="QK331" i="12"/>
  <c r="QJ331" i="12"/>
  <c r="QM247" i="12"/>
  <c r="QJ163" i="12"/>
  <c r="QM307" i="12"/>
  <c r="QK223" i="12"/>
  <c r="QJ139" i="12"/>
  <c r="QI55" i="12"/>
  <c r="QI27" i="12"/>
  <c r="QK251" i="12"/>
  <c r="QM279" i="12"/>
  <c r="QI195" i="12"/>
  <c r="QK307" i="12"/>
  <c r="QJ223" i="12"/>
  <c r="QI139" i="12"/>
  <c r="QM251" i="12"/>
  <c r="QK167" i="12"/>
  <c r="QJ167" i="12"/>
  <c r="QJ335" i="12"/>
  <c r="QJ195" i="12"/>
  <c r="QJ307" i="12"/>
  <c r="QI223" i="12"/>
  <c r="QI83" i="12"/>
  <c r="QI251" i="12"/>
  <c r="QM195" i="12"/>
  <c r="QK195" i="12"/>
  <c r="QI307" i="12"/>
  <c r="QJ83" i="12"/>
  <c r="QK335" i="12"/>
  <c r="QJ251" i="12"/>
  <c r="QI167" i="12"/>
  <c r="QM111" i="12"/>
  <c r="QK111" i="12"/>
  <c r="QJ111" i="12"/>
  <c r="QI111" i="12"/>
  <c r="QJ279" i="12"/>
  <c r="QI279" i="12"/>
  <c r="QK83" i="12"/>
  <c r="QM335" i="12"/>
  <c r="QI335" i="12"/>
  <c r="QK279" i="12"/>
  <c r="QM83" i="12"/>
  <c r="QM167" i="12"/>
  <c r="QK139" i="12"/>
  <c r="QM27" i="12"/>
  <c r="QJ27" i="12"/>
  <c r="QM223" i="12"/>
  <c r="QM55" i="12"/>
  <c r="QK55" i="12"/>
  <c r="QM139" i="12"/>
  <c r="QJ55" i="12"/>
  <c r="QK27" i="12"/>
  <c r="QI28" i="12"/>
  <c r="QK168" i="12"/>
  <c r="QJ168" i="12"/>
  <c r="QI84" i="12"/>
  <c r="QI252" i="12"/>
  <c r="CT9" i="12"/>
  <c r="CT17" i="12"/>
  <c r="QJ280" i="12"/>
  <c r="CT7" i="12"/>
  <c r="CT14" i="12"/>
  <c r="CT11" i="12"/>
  <c r="CT24" i="12"/>
  <c r="QK252" i="12"/>
  <c r="QK336" i="12"/>
  <c r="CU4" i="12"/>
  <c r="QI280" i="12"/>
  <c r="CT13" i="12"/>
  <c r="QI336" i="12"/>
  <c r="QJ112" i="12"/>
  <c r="QI196" i="12"/>
  <c r="CT20" i="12"/>
  <c r="CT19" i="12"/>
  <c r="QJ84" i="12"/>
  <c r="QI168" i="12"/>
  <c r="QJ336" i="12"/>
  <c r="CW4" i="12"/>
  <c r="QK196" i="12"/>
  <c r="QK280" i="12"/>
  <c r="CT10" i="12"/>
  <c r="QM84" i="12"/>
  <c r="QJ252" i="12"/>
  <c r="CT6" i="12"/>
  <c r="QM196" i="12"/>
  <c r="QK112" i="12"/>
  <c r="QM280" i="12"/>
  <c r="CT12" i="12"/>
  <c r="QM168" i="12"/>
  <c r="QK84" i="12"/>
  <c r="CT18" i="12"/>
  <c r="CT8" i="12"/>
  <c r="QM252" i="12"/>
  <c r="QM336" i="12"/>
  <c r="CT16" i="12"/>
  <c r="CT22" i="12"/>
  <c r="CV4" i="12"/>
  <c r="QM112" i="12"/>
  <c r="QJ196" i="12"/>
  <c r="QI112" i="12"/>
  <c r="QI140" i="12"/>
  <c r="QK308" i="12"/>
  <c r="CT5" i="12"/>
  <c r="CT23" i="12"/>
  <c r="QI224" i="12"/>
  <c r="QI308" i="12"/>
  <c r="QM224" i="12"/>
  <c r="QK224" i="12"/>
  <c r="QM56" i="12"/>
  <c r="QJ224" i="12"/>
  <c r="QM308" i="12"/>
  <c r="QJ28" i="12"/>
  <c r="QJ308" i="12"/>
  <c r="QK28" i="12"/>
  <c r="QK56" i="12"/>
  <c r="QM140" i="12"/>
  <c r="CT21" i="12"/>
  <c r="QM28" i="12"/>
  <c r="CT15" i="12"/>
  <c r="QK140" i="12"/>
  <c r="QJ140" i="12"/>
  <c r="QJ56" i="12"/>
  <c r="QI56" i="12"/>
  <c r="QN89" i="12"/>
  <c r="QN5" i="12"/>
  <c r="QK176" i="12"/>
  <c r="QI92" i="12"/>
  <c r="BK17" i="12"/>
  <c r="BK11" i="12"/>
  <c r="BK10" i="12"/>
  <c r="QM64" i="12"/>
  <c r="QM148" i="12"/>
  <c r="BK8" i="12"/>
  <c r="QJ148" i="12"/>
  <c r="BM4" i="12"/>
  <c r="QM36" i="12"/>
  <c r="QM260" i="12"/>
  <c r="QJ176" i="12"/>
  <c r="QK64" i="12"/>
  <c r="QI64" i="12"/>
  <c r="BK9" i="12"/>
  <c r="QM8" i="12"/>
  <c r="QI232" i="12"/>
  <c r="BK6" i="12"/>
  <c r="BL4" i="12"/>
  <c r="QM120" i="12"/>
  <c r="QK260" i="12"/>
  <c r="QI176" i="12"/>
  <c r="BK19" i="12"/>
  <c r="BK23" i="12"/>
  <c r="QJ64" i="12"/>
  <c r="QJ260" i="12"/>
  <c r="BK13" i="12"/>
  <c r="QI260" i="12"/>
  <c r="BK18" i="12"/>
  <c r="BK12" i="12"/>
  <c r="QM232" i="12"/>
  <c r="BK5" i="12"/>
  <c r="QI148" i="12"/>
  <c r="QM316" i="12"/>
  <c r="BN4" i="12"/>
  <c r="QK120" i="12"/>
  <c r="BK24" i="12"/>
  <c r="BK14" i="12"/>
  <c r="BK15" i="12"/>
  <c r="QK148" i="12"/>
  <c r="QK232" i="12"/>
  <c r="QJ232" i="12"/>
  <c r="QK8" i="12"/>
  <c r="BK7" i="12"/>
  <c r="QK316" i="12"/>
  <c r="QJ8" i="12"/>
  <c r="QJ316" i="12"/>
  <c r="QI8" i="12"/>
  <c r="QI316" i="12"/>
  <c r="QK36" i="12"/>
  <c r="QJ36" i="12"/>
  <c r="BK21" i="12"/>
  <c r="BK16" i="12"/>
  <c r="QI204" i="12"/>
  <c r="QM288" i="12"/>
  <c r="QJ120" i="12"/>
  <c r="QI120" i="12"/>
  <c r="QK288" i="12"/>
  <c r="QJ92" i="12"/>
  <c r="BK22" i="12"/>
  <c r="QJ204" i="12"/>
  <c r="QJ288" i="12"/>
  <c r="QI36" i="12"/>
  <c r="BK20" i="12"/>
  <c r="QM176" i="12"/>
  <c r="QI288" i="12"/>
  <c r="QM92" i="12"/>
  <c r="QK92" i="12"/>
  <c r="QM204" i="12"/>
  <c r="QK204" i="12"/>
  <c r="QM116" i="12"/>
  <c r="BD18" i="12"/>
  <c r="QI32" i="12"/>
  <c r="QM88" i="12"/>
  <c r="BD15" i="12"/>
  <c r="BD5" i="12"/>
  <c r="QI88" i="12"/>
  <c r="QJ172" i="12"/>
  <c r="BD6" i="12"/>
  <c r="QK116" i="12"/>
  <c r="BD11" i="12"/>
  <c r="BD12" i="12"/>
  <c r="QM32" i="12"/>
  <c r="QI284" i="12"/>
  <c r="BD9" i="12"/>
  <c r="QJ88" i="12"/>
  <c r="QI172" i="12"/>
  <c r="QJ256" i="12"/>
  <c r="QM200" i="12"/>
  <c r="QJ116" i="12"/>
  <c r="QJ284" i="12"/>
  <c r="BD19" i="12"/>
  <c r="BD24" i="12"/>
  <c r="QJ32" i="12"/>
  <c r="BD14" i="12"/>
  <c r="QM4" i="12"/>
  <c r="QK256" i="12"/>
  <c r="QJ4" i="12"/>
  <c r="QK200" i="12"/>
  <c r="QI116" i="12"/>
  <c r="QK32" i="12"/>
  <c r="QM284" i="12"/>
  <c r="QJ200" i="12"/>
  <c r="BD17" i="12"/>
  <c r="BD13" i="12"/>
  <c r="BD10" i="12"/>
  <c r="QK172" i="12"/>
  <c r="QI256" i="12"/>
  <c r="QM60" i="12"/>
  <c r="QK284" i="12"/>
  <c r="QI200" i="12"/>
  <c r="BD23" i="12"/>
  <c r="QK88" i="12"/>
  <c r="QM172" i="12"/>
  <c r="BD8" i="12"/>
  <c r="QM256" i="12"/>
  <c r="QK4" i="12"/>
  <c r="BD7" i="12"/>
  <c r="QI4" i="12"/>
  <c r="QM312" i="12"/>
  <c r="QI312" i="12"/>
  <c r="QM228" i="12"/>
  <c r="BD21" i="12"/>
  <c r="QK60" i="12"/>
  <c r="BD20" i="12"/>
  <c r="QJ60" i="12"/>
  <c r="QK228" i="12"/>
  <c r="BD16" i="12"/>
  <c r="QI60" i="12"/>
  <c r="QJ228" i="12"/>
  <c r="QK312" i="12"/>
  <c r="QJ312" i="12"/>
  <c r="QJ144" i="12"/>
  <c r="QI228" i="12"/>
  <c r="BD22" i="12"/>
  <c r="QM144" i="12"/>
  <c r="QK144" i="12"/>
  <c r="QI144" i="12"/>
  <c r="QI320" i="12"/>
  <c r="BR18" i="12"/>
  <c r="QI40" i="12"/>
  <c r="QJ208" i="12"/>
  <c r="QJ12" i="12"/>
  <c r="QJ292" i="12"/>
  <c r="QI292" i="12"/>
  <c r="BR7" i="12"/>
  <c r="BR6" i="12"/>
  <c r="BT4" i="12"/>
  <c r="BS4" i="12"/>
  <c r="QK96" i="12"/>
  <c r="QJ180" i="12"/>
  <c r="BR12" i="12"/>
  <c r="QM40" i="12"/>
  <c r="BR15" i="12"/>
  <c r="BU4" i="12"/>
  <c r="QM96" i="12"/>
  <c r="QM264" i="12"/>
  <c r="QJ264" i="12"/>
  <c r="BR24" i="12"/>
  <c r="BR13" i="12"/>
  <c r="QK208" i="12"/>
  <c r="QI124" i="12"/>
  <c r="QK12" i="12"/>
  <c r="QI12" i="12"/>
  <c r="BR8" i="12"/>
  <c r="QM180" i="12"/>
  <c r="QK264" i="12"/>
  <c r="QI180" i="12"/>
  <c r="QM124" i="12"/>
  <c r="BR19" i="12"/>
  <c r="QK124" i="12"/>
  <c r="QK40" i="12"/>
  <c r="QM292" i="12"/>
  <c r="BR14" i="12"/>
  <c r="QK292" i="12"/>
  <c r="BR9" i="12"/>
  <c r="QI96" i="12"/>
  <c r="QI264" i="12"/>
  <c r="QM208" i="12"/>
  <c r="QJ124" i="12"/>
  <c r="BR23" i="12"/>
  <c r="QM12" i="12"/>
  <c r="QJ40" i="12"/>
  <c r="BR5" i="12"/>
  <c r="QI208" i="12"/>
  <c r="QJ96" i="12"/>
  <c r="QK180" i="12"/>
  <c r="QM152" i="12"/>
  <c r="BR21" i="12"/>
  <c r="QM236" i="12"/>
  <c r="QK236" i="12"/>
  <c r="BR10" i="12"/>
  <c r="QK152" i="12"/>
  <c r="QJ320" i="12"/>
  <c r="QJ152" i="12"/>
  <c r="QI236" i="12"/>
  <c r="BR22" i="12"/>
  <c r="QI152" i="12"/>
  <c r="BR16" i="12"/>
  <c r="BR20" i="12"/>
  <c r="QK68" i="12"/>
  <c r="QJ236" i="12"/>
  <c r="BR11" i="12"/>
  <c r="QM68" i="12"/>
  <c r="QM320" i="12"/>
  <c r="QI68" i="12"/>
  <c r="QJ68" i="12"/>
  <c r="QK320" i="12"/>
  <c r="BR17" i="12"/>
  <c r="QM147" i="12"/>
  <c r="QM91" i="12"/>
  <c r="QM63" i="12"/>
  <c r="QM315" i="12"/>
  <c r="QM35" i="12"/>
  <c r="QM175" i="12"/>
  <c r="QM7" i="12"/>
  <c r="QM259" i="12"/>
  <c r="QM231" i="12"/>
  <c r="QM119" i="12"/>
  <c r="QM203" i="12"/>
  <c r="QM287" i="12"/>
  <c r="QM15" i="12"/>
  <c r="HI8" i="12"/>
  <c r="QM71" i="12"/>
  <c r="QM239" i="12"/>
  <c r="QJ155" i="12"/>
  <c r="QK239" i="12"/>
  <c r="QM323" i="12"/>
  <c r="HI18" i="12"/>
  <c r="HJ4" i="12"/>
  <c r="QI239" i="12"/>
  <c r="HI12" i="12"/>
  <c r="QI43" i="12"/>
  <c r="QJ323" i="12"/>
  <c r="HI15" i="12"/>
  <c r="HI13" i="12"/>
  <c r="QM99" i="12"/>
  <c r="QK15" i="12"/>
  <c r="QK267" i="12"/>
  <c r="HI21" i="12"/>
  <c r="HI11" i="12"/>
  <c r="QM155" i="12"/>
  <c r="QI71" i="12"/>
  <c r="HL4" i="12"/>
  <c r="QI155" i="12"/>
  <c r="QJ43" i="12"/>
  <c r="HI16" i="12"/>
  <c r="HI17" i="12"/>
  <c r="QI323" i="12"/>
  <c r="QK99" i="12"/>
  <c r="QJ15" i="12"/>
  <c r="QJ267" i="12"/>
  <c r="QI267" i="12"/>
  <c r="QK155" i="12"/>
  <c r="QK43" i="12"/>
  <c r="QJ239" i="12"/>
  <c r="QK323" i="12"/>
  <c r="QM183" i="12"/>
  <c r="QJ99" i="12"/>
  <c r="QI15" i="12"/>
  <c r="QK183" i="12"/>
  <c r="QI99" i="12"/>
  <c r="QI183" i="12"/>
  <c r="QJ71" i="12"/>
  <c r="HK4" i="12"/>
  <c r="QM267" i="12"/>
  <c r="QJ183" i="12"/>
  <c r="HI20" i="12"/>
  <c r="QK71" i="12"/>
  <c r="HI10" i="12"/>
  <c r="QM43" i="12"/>
  <c r="QK295" i="12"/>
  <c r="QM211" i="12"/>
  <c r="HI6" i="12"/>
  <c r="QJ295" i="12"/>
  <c r="QK211" i="12"/>
  <c r="HI9" i="12"/>
  <c r="HI5" i="12"/>
  <c r="QI295" i="12"/>
  <c r="QJ211" i="12"/>
  <c r="HI19" i="12"/>
  <c r="HI7" i="12"/>
  <c r="QJ127" i="12"/>
  <c r="QI211" i="12"/>
  <c r="QM295" i="12"/>
  <c r="QI127" i="12"/>
  <c r="QM127" i="12"/>
  <c r="HI14" i="12"/>
  <c r="QK127" i="12"/>
  <c r="QK235" i="12"/>
  <c r="QI151" i="12"/>
  <c r="QK39" i="12"/>
  <c r="QM123" i="12"/>
  <c r="QK11" i="12"/>
  <c r="QM291" i="12"/>
  <c r="QJ207" i="12"/>
  <c r="QK95" i="12"/>
  <c r="HE4" i="12"/>
  <c r="QJ95" i="12"/>
  <c r="QK179" i="12"/>
  <c r="HB18" i="12"/>
  <c r="QM319" i="12"/>
  <c r="QJ235" i="12"/>
  <c r="HB8" i="12"/>
  <c r="QJ39" i="12"/>
  <c r="QI39" i="12"/>
  <c r="QI123" i="12"/>
  <c r="QK291" i="12"/>
  <c r="QM95" i="12"/>
  <c r="HB10" i="12"/>
  <c r="QM179" i="12"/>
  <c r="HB16" i="12"/>
  <c r="HD4" i="12"/>
  <c r="QK319" i="12"/>
  <c r="QI235" i="12"/>
  <c r="HB20" i="12"/>
  <c r="QK207" i="12"/>
  <c r="QJ11" i="12"/>
  <c r="QI207" i="12"/>
  <c r="QJ291" i="12"/>
  <c r="QI95" i="12"/>
  <c r="QJ319" i="12"/>
  <c r="QI319" i="12"/>
  <c r="QM11" i="12"/>
  <c r="QI291" i="12"/>
  <c r="QK123" i="12"/>
  <c r="QM207" i="12"/>
  <c r="QJ123" i="12"/>
  <c r="QI11" i="12"/>
  <c r="HB11" i="12"/>
  <c r="HB5" i="12"/>
  <c r="QJ179" i="12"/>
  <c r="QM235" i="12"/>
  <c r="HB13" i="12"/>
  <c r="QM67" i="12"/>
  <c r="HC4" i="12"/>
  <c r="HB17" i="12"/>
  <c r="QJ67" i="12"/>
  <c r="QM151" i="12"/>
  <c r="HB12" i="12"/>
  <c r="QJ151" i="12"/>
  <c r="QM39" i="12"/>
  <c r="HB6" i="12"/>
  <c r="QI263" i="12"/>
  <c r="QK151" i="12"/>
  <c r="HB19" i="12"/>
  <c r="HB9" i="12"/>
  <c r="QI179" i="12"/>
  <c r="QK263" i="12"/>
  <c r="QK67" i="12"/>
  <c r="QM263" i="12"/>
  <c r="HB7" i="12"/>
  <c r="QI67" i="12"/>
  <c r="QJ263" i="12"/>
  <c r="HB14" i="12"/>
  <c r="HB15" i="12"/>
  <c r="IM6" i="12"/>
  <c r="QI87" i="12"/>
  <c r="IL15" i="12"/>
  <c r="QK255" i="12"/>
  <c r="IL6" i="12"/>
  <c r="IN12" i="12"/>
  <c r="QJ227" i="12"/>
  <c r="IL18" i="12"/>
  <c r="QJ255" i="12"/>
  <c r="QK115" i="12"/>
  <c r="IM12" i="12"/>
  <c r="IN8" i="12"/>
  <c r="QI255" i="12"/>
  <c r="QJ115" i="12"/>
  <c r="IL12" i="12"/>
  <c r="QI115" i="12"/>
  <c r="QK87" i="12"/>
  <c r="QJ283" i="12"/>
  <c r="IN18" i="12"/>
  <c r="IM8" i="12"/>
  <c r="IL5" i="12"/>
  <c r="QK311" i="12"/>
  <c r="QK31" i="12"/>
  <c r="QJ311" i="12"/>
  <c r="QK171" i="12"/>
  <c r="IL19" i="12"/>
  <c r="QI311" i="12"/>
  <c r="QJ171" i="12"/>
  <c r="IN19" i="12"/>
  <c r="QI171" i="12"/>
  <c r="QJ87" i="12"/>
  <c r="IN6" i="12"/>
  <c r="QK283" i="12"/>
  <c r="IN4" i="12"/>
  <c r="IN17" i="12"/>
  <c r="QI227" i="12"/>
  <c r="IL8" i="12"/>
  <c r="QK227" i="12"/>
  <c r="IM18" i="12"/>
  <c r="IL10" i="12"/>
  <c r="IN7" i="12"/>
  <c r="QK143" i="12"/>
  <c r="QI199" i="12"/>
  <c r="QI283" i="12"/>
  <c r="QJ143" i="12"/>
  <c r="IM4" i="12"/>
  <c r="IM19" i="12"/>
  <c r="QJ31" i="12"/>
  <c r="QI143" i="12"/>
  <c r="IL4" i="12"/>
  <c r="QI31" i="12"/>
  <c r="IN10" i="12"/>
  <c r="QK339" i="12"/>
  <c r="IM10" i="12"/>
  <c r="QJ339" i="12"/>
  <c r="QK199" i="12"/>
  <c r="IM7" i="12"/>
  <c r="QI339" i="12"/>
  <c r="QJ199" i="12"/>
  <c r="QK59" i="12"/>
  <c r="IL7" i="12"/>
  <c r="QJ59" i="12"/>
  <c r="QI59" i="12"/>
  <c r="IN11" i="12"/>
  <c r="IM11" i="12"/>
  <c r="IN14" i="12"/>
  <c r="IM5" i="12"/>
  <c r="IL11" i="12"/>
  <c r="IN5" i="12"/>
  <c r="IL13" i="12"/>
  <c r="IN13" i="12"/>
  <c r="IL14" i="12"/>
  <c r="IM17" i="12"/>
  <c r="IN16" i="12"/>
  <c r="IN9" i="12"/>
  <c r="IM14" i="12"/>
  <c r="IM13" i="12"/>
  <c r="IM15" i="12"/>
  <c r="IL16" i="12"/>
  <c r="IM16" i="12"/>
  <c r="IM9" i="12"/>
  <c r="IL9" i="12"/>
  <c r="IN15" i="12"/>
  <c r="IL17" i="12"/>
  <c r="QJ175" i="12"/>
  <c r="QJ231" i="12"/>
  <c r="QK35" i="12"/>
  <c r="QK7" i="12"/>
  <c r="QJ35" i="12"/>
  <c r="QJ7" i="12"/>
  <c r="QI35" i="12"/>
  <c r="QJ63" i="12"/>
  <c r="QI231" i="12"/>
  <c r="QI63" i="12"/>
  <c r="QI7" i="12"/>
  <c r="QI175" i="12"/>
  <c r="QI119" i="12"/>
  <c r="QJ119" i="12"/>
  <c r="QK287" i="12"/>
  <c r="QK231" i="12"/>
  <c r="QK175" i="12"/>
  <c r="QK119" i="12"/>
  <c r="QK63" i="12"/>
  <c r="QJ287" i="12"/>
  <c r="QI287" i="12"/>
  <c r="QK315" i="12"/>
  <c r="QK203" i="12"/>
  <c r="QK91" i="12"/>
  <c r="QJ315" i="12"/>
  <c r="QJ259" i="12"/>
  <c r="QJ147" i="12"/>
  <c r="QI315" i="12"/>
  <c r="QI259" i="12"/>
  <c r="QI147" i="12"/>
  <c r="QK259" i="12"/>
  <c r="QK147" i="12"/>
  <c r="QJ203" i="12"/>
  <c r="QJ91" i="12"/>
  <c r="QI203" i="12"/>
  <c r="QI91" i="12"/>
  <c r="QN88" i="12"/>
  <c r="QN264" i="12"/>
  <c r="QN40" i="12"/>
  <c r="QN236" i="12"/>
  <c r="QN208" i="12"/>
  <c r="QN152" i="12"/>
  <c r="QN12" i="12"/>
  <c r="QN320" i="12"/>
  <c r="QN124" i="12"/>
  <c r="QN180" i="12"/>
  <c r="QN68" i="12"/>
  <c r="QN96" i="12"/>
  <c r="QN292" i="12"/>
  <c r="QN265" i="12"/>
  <c r="QN41" i="12"/>
  <c r="QN237" i="12"/>
  <c r="QN209" i="12"/>
  <c r="QN321" i="12"/>
  <c r="QN153" i="12"/>
  <c r="QN293" i="12"/>
  <c r="QN181" i="12"/>
  <c r="QN125" i="12"/>
  <c r="QN97" i="12"/>
  <c r="QN69" i="12"/>
  <c r="QN13" i="12"/>
  <c r="QN163" i="12"/>
  <c r="QN275" i="12"/>
  <c r="QN23" i="12"/>
  <c r="QN135" i="12"/>
  <c r="QN247" i="12"/>
  <c r="QN219" i="12"/>
  <c r="QN191" i="12"/>
  <c r="QN303" i="12"/>
  <c r="QN107" i="12"/>
  <c r="QN51" i="12"/>
  <c r="QN331" i="12"/>
  <c r="QN79" i="12"/>
  <c r="QN224" i="12"/>
  <c r="QN84" i="12"/>
  <c r="QN56" i="12"/>
  <c r="QN196" i="12"/>
  <c r="QN336" i="12"/>
  <c r="QN140" i="12"/>
  <c r="QN28" i="12"/>
  <c r="QN252" i="12"/>
  <c r="QN168" i="12"/>
  <c r="QN308" i="12"/>
  <c r="QN280" i="12"/>
  <c r="QN112" i="12"/>
  <c r="QN157" i="12"/>
  <c r="QN17" i="12"/>
  <c r="QN297" i="12"/>
  <c r="QN129" i="12"/>
  <c r="QN269" i="12"/>
  <c r="QN101" i="12"/>
  <c r="QN213" i="12"/>
  <c r="QN73" i="12"/>
  <c r="QN185" i="12"/>
  <c r="QN45" i="12"/>
  <c r="QN325" i="12"/>
  <c r="QN241" i="12"/>
  <c r="QN111" i="12"/>
  <c r="QN27" i="12"/>
  <c r="QN167" i="12"/>
  <c r="QN279" i="12"/>
  <c r="QN139" i="12"/>
  <c r="QN307" i="12"/>
  <c r="QN251" i="12"/>
  <c r="QN223" i="12"/>
  <c r="QN195" i="12"/>
  <c r="QN55" i="12"/>
  <c r="QN83" i="12"/>
  <c r="QN335" i="12"/>
  <c r="QN49" i="12"/>
  <c r="QN161" i="12"/>
  <c r="QN273" i="12"/>
  <c r="QN133" i="12"/>
  <c r="QN21" i="12"/>
  <c r="QN301" i="12"/>
  <c r="QN329" i="12"/>
  <c r="QN245" i="12"/>
  <c r="QN77" i="12"/>
  <c r="QN189" i="12"/>
  <c r="QN217" i="12"/>
  <c r="QN105" i="12"/>
  <c r="QN299" i="12"/>
  <c r="QN159" i="12"/>
  <c r="QN131" i="12"/>
  <c r="QN271" i="12"/>
  <c r="QN243" i="12"/>
  <c r="QN103" i="12"/>
  <c r="QN215" i="12"/>
  <c r="QN47" i="12"/>
  <c r="QN19" i="12"/>
  <c r="QN75" i="12"/>
  <c r="QN327" i="12"/>
  <c r="QN187" i="12"/>
  <c r="QN305" i="12"/>
  <c r="QN277" i="12"/>
  <c r="QN165" i="12"/>
  <c r="QN25" i="12"/>
  <c r="QN137" i="12"/>
  <c r="QN81" i="12"/>
  <c r="QN333" i="12"/>
  <c r="QN193" i="12"/>
  <c r="QN53" i="12"/>
  <c r="QN221" i="12"/>
  <c r="QN249" i="12"/>
  <c r="QN109" i="12"/>
  <c r="QN199" i="12"/>
  <c r="QN59" i="12"/>
  <c r="QN339" i="12"/>
  <c r="QN171" i="12"/>
  <c r="QN31" i="12"/>
  <c r="QN311" i="12"/>
  <c r="QN143" i="12"/>
  <c r="QN115" i="12"/>
  <c r="QN227" i="12"/>
  <c r="QN283" i="12"/>
  <c r="QN87" i="12"/>
  <c r="QN255" i="12"/>
  <c r="QN300" i="12"/>
  <c r="QN188" i="12"/>
  <c r="QN48" i="12"/>
  <c r="QN160" i="12"/>
  <c r="QN272" i="12"/>
  <c r="QN132" i="12"/>
  <c r="QN104" i="12"/>
  <c r="QN20" i="12"/>
  <c r="QN244" i="12"/>
  <c r="QN216" i="12"/>
  <c r="QN76" i="12"/>
  <c r="QN328" i="12"/>
  <c r="QN85" i="12"/>
  <c r="QN57" i="12"/>
  <c r="QN337" i="12"/>
  <c r="QN197" i="12"/>
  <c r="QN169" i="12"/>
  <c r="QN281" i="12"/>
  <c r="QN113" i="12"/>
  <c r="QN309" i="12"/>
  <c r="QN225" i="12"/>
  <c r="QN141" i="12"/>
  <c r="QN253" i="12"/>
  <c r="QN29" i="12"/>
  <c r="QN43" i="12"/>
  <c r="QN211" i="12"/>
  <c r="QN239" i="12"/>
  <c r="QN15" i="12"/>
  <c r="QN183" i="12"/>
  <c r="QN155" i="12"/>
  <c r="QN127" i="12"/>
  <c r="QN99" i="12"/>
  <c r="QN71" i="12"/>
  <c r="QN295" i="12"/>
  <c r="QN267" i="12"/>
  <c r="QN323" i="12"/>
  <c r="QN34" i="12"/>
  <c r="QN90" i="12"/>
  <c r="QN42" i="12"/>
  <c r="QN238" i="12"/>
  <c r="QN210" i="12"/>
  <c r="QN14" i="12"/>
  <c r="QN266" i="12"/>
  <c r="QN126" i="12"/>
  <c r="QN182" i="12"/>
  <c r="QN154" i="12"/>
  <c r="QN70" i="12"/>
  <c r="QN98" i="12"/>
  <c r="QN294" i="12"/>
  <c r="QN322" i="12"/>
  <c r="QN156" i="12"/>
  <c r="QN296" i="12"/>
  <c r="QN16" i="12"/>
  <c r="QN128" i="12"/>
  <c r="QN268" i="12"/>
  <c r="QN72" i="12"/>
  <c r="QN184" i="12"/>
  <c r="QN100" i="12"/>
  <c r="QN44" i="12"/>
  <c r="QN324" i="12"/>
  <c r="QN212" i="12"/>
  <c r="QN240" i="12"/>
  <c r="QN192" i="12"/>
  <c r="QN304" i="12"/>
  <c r="QN24" i="12"/>
  <c r="QN164" i="12"/>
  <c r="QN276" i="12"/>
  <c r="QN136" i="12"/>
  <c r="QN108" i="12"/>
  <c r="QN220" i="12"/>
  <c r="QN80" i="12"/>
  <c r="QN332" i="12"/>
  <c r="QN52" i="12"/>
  <c r="QN248" i="12"/>
  <c r="QN158" i="12"/>
  <c r="QN298" i="12"/>
  <c r="QN270" i="12"/>
  <c r="QN130" i="12"/>
  <c r="QN102" i="12"/>
  <c r="QN74" i="12"/>
  <c r="QN18" i="12"/>
  <c r="QN46" i="12"/>
  <c r="QN326" i="12"/>
  <c r="QN186" i="12"/>
  <c r="QN242" i="12"/>
  <c r="QN214" i="12"/>
  <c r="QN162" i="12"/>
  <c r="QN274" i="12"/>
  <c r="QN134" i="12"/>
  <c r="QN50" i="12"/>
  <c r="QN190" i="12"/>
  <c r="QN246" i="12"/>
  <c r="QN22" i="12"/>
  <c r="QN218" i="12"/>
  <c r="QN302" i="12"/>
  <c r="QN330" i="12"/>
  <c r="QN78" i="12"/>
  <c r="QN106" i="12"/>
  <c r="QN306" i="12"/>
  <c r="QN250" i="12"/>
  <c r="QN166" i="12"/>
  <c r="QN26" i="12"/>
  <c r="QN278" i="12"/>
  <c r="QN138" i="12"/>
  <c r="QN82" i="12"/>
  <c r="QN222" i="12"/>
  <c r="QN54" i="12"/>
  <c r="QN194" i="12"/>
  <c r="QN110" i="12"/>
  <c r="QN334" i="12"/>
  <c r="QN58" i="12"/>
  <c r="QN30" i="12"/>
  <c r="QN198" i="12"/>
  <c r="QN338" i="12"/>
  <c r="QN170" i="12"/>
  <c r="QN310" i="12"/>
  <c r="QN282" i="12"/>
  <c r="QN226" i="12"/>
  <c r="QN254" i="12"/>
  <c r="QN142" i="12"/>
  <c r="QN114" i="12"/>
  <c r="QN86" i="12"/>
  <c r="QN312" i="12"/>
  <c r="QN256" i="12"/>
  <c r="QN228" i="12"/>
  <c r="QN116" i="12"/>
  <c r="QN200" i="12"/>
  <c r="QN144" i="12"/>
  <c r="QN32" i="12"/>
  <c r="QN172" i="12"/>
  <c r="QN60" i="12"/>
  <c r="QN284" i="12"/>
  <c r="QN232" i="12"/>
  <c r="QN36" i="12"/>
  <c r="QN120" i="12"/>
  <c r="QN288" i="12"/>
  <c r="QN176" i="12"/>
  <c r="QN8" i="12"/>
  <c r="QN204" i="12"/>
  <c r="QN148" i="12"/>
  <c r="QN316" i="12"/>
  <c r="QN260" i="12"/>
  <c r="QN64" i="12"/>
  <c r="QN258" i="12"/>
  <c r="QN314" i="12"/>
  <c r="QN286" i="12"/>
  <c r="QN174" i="12"/>
  <c r="QN202" i="12"/>
  <c r="QN118" i="12"/>
  <c r="QN62" i="12"/>
  <c r="QN230" i="12"/>
  <c r="QN6" i="12"/>
  <c r="QN146" i="12"/>
  <c r="QN234" i="12"/>
  <c r="QN38" i="12"/>
  <c r="QN290" i="12"/>
  <c r="QN94" i="12"/>
  <c r="QN206" i="12"/>
  <c r="QN262" i="12"/>
  <c r="QN150" i="12"/>
  <c r="QN10" i="12"/>
  <c r="QN66" i="12"/>
  <c r="QN122" i="12"/>
  <c r="QN178" i="12"/>
  <c r="QN318" i="12"/>
  <c r="QN145" i="12"/>
  <c r="QN285" i="12"/>
  <c r="QN33" i="12"/>
  <c r="QN313" i="12"/>
  <c r="QN201" i="12"/>
  <c r="QN229" i="12"/>
  <c r="QN117" i="12"/>
  <c r="QN61" i="12"/>
  <c r="QN257" i="12"/>
  <c r="QN173" i="12"/>
  <c r="QN203" i="12"/>
  <c r="QN175" i="12"/>
  <c r="QN35" i="12"/>
  <c r="QN231" i="12"/>
  <c r="QN315" i="12"/>
  <c r="QN287" i="12"/>
  <c r="QN63" i="12"/>
  <c r="QN119" i="12"/>
  <c r="QN7" i="12"/>
  <c r="QN259" i="12"/>
  <c r="QN147" i="12"/>
  <c r="QN207" i="12"/>
  <c r="QN291" i="12"/>
  <c r="QN95" i="12"/>
  <c r="QN11" i="12"/>
  <c r="QN263" i="12"/>
  <c r="QN179" i="12"/>
  <c r="QN151" i="12"/>
  <c r="QN319" i="12"/>
  <c r="QN123" i="12"/>
  <c r="QN67" i="12"/>
  <c r="QN235" i="12"/>
  <c r="QN39" i="12"/>
  <c r="DE4" i="12" l="1"/>
  <c r="MW4" i="12"/>
  <c r="BH4" i="12"/>
  <c r="IO22" i="12"/>
  <c r="IO20" i="12"/>
  <c r="IO21" i="12"/>
  <c r="IO24" i="12"/>
  <c r="NH22" i="12"/>
  <c r="NJ22" i="12"/>
  <c r="NI22" i="12"/>
  <c r="NQ8" i="12"/>
  <c r="NP8" i="12"/>
  <c r="NO8" i="12"/>
  <c r="MH12" i="12"/>
  <c r="MG12" i="12"/>
  <c r="MF12" i="12"/>
  <c r="NH19" i="12"/>
  <c r="NJ19" i="12"/>
  <c r="NI19" i="12"/>
  <c r="NP15" i="12"/>
  <c r="NQ15" i="12"/>
  <c r="NO15" i="12"/>
  <c r="MG14" i="12"/>
  <c r="MH14" i="12"/>
  <c r="MF14" i="12"/>
  <c r="NV14" i="12"/>
  <c r="NW14" i="12"/>
  <c r="NX14" i="12"/>
  <c r="LS23" i="12"/>
  <c r="LR23" i="12"/>
  <c r="LT23" i="12"/>
  <c r="MH9" i="12"/>
  <c r="MG9" i="12"/>
  <c r="MF9" i="12"/>
  <c r="NV11" i="12"/>
  <c r="NW11" i="12"/>
  <c r="NX11" i="12"/>
  <c r="LS16" i="12"/>
  <c r="LT16" i="12"/>
  <c r="LR16" i="12"/>
  <c r="NH9" i="12"/>
  <c r="NJ9" i="12"/>
  <c r="NI9" i="12"/>
  <c r="MH20" i="12"/>
  <c r="MF20" i="12"/>
  <c r="MG20" i="12"/>
  <c r="MH5" i="12"/>
  <c r="MG5" i="12"/>
  <c r="MF5" i="12"/>
  <c r="MF8" i="12"/>
  <c r="MH8" i="12"/>
  <c r="MG8" i="12"/>
  <c r="MH22" i="12"/>
  <c r="MG22" i="12"/>
  <c r="MF22" i="12"/>
  <c r="LT15" i="12"/>
  <c r="LS15" i="12"/>
  <c r="LR15" i="12"/>
  <c r="NJ13" i="12"/>
  <c r="NH13" i="12"/>
  <c r="NI13" i="12"/>
  <c r="OC12" i="12"/>
  <c r="OE12" i="12"/>
  <c r="OD12" i="12"/>
  <c r="NX5" i="12"/>
  <c r="NW5" i="12"/>
  <c r="NV5" i="12"/>
  <c r="LS12" i="12"/>
  <c r="LR12" i="12"/>
  <c r="LT12" i="12"/>
  <c r="NJ15" i="12"/>
  <c r="NH15" i="12"/>
  <c r="NI15" i="12"/>
  <c r="NX8" i="12"/>
  <c r="NV8" i="12"/>
  <c r="NW8" i="12"/>
  <c r="LT9" i="12"/>
  <c r="LR9" i="12"/>
  <c r="LS9" i="12"/>
  <c r="OC19" i="12"/>
  <c r="OD19" i="12"/>
  <c r="OE19" i="12"/>
  <c r="MH16" i="12"/>
  <c r="MG16" i="12"/>
  <c r="MF16" i="12"/>
  <c r="NV15" i="12"/>
  <c r="NX15" i="12"/>
  <c r="NW15" i="12"/>
  <c r="LR22" i="12"/>
  <c r="LT22" i="12"/>
  <c r="LS22" i="12"/>
  <c r="NH21" i="12"/>
  <c r="NI21" i="12"/>
  <c r="NJ21" i="12"/>
  <c r="NP11" i="12"/>
  <c r="NQ11" i="12"/>
  <c r="NO11" i="12"/>
  <c r="LT6" i="12"/>
  <c r="LR6" i="12"/>
  <c r="LS6" i="12"/>
  <c r="NO13" i="12"/>
  <c r="NQ13" i="12"/>
  <c r="NP13" i="12"/>
  <c r="NW6" i="12"/>
  <c r="NX6" i="12"/>
  <c r="NV6" i="12"/>
  <c r="LT18" i="12"/>
  <c r="LR18" i="12"/>
  <c r="LS18" i="12"/>
  <c r="NI5" i="12"/>
  <c r="NJ5" i="12"/>
  <c r="NH5" i="12"/>
  <c r="OC17" i="12"/>
  <c r="OE17" i="12"/>
  <c r="OD17" i="12"/>
  <c r="NV12" i="12"/>
  <c r="NW12" i="12"/>
  <c r="NX12" i="12"/>
  <c r="MF17" i="12"/>
  <c r="MH17" i="12"/>
  <c r="MG17" i="12"/>
  <c r="OE6" i="12"/>
  <c r="OD6" i="12"/>
  <c r="OC6" i="12"/>
  <c r="LT20" i="12"/>
  <c r="LR20" i="12"/>
  <c r="LS20" i="12"/>
  <c r="NI17" i="12"/>
  <c r="NH17" i="12"/>
  <c r="NJ17" i="12"/>
  <c r="OD21" i="12"/>
  <c r="OE21" i="12"/>
  <c r="OC21" i="12"/>
  <c r="MF21" i="12"/>
  <c r="MG21" i="12"/>
  <c r="MH21" i="12"/>
  <c r="MA5" i="12"/>
  <c r="LZ5" i="12"/>
  <c r="LY5" i="12"/>
  <c r="MA8" i="12"/>
  <c r="LZ8" i="12"/>
  <c r="LY8" i="12"/>
  <c r="NI16" i="12"/>
  <c r="NH16" i="12"/>
  <c r="NJ16" i="12"/>
  <c r="MH24" i="12"/>
  <c r="MG24" i="12"/>
  <c r="MF24" i="12"/>
  <c r="MF19" i="12"/>
  <c r="MG19" i="12"/>
  <c r="MH19" i="12"/>
  <c r="MH6" i="12"/>
  <c r="MG6" i="12"/>
  <c r="MF6" i="12"/>
  <c r="OD14" i="12"/>
  <c r="OC14" i="12"/>
  <c r="OE14" i="12"/>
  <c r="MA14" i="12"/>
  <c r="LY14" i="12"/>
  <c r="LZ14" i="12"/>
  <c r="NQ19" i="12"/>
  <c r="NP19" i="12"/>
  <c r="NO19" i="12"/>
  <c r="NV10" i="12"/>
  <c r="NX10" i="12"/>
  <c r="NW10" i="12"/>
  <c r="NY10" i="12" s="1"/>
  <c r="LZ11" i="12"/>
  <c r="MA11" i="12"/>
  <c r="LY11" i="12"/>
  <c r="LS24" i="12"/>
  <c r="LT24" i="12"/>
  <c r="LR24" i="12"/>
  <c r="LZ22" i="12"/>
  <c r="LY22" i="12"/>
  <c r="MA22" i="12"/>
  <c r="LS11" i="12"/>
  <c r="LT11" i="12"/>
  <c r="LR11" i="12"/>
  <c r="LY18" i="12"/>
  <c r="MA18" i="12"/>
  <c r="LZ18" i="12"/>
  <c r="LY23" i="12"/>
  <c r="MA23" i="12"/>
  <c r="LZ23" i="12"/>
  <c r="MG23" i="12"/>
  <c r="MH23" i="12"/>
  <c r="MF23" i="12"/>
  <c r="LS21" i="12"/>
  <c r="LR21" i="12"/>
  <c r="LT21" i="12"/>
  <c r="NQ14" i="12"/>
  <c r="NO14" i="12"/>
  <c r="NP14" i="12"/>
  <c r="OE10" i="12"/>
  <c r="OD10" i="12"/>
  <c r="OC10" i="12"/>
  <c r="NV21" i="12"/>
  <c r="NX21" i="12"/>
  <c r="NW21" i="12"/>
  <c r="LY9" i="12"/>
  <c r="MA9" i="12"/>
  <c r="LZ9" i="12"/>
  <c r="NJ6" i="12"/>
  <c r="NH6" i="12"/>
  <c r="NI6" i="12"/>
  <c r="MG13" i="12"/>
  <c r="MH13" i="12"/>
  <c r="MF13" i="12"/>
  <c r="LZ12" i="12"/>
  <c r="LY12" i="12"/>
  <c r="MA12" i="12"/>
  <c r="OD8" i="12"/>
  <c r="OC8" i="12"/>
  <c r="OE8" i="12"/>
  <c r="LZ6" i="12"/>
  <c r="LY6" i="12"/>
  <c r="MA6" i="12"/>
  <c r="NQ9" i="12"/>
  <c r="NP9" i="12"/>
  <c r="NO9" i="12"/>
  <c r="MA24" i="12"/>
  <c r="LZ24" i="12"/>
  <c r="LY24" i="12"/>
  <c r="LS19" i="12"/>
  <c r="LR19" i="12"/>
  <c r="LT19" i="12"/>
  <c r="LS14" i="12"/>
  <c r="LR14" i="12"/>
  <c r="LT14" i="12"/>
  <c r="OC9" i="12"/>
  <c r="OE9" i="12"/>
  <c r="OD9" i="12"/>
  <c r="NW17" i="12"/>
  <c r="NX17" i="12"/>
  <c r="NV17" i="12"/>
  <c r="OD18" i="12"/>
  <c r="OC18" i="12"/>
  <c r="OE18" i="12"/>
  <c r="LT8" i="12"/>
  <c r="LS8" i="12"/>
  <c r="LR8" i="12"/>
  <c r="NQ7" i="12"/>
  <c r="NP7" i="12"/>
  <c r="NO7" i="12"/>
  <c r="OE20" i="12"/>
  <c r="OC20" i="12"/>
  <c r="OD20" i="12"/>
  <c r="MA20" i="12"/>
  <c r="LZ20" i="12"/>
  <c r="LY20" i="12"/>
  <c r="NP18" i="12"/>
  <c r="NQ18" i="12"/>
  <c r="NO18" i="12"/>
  <c r="NO20" i="12"/>
  <c r="NP20" i="12"/>
  <c r="NQ20" i="12"/>
  <c r="LT7" i="12"/>
  <c r="LR7" i="12"/>
  <c r="LS7" i="12"/>
  <c r="NO6" i="12"/>
  <c r="NQ6" i="12"/>
  <c r="NP6" i="12"/>
  <c r="NX16" i="12"/>
  <c r="NW16" i="12"/>
  <c r="NV16" i="12"/>
  <c r="NY16" i="12" s="1"/>
  <c r="LZ10" i="12"/>
  <c r="LY10" i="12"/>
  <c r="MA10" i="12"/>
  <c r="LT13" i="12"/>
  <c r="LS13" i="12"/>
  <c r="LR13" i="12"/>
  <c r="MG7" i="12"/>
  <c r="MF7" i="12"/>
  <c r="MH7" i="12"/>
  <c r="NJ7" i="12"/>
  <c r="NH7" i="12"/>
  <c r="NI7" i="12"/>
  <c r="NQ22" i="12"/>
  <c r="NO22" i="12"/>
  <c r="NP22" i="12"/>
  <c r="OC11" i="12"/>
  <c r="OE11" i="12"/>
  <c r="OD11" i="12"/>
  <c r="NX9" i="12"/>
  <c r="NV9" i="12"/>
  <c r="NW9" i="12"/>
  <c r="LY7" i="12"/>
  <c r="MA7" i="12"/>
  <c r="LZ7" i="12"/>
  <c r="NJ12" i="12"/>
  <c r="NI12" i="12"/>
  <c r="NH12" i="12"/>
  <c r="NO17" i="12"/>
  <c r="NP17" i="12"/>
  <c r="NQ17" i="12"/>
  <c r="OC22" i="12"/>
  <c r="OE22" i="12"/>
  <c r="OD22" i="12"/>
  <c r="NV19" i="12"/>
  <c r="NW19" i="12"/>
  <c r="NX19" i="12"/>
  <c r="LZ15" i="12"/>
  <c r="MA15" i="12"/>
  <c r="LY15" i="12"/>
  <c r="LR5" i="12"/>
  <c r="LT5" i="12"/>
  <c r="LS5" i="12"/>
  <c r="OE16" i="12"/>
  <c r="OD16" i="12"/>
  <c r="OC16" i="12"/>
  <c r="LT10" i="12"/>
  <c r="LS10" i="12"/>
  <c r="LR10" i="12"/>
  <c r="NI20" i="12"/>
  <c r="NJ20" i="12"/>
  <c r="NH20" i="12"/>
  <c r="NP21" i="12"/>
  <c r="NO21" i="12"/>
  <c r="NQ21" i="12"/>
  <c r="OC13" i="12"/>
  <c r="OE13" i="12"/>
  <c r="OD13" i="12"/>
  <c r="NY4" i="12"/>
  <c r="MA19" i="12"/>
  <c r="LY19" i="12"/>
  <c r="LZ19" i="12"/>
  <c r="NP12" i="12"/>
  <c r="NO12" i="12"/>
  <c r="NQ12" i="12"/>
  <c r="OC7" i="12"/>
  <c r="OD7" i="12"/>
  <c r="OE7" i="12"/>
  <c r="NW18" i="12"/>
  <c r="NX18" i="12"/>
  <c r="NV18" i="12"/>
  <c r="MA16" i="12"/>
  <c r="LZ16" i="12"/>
  <c r="LY16" i="12"/>
  <c r="NI14" i="12"/>
  <c r="NJ14" i="12"/>
  <c r="NH14" i="12"/>
  <c r="NO10" i="12"/>
  <c r="NP10" i="12"/>
  <c r="NQ10" i="12"/>
  <c r="OE5" i="12"/>
  <c r="OC5" i="12"/>
  <c r="OD5" i="12"/>
  <c r="NV7" i="12"/>
  <c r="NW7" i="12"/>
  <c r="NX7" i="12"/>
  <c r="LZ13" i="12"/>
  <c r="MA13" i="12"/>
  <c r="LY13" i="12"/>
  <c r="NH11" i="12"/>
  <c r="NJ11" i="12"/>
  <c r="NI11" i="12"/>
  <c r="MG10" i="12"/>
  <c r="MH10" i="12"/>
  <c r="MF10" i="12"/>
  <c r="NX20" i="12"/>
  <c r="NW20" i="12"/>
  <c r="NV20" i="12"/>
  <c r="NI18" i="12"/>
  <c r="NJ18" i="12"/>
  <c r="NH18" i="12"/>
  <c r="NQ16" i="12"/>
  <c r="NP16" i="12"/>
  <c r="NO16" i="12"/>
  <c r="MF11" i="12"/>
  <c r="MG11" i="12"/>
  <c r="MH11" i="12"/>
  <c r="NX13" i="12"/>
  <c r="NV13" i="12"/>
  <c r="NW13" i="12"/>
  <c r="LY17" i="12"/>
  <c r="MA17" i="12"/>
  <c r="LZ17" i="12"/>
  <c r="MH15" i="12"/>
  <c r="MG15" i="12"/>
  <c r="MF15" i="12"/>
  <c r="OD15" i="12"/>
  <c r="OC15" i="12"/>
  <c r="OE15" i="12"/>
  <c r="NH8" i="12"/>
  <c r="NI8" i="12"/>
  <c r="NJ8" i="12"/>
  <c r="LT17" i="12"/>
  <c r="LS17" i="12"/>
  <c r="LR17" i="12"/>
  <c r="NI10" i="12"/>
  <c r="NJ10" i="12"/>
  <c r="NH10" i="12"/>
  <c r="NQ5" i="12"/>
  <c r="NO5" i="12"/>
  <c r="NP5" i="12"/>
  <c r="MF18" i="12"/>
  <c r="MG18" i="12"/>
  <c r="MH18" i="12"/>
  <c r="NW22" i="12"/>
  <c r="NX22" i="12"/>
  <c r="NV22" i="12"/>
  <c r="MA21" i="12"/>
  <c r="LY21" i="12"/>
  <c r="LZ21" i="12"/>
  <c r="LF23" i="12"/>
  <c r="LE23" i="12"/>
  <c r="LD23" i="12"/>
  <c r="LD15" i="12"/>
  <c r="LF15" i="12"/>
  <c r="LE15" i="12"/>
  <c r="MO17" i="12"/>
  <c r="MM17" i="12"/>
  <c r="MN17" i="12"/>
  <c r="LF5" i="12"/>
  <c r="LE5" i="12"/>
  <c r="LD5" i="12"/>
  <c r="NC9" i="12"/>
  <c r="NB9" i="12"/>
  <c r="NA9" i="12"/>
  <c r="KQ14" i="12"/>
  <c r="KR14" i="12"/>
  <c r="KP14" i="12"/>
  <c r="NC21" i="12"/>
  <c r="NB21" i="12"/>
  <c r="NA21" i="12"/>
  <c r="MV19" i="12"/>
  <c r="MT19" i="12"/>
  <c r="MU19" i="12"/>
  <c r="MN14" i="12"/>
  <c r="MM14" i="12"/>
  <c r="MO14" i="12"/>
  <c r="NB14" i="12"/>
  <c r="NC14" i="12"/>
  <c r="NA14" i="12"/>
  <c r="KX13" i="12"/>
  <c r="KY13" i="12"/>
  <c r="KW13" i="12"/>
  <c r="KY11" i="12"/>
  <c r="KX11" i="12"/>
  <c r="KW11" i="12"/>
  <c r="KX7" i="12"/>
  <c r="KW7" i="12"/>
  <c r="KY7" i="12"/>
  <c r="NC8" i="12"/>
  <c r="NB8" i="12"/>
  <c r="NA8" i="12"/>
  <c r="KY12" i="12"/>
  <c r="KW12" i="12"/>
  <c r="KX12" i="12"/>
  <c r="KW9" i="12"/>
  <c r="KX9" i="12"/>
  <c r="KY9" i="12"/>
  <c r="LD18" i="12"/>
  <c r="LF18" i="12"/>
  <c r="LE18" i="12"/>
  <c r="MT15" i="12"/>
  <c r="MU15" i="12"/>
  <c r="MV15" i="12"/>
  <c r="KR12" i="12"/>
  <c r="KQ12" i="12"/>
  <c r="KP12" i="12"/>
  <c r="KY21" i="12"/>
  <c r="KX21" i="12"/>
  <c r="KW21" i="12"/>
  <c r="LE10" i="12"/>
  <c r="LF10" i="12"/>
  <c r="LD10" i="12"/>
  <c r="MU14" i="12"/>
  <c r="MT14" i="12"/>
  <c r="MV14" i="12"/>
  <c r="KR7" i="12"/>
  <c r="KQ7" i="12"/>
  <c r="KP7" i="12"/>
  <c r="KY18" i="12"/>
  <c r="KW18" i="12"/>
  <c r="KX18" i="12"/>
  <c r="NC18" i="12"/>
  <c r="NB18" i="12"/>
  <c r="NA18" i="12"/>
  <c r="KQ24" i="12"/>
  <c r="KP24" i="12"/>
  <c r="KR24" i="12"/>
  <c r="KX19" i="12"/>
  <c r="KY19" i="12"/>
  <c r="KW19" i="12"/>
  <c r="MO7" i="12"/>
  <c r="MN7" i="12"/>
  <c r="MM7" i="12"/>
  <c r="LF21" i="12"/>
  <c r="LD21" i="12"/>
  <c r="LE21" i="12"/>
  <c r="MU16" i="12"/>
  <c r="MV16" i="12"/>
  <c r="MT16" i="12"/>
  <c r="KP17" i="12"/>
  <c r="KR17" i="12"/>
  <c r="KQ17" i="12"/>
  <c r="KW22" i="12"/>
  <c r="KX22" i="12"/>
  <c r="KY22" i="12"/>
  <c r="MM5" i="12"/>
  <c r="MN5" i="12"/>
  <c r="MO5" i="12"/>
  <c r="MM13" i="12"/>
  <c r="MO13" i="12"/>
  <c r="MN13" i="12"/>
  <c r="MO23" i="12"/>
  <c r="MN23" i="12"/>
  <c r="MM23" i="12"/>
  <c r="KY20" i="12"/>
  <c r="KX20" i="12"/>
  <c r="KW20" i="12"/>
  <c r="MO21" i="12"/>
  <c r="MN21" i="12"/>
  <c r="MM21" i="12"/>
  <c r="LE13" i="12"/>
  <c r="LF13" i="12"/>
  <c r="LD13" i="12"/>
  <c r="MU18" i="12"/>
  <c r="MV18" i="12"/>
  <c r="MT18" i="12"/>
  <c r="MW18" i="12" s="1"/>
  <c r="KP13" i="12"/>
  <c r="KR13" i="12"/>
  <c r="KQ13" i="12"/>
  <c r="KW16" i="12"/>
  <c r="KY16" i="12"/>
  <c r="KX16" i="12"/>
  <c r="NC5" i="12"/>
  <c r="NA5" i="12"/>
  <c r="NB5" i="12"/>
  <c r="KP9" i="12"/>
  <c r="KR9" i="12"/>
  <c r="KQ9" i="12"/>
  <c r="NC19" i="12"/>
  <c r="NB19" i="12"/>
  <c r="NA19" i="12"/>
  <c r="NC7" i="12"/>
  <c r="NB7" i="12"/>
  <c r="NA7" i="12"/>
  <c r="NC11" i="12"/>
  <c r="NB11" i="12"/>
  <c r="NA11" i="12"/>
  <c r="NC20" i="12"/>
  <c r="NB20" i="12"/>
  <c r="NA20" i="12"/>
  <c r="NB10" i="12"/>
  <c r="NC10" i="12"/>
  <c r="NA10" i="12"/>
  <c r="MO19" i="12"/>
  <c r="MN19" i="12"/>
  <c r="MM19" i="12"/>
  <c r="LE6" i="12"/>
  <c r="LF6" i="12"/>
  <c r="LD6" i="12"/>
  <c r="MV22" i="12"/>
  <c r="MU22" i="12"/>
  <c r="MT22" i="12"/>
  <c r="KR11" i="12"/>
  <c r="KP11" i="12"/>
  <c r="KQ11" i="12"/>
  <c r="KY17" i="12"/>
  <c r="KW17" i="12"/>
  <c r="KX17" i="12"/>
  <c r="KP22" i="12"/>
  <c r="KR22" i="12"/>
  <c r="KQ22" i="12"/>
  <c r="KR23" i="12"/>
  <c r="KQ23" i="12"/>
  <c r="KP23" i="12"/>
  <c r="KQ8" i="12"/>
  <c r="KP8" i="12"/>
  <c r="KR8" i="12"/>
  <c r="MT5" i="12"/>
  <c r="MU5" i="12"/>
  <c r="MV5" i="12"/>
  <c r="KQ18" i="12"/>
  <c r="KP18" i="12"/>
  <c r="KR18" i="12"/>
  <c r="KY14" i="12"/>
  <c r="KW14" i="12"/>
  <c r="KX14" i="12"/>
  <c r="KX15" i="12"/>
  <c r="KY15" i="12"/>
  <c r="KW15" i="12"/>
  <c r="MO20" i="12"/>
  <c r="MN20" i="12"/>
  <c r="MM20" i="12"/>
  <c r="LD7" i="12"/>
  <c r="LF7" i="12"/>
  <c r="LE7" i="12"/>
  <c r="MV7" i="12"/>
  <c r="MU7" i="12"/>
  <c r="MT7" i="12"/>
  <c r="MW7" i="12" s="1"/>
  <c r="KR15" i="12"/>
  <c r="KQ15" i="12"/>
  <c r="KP15" i="12"/>
  <c r="LE11" i="12"/>
  <c r="LD11" i="12"/>
  <c r="LF11" i="12"/>
  <c r="MO16" i="12"/>
  <c r="MM16" i="12"/>
  <c r="MN16" i="12"/>
  <c r="MN11" i="12"/>
  <c r="MO11" i="12"/>
  <c r="MM11" i="12"/>
  <c r="KR16" i="12"/>
  <c r="KQ16" i="12"/>
  <c r="KP16" i="12"/>
  <c r="KW5" i="12"/>
  <c r="KX5" i="12"/>
  <c r="KY5" i="12"/>
  <c r="KX10" i="12"/>
  <c r="KY10" i="12"/>
  <c r="KW10" i="12"/>
  <c r="MV10" i="12"/>
  <c r="MU10" i="12"/>
  <c r="MT10" i="12"/>
  <c r="LE24" i="12"/>
  <c r="LF24" i="12"/>
  <c r="LD24" i="12"/>
  <c r="LG24" i="12" s="1"/>
  <c r="MT9" i="12"/>
  <c r="MV9" i="12"/>
  <c r="MU9" i="12"/>
  <c r="LF12" i="12"/>
  <c r="LE12" i="12"/>
  <c r="LD12" i="12"/>
  <c r="LD16" i="12"/>
  <c r="LE16" i="12"/>
  <c r="LF16" i="12"/>
  <c r="MN15" i="12"/>
  <c r="MO15" i="12"/>
  <c r="MM15" i="12"/>
  <c r="LE20" i="12"/>
  <c r="LF20" i="12"/>
  <c r="LD20" i="12"/>
  <c r="MT21" i="12"/>
  <c r="MV21" i="12"/>
  <c r="MU21" i="12"/>
  <c r="KQ20" i="12"/>
  <c r="KP20" i="12"/>
  <c r="KR20" i="12"/>
  <c r="KW6" i="12"/>
  <c r="KX6" i="12"/>
  <c r="KY6" i="12"/>
  <c r="MO6" i="12"/>
  <c r="MN6" i="12"/>
  <c r="MM6" i="12"/>
  <c r="MN9" i="12"/>
  <c r="MO9" i="12"/>
  <c r="MM9" i="12"/>
  <c r="LE14" i="12"/>
  <c r="LF14" i="12"/>
  <c r="LD14" i="12"/>
  <c r="MN22" i="12"/>
  <c r="MM22" i="12"/>
  <c r="MO22" i="12"/>
  <c r="LD19" i="12"/>
  <c r="LF19" i="12"/>
  <c r="LE19" i="12"/>
  <c r="MU8" i="12"/>
  <c r="MT8" i="12"/>
  <c r="MV8" i="12"/>
  <c r="KR10" i="12"/>
  <c r="KQ10" i="12"/>
  <c r="KP10" i="12"/>
  <c r="KY23" i="12"/>
  <c r="KX23" i="12"/>
  <c r="KW23" i="12"/>
  <c r="MO18" i="12"/>
  <c r="MN18" i="12"/>
  <c r="MM18" i="12"/>
  <c r="MT11" i="12"/>
  <c r="MV11" i="12"/>
  <c r="MU11" i="12"/>
  <c r="MO8" i="12"/>
  <c r="MM8" i="12"/>
  <c r="MN8" i="12"/>
  <c r="MN10" i="12"/>
  <c r="MM10" i="12"/>
  <c r="MO10" i="12"/>
  <c r="LE22" i="12"/>
  <c r="LD22" i="12"/>
  <c r="LF22" i="12"/>
  <c r="NB16" i="12"/>
  <c r="NC16" i="12"/>
  <c r="NA16" i="12"/>
  <c r="KP5" i="12"/>
  <c r="KR5" i="12"/>
  <c r="KQ5" i="12"/>
  <c r="KX8" i="12"/>
  <c r="KY8" i="12"/>
  <c r="KW8" i="12"/>
  <c r="MU17" i="12"/>
  <c r="MV17" i="12"/>
  <c r="MT17" i="12"/>
  <c r="LE17" i="12"/>
  <c r="LF17" i="12"/>
  <c r="LD17" i="12"/>
  <c r="NC13" i="12"/>
  <c r="NB13" i="12"/>
  <c r="NA13" i="12"/>
  <c r="KQ19" i="12"/>
  <c r="KR19" i="12"/>
  <c r="KP19" i="12"/>
  <c r="KX24" i="12"/>
  <c r="KY24" i="12"/>
  <c r="KW24" i="12"/>
  <c r="NA6" i="12"/>
  <c r="NC6" i="12"/>
  <c r="NB6" i="12"/>
  <c r="KQ6" i="12"/>
  <c r="KR6" i="12"/>
  <c r="KP6" i="12"/>
  <c r="KR21" i="12"/>
  <c r="KQ21" i="12"/>
  <c r="KP21" i="12"/>
  <c r="NA17" i="12"/>
  <c r="NC17" i="12"/>
  <c r="NB17" i="12"/>
  <c r="MU13" i="12"/>
  <c r="MT13" i="12"/>
  <c r="MV13" i="12"/>
  <c r="MT6" i="12"/>
  <c r="MV6" i="12"/>
  <c r="MU6" i="12"/>
  <c r="MO24" i="12"/>
  <c r="MN24" i="12"/>
  <c r="MM24" i="12"/>
  <c r="MU20" i="12"/>
  <c r="MV20" i="12"/>
  <c r="MT20" i="12"/>
  <c r="MV12" i="12"/>
  <c r="MT12" i="12"/>
  <c r="MU12" i="12"/>
  <c r="NB15" i="12"/>
  <c r="NA15" i="12"/>
  <c r="NC15" i="12"/>
  <c r="LD9" i="12"/>
  <c r="LF9" i="12"/>
  <c r="LE9" i="12"/>
  <c r="MO12" i="12"/>
  <c r="MM12" i="12"/>
  <c r="MN12" i="12"/>
  <c r="LD8" i="12"/>
  <c r="LF8" i="12"/>
  <c r="LE8" i="12"/>
  <c r="NB12" i="12"/>
  <c r="NC12" i="12"/>
  <c r="NA12" i="12"/>
  <c r="PE6" i="12"/>
  <c r="PG6" i="12"/>
  <c r="PF6" i="12"/>
  <c r="PF16" i="12"/>
  <c r="PG16" i="12"/>
  <c r="PE16" i="12"/>
  <c r="PG21" i="12"/>
  <c r="PF21" i="12"/>
  <c r="PE21" i="12"/>
  <c r="PF13" i="12"/>
  <c r="PE13" i="12"/>
  <c r="PG13" i="12"/>
  <c r="JP5" i="12"/>
  <c r="JN5" i="12"/>
  <c r="JO5" i="12"/>
  <c r="JO17" i="12"/>
  <c r="JN17" i="12"/>
  <c r="JP17" i="12"/>
  <c r="PG7" i="12"/>
  <c r="PF7" i="12"/>
  <c r="PE7" i="12"/>
  <c r="JP18" i="12"/>
  <c r="JO18" i="12"/>
  <c r="JN18" i="12"/>
  <c r="JN6" i="12"/>
  <c r="JO6" i="12"/>
  <c r="JP6" i="12"/>
  <c r="JN20" i="12"/>
  <c r="JO20" i="12"/>
  <c r="JP20" i="12"/>
  <c r="JN24" i="12"/>
  <c r="JP24" i="12"/>
  <c r="JO24" i="12"/>
  <c r="JP7" i="12"/>
  <c r="JN7" i="12"/>
  <c r="JO7" i="12"/>
  <c r="PE18" i="12"/>
  <c r="PG18" i="12"/>
  <c r="PF18" i="12"/>
  <c r="JP12" i="12"/>
  <c r="JO12" i="12"/>
  <c r="JN12" i="12"/>
  <c r="PF5" i="12"/>
  <c r="PG5" i="12"/>
  <c r="PE5" i="12"/>
  <c r="JP11" i="12"/>
  <c r="JN11" i="12"/>
  <c r="JO11" i="12"/>
  <c r="PE19" i="12"/>
  <c r="PG19" i="12"/>
  <c r="PF19" i="12"/>
  <c r="JP15" i="12"/>
  <c r="JO15" i="12"/>
  <c r="JN15" i="12"/>
  <c r="JP23" i="12"/>
  <c r="JO23" i="12"/>
  <c r="JN23" i="12"/>
  <c r="PE17" i="12"/>
  <c r="PF17" i="12"/>
  <c r="PG17" i="12"/>
  <c r="JP10" i="12"/>
  <c r="JO10" i="12"/>
  <c r="JN10" i="12"/>
  <c r="PE9" i="12"/>
  <c r="PG9" i="12"/>
  <c r="PF9" i="12"/>
  <c r="PE20" i="12"/>
  <c r="PG20" i="12"/>
  <c r="PF20" i="12"/>
  <c r="JP8" i="12"/>
  <c r="JO8" i="12"/>
  <c r="JN8" i="12"/>
  <c r="JP16" i="12"/>
  <c r="JO16" i="12"/>
  <c r="JN16" i="12"/>
  <c r="PE24" i="12"/>
  <c r="PF24" i="12"/>
  <c r="PG24" i="12"/>
  <c r="JP9" i="12"/>
  <c r="JO9" i="12"/>
  <c r="JN9" i="12"/>
  <c r="JP21" i="12"/>
  <c r="JO21" i="12"/>
  <c r="JN21" i="12"/>
  <c r="PF10" i="12"/>
  <c r="PE10" i="12"/>
  <c r="PG10" i="12"/>
  <c r="PE11" i="12"/>
  <c r="PF11" i="12"/>
  <c r="PG11" i="12"/>
  <c r="PG8" i="12"/>
  <c r="PF8" i="12"/>
  <c r="PE8" i="12"/>
  <c r="PE23" i="12"/>
  <c r="PG23" i="12"/>
  <c r="PF23" i="12"/>
  <c r="JO13" i="12"/>
  <c r="JN13" i="12"/>
  <c r="JP13" i="12"/>
  <c r="PF22" i="12"/>
  <c r="PG22" i="12"/>
  <c r="PE22" i="12"/>
  <c r="JP19" i="12"/>
  <c r="JN19" i="12"/>
  <c r="JO19" i="12"/>
  <c r="PE15" i="12"/>
  <c r="PF15" i="12"/>
  <c r="PG15" i="12"/>
  <c r="JO22" i="12"/>
  <c r="JP22" i="12"/>
  <c r="JN22" i="12"/>
  <c r="PG12" i="12"/>
  <c r="PF12" i="12"/>
  <c r="PE12" i="12"/>
  <c r="PE14" i="12"/>
  <c r="PG14" i="12"/>
  <c r="PF14" i="12"/>
  <c r="JP14" i="12"/>
  <c r="JO14" i="12"/>
  <c r="JN14" i="12"/>
  <c r="PU22" i="12"/>
  <c r="PS22" i="12"/>
  <c r="PT22" i="12"/>
  <c r="PS21" i="12"/>
  <c r="PU21" i="12"/>
  <c r="PT21" i="12"/>
  <c r="JU6" i="12"/>
  <c r="JW6" i="12"/>
  <c r="JV6" i="12"/>
  <c r="KK8" i="12"/>
  <c r="KJ8" i="12"/>
  <c r="KI8" i="12"/>
  <c r="PU7" i="12"/>
  <c r="PT7" i="12"/>
  <c r="PS7" i="12"/>
  <c r="KD8" i="12"/>
  <c r="KC8" i="12"/>
  <c r="KB8" i="12"/>
  <c r="KB21" i="12"/>
  <c r="KD21" i="12"/>
  <c r="KC21" i="12"/>
  <c r="KC18" i="12"/>
  <c r="KB18" i="12"/>
  <c r="KD18" i="12"/>
  <c r="KK13" i="12"/>
  <c r="KI13" i="12"/>
  <c r="KJ13" i="12"/>
  <c r="PU19" i="12"/>
  <c r="PT19" i="12"/>
  <c r="PS19" i="12"/>
  <c r="PM22" i="12"/>
  <c r="PL22" i="12"/>
  <c r="PN22" i="12"/>
  <c r="KK6" i="12"/>
  <c r="KJ6" i="12"/>
  <c r="KI6" i="12"/>
  <c r="PU5" i="12"/>
  <c r="PS5" i="12"/>
  <c r="PT5" i="12"/>
  <c r="KD15" i="12"/>
  <c r="KB15" i="12"/>
  <c r="KC15" i="12"/>
  <c r="JV17" i="12"/>
  <c r="JW17" i="12"/>
  <c r="JU17" i="12"/>
  <c r="JX17" i="12" s="1"/>
  <c r="PL7" i="12"/>
  <c r="PM7" i="12"/>
  <c r="PN7" i="12"/>
  <c r="JW22" i="12"/>
  <c r="JU22" i="12"/>
  <c r="JV22" i="12"/>
  <c r="PM9" i="12"/>
  <c r="PL9" i="12"/>
  <c r="PN9" i="12"/>
  <c r="PL11" i="12"/>
  <c r="PM11" i="12"/>
  <c r="PN11" i="12"/>
  <c r="KK7" i="12"/>
  <c r="KJ7" i="12"/>
  <c r="KI7" i="12"/>
  <c r="PT17" i="12"/>
  <c r="PS17" i="12"/>
  <c r="PU17" i="12"/>
  <c r="KD13" i="12"/>
  <c r="KB13" i="12"/>
  <c r="KC13" i="12"/>
  <c r="PM16" i="12"/>
  <c r="PN16" i="12"/>
  <c r="PL16" i="12"/>
  <c r="KJ14" i="12"/>
  <c r="KI14" i="12"/>
  <c r="KK14" i="12"/>
  <c r="JV21" i="12"/>
  <c r="JU21" i="12"/>
  <c r="JW21" i="12"/>
  <c r="KB20" i="12"/>
  <c r="KD20" i="12"/>
  <c r="KC20" i="12"/>
  <c r="JW14" i="12"/>
  <c r="JU14" i="12"/>
  <c r="JV14" i="12"/>
  <c r="KJ15" i="12"/>
  <c r="KK15" i="12"/>
  <c r="KI15" i="12"/>
  <c r="KI11" i="12"/>
  <c r="KK11" i="12"/>
  <c r="KJ11" i="12"/>
  <c r="KI5" i="12"/>
  <c r="KK5" i="12"/>
  <c r="KJ5" i="12"/>
  <c r="PT8" i="12"/>
  <c r="PS8" i="12"/>
  <c r="PU8" i="12"/>
  <c r="PM14" i="12"/>
  <c r="PN14" i="12"/>
  <c r="PL14" i="12"/>
  <c r="KK22" i="12"/>
  <c r="KI22" i="12"/>
  <c r="KJ22" i="12"/>
  <c r="KD7" i="12"/>
  <c r="KC7" i="12"/>
  <c r="KB7" i="12"/>
  <c r="JU11" i="12"/>
  <c r="JV11" i="12"/>
  <c r="JW11" i="12"/>
  <c r="KD10" i="12"/>
  <c r="KB10" i="12"/>
  <c r="KC10" i="12"/>
  <c r="PU11" i="12"/>
  <c r="PS11" i="12"/>
  <c r="PT11" i="12"/>
  <c r="KJ18" i="12"/>
  <c r="KK18" i="12"/>
  <c r="KI18" i="12"/>
  <c r="KK20" i="12"/>
  <c r="KJ20" i="12"/>
  <c r="KI20" i="12"/>
  <c r="JW15" i="12"/>
  <c r="JV15" i="12"/>
  <c r="JU15" i="12"/>
  <c r="PN21" i="12"/>
  <c r="PL21" i="12"/>
  <c r="PM21" i="12"/>
  <c r="KB12" i="12"/>
  <c r="KC12" i="12"/>
  <c r="KD12" i="12"/>
  <c r="PN23" i="12"/>
  <c r="PM23" i="12"/>
  <c r="PL23" i="12"/>
  <c r="KK17" i="12"/>
  <c r="KI17" i="12"/>
  <c r="KJ17" i="12"/>
  <c r="JW16" i="12"/>
  <c r="JU16" i="12"/>
  <c r="JV16" i="12"/>
  <c r="KB11" i="12"/>
  <c r="KD11" i="12"/>
  <c r="KC11" i="12"/>
  <c r="PT10" i="12"/>
  <c r="PS10" i="12"/>
  <c r="PU10" i="12"/>
  <c r="JV12" i="12"/>
  <c r="JW12" i="12"/>
  <c r="JU12" i="12"/>
  <c r="PM19" i="12"/>
  <c r="PL19" i="12"/>
  <c r="PN19" i="12"/>
  <c r="PN10" i="12"/>
  <c r="PL10" i="12"/>
  <c r="PM10" i="12"/>
  <c r="KB17" i="12"/>
  <c r="KD17" i="12"/>
  <c r="KC17" i="12"/>
  <c r="KI19" i="12"/>
  <c r="KK19" i="12"/>
  <c r="KJ19" i="12"/>
  <c r="JV7" i="12"/>
  <c r="JW7" i="12"/>
  <c r="JU7" i="12"/>
  <c r="JX7" i="12" s="1"/>
  <c r="PN6" i="12"/>
  <c r="PL6" i="12"/>
  <c r="PM6" i="12"/>
  <c r="KK12" i="12"/>
  <c r="KJ12" i="12"/>
  <c r="KI12" i="12"/>
  <c r="JW18" i="12"/>
  <c r="JV18" i="12"/>
  <c r="JU18" i="12"/>
  <c r="JW20" i="12"/>
  <c r="JU20" i="12"/>
  <c r="JV20" i="12"/>
  <c r="JU9" i="12"/>
  <c r="JV9" i="12"/>
  <c r="JW9" i="12"/>
  <c r="PS18" i="12"/>
  <c r="PU18" i="12"/>
  <c r="PT18" i="12"/>
  <c r="PS13" i="12"/>
  <c r="PU13" i="12"/>
  <c r="PT13" i="12"/>
  <c r="KC5" i="12"/>
  <c r="KD5" i="12"/>
  <c r="KB5" i="12"/>
  <c r="KJ10" i="12"/>
  <c r="KK10" i="12"/>
  <c r="KI10" i="12"/>
  <c r="PL5" i="12"/>
  <c r="PN5" i="12"/>
  <c r="PM5" i="12"/>
  <c r="KC22" i="12"/>
  <c r="KD22" i="12"/>
  <c r="KB22" i="12"/>
  <c r="PM8" i="12"/>
  <c r="PN8" i="12"/>
  <c r="PL8" i="12"/>
  <c r="JW5" i="12"/>
  <c r="JV5" i="12"/>
  <c r="JU5" i="12"/>
  <c r="KD9" i="12"/>
  <c r="KB9" i="12"/>
  <c r="KC9" i="12"/>
  <c r="PM24" i="12"/>
  <c r="PN24" i="12"/>
  <c r="PL24" i="12"/>
  <c r="PU20" i="12"/>
  <c r="PT20" i="12"/>
  <c r="PS20" i="12"/>
  <c r="JW10" i="12"/>
  <c r="JU10" i="12"/>
  <c r="JV10" i="12"/>
  <c r="KD16" i="12"/>
  <c r="KB16" i="12"/>
  <c r="KC16" i="12"/>
  <c r="PN18" i="12"/>
  <c r="PM18" i="12"/>
  <c r="PL18" i="12"/>
  <c r="PT12" i="12"/>
  <c r="PU12" i="12"/>
  <c r="PS12" i="12"/>
  <c r="JW8" i="12"/>
  <c r="JV8" i="12"/>
  <c r="JU8" i="12"/>
  <c r="KD19" i="12"/>
  <c r="KC19" i="12"/>
  <c r="KB19" i="12"/>
  <c r="PS9" i="12"/>
  <c r="PU9" i="12"/>
  <c r="PT9" i="12"/>
  <c r="KJ16" i="12"/>
  <c r="KK16" i="12"/>
  <c r="KI16" i="12"/>
  <c r="PT23" i="12"/>
  <c r="PU23" i="12"/>
  <c r="PS23" i="12"/>
  <c r="PU15" i="12"/>
  <c r="PS15" i="12"/>
  <c r="PT15" i="12"/>
  <c r="JX4" i="12"/>
  <c r="PM12" i="12"/>
  <c r="PN12" i="12"/>
  <c r="PL12" i="12"/>
  <c r="JW19" i="12"/>
  <c r="JU19" i="12"/>
  <c r="JV19" i="12"/>
  <c r="KI21" i="12"/>
  <c r="KK21" i="12"/>
  <c r="KJ21" i="12"/>
  <c r="PM17" i="12"/>
  <c r="PL17" i="12"/>
  <c r="PN17" i="12"/>
  <c r="PU6" i="12"/>
  <c r="PT6" i="12"/>
  <c r="PS6" i="12"/>
  <c r="KD6" i="12"/>
  <c r="KB6" i="12"/>
  <c r="KC6" i="12"/>
  <c r="PM15" i="12"/>
  <c r="PN15" i="12"/>
  <c r="PL15" i="12"/>
  <c r="PU16" i="12"/>
  <c r="PS16" i="12"/>
  <c r="PT16" i="12"/>
  <c r="PS24" i="12"/>
  <c r="PT24" i="12"/>
  <c r="PU24" i="12"/>
  <c r="PN13" i="12"/>
  <c r="PM13" i="12"/>
  <c r="PL13" i="12"/>
  <c r="KI9" i="12"/>
  <c r="KJ9" i="12"/>
  <c r="KK9" i="12"/>
  <c r="PL20" i="12"/>
  <c r="PM20" i="12"/>
  <c r="PN20" i="12"/>
  <c r="PU14" i="12"/>
  <c r="PS14" i="12"/>
  <c r="PT14" i="12"/>
  <c r="JV13" i="12"/>
  <c r="JW13" i="12"/>
  <c r="JU13" i="12"/>
  <c r="KC14" i="12"/>
  <c r="KB14" i="12"/>
  <c r="KD14" i="12"/>
  <c r="OY6" i="12"/>
  <c r="OX6" i="12"/>
  <c r="OZ6" i="12"/>
  <c r="JG17" i="12"/>
  <c r="JH17" i="12"/>
  <c r="JI17" i="12"/>
  <c r="JH22" i="12"/>
  <c r="JI22" i="12"/>
  <c r="JG22" i="12"/>
  <c r="JG24" i="12"/>
  <c r="JI24" i="12"/>
  <c r="JH24" i="12"/>
  <c r="JH11" i="12"/>
  <c r="JG11" i="12"/>
  <c r="JI11" i="12"/>
  <c r="JH5" i="12"/>
  <c r="JI5" i="12"/>
  <c r="JG5" i="12"/>
  <c r="JG10" i="12"/>
  <c r="JI10" i="12"/>
  <c r="JH10" i="12"/>
  <c r="OZ21" i="12"/>
  <c r="OX21" i="12"/>
  <c r="OY21" i="12"/>
  <c r="OX14" i="12"/>
  <c r="OZ14" i="12"/>
  <c r="OY14" i="12"/>
  <c r="JI20" i="12"/>
  <c r="JH20" i="12"/>
  <c r="JG20" i="12"/>
  <c r="OY22" i="12"/>
  <c r="OZ22" i="12"/>
  <c r="OX22" i="12"/>
  <c r="OX13" i="12"/>
  <c r="OZ13" i="12"/>
  <c r="OY13" i="12"/>
  <c r="OY19" i="12"/>
  <c r="OZ19" i="12"/>
  <c r="OX19" i="12"/>
  <c r="OZ9" i="12"/>
  <c r="OY9" i="12"/>
  <c r="OX9" i="12"/>
  <c r="OZ16" i="12"/>
  <c r="OY16" i="12"/>
  <c r="OX16" i="12"/>
  <c r="JH14" i="12"/>
  <c r="JG14" i="12"/>
  <c r="JI14" i="12"/>
  <c r="JJ14" i="12" s="1"/>
  <c r="OX11" i="12"/>
  <c r="OY11" i="12"/>
  <c r="OZ11" i="12"/>
  <c r="JG12" i="12"/>
  <c r="JI12" i="12"/>
  <c r="JH12" i="12"/>
  <c r="OY18" i="12"/>
  <c r="OX18" i="12"/>
  <c r="OZ18" i="12"/>
  <c r="JI15" i="12"/>
  <c r="JH15" i="12"/>
  <c r="JG15" i="12"/>
  <c r="OY15" i="12"/>
  <c r="OZ15" i="12"/>
  <c r="OX15" i="12"/>
  <c r="JH23" i="12"/>
  <c r="JI23" i="12"/>
  <c r="JG23" i="12"/>
  <c r="JG6" i="12"/>
  <c r="JI6" i="12"/>
  <c r="JH6" i="12"/>
  <c r="OY23" i="12"/>
  <c r="OZ23" i="12"/>
  <c r="OX23" i="12"/>
  <c r="JG13" i="12"/>
  <c r="JH13" i="12"/>
  <c r="JI13" i="12"/>
  <c r="OZ17" i="12"/>
  <c r="OY17" i="12"/>
  <c r="OX17" i="12"/>
  <c r="OY7" i="12"/>
  <c r="OZ7" i="12"/>
  <c r="OX7" i="12"/>
  <c r="JI16" i="12"/>
  <c r="JG16" i="12"/>
  <c r="JH16" i="12"/>
  <c r="OZ10" i="12"/>
  <c r="OX10" i="12"/>
  <c r="OY10" i="12"/>
  <c r="JH21" i="12"/>
  <c r="JG21" i="12"/>
  <c r="JI21" i="12"/>
  <c r="OY5" i="12"/>
  <c r="OX5" i="12"/>
  <c r="OZ5" i="12"/>
  <c r="JI7" i="12"/>
  <c r="JH7" i="12"/>
  <c r="JG7" i="12"/>
  <c r="OX24" i="12"/>
  <c r="OZ24" i="12"/>
  <c r="OY24" i="12"/>
  <c r="JI19" i="12"/>
  <c r="JH19" i="12"/>
  <c r="JG19" i="12"/>
  <c r="OX8" i="12"/>
  <c r="OY8" i="12"/>
  <c r="OZ8" i="12"/>
  <c r="JG8" i="12"/>
  <c r="JI8" i="12"/>
  <c r="JH8" i="12"/>
  <c r="JI9" i="12"/>
  <c r="JG9" i="12"/>
  <c r="JH9" i="12"/>
  <c r="OX20" i="12"/>
  <c r="OY20" i="12"/>
  <c r="OZ20" i="12"/>
  <c r="JG18" i="12"/>
  <c r="JI18" i="12"/>
  <c r="JH18" i="12"/>
  <c r="OX12" i="12"/>
  <c r="OY12" i="12"/>
  <c r="OZ12" i="12"/>
  <c r="OR5" i="12"/>
  <c r="OS5" i="12"/>
  <c r="OQ5" i="12"/>
  <c r="OS9" i="12"/>
  <c r="OQ9" i="12"/>
  <c r="OR9" i="12"/>
  <c r="OS10" i="12"/>
  <c r="OR10" i="12"/>
  <c r="OQ10" i="12"/>
  <c r="OS15" i="12"/>
  <c r="OR15" i="12"/>
  <c r="OQ15" i="12"/>
  <c r="OQ6" i="12"/>
  <c r="OS6" i="12"/>
  <c r="OR6" i="12"/>
  <c r="JA21" i="12"/>
  <c r="IZ21" i="12"/>
  <c r="JB21" i="12"/>
  <c r="OS7" i="12"/>
  <c r="OQ7" i="12"/>
  <c r="OR7" i="12"/>
  <c r="OR14" i="12"/>
  <c r="OQ14" i="12"/>
  <c r="OS14" i="12"/>
  <c r="OR17" i="12"/>
  <c r="OS17" i="12"/>
  <c r="OQ17" i="12"/>
  <c r="IZ11" i="12"/>
  <c r="JB11" i="12"/>
  <c r="JA11" i="12"/>
  <c r="JA6" i="12"/>
  <c r="JB6" i="12"/>
  <c r="IZ6" i="12"/>
  <c r="JA22" i="12"/>
  <c r="IZ22" i="12"/>
  <c r="JB22" i="12"/>
  <c r="OS13" i="12"/>
  <c r="OR13" i="12"/>
  <c r="OQ13" i="12"/>
  <c r="JB16" i="12"/>
  <c r="JA16" i="12"/>
  <c r="IZ16" i="12"/>
  <c r="OS16" i="12"/>
  <c r="OQ16" i="12"/>
  <c r="OR16" i="12"/>
  <c r="IZ10" i="12"/>
  <c r="JB10" i="12"/>
  <c r="JA10" i="12"/>
  <c r="OS23" i="12"/>
  <c r="OQ23" i="12"/>
  <c r="OR23" i="12"/>
  <c r="JA15" i="12"/>
  <c r="JB15" i="12"/>
  <c r="IZ15" i="12"/>
  <c r="JB18" i="12"/>
  <c r="JA18" i="12"/>
  <c r="IZ18" i="12"/>
  <c r="OR22" i="12"/>
  <c r="OS22" i="12"/>
  <c r="OQ22" i="12"/>
  <c r="IZ5" i="12"/>
  <c r="JA5" i="12"/>
  <c r="JB5" i="12"/>
  <c r="JA20" i="12"/>
  <c r="IZ20" i="12"/>
  <c r="JB20" i="12"/>
  <c r="JB9" i="12"/>
  <c r="JA9" i="12"/>
  <c r="IZ9" i="12"/>
  <c r="OS11" i="12"/>
  <c r="OQ11" i="12"/>
  <c r="OR11" i="12"/>
  <c r="JB19" i="12"/>
  <c r="IZ19" i="12"/>
  <c r="JA19" i="12"/>
  <c r="OQ8" i="12"/>
  <c r="OS8" i="12"/>
  <c r="OR8" i="12"/>
  <c r="OR24" i="12"/>
  <c r="OS24" i="12"/>
  <c r="OQ24" i="12"/>
  <c r="JA7" i="12"/>
  <c r="JB7" i="12"/>
  <c r="IZ7" i="12"/>
  <c r="OQ12" i="12"/>
  <c r="OR12" i="12"/>
  <c r="OS12" i="12"/>
  <c r="JA24" i="12"/>
  <c r="IZ24" i="12"/>
  <c r="JB24" i="12"/>
  <c r="OR21" i="12"/>
  <c r="OQ21" i="12"/>
  <c r="OS21" i="12"/>
  <c r="JB17" i="12"/>
  <c r="JA17" i="12"/>
  <c r="IZ17" i="12"/>
  <c r="OS20" i="12"/>
  <c r="OR20" i="12"/>
  <c r="OQ20" i="12"/>
  <c r="OT20" i="12" s="1"/>
  <c r="JB14" i="12"/>
  <c r="JA14" i="12"/>
  <c r="IZ14" i="12"/>
  <c r="OR18" i="12"/>
  <c r="OS18" i="12"/>
  <c r="OQ18" i="12"/>
  <c r="JB23" i="12"/>
  <c r="JA23" i="12"/>
  <c r="IZ23" i="12"/>
  <c r="JA12" i="12"/>
  <c r="JB12" i="12"/>
  <c r="IZ12" i="12"/>
  <c r="IZ8" i="12"/>
  <c r="JA8" i="12"/>
  <c r="JB8" i="12"/>
  <c r="OS19" i="12"/>
  <c r="OQ19" i="12"/>
  <c r="OR19" i="12"/>
  <c r="IZ13" i="12"/>
  <c r="JA13" i="12"/>
  <c r="JB13" i="12"/>
  <c r="IU14" i="12"/>
  <c r="IS14" i="12"/>
  <c r="IT14" i="12"/>
  <c r="IS13" i="12"/>
  <c r="IT13" i="12"/>
  <c r="IU13" i="12"/>
  <c r="IT17" i="12"/>
  <c r="IS17" i="12"/>
  <c r="IU17" i="12"/>
  <c r="IT15" i="12"/>
  <c r="IS15" i="12"/>
  <c r="IU15" i="12"/>
  <c r="IS16" i="12"/>
  <c r="IT16" i="12"/>
  <c r="IU16" i="12"/>
  <c r="OJ13" i="12"/>
  <c r="OK13" i="12"/>
  <c r="OL13" i="12"/>
  <c r="IT18" i="12"/>
  <c r="IU18" i="12"/>
  <c r="IS18" i="12"/>
  <c r="IU11" i="12"/>
  <c r="IT11" i="12"/>
  <c r="IS11" i="12"/>
  <c r="OL17" i="12"/>
  <c r="OJ17" i="12"/>
  <c r="OK17" i="12"/>
  <c r="OK20" i="12"/>
  <c r="OL20" i="12"/>
  <c r="OJ20" i="12"/>
  <c r="OJ21" i="12"/>
  <c r="OL21" i="12"/>
  <c r="OK21" i="12"/>
  <c r="OK15" i="12"/>
  <c r="OJ15" i="12"/>
  <c r="OL15" i="12"/>
  <c r="OL11" i="12"/>
  <c r="OJ11" i="12"/>
  <c r="OK11" i="12"/>
  <c r="OL6" i="12"/>
  <c r="OJ6" i="12"/>
  <c r="OK6" i="12"/>
  <c r="OJ16" i="12"/>
  <c r="OL16" i="12"/>
  <c r="OK16" i="12"/>
  <c r="IU9" i="12"/>
  <c r="IT9" i="12"/>
  <c r="IS9" i="12"/>
  <c r="IU8" i="12"/>
  <c r="IT8" i="12"/>
  <c r="IS8" i="12"/>
  <c r="OL5" i="12"/>
  <c r="OJ5" i="12"/>
  <c r="OK5" i="12"/>
  <c r="IU24" i="12"/>
  <c r="IT24" i="12"/>
  <c r="IS24" i="12"/>
  <c r="OJ12" i="12"/>
  <c r="OK12" i="12"/>
  <c r="OL12" i="12"/>
  <c r="IU22" i="12"/>
  <c r="IT22" i="12"/>
  <c r="IS22" i="12"/>
  <c r="OJ10" i="12"/>
  <c r="OL10" i="12"/>
  <c r="OK10" i="12"/>
  <c r="IT10" i="12"/>
  <c r="IS10" i="12"/>
  <c r="IU10" i="12"/>
  <c r="IT7" i="12"/>
  <c r="IU7" i="12"/>
  <c r="IS7" i="12"/>
  <c r="IT6" i="12"/>
  <c r="IU6" i="12"/>
  <c r="IS6" i="12"/>
  <c r="OJ9" i="12"/>
  <c r="OL9" i="12"/>
  <c r="OK9" i="12"/>
  <c r="IU12" i="12"/>
  <c r="IT12" i="12"/>
  <c r="IS12" i="12"/>
  <c r="IT21" i="12"/>
  <c r="IU21" i="12"/>
  <c r="IS21" i="12"/>
  <c r="OK14" i="12"/>
  <c r="OJ14" i="12"/>
  <c r="OL14" i="12"/>
  <c r="OK18" i="12"/>
  <c r="OJ18" i="12"/>
  <c r="OL18" i="12"/>
  <c r="IT5" i="12"/>
  <c r="IU5" i="12"/>
  <c r="IS5" i="12"/>
  <c r="OJ24" i="12"/>
  <c r="OK24" i="12"/>
  <c r="OL24" i="12"/>
  <c r="IU20" i="12"/>
  <c r="IS20" i="12"/>
  <c r="IT20" i="12"/>
  <c r="OK8" i="12"/>
  <c r="OL8" i="12"/>
  <c r="OJ8" i="12"/>
  <c r="OK7" i="12"/>
  <c r="OL7" i="12"/>
  <c r="OJ7" i="12"/>
  <c r="IU23" i="12"/>
  <c r="IS23" i="12"/>
  <c r="IT23" i="12"/>
  <c r="IT19" i="12"/>
  <c r="IU19" i="12"/>
  <c r="IS19" i="12"/>
  <c r="OJ23" i="12"/>
  <c r="OL23" i="12"/>
  <c r="OK23" i="12"/>
  <c r="OK19" i="12"/>
  <c r="OL19" i="12"/>
  <c r="OJ19" i="12"/>
  <c r="OK22" i="12"/>
  <c r="OJ22" i="12"/>
  <c r="OL22" i="12"/>
  <c r="EE19" i="12"/>
  <c r="EF19" i="12"/>
  <c r="ED19" i="12"/>
  <c r="EL17" i="12"/>
  <c r="EM17" i="12"/>
  <c r="EK17" i="12"/>
  <c r="GA13" i="12"/>
  <c r="GB13" i="12"/>
  <c r="GC13" i="12"/>
  <c r="DQ24" i="12"/>
  <c r="DP24" i="12"/>
  <c r="DR24" i="12"/>
  <c r="FF18" i="12"/>
  <c r="FH18" i="12"/>
  <c r="FG18" i="12"/>
  <c r="FO16" i="12"/>
  <c r="FN16" i="12"/>
  <c r="FM16" i="12"/>
  <c r="ER8" i="12"/>
  <c r="ET8" i="12"/>
  <c r="ES8" i="12"/>
  <c r="GQ17" i="12"/>
  <c r="GP17" i="12"/>
  <c r="GO17" i="12"/>
  <c r="EF13" i="12"/>
  <c r="EE13" i="12"/>
  <c r="ED13" i="12"/>
  <c r="GA5" i="12"/>
  <c r="GB5" i="12"/>
  <c r="GC5" i="12"/>
  <c r="DD20" i="12"/>
  <c r="DC20" i="12"/>
  <c r="DB20" i="12"/>
  <c r="DB10" i="12"/>
  <c r="DC10" i="12"/>
  <c r="DD10" i="12"/>
  <c r="EE16" i="12"/>
  <c r="EF16" i="12"/>
  <c r="ED16" i="12"/>
  <c r="DX15" i="12"/>
  <c r="DY15" i="12"/>
  <c r="DW15" i="12"/>
  <c r="GI16" i="12"/>
  <c r="GJ16" i="12"/>
  <c r="GH16" i="12"/>
  <c r="DB12" i="12"/>
  <c r="DC12" i="12"/>
  <c r="DD12" i="12"/>
  <c r="FO21" i="12"/>
  <c r="FN21" i="12"/>
  <c r="FM21" i="12"/>
  <c r="FO18" i="12"/>
  <c r="FN18" i="12"/>
  <c r="FM18" i="12"/>
  <c r="EM24" i="12"/>
  <c r="EK24" i="12"/>
  <c r="EL24" i="12"/>
  <c r="ET21" i="12"/>
  <c r="ES21" i="12"/>
  <c r="ER21" i="12"/>
  <c r="ED9" i="12"/>
  <c r="EF9" i="12"/>
  <c r="EE9" i="12"/>
  <c r="DY7" i="12"/>
  <c r="DW7" i="12"/>
  <c r="DX7" i="12"/>
  <c r="GJ9" i="12"/>
  <c r="GH9" i="12"/>
  <c r="GI9" i="12"/>
  <c r="FF10" i="12"/>
  <c r="FH10" i="12"/>
  <c r="FG10" i="12"/>
  <c r="FH7" i="12"/>
  <c r="FG7" i="12"/>
  <c r="FF7" i="12"/>
  <c r="DK6" i="12"/>
  <c r="DI6" i="12"/>
  <c r="DJ6" i="12"/>
  <c r="DI23" i="12"/>
  <c r="DK23" i="12"/>
  <c r="DJ23" i="12"/>
  <c r="EY17" i="12"/>
  <c r="EZ17" i="12"/>
  <c r="FA17" i="12"/>
  <c r="ER9" i="12"/>
  <c r="ET9" i="12"/>
  <c r="ES9" i="12"/>
  <c r="DY12" i="12"/>
  <c r="DW12" i="12"/>
  <c r="DX12" i="12"/>
  <c r="GH7" i="12"/>
  <c r="GJ7" i="12"/>
  <c r="GI7" i="12"/>
  <c r="ER16" i="12"/>
  <c r="ES16" i="12"/>
  <c r="ET16" i="12"/>
  <c r="DX17" i="12"/>
  <c r="DW17" i="12"/>
  <c r="DY17" i="12"/>
  <c r="EK8" i="12"/>
  <c r="EL8" i="12"/>
  <c r="EM8" i="12"/>
  <c r="GQ7" i="12"/>
  <c r="GP7" i="12"/>
  <c r="GO7" i="12"/>
  <c r="FT19" i="12"/>
  <c r="FV19" i="12"/>
  <c r="FU19" i="12"/>
  <c r="DY14" i="12"/>
  <c r="DX14" i="12"/>
  <c r="DW14" i="12"/>
  <c r="GC20" i="12"/>
  <c r="GB20" i="12"/>
  <c r="GA20" i="12"/>
  <c r="FA5" i="12"/>
  <c r="EZ5" i="12"/>
  <c r="EY5" i="12"/>
  <c r="EY18" i="12"/>
  <c r="FA18" i="12"/>
  <c r="EZ18" i="12"/>
  <c r="EM20" i="12"/>
  <c r="EL20" i="12"/>
  <c r="EK20" i="12"/>
  <c r="ET17" i="12"/>
  <c r="ES17" i="12"/>
  <c r="ER17" i="12"/>
  <c r="DR6" i="12"/>
  <c r="DQ6" i="12"/>
  <c r="DP6" i="12"/>
  <c r="GO21" i="12"/>
  <c r="GQ21" i="12"/>
  <c r="GP21" i="12"/>
  <c r="ED20" i="12"/>
  <c r="EF20" i="12"/>
  <c r="EE20" i="12"/>
  <c r="FV17" i="12"/>
  <c r="FT17" i="12"/>
  <c r="FU17" i="12"/>
  <c r="GA15" i="12"/>
  <c r="GB15" i="12"/>
  <c r="GC15" i="12"/>
  <c r="GJ11" i="12"/>
  <c r="GI11" i="12"/>
  <c r="GH11" i="12"/>
  <c r="FO20" i="12"/>
  <c r="FM20" i="12"/>
  <c r="FN20" i="12"/>
  <c r="EZ21" i="12"/>
  <c r="EY21" i="12"/>
  <c r="FA21" i="12"/>
  <c r="ES15" i="12"/>
  <c r="ER15" i="12"/>
  <c r="ET15" i="12"/>
  <c r="ER5" i="12"/>
  <c r="ET5" i="12"/>
  <c r="ES5" i="12"/>
  <c r="DQ20" i="12"/>
  <c r="DP20" i="12"/>
  <c r="DR20" i="12"/>
  <c r="GP16" i="12"/>
  <c r="GO16" i="12"/>
  <c r="GQ16" i="12"/>
  <c r="EF24" i="12"/>
  <c r="EE24" i="12"/>
  <c r="ED24" i="12"/>
  <c r="FT8" i="12"/>
  <c r="FV8" i="12"/>
  <c r="FU8" i="12"/>
  <c r="FW8" i="12" s="1"/>
  <c r="DW8" i="12"/>
  <c r="DY8" i="12"/>
  <c r="DX8" i="12"/>
  <c r="GB10" i="12"/>
  <c r="GC10" i="12"/>
  <c r="GA10" i="12"/>
  <c r="FF12" i="12"/>
  <c r="FH12" i="12"/>
  <c r="FG12" i="12"/>
  <c r="ES13" i="12"/>
  <c r="ER13" i="12"/>
  <c r="ET13" i="12"/>
  <c r="DQ18" i="12"/>
  <c r="DR18" i="12"/>
  <c r="DP18" i="12"/>
  <c r="DY9" i="12"/>
  <c r="DW9" i="12"/>
  <c r="DX9" i="12"/>
  <c r="GC8" i="12"/>
  <c r="GB8" i="12"/>
  <c r="GA8" i="12"/>
  <c r="GI5" i="12"/>
  <c r="GJ5" i="12"/>
  <c r="GH5" i="12"/>
  <c r="GJ12" i="12"/>
  <c r="GH12" i="12"/>
  <c r="GI12" i="12"/>
  <c r="FH22" i="12"/>
  <c r="FG22" i="12"/>
  <c r="FF22" i="12"/>
  <c r="FF23" i="12"/>
  <c r="FG23" i="12"/>
  <c r="FH23" i="12"/>
  <c r="DD6" i="12"/>
  <c r="DC6" i="12"/>
  <c r="DB6" i="12"/>
  <c r="GA22" i="12"/>
  <c r="GC22" i="12"/>
  <c r="GB22" i="12"/>
  <c r="FG16" i="12"/>
  <c r="FF16" i="12"/>
  <c r="FH16" i="12"/>
  <c r="EL9" i="12"/>
  <c r="EM9" i="12"/>
  <c r="EK9" i="12"/>
  <c r="DP16" i="12"/>
  <c r="DR16" i="12"/>
  <c r="DQ16" i="12"/>
  <c r="FV18" i="12"/>
  <c r="FU18" i="12"/>
  <c r="FT18" i="12"/>
  <c r="DK21" i="12"/>
  <c r="DJ21" i="12"/>
  <c r="DI21" i="12"/>
  <c r="DR19" i="12"/>
  <c r="DQ19" i="12"/>
  <c r="DP19" i="12"/>
  <c r="DX18" i="12"/>
  <c r="DY18" i="12"/>
  <c r="DW18" i="12"/>
  <c r="DK16" i="12"/>
  <c r="DJ16" i="12"/>
  <c r="DI16" i="12"/>
  <c r="EM22" i="12"/>
  <c r="EL22" i="12"/>
  <c r="EK22" i="12"/>
  <c r="GH20" i="12"/>
  <c r="GI20" i="12"/>
  <c r="GJ20" i="12"/>
  <c r="DD19" i="12"/>
  <c r="DC19" i="12"/>
  <c r="DB19" i="12"/>
  <c r="FU13" i="12"/>
  <c r="FV13" i="12"/>
  <c r="FT13" i="12"/>
  <c r="DJ18" i="12"/>
  <c r="DI18" i="12"/>
  <c r="DK18" i="12"/>
  <c r="GI21" i="12"/>
  <c r="GJ21" i="12"/>
  <c r="GH21" i="12"/>
  <c r="GI14" i="12"/>
  <c r="GJ14" i="12"/>
  <c r="GH14" i="12"/>
  <c r="DQ13" i="12"/>
  <c r="DR13" i="12"/>
  <c r="DP13" i="12"/>
  <c r="FT16" i="12"/>
  <c r="FU16" i="12"/>
  <c r="FV16" i="12"/>
  <c r="FV20" i="12"/>
  <c r="FU20" i="12"/>
  <c r="FT20" i="12"/>
  <c r="FH14" i="12"/>
  <c r="FF14" i="12"/>
  <c r="FG14" i="12"/>
  <c r="DJ10" i="12"/>
  <c r="DK10" i="12"/>
  <c r="DI10" i="12"/>
  <c r="FU21" i="12"/>
  <c r="FT21" i="12"/>
  <c r="FV21" i="12"/>
  <c r="DD11" i="12"/>
  <c r="DC11" i="12"/>
  <c r="DB11" i="12"/>
  <c r="EM10" i="12"/>
  <c r="EK10" i="12"/>
  <c r="EL10" i="12"/>
  <c r="ER6" i="12"/>
  <c r="ES6" i="12"/>
  <c r="ET6" i="12"/>
  <c r="EF12" i="12"/>
  <c r="EE12" i="12"/>
  <c r="ED12" i="12"/>
  <c r="GA11" i="12"/>
  <c r="GB11" i="12"/>
  <c r="GC11" i="12"/>
  <c r="DD21" i="12"/>
  <c r="DB21" i="12"/>
  <c r="DC21" i="12"/>
  <c r="DI13" i="12"/>
  <c r="DK13" i="12"/>
  <c r="DJ13" i="12"/>
  <c r="EM13" i="12"/>
  <c r="EK13" i="12"/>
  <c r="EL13" i="12"/>
  <c r="FM12" i="12"/>
  <c r="FO12" i="12"/>
  <c r="FN12" i="12"/>
  <c r="FA9" i="12"/>
  <c r="EY9" i="12"/>
  <c r="EZ9" i="12"/>
  <c r="EK23" i="12"/>
  <c r="EL23" i="12"/>
  <c r="EM23" i="12"/>
  <c r="EM5" i="12"/>
  <c r="EK5" i="12"/>
  <c r="EL5" i="12"/>
  <c r="GI15" i="12"/>
  <c r="GH15" i="12"/>
  <c r="GJ15" i="12"/>
  <c r="DD23" i="12"/>
  <c r="DC23" i="12"/>
  <c r="DB23" i="12"/>
  <c r="EM7" i="12"/>
  <c r="EL7" i="12"/>
  <c r="EK7" i="12"/>
  <c r="EE22" i="12"/>
  <c r="EF22" i="12"/>
  <c r="ED22" i="12"/>
  <c r="DY21" i="12"/>
  <c r="DW21" i="12"/>
  <c r="DX21" i="12"/>
  <c r="GC6" i="12"/>
  <c r="GB6" i="12"/>
  <c r="GA6" i="12"/>
  <c r="DR5" i="12"/>
  <c r="DQ5" i="12"/>
  <c r="DP5" i="12"/>
  <c r="ET20" i="12"/>
  <c r="ES20" i="12"/>
  <c r="ER20" i="12"/>
  <c r="EM15" i="12"/>
  <c r="EL15" i="12"/>
  <c r="EK15" i="12"/>
  <c r="GP19" i="12"/>
  <c r="GQ19" i="12"/>
  <c r="GO19" i="12"/>
  <c r="FM10" i="12"/>
  <c r="FO10" i="12"/>
  <c r="FN10" i="12"/>
  <c r="EF5" i="12"/>
  <c r="EE5" i="12"/>
  <c r="ED5" i="12"/>
  <c r="FV14" i="12"/>
  <c r="FU14" i="12"/>
  <c r="FT14" i="12"/>
  <c r="DW22" i="12"/>
  <c r="DY22" i="12"/>
  <c r="DX22" i="12"/>
  <c r="DX16" i="12"/>
  <c r="DW16" i="12"/>
  <c r="DY16" i="12"/>
  <c r="FM15" i="12"/>
  <c r="FO15" i="12"/>
  <c r="FN15" i="12"/>
  <c r="DK19" i="12"/>
  <c r="DJ19" i="12"/>
  <c r="DI19" i="12"/>
  <c r="DK14" i="12"/>
  <c r="DJ14" i="12"/>
  <c r="DI14" i="12"/>
  <c r="EZ12" i="12"/>
  <c r="EY12" i="12"/>
  <c r="FA12" i="12"/>
  <c r="EL21" i="12"/>
  <c r="EM21" i="12"/>
  <c r="EK21" i="12"/>
  <c r="ER23" i="12"/>
  <c r="ES23" i="12"/>
  <c r="ET23" i="12"/>
  <c r="DR17" i="12"/>
  <c r="DQ17" i="12"/>
  <c r="DP17" i="12"/>
  <c r="DQ21" i="12"/>
  <c r="DR21" i="12"/>
  <c r="DP21" i="12"/>
  <c r="DK24" i="12"/>
  <c r="DI24" i="12"/>
  <c r="DJ24" i="12"/>
  <c r="EM16" i="12"/>
  <c r="EL16" i="12"/>
  <c r="EK16" i="12"/>
  <c r="FT15" i="12"/>
  <c r="FV15" i="12"/>
  <c r="FU15" i="12"/>
  <c r="FA7" i="12"/>
  <c r="EZ7" i="12"/>
  <c r="EY7" i="12"/>
  <c r="EF8" i="12"/>
  <c r="EE8" i="12"/>
  <c r="ED8" i="12"/>
  <c r="EZ8" i="12"/>
  <c r="FA8" i="12"/>
  <c r="EY8" i="12"/>
  <c r="GI19" i="12"/>
  <c r="GJ19" i="12"/>
  <c r="GH19" i="12"/>
  <c r="EK6" i="12"/>
  <c r="EM6" i="12"/>
  <c r="EL6" i="12"/>
  <c r="DY23" i="12"/>
  <c r="DX23" i="12"/>
  <c r="DW23" i="12"/>
  <c r="EF15" i="12"/>
  <c r="EE15" i="12"/>
  <c r="ED15" i="12"/>
  <c r="FV9" i="12"/>
  <c r="FU9" i="12"/>
  <c r="FT9" i="12"/>
  <c r="GC14" i="12"/>
  <c r="GB14" i="12"/>
  <c r="GA14" i="12"/>
  <c r="ES22" i="12"/>
  <c r="ET22" i="12"/>
  <c r="ER22" i="12"/>
  <c r="DR12" i="12"/>
  <c r="DP12" i="12"/>
  <c r="DQ12" i="12"/>
  <c r="EF10" i="12"/>
  <c r="ED10" i="12"/>
  <c r="EE10" i="12"/>
  <c r="DX24" i="12"/>
  <c r="DY24" i="12"/>
  <c r="DW24" i="12"/>
  <c r="GJ17" i="12"/>
  <c r="GI17" i="12"/>
  <c r="GH17" i="12"/>
  <c r="FH11" i="12"/>
  <c r="FG11" i="12"/>
  <c r="FF11" i="12"/>
  <c r="DD8" i="12"/>
  <c r="DC8" i="12"/>
  <c r="DB8" i="12"/>
  <c r="FM5" i="12"/>
  <c r="FO5" i="12"/>
  <c r="FN5" i="12"/>
  <c r="DK7" i="12"/>
  <c r="DI7" i="12"/>
  <c r="DJ7" i="12"/>
  <c r="EZ15" i="12"/>
  <c r="FA15" i="12"/>
  <c r="EY15" i="12"/>
  <c r="DP22" i="12"/>
  <c r="DQ22" i="12"/>
  <c r="DR22" i="12"/>
  <c r="DP7" i="12"/>
  <c r="DQ7" i="12"/>
  <c r="DR7" i="12"/>
  <c r="FF20" i="12"/>
  <c r="FH20" i="12"/>
  <c r="FG20" i="12"/>
  <c r="GQ15" i="12"/>
  <c r="GP15" i="12"/>
  <c r="GO15" i="12"/>
  <c r="GR15" i="12" s="1"/>
  <c r="GQ14" i="12"/>
  <c r="GP14" i="12"/>
  <c r="GO14" i="12"/>
  <c r="ED11" i="12"/>
  <c r="EE11" i="12"/>
  <c r="EF11" i="12"/>
  <c r="DW11" i="12"/>
  <c r="DY11" i="12"/>
  <c r="DX11" i="12"/>
  <c r="GB16" i="12"/>
  <c r="GA16" i="12"/>
  <c r="GC16" i="12"/>
  <c r="FH8" i="12"/>
  <c r="FG8" i="12"/>
  <c r="FF8" i="12"/>
  <c r="FG19" i="12"/>
  <c r="FH19" i="12"/>
  <c r="FF19" i="12"/>
  <c r="DD14" i="12"/>
  <c r="DB14" i="12"/>
  <c r="DC14" i="12"/>
  <c r="FM6" i="12"/>
  <c r="FN6" i="12"/>
  <c r="FO6" i="12"/>
  <c r="FO13" i="12"/>
  <c r="FM13" i="12"/>
  <c r="FN13" i="12"/>
  <c r="DJ12" i="12"/>
  <c r="DK12" i="12"/>
  <c r="DI12" i="12"/>
  <c r="EM11" i="12"/>
  <c r="EK11" i="12"/>
  <c r="EL11" i="12"/>
  <c r="DQ11" i="12"/>
  <c r="DP11" i="12"/>
  <c r="DR11" i="12"/>
  <c r="ES19" i="12"/>
  <c r="ET19" i="12"/>
  <c r="ER19" i="12"/>
  <c r="FT10" i="12"/>
  <c r="FV10" i="12"/>
  <c r="FU10" i="12"/>
  <c r="GJ22" i="12"/>
  <c r="GI22" i="12"/>
  <c r="GH22" i="12"/>
  <c r="FM19" i="12"/>
  <c r="FN19" i="12"/>
  <c r="FO19" i="12"/>
  <c r="GI18" i="12"/>
  <c r="GJ18" i="12"/>
  <c r="GH18" i="12"/>
  <c r="GQ6" i="12"/>
  <c r="GP6" i="12"/>
  <c r="GO6" i="12"/>
  <c r="FV11" i="12"/>
  <c r="FU11" i="12"/>
  <c r="FT11" i="12"/>
  <c r="GQ12" i="12"/>
  <c r="GP12" i="12"/>
  <c r="GO12" i="12"/>
  <c r="DW19" i="12"/>
  <c r="DX19" i="12"/>
  <c r="DY19" i="12"/>
  <c r="FF6" i="12"/>
  <c r="FH6" i="12"/>
  <c r="FG6" i="12"/>
  <c r="DB13" i="12"/>
  <c r="DD13" i="12"/>
  <c r="DC13" i="12"/>
  <c r="DB7" i="12"/>
  <c r="DD7" i="12"/>
  <c r="DC7" i="12"/>
  <c r="DJ22" i="12"/>
  <c r="DI22" i="12"/>
  <c r="DK22" i="12"/>
  <c r="EK18" i="12"/>
  <c r="EL18" i="12"/>
  <c r="EM18" i="12"/>
  <c r="GQ5" i="12"/>
  <c r="GO5" i="12"/>
  <c r="GP5" i="12"/>
  <c r="FA19" i="12"/>
  <c r="EZ19" i="12"/>
  <c r="EY19" i="12"/>
  <c r="EF23" i="12"/>
  <c r="EE23" i="12"/>
  <c r="ED23" i="12"/>
  <c r="FA16" i="12"/>
  <c r="EZ16" i="12"/>
  <c r="EY16" i="12"/>
  <c r="GC18" i="12"/>
  <c r="GA18" i="12"/>
  <c r="GB18" i="12"/>
  <c r="DD17" i="12"/>
  <c r="DC17" i="12"/>
  <c r="DB17" i="12"/>
  <c r="EZ20" i="12"/>
  <c r="FA20" i="12"/>
  <c r="EY20" i="12"/>
  <c r="EM19" i="12"/>
  <c r="EK19" i="12"/>
  <c r="EL19" i="12"/>
  <c r="ES10" i="12"/>
  <c r="ER10" i="12"/>
  <c r="ET10" i="12"/>
  <c r="DP15" i="12"/>
  <c r="DR15" i="12"/>
  <c r="DQ15" i="12"/>
  <c r="DJ15" i="12"/>
  <c r="DI15" i="12"/>
  <c r="DK15" i="12"/>
  <c r="ES14" i="12"/>
  <c r="ER14" i="12"/>
  <c r="ET14" i="12"/>
  <c r="GA9" i="12"/>
  <c r="GC9" i="12"/>
  <c r="GB9" i="12"/>
  <c r="FT5" i="12"/>
  <c r="FU5" i="12"/>
  <c r="FV5" i="12"/>
  <c r="GC12" i="12"/>
  <c r="GB12" i="12"/>
  <c r="GA12" i="12"/>
  <c r="ER12" i="12"/>
  <c r="ES12" i="12"/>
  <c r="ET12" i="12"/>
  <c r="FF13" i="12"/>
  <c r="FH13" i="12"/>
  <c r="FG13" i="12"/>
  <c r="DK11" i="12"/>
  <c r="DJ11" i="12"/>
  <c r="DI11" i="12"/>
  <c r="GO13" i="12"/>
  <c r="GP13" i="12"/>
  <c r="GQ13" i="12"/>
  <c r="FV22" i="12"/>
  <c r="FU22" i="12"/>
  <c r="FT22" i="12"/>
  <c r="DW20" i="12"/>
  <c r="DY20" i="12"/>
  <c r="DX20" i="12"/>
  <c r="FG9" i="12"/>
  <c r="FF9" i="12"/>
  <c r="FH9" i="12"/>
  <c r="DC15" i="12"/>
  <c r="DD15" i="12"/>
  <c r="DB15" i="12"/>
  <c r="DC9" i="12"/>
  <c r="DD9" i="12"/>
  <c r="DB9" i="12"/>
  <c r="DK5" i="12"/>
  <c r="DJ5" i="12"/>
  <c r="DI5" i="12"/>
  <c r="FA6" i="12"/>
  <c r="EZ6" i="12"/>
  <c r="EY6" i="12"/>
  <c r="GO20" i="12"/>
  <c r="GQ20" i="12"/>
  <c r="GP20" i="12"/>
  <c r="ET11" i="12"/>
  <c r="ER11" i="12"/>
  <c r="ES11" i="12"/>
  <c r="GC17" i="12"/>
  <c r="GA17" i="12"/>
  <c r="GB17" i="12"/>
  <c r="DI8" i="12"/>
  <c r="DJ8" i="12"/>
  <c r="DK8" i="12"/>
  <c r="FO11" i="12"/>
  <c r="FN11" i="12"/>
  <c r="FM11" i="12"/>
  <c r="ES24" i="12"/>
  <c r="ER24" i="12"/>
  <c r="ET24" i="12"/>
  <c r="EL12" i="12"/>
  <c r="EK12" i="12"/>
  <c r="EM12" i="12"/>
  <c r="DB16" i="12"/>
  <c r="DD16" i="12"/>
  <c r="DC16" i="12"/>
  <c r="GC19" i="12"/>
  <c r="GA19" i="12"/>
  <c r="GB19" i="12"/>
  <c r="GB7" i="12"/>
  <c r="GA7" i="12"/>
  <c r="GC7" i="12"/>
  <c r="FF15" i="12"/>
  <c r="FH15" i="12"/>
  <c r="FG15" i="12"/>
  <c r="FH17" i="12"/>
  <c r="FG17" i="12"/>
  <c r="FF17" i="12"/>
  <c r="DD22" i="12"/>
  <c r="DC22" i="12"/>
  <c r="DB22" i="12"/>
  <c r="DJ20" i="12"/>
  <c r="DK20" i="12"/>
  <c r="DI20" i="12"/>
  <c r="EY13" i="12"/>
  <c r="FA13" i="12"/>
  <c r="EZ13" i="12"/>
  <c r="FA22" i="12"/>
  <c r="EZ22" i="12"/>
  <c r="EY22" i="12"/>
  <c r="DP14" i="12"/>
  <c r="DR14" i="12"/>
  <c r="DQ14" i="12"/>
  <c r="EF18" i="12"/>
  <c r="EE18" i="12"/>
  <c r="ED18" i="12"/>
  <c r="ET7" i="12"/>
  <c r="ER7" i="12"/>
  <c r="ES7" i="12"/>
  <c r="GP8" i="12"/>
  <c r="GQ8" i="12"/>
  <c r="GO8" i="12"/>
  <c r="FA11" i="12"/>
  <c r="EZ11" i="12"/>
  <c r="EY11" i="12"/>
  <c r="FH5" i="12"/>
  <c r="FF5" i="12"/>
  <c r="FG5" i="12"/>
  <c r="DK17" i="12"/>
  <c r="DI17" i="12"/>
  <c r="DJ17" i="12"/>
  <c r="DR9" i="12"/>
  <c r="DQ9" i="12"/>
  <c r="DP9" i="12"/>
  <c r="EF7" i="12"/>
  <c r="EE7" i="12"/>
  <c r="ED7" i="12"/>
  <c r="DW13" i="12"/>
  <c r="DX13" i="12"/>
  <c r="DY13" i="12"/>
  <c r="DD18" i="12"/>
  <c r="DC18" i="12"/>
  <c r="DB18" i="12"/>
  <c r="FO9" i="12"/>
  <c r="FM9" i="12"/>
  <c r="FN9" i="12"/>
  <c r="FF24" i="12"/>
  <c r="FG24" i="12"/>
  <c r="FH24" i="12"/>
  <c r="EE17" i="12"/>
  <c r="EF17" i="12"/>
  <c r="ED17" i="12"/>
  <c r="ED21" i="12"/>
  <c r="EF21" i="12"/>
  <c r="EE21" i="12"/>
  <c r="GQ9" i="12"/>
  <c r="GO9" i="12"/>
  <c r="GP9" i="12"/>
  <c r="ED6" i="12"/>
  <c r="EE6" i="12"/>
  <c r="EF6" i="12"/>
  <c r="EF14" i="12"/>
  <c r="EE14" i="12"/>
  <c r="ED14" i="12"/>
  <c r="FU12" i="12"/>
  <c r="FV12" i="12"/>
  <c r="FT12" i="12"/>
  <c r="GI10" i="12"/>
  <c r="GH10" i="12"/>
  <c r="GJ10" i="12"/>
  <c r="DC24" i="12"/>
  <c r="DB24" i="12"/>
  <c r="DD24" i="12"/>
  <c r="FN8" i="12"/>
  <c r="FM8" i="12"/>
  <c r="FO8" i="12"/>
  <c r="DI9" i="12"/>
  <c r="DJ9" i="12"/>
  <c r="DK9" i="12"/>
  <c r="FA14" i="12"/>
  <c r="EZ14" i="12"/>
  <c r="EY14" i="12"/>
  <c r="EK14" i="12"/>
  <c r="EM14" i="12"/>
  <c r="EL14" i="12"/>
  <c r="DP10" i="12"/>
  <c r="DR10" i="12"/>
  <c r="DQ10" i="12"/>
  <c r="GP22" i="12"/>
  <c r="GQ22" i="12"/>
  <c r="GO22" i="12"/>
  <c r="DX6" i="12"/>
  <c r="DW6" i="12"/>
  <c r="DY6" i="12"/>
  <c r="GJ8" i="12"/>
  <c r="GI8" i="12"/>
  <c r="GH8" i="12"/>
  <c r="DD5" i="12"/>
  <c r="DC5" i="12"/>
  <c r="DB5" i="12"/>
  <c r="DP23" i="12"/>
  <c r="DR23" i="12"/>
  <c r="DQ23" i="12"/>
  <c r="FO17" i="12"/>
  <c r="FN17" i="12"/>
  <c r="FM17" i="12"/>
  <c r="GQ18" i="12"/>
  <c r="GO18" i="12"/>
  <c r="GP18" i="12"/>
  <c r="FG21" i="12"/>
  <c r="FF21" i="12"/>
  <c r="FH21" i="12"/>
  <c r="FV6" i="12"/>
  <c r="FU6" i="12"/>
  <c r="FT6" i="12"/>
  <c r="GB21" i="12"/>
  <c r="GA21" i="12"/>
  <c r="GC21" i="12"/>
  <c r="FO14" i="12"/>
  <c r="FM14" i="12"/>
  <c r="FN14" i="12"/>
  <c r="FW4" i="12"/>
  <c r="GQ11" i="12"/>
  <c r="GO11" i="12"/>
  <c r="GP11" i="12"/>
  <c r="FM7" i="12"/>
  <c r="FN7" i="12"/>
  <c r="FO7" i="12"/>
  <c r="GO10" i="12"/>
  <c r="GQ10" i="12"/>
  <c r="GP10" i="12"/>
  <c r="DY10" i="12"/>
  <c r="DX10" i="12"/>
  <c r="DW10" i="12"/>
  <c r="FU7" i="12"/>
  <c r="FV7" i="12"/>
  <c r="FT7" i="12"/>
  <c r="DY5" i="12"/>
  <c r="DX5" i="12"/>
  <c r="DW5" i="12"/>
  <c r="GJ6" i="12"/>
  <c r="GH6" i="12"/>
  <c r="GI6" i="12"/>
  <c r="GI13" i="12"/>
  <c r="GH13" i="12"/>
  <c r="GJ13" i="12"/>
  <c r="FA10" i="12"/>
  <c r="EY10" i="12"/>
  <c r="EZ10" i="12"/>
  <c r="ET18" i="12"/>
  <c r="ES18" i="12"/>
  <c r="ER18" i="12"/>
  <c r="DP8" i="12"/>
  <c r="DR8" i="12"/>
  <c r="DQ8" i="12"/>
  <c r="CB5" i="12"/>
  <c r="CA5" i="12"/>
  <c r="BZ5" i="12"/>
  <c r="HS21" i="12"/>
  <c r="HQ21" i="12"/>
  <c r="HR21" i="12"/>
  <c r="CB13" i="12"/>
  <c r="BZ13" i="12"/>
  <c r="CA13" i="12"/>
  <c r="CA23" i="12"/>
  <c r="BZ23" i="12"/>
  <c r="CB23" i="12"/>
  <c r="CA21" i="12"/>
  <c r="CB21" i="12"/>
  <c r="BZ21" i="12"/>
  <c r="HS10" i="12"/>
  <c r="HR10" i="12"/>
  <c r="HQ10" i="12"/>
  <c r="CB9" i="12"/>
  <c r="CA9" i="12"/>
  <c r="BZ9" i="12"/>
  <c r="CB8" i="12"/>
  <c r="BZ8" i="12"/>
  <c r="CA8" i="12"/>
  <c r="HR12" i="12"/>
  <c r="HS12" i="12"/>
  <c r="HQ12" i="12"/>
  <c r="HS20" i="12"/>
  <c r="HR20" i="12"/>
  <c r="HQ20" i="12"/>
  <c r="HS23" i="12"/>
  <c r="HR23" i="12"/>
  <c r="HQ23" i="12"/>
  <c r="CA16" i="12"/>
  <c r="CB16" i="12"/>
  <c r="BZ16" i="12"/>
  <c r="HR11" i="12"/>
  <c r="HS11" i="12"/>
  <c r="HQ11" i="12"/>
  <c r="BZ7" i="12"/>
  <c r="CB7" i="12"/>
  <c r="CA7" i="12"/>
  <c r="BZ17" i="12"/>
  <c r="CB17" i="12"/>
  <c r="CA17" i="12"/>
  <c r="HS15" i="12"/>
  <c r="HQ15" i="12"/>
  <c r="HR15" i="12"/>
  <c r="BZ6" i="12"/>
  <c r="CB6" i="12"/>
  <c r="CA6" i="12"/>
  <c r="HR24" i="12"/>
  <c r="HS24" i="12"/>
  <c r="HQ24" i="12"/>
  <c r="CB19" i="12"/>
  <c r="BZ19" i="12"/>
  <c r="CA19" i="12"/>
  <c r="HR18" i="12"/>
  <c r="HS18" i="12"/>
  <c r="HQ18" i="12"/>
  <c r="HS5" i="12"/>
  <c r="HR5" i="12"/>
  <c r="HQ5" i="12"/>
  <c r="CB22" i="12"/>
  <c r="BZ22" i="12"/>
  <c r="CA22" i="12"/>
  <c r="CB10" i="12"/>
  <c r="CA10" i="12"/>
  <c r="BZ10" i="12"/>
  <c r="HS9" i="12"/>
  <c r="HR9" i="12"/>
  <c r="HQ9" i="12"/>
  <c r="CB20" i="12"/>
  <c r="CA20" i="12"/>
  <c r="BZ20" i="12"/>
  <c r="HR17" i="12"/>
  <c r="HS17" i="12"/>
  <c r="HQ17" i="12"/>
  <c r="HQ7" i="12"/>
  <c r="HS7" i="12"/>
  <c r="HR7" i="12"/>
  <c r="HS13" i="12"/>
  <c r="HQ13" i="12"/>
  <c r="HR13" i="12"/>
  <c r="BZ24" i="12"/>
  <c r="CB24" i="12"/>
  <c r="CA24" i="12"/>
  <c r="HS16" i="12"/>
  <c r="HR16" i="12"/>
  <c r="HQ16" i="12"/>
  <c r="HT16" i="12" s="1"/>
  <c r="HR22" i="12"/>
  <c r="HQ22" i="12"/>
  <c r="HS22" i="12"/>
  <c r="CB12" i="12"/>
  <c r="CA12" i="12"/>
  <c r="BZ12" i="12"/>
  <c r="HR19" i="12"/>
  <c r="HQ19" i="12"/>
  <c r="HS19" i="12"/>
  <c r="HS6" i="12"/>
  <c r="HQ6" i="12"/>
  <c r="HR6" i="12"/>
  <c r="CB18" i="12"/>
  <c r="CA18" i="12"/>
  <c r="BZ18" i="12"/>
  <c r="HS8" i="12"/>
  <c r="HR8" i="12"/>
  <c r="HQ8" i="12"/>
  <c r="CB15" i="12"/>
  <c r="CA15" i="12"/>
  <c r="BZ15" i="12"/>
  <c r="HQ14" i="12"/>
  <c r="HS14" i="12"/>
  <c r="HR14" i="12"/>
  <c r="CA14" i="12"/>
  <c r="BZ14" i="12"/>
  <c r="CB14" i="12"/>
  <c r="CA11" i="12"/>
  <c r="BZ11" i="12"/>
  <c r="CB11" i="12"/>
  <c r="CW15" i="12"/>
  <c r="CV15" i="12"/>
  <c r="CU15" i="12"/>
  <c r="CX15" i="12" s="1"/>
  <c r="CW21" i="12"/>
  <c r="CV21" i="12"/>
  <c r="CU21" i="12"/>
  <c r="CW6" i="12"/>
  <c r="CV6" i="12"/>
  <c r="CU6" i="12"/>
  <c r="CG19" i="12"/>
  <c r="CH19" i="12"/>
  <c r="CI19" i="12"/>
  <c r="HX13" i="12"/>
  <c r="HY13" i="12"/>
  <c r="HZ13" i="12"/>
  <c r="CW10" i="12"/>
  <c r="CV10" i="12"/>
  <c r="CU10" i="12"/>
  <c r="CP17" i="12"/>
  <c r="CO17" i="12"/>
  <c r="CN17" i="12"/>
  <c r="HZ7" i="12"/>
  <c r="HY7" i="12"/>
  <c r="HX7" i="12"/>
  <c r="CI16" i="12"/>
  <c r="CG16" i="12"/>
  <c r="CH16" i="12"/>
  <c r="CU5" i="12"/>
  <c r="CW5" i="12"/>
  <c r="CV5" i="12"/>
  <c r="HX8" i="12"/>
  <c r="HZ8" i="12"/>
  <c r="HY8" i="12"/>
  <c r="CI21" i="12"/>
  <c r="CH21" i="12"/>
  <c r="CG21" i="12"/>
  <c r="CX4" i="12"/>
  <c r="HX24" i="12"/>
  <c r="HY24" i="12"/>
  <c r="HZ24" i="12"/>
  <c r="CO20" i="12"/>
  <c r="CP20" i="12"/>
  <c r="CN20" i="12"/>
  <c r="HX21" i="12"/>
  <c r="HZ21" i="12"/>
  <c r="HY21" i="12"/>
  <c r="CN24" i="12"/>
  <c r="CP24" i="12"/>
  <c r="CO24" i="12"/>
  <c r="CP16" i="12"/>
  <c r="CN16" i="12"/>
  <c r="CO16" i="12"/>
  <c r="CG9" i="12"/>
  <c r="CH9" i="12"/>
  <c r="CI9" i="12"/>
  <c r="CU20" i="12"/>
  <c r="CW20" i="12"/>
  <c r="CV20" i="12"/>
  <c r="CI15" i="12"/>
  <c r="CH15" i="12"/>
  <c r="CG15" i="12"/>
  <c r="HZ10" i="12"/>
  <c r="HX10" i="12"/>
  <c r="HY10" i="12"/>
  <c r="CO12" i="12"/>
  <c r="CN12" i="12"/>
  <c r="CP12" i="12"/>
  <c r="HX11" i="12"/>
  <c r="HY11" i="12"/>
  <c r="HZ11" i="12"/>
  <c r="CI17" i="12"/>
  <c r="CG17" i="12"/>
  <c r="CH17" i="12"/>
  <c r="HZ17" i="12"/>
  <c r="HX17" i="12"/>
  <c r="HY17" i="12"/>
  <c r="HX6" i="12"/>
  <c r="HZ6" i="12"/>
  <c r="HY6" i="12"/>
  <c r="CG7" i="12"/>
  <c r="CI7" i="12"/>
  <c r="CH7" i="12"/>
  <c r="CN15" i="12"/>
  <c r="CO15" i="12"/>
  <c r="CP15" i="12"/>
  <c r="HZ9" i="12"/>
  <c r="HY9" i="12"/>
  <c r="HX9" i="12"/>
  <c r="CI10" i="12"/>
  <c r="CH10" i="12"/>
  <c r="CG10" i="12"/>
  <c r="CW16" i="12"/>
  <c r="CU16" i="12"/>
  <c r="CV16" i="12"/>
  <c r="CU11" i="12"/>
  <c r="CV11" i="12"/>
  <c r="CW11" i="12"/>
  <c r="HX16" i="12"/>
  <c r="HY16" i="12"/>
  <c r="HZ16" i="12"/>
  <c r="CO6" i="12"/>
  <c r="CP6" i="12"/>
  <c r="CN6" i="12"/>
  <c r="HX18" i="12"/>
  <c r="HY18" i="12"/>
  <c r="HZ18" i="12"/>
  <c r="CW14" i="12"/>
  <c r="CU14" i="12"/>
  <c r="CV14" i="12"/>
  <c r="CO21" i="12"/>
  <c r="CN21" i="12"/>
  <c r="CP21" i="12"/>
  <c r="CH13" i="12"/>
  <c r="CG13" i="12"/>
  <c r="CI13" i="12"/>
  <c r="HX5" i="12"/>
  <c r="HY5" i="12"/>
  <c r="HZ5" i="12"/>
  <c r="CG11" i="12"/>
  <c r="CI11" i="12"/>
  <c r="CH11" i="12"/>
  <c r="CG23" i="12"/>
  <c r="CI23" i="12"/>
  <c r="CH23" i="12"/>
  <c r="HZ22" i="12"/>
  <c r="HX22" i="12"/>
  <c r="HY22" i="12"/>
  <c r="CU7" i="12"/>
  <c r="CV7" i="12"/>
  <c r="CW7" i="12"/>
  <c r="CP8" i="12"/>
  <c r="CN8" i="12"/>
  <c r="CO8" i="12"/>
  <c r="HZ20" i="12"/>
  <c r="HX20" i="12"/>
  <c r="HY20" i="12"/>
  <c r="CP22" i="12"/>
  <c r="CO22" i="12"/>
  <c r="CN22" i="12"/>
  <c r="CO11" i="12"/>
  <c r="CP11" i="12"/>
  <c r="CN11" i="12"/>
  <c r="CU24" i="12"/>
  <c r="CV24" i="12"/>
  <c r="CW24" i="12"/>
  <c r="CW8" i="12"/>
  <c r="CV8" i="12"/>
  <c r="CU8" i="12"/>
  <c r="CI20" i="12"/>
  <c r="CH20" i="12"/>
  <c r="CG20" i="12"/>
  <c r="CP13" i="12"/>
  <c r="CO13" i="12"/>
  <c r="CN13" i="12"/>
  <c r="CG6" i="12"/>
  <c r="CH6" i="12"/>
  <c r="CI6" i="12"/>
  <c r="HZ23" i="12"/>
  <c r="HY23" i="12"/>
  <c r="HX23" i="12"/>
  <c r="HY19" i="12"/>
  <c r="HZ19" i="12"/>
  <c r="HX19" i="12"/>
  <c r="CU19" i="12"/>
  <c r="CV19" i="12"/>
  <c r="CW19" i="12"/>
  <c r="CI5" i="12"/>
  <c r="CH5" i="12"/>
  <c r="CG5" i="12"/>
  <c r="CV18" i="12"/>
  <c r="CU18" i="12"/>
  <c r="CW18" i="12"/>
  <c r="CW17" i="12"/>
  <c r="CV17" i="12"/>
  <c r="CU17" i="12"/>
  <c r="CP14" i="12"/>
  <c r="CO14" i="12"/>
  <c r="CN14" i="12"/>
  <c r="CO18" i="12"/>
  <c r="CP18" i="12"/>
  <c r="CN18" i="12"/>
  <c r="CN23" i="12"/>
  <c r="CP23" i="12"/>
  <c r="CO23" i="12"/>
  <c r="HY14" i="12"/>
  <c r="HZ14" i="12"/>
  <c r="HX14" i="12"/>
  <c r="CI8" i="12"/>
  <c r="CH8" i="12"/>
  <c r="CG8" i="12"/>
  <c r="HX15" i="12"/>
  <c r="HY15" i="12"/>
  <c r="HZ15" i="12"/>
  <c r="CI18" i="12"/>
  <c r="CG18" i="12"/>
  <c r="CH18" i="12"/>
  <c r="CW9" i="12"/>
  <c r="CU9" i="12"/>
  <c r="CV9" i="12"/>
  <c r="CH14" i="12"/>
  <c r="CG14" i="12"/>
  <c r="CI14" i="12"/>
  <c r="CO7" i="12"/>
  <c r="CP7" i="12"/>
  <c r="CN7" i="12"/>
  <c r="CW12" i="12"/>
  <c r="CV12" i="12"/>
  <c r="CU12" i="12"/>
  <c r="HZ12" i="12"/>
  <c r="HY12" i="12"/>
  <c r="HX12" i="12"/>
  <c r="CO9" i="12"/>
  <c r="CN9" i="12"/>
  <c r="CP9" i="12"/>
  <c r="CH24" i="12"/>
  <c r="CG24" i="12"/>
  <c r="CI24" i="12"/>
  <c r="CO5" i="12"/>
  <c r="CN5" i="12"/>
  <c r="CP5" i="12"/>
  <c r="CW23" i="12"/>
  <c r="CU23" i="12"/>
  <c r="CV23" i="12"/>
  <c r="CO19" i="12"/>
  <c r="CP19" i="12"/>
  <c r="CN19" i="12"/>
  <c r="CU13" i="12"/>
  <c r="CW13" i="12"/>
  <c r="CV13" i="12"/>
  <c r="CI12" i="12"/>
  <c r="CG12" i="12"/>
  <c r="CH12" i="12"/>
  <c r="CV22" i="12"/>
  <c r="CU22" i="12"/>
  <c r="CW22" i="12"/>
  <c r="CH22" i="12"/>
  <c r="CG22" i="12"/>
  <c r="CI22" i="12"/>
  <c r="CP10" i="12"/>
  <c r="CO10" i="12"/>
  <c r="CN10" i="12"/>
  <c r="HC7" i="12"/>
  <c r="HE7" i="12"/>
  <c r="HD7" i="12"/>
  <c r="BU5" i="12"/>
  <c r="BT5" i="12"/>
  <c r="BS5" i="12"/>
  <c r="HE19" i="12"/>
  <c r="HD19" i="12"/>
  <c r="HC19" i="12"/>
  <c r="BU6" i="12"/>
  <c r="BT6" i="12"/>
  <c r="BS6" i="12"/>
  <c r="HE12" i="12"/>
  <c r="HD12" i="12"/>
  <c r="HC12" i="12"/>
  <c r="HE17" i="12"/>
  <c r="HD17" i="12"/>
  <c r="HC17" i="12"/>
  <c r="BE6" i="12"/>
  <c r="BG6" i="12"/>
  <c r="BF6" i="12"/>
  <c r="HD13" i="12"/>
  <c r="HC13" i="12"/>
  <c r="HE13" i="12"/>
  <c r="HJ6" i="12"/>
  <c r="HL6" i="12"/>
  <c r="HK6" i="12"/>
  <c r="BT20" i="12"/>
  <c r="BU20" i="12"/>
  <c r="BS20" i="12"/>
  <c r="BG13" i="12"/>
  <c r="BF13" i="12"/>
  <c r="BE13" i="12"/>
  <c r="BG15" i="12"/>
  <c r="BE15" i="12"/>
  <c r="BF15" i="12"/>
  <c r="HD8" i="12"/>
  <c r="HC8" i="12"/>
  <c r="HE8" i="12"/>
  <c r="BT16" i="12"/>
  <c r="BU16" i="12"/>
  <c r="BS16" i="12"/>
  <c r="BE22" i="12"/>
  <c r="BG22" i="12"/>
  <c r="BF22" i="12"/>
  <c r="BG17" i="12"/>
  <c r="BF17" i="12"/>
  <c r="BE17" i="12"/>
  <c r="BF19" i="12"/>
  <c r="BG19" i="12"/>
  <c r="BE19" i="12"/>
  <c r="BN23" i="12"/>
  <c r="BL23" i="12"/>
  <c r="BM23" i="12"/>
  <c r="BE23" i="12"/>
  <c r="BG23" i="12"/>
  <c r="BF23" i="12"/>
  <c r="HC10" i="12"/>
  <c r="HD10" i="12"/>
  <c r="HE10" i="12"/>
  <c r="HK11" i="12"/>
  <c r="HL11" i="12"/>
  <c r="HJ11" i="12"/>
  <c r="HD11" i="12"/>
  <c r="HE11" i="12"/>
  <c r="HC11" i="12"/>
  <c r="HL10" i="12"/>
  <c r="HJ10" i="12"/>
  <c r="HK10" i="12"/>
  <c r="HK21" i="12"/>
  <c r="HJ21" i="12"/>
  <c r="HL21" i="12"/>
  <c r="BT22" i="12"/>
  <c r="BU22" i="12"/>
  <c r="BS22" i="12"/>
  <c r="BT8" i="12"/>
  <c r="BU8" i="12"/>
  <c r="BS8" i="12"/>
  <c r="BG18" i="12"/>
  <c r="BE18" i="12"/>
  <c r="BF18" i="12"/>
  <c r="BN18" i="12"/>
  <c r="BM18" i="12"/>
  <c r="BL18" i="12"/>
  <c r="BS12" i="12"/>
  <c r="BT12" i="12"/>
  <c r="BU12" i="12"/>
  <c r="HK8" i="12"/>
  <c r="HL8" i="12"/>
  <c r="HJ8" i="12"/>
  <c r="BL21" i="12"/>
  <c r="BN21" i="12"/>
  <c r="BM21" i="12"/>
  <c r="HJ17" i="12"/>
  <c r="HL17" i="12"/>
  <c r="HK17" i="12"/>
  <c r="HC18" i="12"/>
  <c r="HD18" i="12"/>
  <c r="HE18" i="12"/>
  <c r="BN15" i="12"/>
  <c r="BL15" i="12"/>
  <c r="BM15" i="12"/>
  <c r="BN8" i="12"/>
  <c r="BL8" i="12"/>
  <c r="BM8" i="12"/>
  <c r="BU17" i="12"/>
  <c r="BS17" i="12"/>
  <c r="BT17" i="12"/>
  <c r="HL5" i="12"/>
  <c r="HJ5" i="12"/>
  <c r="HK5" i="12"/>
  <c r="HK20" i="12"/>
  <c r="HL20" i="12"/>
  <c r="HJ20" i="12"/>
  <c r="BN14" i="12"/>
  <c r="BL14" i="12"/>
  <c r="BM14" i="12"/>
  <c r="BU15" i="12"/>
  <c r="BT15" i="12"/>
  <c r="BS15" i="12"/>
  <c r="HL14" i="12"/>
  <c r="HJ14" i="12"/>
  <c r="HK14" i="12"/>
  <c r="BT9" i="12"/>
  <c r="BS9" i="12"/>
  <c r="BU9" i="12"/>
  <c r="BT11" i="12"/>
  <c r="BS11" i="12"/>
  <c r="BU11" i="12"/>
  <c r="BS19" i="12"/>
  <c r="BU19" i="12"/>
  <c r="BT19" i="12"/>
  <c r="HD5" i="12"/>
  <c r="HE5" i="12"/>
  <c r="HC5" i="12"/>
  <c r="BM24" i="12"/>
  <c r="BN24" i="12"/>
  <c r="BL24" i="12"/>
  <c r="BG21" i="12"/>
  <c r="BE21" i="12"/>
  <c r="BF21" i="12"/>
  <c r="BL22" i="12"/>
  <c r="BM22" i="12"/>
  <c r="BN22" i="12"/>
  <c r="BS23" i="12"/>
  <c r="BT23" i="12"/>
  <c r="BU23" i="12"/>
  <c r="BS7" i="12"/>
  <c r="BT7" i="12"/>
  <c r="BU7" i="12"/>
  <c r="HL19" i="12"/>
  <c r="HK19" i="12"/>
  <c r="HJ19" i="12"/>
  <c r="HC16" i="12"/>
  <c r="HD16" i="12"/>
  <c r="HE16" i="12"/>
  <c r="BN6" i="12"/>
  <c r="BL6" i="12"/>
  <c r="BM6" i="12"/>
  <c r="BN9" i="12"/>
  <c r="BM9" i="12"/>
  <c r="BL9" i="12"/>
  <c r="BM10" i="12"/>
  <c r="BN10" i="12"/>
  <c r="BL10" i="12"/>
  <c r="BE8" i="12"/>
  <c r="BF8" i="12"/>
  <c r="BG8" i="12"/>
  <c r="HL7" i="12"/>
  <c r="HK7" i="12"/>
  <c r="HJ7" i="12"/>
  <c r="HK16" i="12"/>
  <c r="HL16" i="12"/>
  <c r="HJ16" i="12"/>
  <c r="HL9" i="12"/>
  <c r="HK9" i="12"/>
  <c r="HJ9" i="12"/>
  <c r="BE5" i="12"/>
  <c r="BG5" i="12"/>
  <c r="BF5" i="12"/>
  <c r="HJ15" i="12"/>
  <c r="HL15" i="12"/>
  <c r="HK15" i="12"/>
  <c r="BU10" i="12"/>
  <c r="BT10" i="12"/>
  <c r="BS10" i="12"/>
  <c r="BS13" i="12"/>
  <c r="BU13" i="12"/>
  <c r="BT13" i="12"/>
  <c r="BG16" i="12"/>
  <c r="BE16" i="12"/>
  <c r="BF16" i="12"/>
  <c r="BL11" i="12"/>
  <c r="BM11" i="12"/>
  <c r="BN11" i="12"/>
  <c r="BN12" i="12"/>
  <c r="BM12" i="12"/>
  <c r="BL12" i="12"/>
  <c r="BG12" i="12"/>
  <c r="BF12" i="12"/>
  <c r="BE12" i="12"/>
  <c r="BT18" i="12"/>
  <c r="BS18" i="12"/>
  <c r="BU18" i="12"/>
  <c r="HE15" i="12"/>
  <c r="HD15" i="12"/>
  <c r="HC15" i="12"/>
  <c r="BU24" i="12"/>
  <c r="BS24" i="12"/>
  <c r="BT24" i="12"/>
  <c r="BN17" i="12"/>
  <c r="BM17" i="12"/>
  <c r="BL17" i="12"/>
  <c r="BE24" i="12"/>
  <c r="BG24" i="12"/>
  <c r="BF24" i="12"/>
  <c r="HJ18" i="12"/>
  <c r="HL18" i="12"/>
  <c r="HK18" i="12"/>
  <c r="HE9" i="12"/>
  <c r="HD9" i="12"/>
  <c r="HC9" i="12"/>
  <c r="HD6" i="12"/>
  <c r="HE6" i="12"/>
  <c r="HC6" i="12"/>
  <c r="BE9" i="12"/>
  <c r="BG9" i="12"/>
  <c r="BF9" i="12"/>
  <c r="BE11" i="12"/>
  <c r="BF11" i="12"/>
  <c r="BG11" i="12"/>
  <c r="BG10" i="12"/>
  <c r="BF10" i="12"/>
  <c r="BE10" i="12"/>
  <c r="HE14" i="12"/>
  <c r="HD14" i="12"/>
  <c r="HC14" i="12"/>
  <c r="BM13" i="12"/>
  <c r="BN13" i="12"/>
  <c r="BL13" i="12"/>
  <c r="QX231" i="12"/>
  <c r="RA231" i="12" s="1"/>
  <c r="QX230" i="12"/>
  <c r="RA230" i="12" s="1"/>
  <c r="QX229" i="12"/>
  <c r="RA229" i="12" s="1"/>
  <c r="QX228" i="12"/>
  <c r="RA228" i="12" s="1"/>
  <c r="BG7" i="12"/>
  <c r="BF7" i="12"/>
  <c r="BE7" i="12"/>
  <c r="HD20" i="12"/>
  <c r="HE20" i="12"/>
  <c r="HC20" i="12"/>
  <c r="BL19" i="12"/>
  <c r="BN19" i="12"/>
  <c r="BM19" i="12"/>
  <c r="BM16" i="12"/>
  <c r="BN16" i="12"/>
  <c r="BL16" i="12"/>
  <c r="BU14" i="12"/>
  <c r="BT14" i="12"/>
  <c r="BS14" i="12"/>
  <c r="BN7" i="12"/>
  <c r="BL7" i="12"/>
  <c r="BM7" i="12"/>
  <c r="HK13" i="12"/>
  <c r="HJ13" i="12"/>
  <c r="HL13" i="12"/>
  <c r="HL12" i="12"/>
  <c r="HK12" i="12"/>
  <c r="HJ12" i="12"/>
  <c r="BU21" i="12"/>
  <c r="BT21" i="12"/>
  <c r="BS21" i="12"/>
  <c r="BE20" i="12"/>
  <c r="BG20" i="12"/>
  <c r="BF20" i="12"/>
  <c r="BF14" i="12"/>
  <c r="BE14" i="12"/>
  <c r="BG14" i="12"/>
  <c r="BM20" i="12"/>
  <c r="BL20" i="12"/>
  <c r="BN20" i="12"/>
  <c r="BL5" i="12"/>
  <c r="BN5" i="12"/>
  <c r="BM5" i="12"/>
  <c r="QL292" i="12"/>
  <c r="QO292" i="12" s="1"/>
  <c r="PV4" i="12"/>
  <c r="PV9" i="12"/>
  <c r="QL307" i="12"/>
  <c r="QO307" i="12" s="1"/>
  <c r="QL72" i="12"/>
  <c r="QO72" i="12" s="1"/>
  <c r="QL48" i="12"/>
  <c r="QO48" i="12" s="1"/>
  <c r="QL89" i="12"/>
  <c r="QO89" i="12" s="1"/>
  <c r="QL114" i="12"/>
  <c r="QO114" i="12" s="1"/>
  <c r="QL16" i="12"/>
  <c r="QO16" i="12" s="1"/>
  <c r="QL43" i="12"/>
  <c r="QO43" i="12" s="1"/>
  <c r="QL47" i="12"/>
  <c r="QO47" i="12" s="1"/>
  <c r="QL238" i="12"/>
  <c r="QO238" i="12" s="1"/>
  <c r="QL99" i="12"/>
  <c r="QO99" i="12" s="1"/>
  <c r="QL133" i="12"/>
  <c r="QO133" i="12" s="1"/>
  <c r="QL296" i="12"/>
  <c r="QO296" i="12" s="1"/>
  <c r="QL153" i="12"/>
  <c r="QO153" i="12" s="1"/>
  <c r="QL315" i="12"/>
  <c r="QO315" i="12" s="1"/>
  <c r="QL5" i="12"/>
  <c r="QO5" i="12" s="1"/>
  <c r="QL14" i="12"/>
  <c r="QO14" i="12" s="1"/>
  <c r="QL98" i="12"/>
  <c r="QO98" i="12" s="1"/>
  <c r="QL246" i="12"/>
  <c r="QO246" i="12" s="1"/>
  <c r="QL272" i="12"/>
  <c r="QO272" i="12" s="1"/>
  <c r="QL217" i="12"/>
  <c r="QO217" i="12" s="1"/>
  <c r="QL112" i="12"/>
  <c r="QO112" i="12" s="1"/>
  <c r="QL82" i="12"/>
  <c r="QO82" i="12" s="1"/>
  <c r="QL143" i="12"/>
  <c r="QO143" i="12" s="1"/>
  <c r="QL41" i="12"/>
  <c r="QO41" i="12" s="1"/>
  <c r="QL276" i="12"/>
  <c r="QO276" i="12" s="1"/>
  <c r="QL214" i="12"/>
  <c r="QO214" i="12" s="1"/>
  <c r="QL312" i="12"/>
  <c r="QO312" i="12" s="1"/>
  <c r="QL53" i="12"/>
  <c r="QO53" i="12" s="1"/>
  <c r="QL171" i="12"/>
  <c r="QO171" i="12" s="1"/>
  <c r="QL237" i="12"/>
  <c r="QO237" i="12" s="1"/>
  <c r="QL55" i="12"/>
  <c r="QO55" i="12" s="1"/>
  <c r="QL91" i="12"/>
  <c r="QO91" i="12" s="1"/>
  <c r="QL88" i="12"/>
  <c r="QO88" i="12" s="1"/>
  <c r="QL256" i="12"/>
  <c r="QO256" i="12" s="1"/>
  <c r="QL137" i="12"/>
  <c r="QO137" i="12" s="1"/>
  <c r="QL160" i="12"/>
  <c r="QO160" i="12" s="1"/>
  <c r="QL309" i="12"/>
  <c r="QO309" i="12" s="1"/>
  <c r="QL102" i="12"/>
  <c r="QO102" i="12" s="1"/>
  <c r="QL200" i="12"/>
  <c r="QO200" i="12" s="1"/>
  <c r="QL305" i="12"/>
  <c r="QO305" i="12" s="1"/>
  <c r="QL96" i="12"/>
  <c r="QO96" i="12" s="1"/>
  <c r="QL31" i="12"/>
  <c r="QO31" i="12" s="1"/>
  <c r="QL195" i="12"/>
  <c r="QO195" i="12" s="1"/>
  <c r="QL191" i="12"/>
  <c r="QO191" i="12" s="1"/>
  <c r="QL326" i="12"/>
  <c r="QO326" i="12" s="1"/>
  <c r="QL67" i="12"/>
  <c r="QO67" i="12" s="1"/>
  <c r="QL60" i="12"/>
  <c r="QO60" i="12" s="1"/>
  <c r="QL81" i="12"/>
  <c r="QO81" i="12" s="1"/>
  <c r="QL268" i="12"/>
  <c r="QO268" i="12" s="1"/>
  <c r="QL115" i="12"/>
  <c r="QO115" i="12" s="1"/>
  <c r="QL125" i="12"/>
  <c r="QO125" i="12" s="1"/>
  <c r="QL136" i="12"/>
  <c r="QO136" i="12" s="1"/>
  <c r="QL29" i="12"/>
  <c r="QO29" i="12" s="1"/>
  <c r="QL166" i="12"/>
  <c r="QO166" i="12" s="1"/>
  <c r="QL35" i="12"/>
  <c r="QO35" i="12" s="1"/>
  <c r="QL284" i="12"/>
  <c r="QO284" i="12" s="1"/>
  <c r="QL193" i="12"/>
  <c r="QO193" i="12" s="1"/>
  <c r="QL240" i="12"/>
  <c r="QO240" i="12" s="1"/>
  <c r="QL129" i="12"/>
  <c r="QO129" i="12" s="1"/>
  <c r="QL339" i="12"/>
  <c r="QO339" i="12" s="1"/>
  <c r="QL252" i="12"/>
  <c r="QO252" i="12" s="1"/>
  <c r="QL119" i="12"/>
  <c r="QO119" i="12" s="1"/>
  <c r="QL248" i="12"/>
  <c r="QO248" i="12" s="1"/>
  <c r="QL324" i="12"/>
  <c r="QO324" i="12" s="1"/>
  <c r="QL40" i="12"/>
  <c r="QO40" i="12" s="1"/>
  <c r="QL45" i="12"/>
  <c r="QO45" i="12" s="1"/>
  <c r="QL199" i="12"/>
  <c r="QO199" i="12" s="1"/>
  <c r="QL247" i="12"/>
  <c r="QO247" i="12" s="1"/>
  <c r="FP4" i="12"/>
  <c r="QL156" i="12"/>
  <c r="QO156" i="12" s="1"/>
  <c r="QL7" i="12"/>
  <c r="QO7" i="12" s="1"/>
  <c r="QL109" i="12"/>
  <c r="QO109" i="12" s="1"/>
  <c r="QL283" i="12"/>
  <c r="QO283" i="12" s="1"/>
  <c r="QL147" i="12"/>
  <c r="QO147" i="12" s="1"/>
  <c r="QL124" i="12"/>
  <c r="QO124" i="12" s="1"/>
  <c r="QL155" i="12"/>
  <c r="QO155" i="12" s="1"/>
  <c r="QL105" i="12"/>
  <c r="QO105" i="12" s="1"/>
  <c r="QL44" i="12"/>
  <c r="QO44" i="12" s="1"/>
  <c r="QL182" i="12"/>
  <c r="QO182" i="12" s="1"/>
  <c r="QL264" i="12"/>
  <c r="QO264" i="12" s="1"/>
  <c r="QL239" i="12"/>
  <c r="QO239" i="12" s="1"/>
  <c r="QL185" i="12"/>
  <c r="QO185" i="12" s="1"/>
  <c r="QL335" i="12"/>
  <c r="QO335" i="12" s="1"/>
  <c r="QL164" i="12"/>
  <c r="QO164" i="12" s="1"/>
  <c r="QL338" i="12"/>
  <c r="QO338" i="12" s="1"/>
  <c r="QL20" i="12"/>
  <c r="QO20" i="12" s="1"/>
  <c r="QL168" i="12"/>
  <c r="QO168" i="12" s="1"/>
  <c r="QL201" i="12"/>
  <c r="QO201" i="12" s="1"/>
  <c r="QL220" i="12"/>
  <c r="QO220" i="12" s="1"/>
  <c r="QL61" i="12"/>
  <c r="QO61" i="12" s="1"/>
  <c r="QL336" i="12"/>
  <c r="QO336" i="12" s="1"/>
  <c r="L47" i="12" s="1"/>
  <c r="QL70" i="12"/>
  <c r="QO70" i="12" s="1"/>
  <c r="QL110" i="12"/>
  <c r="QO110" i="12" s="1"/>
  <c r="QL266" i="12"/>
  <c r="QO266" i="12" s="1"/>
  <c r="QL13" i="12"/>
  <c r="QO13" i="12" s="1"/>
  <c r="QL74" i="12"/>
  <c r="QO74" i="12" s="1"/>
  <c r="QL334" i="12"/>
  <c r="QO334" i="12" s="1"/>
  <c r="QL227" i="12"/>
  <c r="QO227" i="12" s="1"/>
  <c r="QL181" i="12"/>
  <c r="QO181" i="12" s="1"/>
  <c r="QL4" i="12"/>
  <c r="QO4" i="12" s="1"/>
  <c r="QL213" i="12"/>
  <c r="QO213" i="12" s="1"/>
  <c r="QL111" i="12"/>
  <c r="QO111" i="12" s="1"/>
  <c r="QL219" i="12"/>
  <c r="QO219" i="12" s="1"/>
  <c r="QL269" i="12"/>
  <c r="QO269" i="12" s="1"/>
  <c r="QL204" i="12"/>
  <c r="QO204" i="12" s="1"/>
  <c r="QL310" i="12"/>
  <c r="QO310" i="12" s="1"/>
  <c r="QL140" i="12"/>
  <c r="QO140" i="12" s="1"/>
  <c r="L26" i="12" s="1"/>
  <c r="QL144" i="12"/>
  <c r="QO144" i="12" s="1"/>
  <c r="QL17" i="12"/>
  <c r="QO17" i="12" s="1"/>
  <c r="QL180" i="12"/>
  <c r="QO180" i="12" s="1"/>
  <c r="QL69" i="12"/>
  <c r="QO69" i="12" s="1"/>
  <c r="QL167" i="12"/>
  <c r="QO167" i="12" s="1"/>
  <c r="QL331" i="12"/>
  <c r="QO331" i="12" s="1"/>
  <c r="QL203" i="12"/>
  <c r="QO203" i="12" s="1"/>
  <c r="QL32" i="12"/>
  <c r="QO32" i="12" s="1"/>
  <c r="QL10" i="12"/>
  <c r="QO10" i="12" s="1"/>
  <c r="QL226" i="12"/>
  <c r="QO226" i="12" s="1"/>
  <c r="QL221" i="12"/>
  <c r="QO221" i="12" s="1"/>
  <c r="QL159" i="12"/>
  <c r="QO159" i="12" s="1"/>
  <c r="QL311" i="12"/>
  <c r="QO311" i="12" s="1"/>
  <c r="QL293" i="12"/>
  <c r="QO293" i="12" s="1"/>
  <c r="QL107" i="12"/>
  <c r="QO107" i="12" s="1"/>
  <c r="QL63" i="12"/>
  <c r="QO63" i="12" s="1"/>
  <c r="QL172" i="12"/>
  <c r="QO172" i="12" s="1"/>
  <c r="QL38" i="12"/>
  <c r="QO38" i="12" s="1"/>
  <c r="QL108" i="12"/>
  <c r="QO108" i="12" s="1"/>
  <c r="QL170" i="12"/>
  <c r="QO170" i="12" s="1"/>
  <c r="QL165" i="12"/>
  <c r="QO165" i="12" s="1"/>
  <c r="QL320" i="12"/>
  <c r="QO320" i="12" s="1"/>
  <c r="QL297" i="12"/>
  <c r="QO297" i="12" s="1"/>
  <c r="QL255" i="12"/>
  <c r="QO255" i="12" s="1"/>
  <c r="QL209" i="12"/>
  <c r="QO209" i="12" s="1"/>
  <c r="QL251" i="12"/>
  <c r="QO251" i="12" s="1"/>
  <c r="QL116" i="12"/>
  <c r="QO116" i="12" s="1"/>
  <c r="QL332" i="12"/>
  <c r="QO332" i="12" s="1"/>
  <c r="QL142" i="12"/>
  <c r="QO142" i="12" s="1"/>
  <c r="QL249" i="12"/>
  <c r="QO249" i="12" s="1"/>
  <c r="QL322" i="12"/>
  <c r="QO322" i="12" s="1"/>
  <c r="QL59" i="12"/>
  <c r="QO59" i="12" s="1"/>
  <c r="QL83" i="12"/>
  <c r="QO83" i="12" s="1"/>
  <c r="QL100" i="12"/>
  <c r="QO100" i="12" s="1"/>
  <c r="QL275" i="12"/>
  <c r="QO275" i="12" s="1"/>
  <c r="QL87" i="12"/>
  <c r="QO87" i="12" s="1"/>
  <c r="QL139" i="12"/>
  <c r="QO139" i="12" s="1"/>
  <c r="QL76" i="12"/>
  <c r="QO76" i="12" s="1"/>
  <c r="QL11" i="12"/>
  <c r="QO11" i="12" s="1"/>
  <c r="QL314" i="12"/>
  <c r="QO314" i="12" s="1"/>
  <c r="QL304" i="12"/>
  <c r="QO304" i="12" s="1"/>
  <c r="QL104" i="12"/>
  <c r="QO104" i="12" s="1"/>
  <c r="QL58" i="12"/>
  <c r="QO58" i="12" s="1"/>
  <c r="QL245" i="12"/>
  <c r="QO245" i="12" s="1"/>
  <c r="QL154" i="12"/>
  <c r="QO154" i="12" s="1"/>
  <c r="QL183" i="12"/>
  <c r="QO183" i="12" s="1"/>
  <c r="QL254" i="12"/>
  <c r="QO254" i="12" s="1"/>
  <c r="QL101" i="12"/>
  <c r="QO101" i="12" s="1"/>
  <c r="QL224" i="12"/>
  <c r="QO224" i="12" s="1"/>
  <c r="QL187" i="12"/>
  <c r="QO187" i="12" s="1"/>
  <c r="QL274" i="12"/>
  <c r="QO274" i="12" s="1"/>
  <c r="QL223" i="12"/>
  <c r="QO223" i="12" s="1"/>
  <c r="QL86" i="12"/>
  <c r="QO86" i="12" s="1"/>
  <c r="QL106" i="12"/>
  <c r="QO106" i="12" s="1"/>
  <c r="QL241" i="12"/>
  <c r="QO241" i="12" s="1"/>
  <c r="QL39" i="12"/>
  <c r="QO39" i="12" s="1"/>
  <c r="QL313" i="12"/>
  <c r="QO313" i="12" s="1"/>
  <c r="QL90" i="12"/>
  <c r="QO90" i="12" s="1"/>
  <c r="QL24" i="12"/>
  <c r="QO24" i="12" s="1"/>
  <c r="QL328" i="12"/>
  <c r="QO328" i="12" s="1"/>
  <c r="QL282" i="12"/>
  <c r="QO282" i="12" s="1"/>
  <c r="QL329" i="12"/>
  <c r="QO329" i="12" s="1"/>
  <c r="QL325" i="12"/>
  <c r="QO325" i="12" s="1"/>
  <c r="QL186" i="12"/>
  <c r="QO186" i="12" s="1"/>
  <c r="QL308" i="12"/>
  <c r="QO308" i="12" s="1"/>
  <c r="L44" i="12" s="1"/>
  <c r="QL75" i="12"/>
  <c r="QO75" i="12" s="1"/>
  <c r="QL190" i="12"/>
  <c r="QO190" i="12" s="1"/>
  <c r="QL52" i="12"/>
  <c r="QO52" i="12" s="1"/>
  <c r="QL118" i="12"/>
  <c r="QO118" i="12" s="1"/>
  <c r="QL30" i="12"/>
  <c r="QO30" i="12" s="1"/>
  <c r="QL49" i="12"/>
  <c r="QO49" i="12" s="1"/>
  <c r="QL19" i="12"/>
  <c r="QO19" i="12" s="1"/>
  <c r="QL210" i="12"/>
  <c r="QO210" i="12" s="1"/>
  <c r="QL127" i="12"/>
  <c r="QO127" i="12" s="1"/>
  <c r="QL208" i="12"/>
  <c r="QO208" i="12" s="1"/>
  <c r="QL131" i="12"/>
  <c r="QO131" i="12" s="1"/>
  <c r="QL225" i="12"/>
  <c r="QO225" i="12" s="1"/>
  <c r="QL218" i="12"/>
  <c r="QO218" i="12" s="1"/>
  <c r="QL158" i="12"/>
  <c r="QO158" i="12" s="1"/>
  <c r="QL277" i="12"/>
  <c r="QO277" i="12" s="1"/>
  <c r="QL175" i="12"/>
  <c r="QO175" i="12" s="1"/>
  <c r="QL27" i="12"/>
  <c r="QO27" i="12" s="1"/>
  <c r="QL34" i="12"/>
  <c r="QO34" i="12" s="1"/>
  <c r="QL273" i="12"/>
  <c r="QO273" i="12" s="1"/>
  <c r="QL15" i="12"/>
  <c r="QO15" i="12" s="1"/>
  <c r="QL84" i="12"/>
  <c r="QO84" i="12" s="1"/>
  <c r="QL215" i="12"/>
  <c r="QO215" i="12" s="1"/>
  <c r="QL85" i="12"/>
  <c r="QO85" i="12" s="1"/>
  <c r="QL78" i="12"/>
  <c r="QO78" i="12" s="1"/>
  <c r="QL12" i="12"/>
  <c r="QO12" i="12" s="1"/>
  <c r="QL287" i="12"/>
  <c r="QO287" i="12" s="1"/>
  <c r="QL321" i="12"/>
  <c r="QO321" i="12" s="1"/>
  <c r="QL8" i="12"/>
  <c r="QO8" i="12" s="1"/>
  <c r="QL174" i="12"/>
  <c r="QO174" i="12" s="1"/>
  <c r="QL132" i="12"/>
  <c r="QO132" i="12" s="1"/>
  <c r="QL54" i="12"/>
  <c r="QO54" i="12" s="1"/>
  <c r="QL21" i="12"/>
  <c r="QO21" i="12" s="1"/>
  <c r="QL294" i="12"/>
  <c r="QO294" i="12" s="1"/>
  <c r="QL211" i="12"/>
  <c r="QO211" i="12" s="1"/>
  <c r="QL299" i="12"/>
  <c r="QO299" i="12" s="1"/>
  <c r="QL141" i="12"/>
  <c r="QO141" i="12" s="1"/>
  <c r="QL302" i="12"/>
  <c r="QO302" i="12" s="1"/>
  <c r="QL333" i="12"/>
  <c r="QO333" i="12" s="1"/>
  <c r="QL236" i="12"/>
  <c r="QO236" i="12" s="1"/>
  <c r="QL317" i="12"/>
  <c r="QO317" i="12" s="1"/>
  <c r="QL286" i="12"/>
  <c r="QO286" i="12" s="1"/>
  <c r="QL222" i="12"/>
  <c r="QO222" i="12" s="1"/>
  <c r="QL71" i="12"/>
  <c r="QO71" i="12" s="1"/>
  <c r="QL188" i="12"/>
  <c r="QO188" i="12" s="1"/>
  <c r="QL243" i="12"/>
  <c r="QO243" i="12" s="1"/>
  <c r="QL162" i="12"/>
  <c r="QO162" i="12" s="1"/>
  <c r="QL279" i="12"/>
  <c r="QO279" i="12" s="1"/>
  <c r="QL51" i="12"/>
  <c r="QO51" i="12" s="1"/>
  <c r="QL259" i="12"/>
  <c r="QO259" i="12" s="1"/>
  <c r="QL184" i="12"/>
  <c r="QO184" i="12" s="1"/>
  <c r="QL173" i="12"/>
  <c r="QO173" i="12" s="1"/>
  <c r="QL202" i="12"/>
  <c r="QO202" i="12" s="1"/>
  <c r="QL216" i="12"/>
  <c r="QO216" i="12" s="1"/>
  <c r="QL77" i="12"/>
  <c r="QO77" i="12" s="1"/>
  <c r="QL295" i="12"/>
  <c r="QO295" i="12" s="1"/>
  <c r="QL22" i="12"/>
  <c r="QO22" i="12" s="1"/>
  <c r="QL196" i="12"/>
  <c r="QO196" i="12" s="1"/>
  <c r="L32" i="12" s="1"/>
  <c r="QL56" i="12"/>
  <c r="QO56" i="12" s="1"/>
  <c r="QL79" i="12"/>
  <c r="QO79" i="12" s="1"/>
  <c r="QL117" i="12"/>
  <c r="QO117" i="12" s="1"/>
  <c r="QL62" i="12"/>
  <c r="QO62" i="12" s="1"/>
  <c r="QL194" i="12"/>
  <c r="QO194" i="12" s="1"/>
  <c r="QL301" i="12"/>
  <c r="QO301" i="12" s="1"/>
  <c r="QL265" i="12"/>
  <c r="QO265" i="12" s="1"/>
  <c r="QL103" i="12"/>
  <c r="QO103" i="12" s="1"/>
  <c r="QL169" i="12"/>
  <c r="QO169" i="12" s="1"/>
  <c r="QL68" i="12"/>
  <c r="QO68" i="12" s="1"/>
  <c r="QL157" i="12"/>
  <c r="QO157" i="12" s="1"/>
  <c r="QL23" i="12"/>
  <c r="QO23" i="12" s="1"/>
  <c r="QL42" i="12"/>
  <c r="QO42" i="12" s="1"/>
  <c r="QL73" i="12"/>
  <c r="QO73" i="12" s="1"/>
  <c r="QL28" i="12"/>
  <c r="QO28" i="12" s="1"/>
  <c r="QL285" i="12"/>
  <c r="QO285" i="12" s="1"/>
  <c r="QL9" i="12"/>
  <c r="QO9" i="12" s="1"/>
  <c r="QL6" i="12"/>
  <c r="QO6" i="12" s="1"/>
  <c r="QL278" i="12"/>
  <c r="QO278" i="12" s="1"/>
  <c r="QL161" i="12"/>
  <c r="QO161" i="12" s="1"/>
  <c r="QL327" i="12"/>
  <c r="QO327" i="12" s="1"/>
  <c r="QL50" i="12"/>
  <c r="QO50" i="12" s="1"/>
  <c r="QL189" i="12"/>
  <c r="QO189" i="12" s="1"/>
  <c r="QL323" i="12"/>
  <c r="QO323" i="12" s="1"/>
  <c r="QL163" i="12"/>
  <c r="QO163" i="12" s="1"/>
  <c r="IO17" i="12"/>
  <c r="QL257" i="12"/>
  <c r="QO257" i="12" s="1"/>
  <c r="QL146" i="12"/>
  <c r="QO146" i="12" s="1"/>
  <c r="QL138" i="12"/>
  <c r="QO138" i="12" s="1"/>
  <c r="QL113" i="12"/>
  <c r="QO113" i="12" s="1"/>
  <c r="QL130" i="12"/>
  <c r="QO130" i="12" s="1"/>
  <c r="QL128" i="12"/>
  <c r="QO128" i="12" s="1"/>
  <c r="QL97" i="12"/>
  <c r="QO97" i="12" s="1"/>
  <c r="QL270" i="12"/>
  <c r="QO270" i="12" s="1"/>
  <c r="QL244" i="12"/>
  <c r="QO244" i="12" s="1"/>
  <c r="QL212" i="12"/>
  <c r="QO212" i="12" s="1"/>
  <c r="QL303" i="12"/>
  <c r="QO303" i="12" s="1"/>
  <c r="QL33" i="12"/>
  <c r="QO33" i="12" s="1"/>
  <c r="QL258" i="12"/>
  <c r="QO258" i="12" s="1"/>
  <c r="QL337" i="12"/>
  <c r="QO337" i="12" s="1"/>
  <c r="QL46" i="12"/>
  <c r="QO46" i="12" s="1"/>
  <c r="QL152" i="12"/>
  <c r="QO152" i="12" s="1"/>
  <c r="QL135" i="12"/>
  <c r="QO135" i="12" s="1"/>
  <c r="QL253" i="12"/>
  <c r="QO253" i="12" s="1"/>
  <c r="QL300" i="12"/>
  <c r="QO300" i="12" s="1"/>
  <c r="QL80" i="12"/>
  <c r="QO80" i="12" s="1"/>
  <c r="QL145" i="12"/>
  <c r="QO145" i="12" s="1"/>
  <c r="QL271" i="12"/>
  <c r="QO271" i="12" s="1"/>
  <c r="QL267" i="12"/>
  <c r="QO267" i="12" s="1"/>
  <c r="QL306" i="12"/>
  <c r="QO306" i="12" s="1"/>
  <c r="QL197" i="12"/>
  <c r="QO197" i="12" s="1"/>
  <c r="QL18" i="12"/>
  <c r="QO18" i="12" s="1"/>
  <c r="QL126" i="12"/>
  <c r="QO126" i="12" s="1"/>
  <c r="QL192" i="12"/>
  <c r="QO192" i="12" s="1"/>
  <c r="QL25" i="12"/>
  <c r="QO25" i="12" s="1"/>
  <c r="QL134" i="12"/>
  <c r="QO134" i="12" s="1"/>
  <c r="QL93" i="12"/>
  <c r="QO93" i="12" s="1"/>
  <c r="QL250" i="12"/>
  <c r="QO250" i="12" s="1"/>
  <c r="QL57" i="12"/>
  <c r="QO57" i="12" s="1"/>
  <c r="QL280" i="12"/>
  <c r="QO280" i="12" s="1"/>
  <c r="QL242" i="12"/>
  <c r="QO242" i="12" s="1"/>
  <c r="QL330" i="12"/>
  <c r="QO330" i="12" s="1"/>
  <c r="QL198" i="12"/>
  <c r="QO198" i="12" s="1"/>
  <c r="QL26" i="12"/>
  <c r="QO26" i="12" s="1"/>
  <c r="QL281" i="12"/>
  <c r="QO281" i="12" s="1"/>
  <c r="QL298" i="12"/>
  <c r="QO298" i="12" s="1"/>
  <c r="QL319" i="12"/>
  <c r="QO319" i="12" s="1"/>
  <c r="QL94" i="12"/>
  <c r="QO94" i="12" s="1"/>
  <c r="QL123" i="12"/>
  <c r="QO123" i="12" s="1"/>
  <c r="QL289" i="12"/>
  <c r="QO289" i="12" s="1"/>
  <c r="QL177" i="12"/>
  <c r="QO177" i="12" s="1"/>
  <c r="HF4" i="12"/>
  <c r="HM4" i="12"/>
  <c r="QL291" i="12"/>
  <c r="QO291" i="12" s="1"/>
  <c r="QL179" i="12"/>
  <c r="QO179" i="12" s="1"/>
  <c r="QL66" i="12"/>
  <c r="QO66" i="12" s="1"/>
  <c r="QL206" i="12"/>
  <c r="QO206" i="12" s="1"/>
  <c r="QL290" i="12"/>
  <c r="QO290" i="12" s="1"/>
  <c r="QL262" i="12"/>
  <c r="QO262" i="12" s="1"/>
  <c r="QL148" i="12"/>
  <c r="QO148" i="12" s="1"/>
  <c r="QL263" i="12"/>
  <c r="QO263" i="12" s="1"/>
  <c r="QL176" i="12"/>
  <c r="QO176" i="12" s="1"/>
  <c r="QL235" i="12"/>
  <c r="QO235" i="12" s="1"/>
  <c r="QL120" i="12"/>
  <c r="QO120" i="12" s="1"/>
  <c r="QL64" i="12"/>
  <c r="QO64" i="12" s="1"/>
  <c r="QL178" i="12"/>
  <c r="QO178" i="12" s="1"/>
  <c r="QL230" i="12"/>
  <c r="QO230" i="12" s="1"/>
  <c r="QL229" i="12"/>
  <c r="QO229" i="12" s="1"/>
  <c r="QL228" i="12"/>
  <c r="QO228" i="12" s="1"/>
  <c r="QL231" i="12"/>
  <c r="QO231" i="12" s="1"/>
  <c r="QL151" i="12"/>
  <c r="QO151" i="12" s="1"/>
  <c r="QL232" i="12"/>
  <c r="QO232" i="12" s="1"/>
  <c r="QL316" i="12"/>
  <c r="QO316" i="12" s="1"/>
  <c r="QL37" i="12"/>
  <c r="QO37" i="12" s="1"/>
  <c r="QL207" i="12"/>
  <c r="QO207" i="12" s="1"/>
  <c r="QL65" i="12"/>
  <c r="QO65" i="12" s="1"/>
  <c r="QL288" i="12"/>
  <c r="QO288" i="12" s="1"/>
  <c r="QL92" i="12"/>
  <c r="QO92" i="12" s="1"/>
  <c r="QL261" i="12"/>
  <c r="QO261" i="12" s="1"/>
  <c r="QL121" i="12"/>
  <c r="QO121" i="12" s="1"/>
  <c r="QL234" i="12"/>
  <c r="QO234" i="12" s="1"/>
  <c r="QL95" i="12"/>
  <c r="QO95" i="12" s="1"/>
  <c r="QL260" i="12"/>
  <c r="QO260" i="12" s="1"/>
  <c r="QL233" i="12"/>
  <c r="QO233" i="12" s="1"/>
  <c r="LN4" i="12"/>
  <c r="QL205" i="12"/>
  <c r="QO205" i="12" s="1"/>
  <c r="QL149" i="12"/>
  <c r="QO149" i="12" s="1"/>
  <c r="QL122" i="12"/>
  <c r="QO122" i="12" s="1"/>
  <c r="QL318" i="12"/>
  <c r="QO318" i="12" s="1"/>
  <c r="QL150" i="12"/>
  <c r="QO150" i="12" s="1"/>
  <c r="QL36" i="12"/>
  <c r="QO36" i="12" s="1"/>
  <c r="LN6" i="12"/>
  <c r="NK4" i="12"/>
  <c r="DL4" i="12"/>
  <c r="EU4" i="12"/>
  <c r="LN22" i="12"/>
  <c r="QC21" i="12"/>
  <c r="PO4" i="12"/>
  <c r="FI4" i="12"/>
  <c r="IO15" i="12"/>
  <c r="CQ4" i="12"/>
  <c r="LG4" i="12"/>
  <c r="JQ4" i="12"/>
  <c r="CC4" i="12"/>
  <c r="IO19" i="12"/>
  <c r="LN16" i="12"/>
  <c r="IV4" i="12"/>
  <c r="JC4" i="12"/>
  <c r="QC4" i="12"/>
  <c r="KL4" i="12"/>
  <c r="QC6" i="12"/>
  <c r="JJ4" i="12"/>
  <c r="BO4" i="12"/>
  <c r="QC20" i="12"/>
  <c r="IA4" i="12"/>
  <c r="LN14" i="12"/>
  <c r="IO9" i="12"/>
  <c r="LU4" i="12"/>
  <c r="IO10" i="12"/>
  <c r="IO6" i="12"/>
  <c r="IO11" i="12"/>
  <c r="IO14" i="12"/>
  <c r="IO18" i="12"/>
  <c r="IO13" i="12"/>
  <c r="IO12" i="12"/>
  <c r="QC13" i="12"/>
  <c r="IO8" i="12"/>
  <c r="IO7" i="12"/>
  <c r="EN4" i="12"/>
  <c r="IO16" i="12"/>
  <c r="CJ4" i="12"/>
  <c r="QC14" i="12"/>
  <c r="QC19" i="12"/>
  <c r="QC12" i="12"/>
  <c r="LN20" i="12"/>
  <c r="LN11" i="12"/>
  <c r="QC22" i="12"/>
  <c r="QC23" i="12"/>
  <c r="QC15" i="12"/>
  <c r="OT4" i="12"/>
  <c r="LN10" i="12"/>
  <c r="GK4" i="12"/>
  <c r="DS4" i="12"/>
  <c r="BV4" i="12"/>
  <c r="QC16" i="12"/>
  <c r="QC7" i="12"/>
  <c r="QC9" i="12"/>
  <c r="QC17" i="12"/>
  <c r="OF4" i="12"/>
  <c r="NR4" i="12"/>
  <c r="ND4" i="12"/>
  <c r="MI4" i="12"/>
  <c r="LN9" i="12"/>
  <c r="LN17" i="12"/>
  <c r="LN13" i="12"/>
  <c r="LN12" i="12"/>
  <c r="LN5" i="12"/>
  <c r="GR4" i="12"/>
  <c r="GD4" i="12"/>
  <c r="EG4" i="12"/>
  <c r="DZ4" i="12"/>
  <c r="QC11" i="12"/>
  <c r="LN8" i="12"/>
  <c r="LN15" i="12"/>
  <c r="MP4" i="12"/>
  <c r="LN19" i="12"/>
  <c r="IO4" i="12"/>
  <c r="LN21" i="12"/>
  <c r="QC5" i="12"/>
  <c r="KS4" i="12"/>
  <c r="MB4" i="12"/>
  <c r="LN18" i="12"/>
  <c r="PH4" i="12"/>
  <c r="LN23" i="12"/>
  <c r="LN7" i="12"/>
  <c r="OM4" i="12"/>
  <c r="QC24" i="12"/>
  <c r="KZ4" i="12"/>
  <c r="PA4" i="12"/>
  <c r="QC8" i="12"/>
  <c r="HT4" i="12"/>
  <c r="QC10" i="12"/>
  <c r="QC18" i="12"/>
  <c r="LN24" i="12"/>
  <c r="KE4" i="12"/>
  <c r="IY30" i="12"/>
  <c r="IY31" i="12"/>
  <c r="IY32" i="12"/>
  <c r="IY33" i="12"/>
  <c r="IR43" i="12"/>
  <c r="IR44" i="12"/>
  <c r="IR45" i="12"/>
  <c r="IK40" i="12"/>
  <c r="IK41" i="12"/>
  <c r="IK42" i="12"/>
  <c r="IK43" i="12"/>
  <c r="IK44" i="12"/>
  <c r="IK45" i="12"/>
  <c r="IK46" i="12"/>
  <c r="IK47" i="12"/>
  <c r="IK48" i="12"/>
  <c r="IK29" i="12"/>
  <c r="ID30" i="12"/>
  <c r="ID31" i="12"/>
  <c r="ID32" i="12"/>
  <c r="ID33" i="12"/>
  <c r="ID34" i="12"/>
  <c r="ID35" i="12"/>
  <c r="ID36" i="12"/>
  <c r="ID37" i="12"/>
  <c r="HP44" i="12"/>
  <c r="HP45" i="12"/>
  <c r="HP46" i="12"/>
  <c r="HP47" i="12"/>
  <c r="HI30" i="12"/>
  <c r="HI31" i="12"/>
  <c r="HI32" i="12"/>
  <c r="HI33" i="12"/>
  <c r="HI34" i="12"/>
  <c r="HI35" i="12"/>
  <c r="HI36" i="12"/>
  <c r="HI37" i="12"/>
  <c r="HI38" i="12"/>
  <c r="HI39" i="12"/>
  <c r="HI40" i="12"/>
  <c r="HI41" i="12"/>
  <c r="HB43" i="12"/>
  <c r="HB44" i="12"/>
  <c r="HB45" i="12"/>
  <c r="HB46" i="12"/>
  <c r="HB47" i="12"/>
  <c r="HB48" i="12"/>
  <c r="GN42" i="12"/>
  <c r="GN43" i="12"/>
  <c r="GN44" i="12"/>
  <c r="GG39" i="12"/>
  <c r="GG40" i="12"/>
  <c r="GG41" i="12"/>
  <c r="GG42" i="12"/>
  <c r="GG43" i="12"/>
  <c r="GG44" i="12"/>
  <c r="GG45" i="12"/>
  <c r="GG46" i="12"/>
  <c r="GG47" i="12"/>
  <c r="GG48" i="12"/>
  <c r="FZ30" i="12"/>
  <c r="FZ31" i="12"/>
  <c r="FZ32" i="12"/>
  <c r="FZ33" i="12"/>
  <c r="FZ34" i="12"/>
  <c r="FZ35" i="12"/>
  <c r="FZ36" i="12"/>
  <c r="FZ46" i="12"/>
  <c r="FZ48" i="12"/>
  <c r="FS31" i="12"/>
  <c r="FS32" i="12"/>
  <c r="FS33" i="12"/>
  <c r="FS34" i="12"/>
  <c r="FS35" i="12"/>
  <c r="FS36" i="12"/>
  <c r="FS37" i="12"/>
  <c r="FS38" i="12"/>
  <c r="FS39" i="12"/>
  <c r="FS40" i="12"/>
  <c r="FS41" i="12"/>
  <c r="FS42" i="12"/>
  <c r="FS43" i="12"/>
  <c r="FS44" i="12"/>
  <c r="FS45" i="12"/>
  <c r="FS46" i="12"/>
  <c r="FS47" i="12"/>
  <c r="FS48" i="12"/>
  <c r="FL43" i="12"/>
  <c r="FL44" i="12"/>
  <c r="FL45" i="12"/>
  <c r="FL46" i="12"/>
  <c r="FL48" i="12"/>
  <c r="FE30" i="12"/>
  <c r="FE31" i="12"/>
  <c r="FE32" i="12"/>
  <c r="FE33" i="12"/>
  <c r="FE34" i="12"/>
  <c r="FE35" i="12"/>
  <c r="FE36" i="12"/>
  <c r="FE37" i="12"/>
  <c r="FE38" i="12"/>
  <c r="FE39" i="12"/>
  <c r="FE40" i="12"/>
  <c r="FE41" i="12"/>
  <c r="EQ46" i="12"/>
  <c r="EQ47" i="12"/>
  <c r="EQ48" i="12"/>
  <c r="EJ31" i="12"/>
  <c r="EJ32" i="12"/>
  <c r="EJ33" i="12"/>
  <c r="EC30" i="12"/>
  <c r="EC31" i="12"/>
  <c r="EC32" i="12"/>
  <c r="EC33" i="12"/>
  <c r="EC34" i="12"/>
  <c r="EC35" i="12"/>
  <c r="EC36" i="12"/>
  <c r="EC37" i="12"/>
  <c r="EC38" i="12"/>
  <c r="EC39" i="12"/>
  <c r="EC40" i="12"/>
  <c r="EC41" i="12"/>
  <c r="EC42" i="12"/>
  <c r="EC43" i="12"/>
  <c r="EC44" i="12"/>
  <c r="EC45" i="12"/>
  <c r="EC46" i="12"/>
  <c r="DV31" i="12"/>
  <c r="DV32" i="12"/>
  <c r="DV33" i="12"/>
  <c r="DV34" i="12"/>
  <c r="DV35" i="12"/>
  <c r="DV36" i="12"/>
  <c r="DV37" i="12"/>
  <c r="DV38" i="12"/>
  <c r="DV39" i="12"/>
  <c r="DV40" i="12"/>
  <c r="DV41" i="12"/>
  <c r="DV42" i="12"/>
  <c r="DV43" i="12"/>
  <c r="DV44" i="12"/>
  <c r="DV45" i="12"/>
  <c r="DV46" i="12"/>
  <c r="DV47" i="12"/>
  <c r="DV48" i="12"/>
  <c r="DO30" i="12"/>
  <c r="DO31" i="12"/>
  <c r="DO32" i="12"/>
  <c r="DO33" i="12"/>
  <c r="DO34" i="12"/>
  <c r="DO35" i="12"/>
  <c r="DO36" i="12"/>
  <c r="DH31" i="12"/>
  <c r="DH32" i="12"/>
  <c r="DH33" i="12"/>
  <c r="DH34" i="12"/>
  <c r="DH36" i="12"/>
  <c r="DH37" i="12"/>
  <c r="DH38" i="12"/>
  <c r="DH39" i="12"/>
  <c r="DH40" i="12"/>
  <c r="DH41" i="12"/>
  <c r="DH42" i="12"/>
  <c r="DH43" i="12"/>
  <c r="DH44" i="12"/>
  <c r="DH45" i="12"/>
  <c r="DH46" i="12"/>
  <c r="DH47" i="12"/>
  <c r="DH48" i="12"/>
  <c r="CM33" i="12"/>
  <c r="CM34" i="12"/>
  <c r="CM35" i="12"/>
  <c r="CM36" i="12"/>
  <c r="CM37" i="12"/>
  <c r="CM38" i="12"/>
  <c r="CM39" i="12"/>
  <c r="BY30" i="12"/>
  <c r="BY31" i="12"/>
  <c r="BY38" i="12"/>
  <c r="BY39" i="12"/>
  <c r="BY40" i="12"/>
  <c r="BY41" i="12"/>
  <c r="BY42" i="12"/>
  <c r="BY43" i="12"/>
  <c r="BY44" i="12"/>
  <c r="BY45" i="12"/>
  <c r="BY46" i="12"/>
  <c r="BY47" i="12"/>
  <c r="BY48" i="12"/>
  <c r="BR30" i="12"/>
  <c r="BR31" i="12"/>
  <c r="BR32" i="12"/>
  <c r="BR33" i="12"/>
  <c r="BR34" i="12"/>
  <c r="BR35" i="12"/>
  <c r="BR36" i="12"/>
  <c r="BR37" i="12"/>
  <c r="BR38" i="12"/>
  <c r="BR39" i="12"/>
  <c r="BR40" i="12"/>
  <c r="BR41" i="12"/>
  <c r="BR42" i="12"/>
  <c r="BR43" i="12"/>
  <c r="BK30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D30" i="12"/>
  <c r="BD31" i="12"/>
  <c r="BD32" i="12"/>
  <c r="BD33" i="12"/>
  <c r="BD34" i="12"/>
  <c r="BD35" i="12"/>
  <c r="IR32" i="12"/>
  <c r="IK30" i="12"/>
  <c r="ID43" i="12"/>
  <c r="HP43" i="12"/>
  <c r="HB30" i="12"/>
  <c r="GN46" i="12"/>
  <c r="GG30" i="12"/>
  <c r="FZ42" i="12"/>
  <c r="FS30" i="12"/>
  <c r="FL34" i="12"/>
  <c r="FE45" i="12"/>
  <c r="EQ39" i="12"/>
  <c r="EJ42" i="12"/>
  <c r="EC48" i="12"/>
  <c r="DV30" i="12"/>
  <c r="DO41" i="12"/>
  <c r="DH30" i="12"/>
  <c r="CT33" i="12"/>
  <c r="CF42" i="12"/>
  <c r="BY33" i="12"/>
  <c r="AT57" i="12"/>
  <c r="AT60" i="12"/>
  <c r="AT59" i="12"/>
  <c r="AT58" i="12"/>
  <c r="AT56" i="12"/>
  <c r="AT55" i="12"/>
  <c r="AT54" i="12"/>
  <c r="AT50" i="12"/>
  <c r="NH28" i="12" s="1"/>
  <c r="AT53" i="12"/>
  <c r="AT52" i="12"/>
  <c r="AT51" i="12"/>
  <c r="AT49" i="12"/>
  <c r="NA28" i="12" s="1"/>
  <c r="AT48" i="12"/>
  <c r="AT47" i="12"/>
  <c r="AT46" i="12"/>
  <c r="AT45" i="12"/>
  <c r="AT44" i="12"/>
  <c r="AT42" i="12"/>
  <c r="AT41" i="12"/>
  <c r="AT40" i="12"/>
  <c r="AT36" i="12"/>
  <c r="JN28" i="12" s="1"/>
  <c r="AT39" i="12"/>
  <c r="AT38" i="12"/>
  <c r="AT37" i="12"/>
  <c r="AT35" i="12"/>
  <c r="AT34" i="12"/>
  <c r="AT33" i="12"/>
  <c r="AT29" i="12"/>
  <c r="AT32" i="12"/>
  <c r="AT31" i="12"/>
  <c r="AT30" i="12"/>
  <c r="AT28" i="12"/>
  <c r="AT27" i="12"/>
  <c r="AT26" i="12"/>
  <c r="AT22" i="12"/>
  <c r="AT25" i="12"/>
  <c r="AT24" i="12"/>
  <c r="AT23" i="12"/>
  <c r="GA28" i="12" s="1"/>
  <c r="AT21" i="12"/>
  <c r="AT20" i="12"/>
  <c r="AT19" i="12"/>
  <c r="AT18" i="12"/>
  <c r="AT17" i="12"/>
  <c r="AT16" i="12"/>
  <c r="AT14" i="12"/>
  <c r="AT13" i="12"/>
  <c r="AT12" i="12"/>
  <c r="AT8" i="12"/>
  <c r="AT11" i="12"/>
  <c r="AT10" i="12"/>
  <c r="AT9" i="12"/>
  <c r="AT7" i="12"/>
  <c r="AT6" i="12"/>
  <c r="AT5" i="12"/>
  <c r="HM5" i="12" l="1"/>
  <c r="L41" i="12"/>
  <c r="L23" i="12"/>
  <c r="KS8" i="12"/>
  <c r="NR21" i="12"/>
  <c r="FW21" i="12"/>
  <c r="PV12" i="12"/>
  <c r="KZ9" i="12"/>
  <c r="FI23" i="12"/>
  <c r="PV23" i="12"/>
  <c r="HT6" i="12"/>
  <c r="HT8" i="12"/>
  <c r="HT11" i="12"/>
  <c r="HT17" i="12"/>
  <c r="CX17" i="12"/>
  <c r="GK11" i="12"/>
  <c r="NY6" i="12"/>
  <c r="HM15" i="12"/>
  <c r="NY21" i="12"/>
  <c r="HM16" i="12"/>
  <c r="GR11" i="12"/>
  <c r="GR20" i="12"/>
  <c r="GR8" i="12"/>
  <c r="FW9" i="12"/>
  <c r="HF14" i="12"/>
  <c r="CX10" i="12"/>
  <c r="FW11" i="12"/>
  <c r="HF10" i="12"/>
  <c r="NY18" i="12"/>
  <c r="PO5" i="12"/>
  <c r="NY20" i="12"/>
  <c r="HT24" i="12"/>
  <c r="FB15" i="12"/>
  <c r="HT19" i="12"/>
  <c r="PH6" i="12"/>
  <c r="PH18" i="12"/>
  <c r="PV22" i="12"/>
  <c r="PV8" i="12"/>
  <c r="ND21" i="12"/>
  <c r="MW17" i="12"/>
  <c r="MB12" i="12"/>
  <c r="LU6" i="12"/>
  <c r="KZ18" i="12"/>
  <c r="JQ7" i="12"/>
  <c r="JX5" i="12"/>
  <c r="HT20" i="12"/>
  <c r="HT22" i="12"/>
  <c r="HT12" i="12"/>
  <c r="HT10" i="12"/>
  <c r="HF13" i="12"/>
  <c r="HF17" i="12"/>
  <c r="FW6" i="12"/>
  <c r="CX8" i="12"/>
  <c r="NY12" i="12"/>
  <c r="NY17" i="12"/>
  <c r="LG9" i="12"/>
  <c r="MW12" i="12"/>
  <c r="MW20" i="12"/>
  <c r="KE9" i="12"/>
  <c r="PV7" i="12"/>
  <c r="JX15" i="12"/>
  <c r="PO17" i="12"/>
  <c r="JX11" i="12"/>
  <c r="PO6" i="12"/>
  <c r="PA23" i="12"/>
  <c r="JJ19" i="12"/>
  <c r="IV10" i="12"/>
  <c r="HM19" i="12"/>
  <c r="HM6" i="12"/>
  <c r="HF16" i="12"/>
  <c r="FW5" i="12"/>
  <c r="FW15" i="12"/>
  <c r="GR7" i="12"/>
  <c r="GR14" i="12"/>
  <c r="GR12" i="12"/>
  <c r="FI12" i="12"/>
  <c r="HT21" i="12"/>
  <c r="HT23" i="12"/>
  <c r="HT18" i="12"/>
  <c r="CX21" i="12"/>
  <c r="HM14" i="12"/>
  <c r="HM20" i="12"/>
  <c r="HM7" i="12"/>
  <c r="HM17" i="12"/>
  <c r="HF19" i="12"/>
  <c r="HF12" i="12"/>
  <c r="PV11" i="12"/>
  <c r="PV13" i="12"/>
  <c r="PA20" i="12"/>
  <c r="PH7" i="12"/>
  <c r="NR6" i="12"/>
  <c r="MW9" i="12"/>
  <c r="NY14" i="12"/>
  <c r="NY7" i="12"/>
  <c r="NY8" i="12"/>
  <c r="NY15" i="12"/>
  <c r="NY9" i="12"/>
  <c r="NY13" i="12"/>
  <c r="NK7" i="12"/>
  <c r="NY5" i="12"/>
  <c r="NY11" i="12"/>
  <c r="NY22" i="12"/>
  <c r="NY19" i="12"/>
  <c r="MW19" i="12"/>
  <c r="MW8" i="12"/>
  <c r="MW6" i="12"/>
  <c r="MW5" i="12"/>
  <c r="MW16" i="12"/>
  <c r="MW11" i="12"/>
  <c r="MW21" i="12"/>
  <c r="MW22" i="12"/>
  <c r="MW15" i="12"/>
  <c r="MW13" i="12"/>
  <c r="MW10" i="12"/>
  <c r="MW14" i="12"/>
  <c r="JX12" i="12"/>
  <c r="JX10" i="12"/>
  <c r="JX13" i="12"/>
  <c r="JX20" i="12"/>
  <c r="JX18" i="12"/>
  <c r="JX16" i="12"/>
  <c r="JX21" i="12"/>
  <c r="JX8" i="12"/>
  <c r="JX6" i="12"/>
  <c r="JX14" i="12"/>
  <c r="JX19" i="12"/>
  <c r="JC6" i="12"/>
  <c r="JX9" i="12"/>
  <c r="JX22" i="12"/>
  <c r="HT5" i="12"/>
  <c r="HT14" i="12"/>
  <c r="HT15" i="12"/>
  <c r="HT9" i="12"/>
  <c r="HT13" i="12"/>
  <c r="HM21" i="12"/>
  <c r="HM18" i="12"/>
  <c r="HF11" i="12"/>
  <c r="GR9" i="12"/>
  <c r="GR6" i="12"/>
  <c r="GR13" i="12"/>
  <c r="GR10" i="12"/>
  <c r="FB16" i="12"/>
  <c r="FW7" i="12"/>
  <c r="FW14" i="12"/>
  <c r="FW13" i="12"/>
  <c r="FW18" i="12"/>
  <c r="FW10" i="12"/>
  <c r="FW12" i="12"/>
  <c r="FW17" i="12"/>
  <c r="FW19" i="12"/>
  <c r="FW20" i="12"/>
  <c r="FW16" i="12"/>
  <c r="FW22" i="12"/>
  <c r="CX22" i="12"/>
  <c r="CX9" i="12"/>
  <c r="CX5" i="12"/>
  <c r="CX11" i="12"/>
  <c r="CX12" i="12"/>
  <c r="CX19" i="12"/>
  <c r="CX16" i="12"/>
  <c r="CX6" i="12"/>
  <c r="CX14" i="12"/>
  <c r="CX23" i="12"/>
  <c r="CX7" i="12"/>
  <c r="CX24" i="12"/>
  <c r="CX18" i="12"/>
  <c r="CX13" i="12"/>
  <c r="CX20" i="12"/>
  <c r="HF15" i="12"/>
  <c r="PG28" i="12"/>
  <c r="PE28" i="12"/>
  <c r="PF28" i="12"/>
  <c r="DX31" i="12"/>
  <c r="DW31" i="12"/>
  <c r="DY31" i="12"/>
  <c r="DX33" i="12"/>
  <c r="DY33" i="12"/>
  <c r="DW33" i="12"/>
  <c r="DZ33" i="12" s="1"/>
  <c r="DX47" i="12"/>
  <c r="DW47" i="12"/>
  <c r="DY47" i="12"/>
  <c r="DW44" i="12"/>
  <c r="DY44" i="12"/>
  <c r="DX44" i="12"/>
  <c r="DW45" i="12"/>
  <c r="DX45" i="12"/>
  <c r="DY45" i="12"/>
  <c r="DY43" i="12"/>
  <c r="DX43" i="12"/>
  <c r="DW43" i="12"/>
  <c r="DZ43" i="12" s="1"/>
  <c r="DX41" i="12"/>
  <c r="DW41" i="12"/>
  <c r="DY41" i="12"/>
  <c r="QW298" i="12"/>
  <c r="FU28" i="12"/>
  <c r="QV74" i="12"/>
  <c r="QW214" i="12"/>
  <c r="QW74" i="12"/>
  <c r="QW270" i="12"/>
  <c r="QV18" i="12"/>
  <c r="QV214" i="12"/>
  <c r="QV298" i="12"/>
  <c r="QV326" i="12"/>
  <c r="QV186" i="12"/>
  <c r="QU326" i="12"/>
  <c r="QU46" i="12"/>
  <c r="QV102" i="12"/>
  <c r="QV158" i="12"/>
  <c r="QU298" i="12"/>
  <c r="QW186" i="12"/>
  <c r="FV28" i="12"/>
  <c r="QW326" i="12"/>
  <c r="QU242" i="12"/>
  <c r="QV46" i="12"/>
  <c r="QU214" i="12"/>
  <c r="FT28" i="12"/>
  <c r="QV242" i="12"/>
  <c r="QW102" i="12"/>
  <c r="QU270" i="12"/>
  <c r="QU18" i="12"/>
  <c r="QW242" i="12"/>
  <c r="QV130" i="12"/>
  <c r="QW158" i="12"/>
  <c r="QU102" i="12"/>
  <c r="QW46" i="12"/>
  <c r="QU186" i="12"/>
  <c r="QU74" i="12"/>
  <c r="QU130" i="12"/>
  <c r="QV270" i="12"/>
  <c r="QW130" i="12"/>
  <c r="QU158" i="12"/>
  <c r="QW18" i="12"/>
  <c r="DW30" i="12"/>
  <c r="DX30" i="12"/>
  <c r="DY30" i="12"/>
  <c r="DW40" i="12"/>
  <c r="DX40" i="12"/>
  <c r="DY40" i="12"/>
  <c r="DW39" i="12"/>
  <c r="DX39" i="12"/>
  <c r="DY39" i="12"/>
  <c r="DX48" i="12"/>
  <c r="DW48" i="12"/>
  <c r="DY48" i="12"/>
  <c r="DX38" i="12"/>
  <c r="DW38" i="12"/>
  <c r="DY38" i="12"/>
  <c r="DY37" i="12"/>
  <c r="DX37" i="12"/>
  <c r="DW37" i="12"/>
  <c r="DW46" i="12"/>
  <c r="DX46" i="12"/>
  <c r="DY46" i="12"/>
  <c r="DW36" i="12"/>
  <c r="DX36" i="12"/>
  <c r="DY36" i="12"/>
  <c r="DY32" i="12"/>
  <c r="DW32" i="12"/>
  <c r="DX32" i="12"/>
  <c r="DW35" i="12"/>
  <c r="DX35" i="12"/>
  <c r="DY35" i="12"/>
  <c r="DW42" i="12"/>
  <c r="DY42" i="12"/>
  <c r="DX42" i="12"/>
  <c r="DY34" i="12"/>
  <c r="DW34" i="12"/>
  <c r="DX34" i="12"/>
  <c r="QU215" i="12"/>
  <c r="QV19" i="12"/>
  <c r="QU299" i="12"/>
  <c r="QU103" i="12"/>
  <c r="QU75" i="12"/>
  <c r="QU327" i="12"/>
  <c r="QV131" i="12"/>
  <c r="QV75" i="12"/>
  <c r="QV215" i="12"/>
  <c r="QV159" i="12"/>
  <c r="QU187" i="12"/>
  <c r="QU47" i="12"/>
  <c r="QW327" i="12"/>
  <c r="QU131" i="12"/>
  <c r="QW215" i="12"/>
  <c r="QU271" i="12"/>
  <c r="QV103" i="12"/>
  <c r="QV47" i="12"/>
  <c r="QV271" i="12"/>
  <c r="QW131" i="12"/>
  <c r="QV327" i="12"/>
  <c r="QU159" i="12"/>
  <c r="QW271" i="12"/>
  <c r="QW243" i="12"/>
  <c r="QV187" i="12"/>
  <c r="HR28" i="12"/>
  <c r="QW47" i="12"/>
  <c r="QU243" i="12"/>
  <c r="QW19" i="12"/>
  <c r="QW187" i="12"/>
  <c r="HS28" i="12"/>
  <c r="QW299" i="12"/>
  <c r="QW75" i="12"/>
  <c r="QW159" i="12"/>
  <c r="QU19" i="12"/>
  <c r="QW103" i="12"/>
  <c r="QV299" i="12"/>
  <c r="HQ28" i="12"/>
  <c r="QV243" i="12"/>
  <c r="QU156" i="12"/>
  <c r="QV16" i="12"/>
  <c r="QU100" i="12"/>
  <c r="QU128" i="12"/>
  <c r="QU44" i="12"/>
  <c r="QU296" i="12"/>
  <c r="QU240" i="12"/>
  <c r="QW268" i="12"/>
  <c r="CB28" i="12"/>
  <c r="QU184" i="12"/>
  <c r="QW100" i="12"/>
  <c r="BZ28" i="12"/>
  <c r="QV212" i="12"/>
  <c r="QV156" i="12"/>
  <c r="QW128" i="12"/>
  <c r="QV72" i="12"/>
  <c r="QV268" i="12"/>
  <c r="QW16" i="12"/>
  <c r="QW184" i="12"/>
  <c r="QW44" i="12"/>
  <c r="QV296" i="12"/>
  <c r="QV100" i="12"/>
  <c r="QW240" i="12"/>
  <c r="QU212" i="12"/>
  <c r="QW212" i="12"/>
  <c r="QV128" i="12"/>
  <c r="QW156" i="12"/>
  <c r="QV324" i="12"/>
  <c r="QV184" i="12"/>
  <c r="QU268" i="12"/>
  <c r="QW324" i="12"/>
  <c r="QV44" i="12"/>
  <c r="QV240" i="12"/>
  <c r="QW296" i="12"/>
  <c r="CA28" i="12"/>
  <c r="QU72" i="12"/>
  <c r="QW72" i="12"/>
  <c r="QU324" i="12"/>
  <c r="QU16" i="12"/>
  <c r="L14" i="12"/>
  <c r="L17" i="12"/>
  <c r="OC28" i="12"/>
  <c r="OE28" i="12"/>
  <c r="OD28" i="12"/>
  <c r="MG28" i="12"/>
  <c r="MH28" i="12"/>
  <c r="MF28" i="12"/>
  <c r="LZ28" i="12"/>
  <c r="MA28" i="12"/>
  <c r="LY28" i="12"/>
  <c r="MB28" i="12" s="1"/>
  <c r="NW28" i="12"/>
  <c r="NV28" i="12"/>
  <c r="NX28" i="12"/>
  <c r="LT28" i="12"/>
  <c r="LS28" i="12"/>
  <c r="LR28" i="12"/>
  <c r="NP28" i="12"/>
  <c r="NQ28" i="12"/>
  <c r="NO28" i="12"/>
  <c r="LD28" i="12"/>
  <c r="LE28" i="12"/>
  <c r="LF28" i="12"/>
  <c r="KW28" i="12"/>
  <c r="KX28" i="12"/>
  <c r="KY28" i="12"/>
  <c r="KW29" i="12"/>
  <c r="KX29" i="12"/>
  <c r="KY29" i="12"/>
  <c r="MV28" i="12"/>
  <c r="MU28" i="12"/>
  <c r="MT28" i="12"/>
  <c r="MO28" i="12"/>
  <c r="MN28" i="12"/>
  <c r="MM28" i="12"/>
  <c r="KQ28" i="12"/>
  <c r="KP28" i="12"/>
  <c r="KR28" i="12"/>
  <c r="QA28" i="12"/>
  <c r="PZ28" i="12"/>
  <c r="QB28" i="12"/>
  <c r="KI28" i="12"/>
  <c r="KK28" i="12"/>
  <c r="KJ28" i="12"/>
  <c r="PT28" i="12"/>
  <c r="PU28" i="12"/>
  <c r="PS28" i="12"/>
  <c r="KC28" i="12"/>
  <c r="KD28" i="12"/>
  <c r="KB28" i="12"/>
  <c r="KE28" i="12" s="1"/>
  <c r="PN28" i="12"/>
  <c r="PM28" i="12"/>
  <c r="PL28" i="12"/>
  <c r="JW28" i="12"/>
  <c r="JU28" i="12"/>
  <c r="JV28" i="12"/>
  <c r="OX28" i="12"/>
  <c r="OY28" i="12"/>
  <c r="JH28" i="12"/>
  <c r="JG28" i="12"/>
  <c r="JI28" i="12"/>
  <c r="JA28" i="12"/>
  <c r="JB28" i="12"/>
  <c r="OR28" i="12"/>
  <c r="OQ28" i="12"/>
  <c r="OS28" i="12"/>
  <c r="IU28" i="12"/>
  <c r="IS28" i="12"/>
  <c r="IT28" i="12"/>
  <c r="OK28" i="12"/>
  <c r="OJ28" i="12"/>
  <c r="OL28" i="12"/>
  <c r="QW282" i="12"/>
  <c r="QW58" i="12"/>
  <c r="QU226" i="12"/>
  <c r="QU114" i="12"/>
  <c r="QU198" i="12"/>
  <c r="QW30" i="12"/>
  <c r="QV170" i="12"/>
  <c r="QV198" i="12"/>
  <c r="QV86" i="12"/>
  <c r="QU142" i="12"/>
  <c r="QV310" i="12"/>
  <c r="QV226" i="12"/>
  <c r="GP28" i="12"/>
  <c r="QU30" i="12"/>
  <c r="QW310" i="12"/>
  <c r="QU86" i="12"/>
  <c r="QV338" i="12"/>
  <c r="QW86" i="12"/>
  <c r="QW198" i="12"/>
  <c r="QW338" i="12"/>
  <c r="QU338" i="12"/>
  <c r="QW114" i="12"/>
  <c r="GO28" i="12"/>
  <c r="QW254" i="12"/>
  <c r="QW170" i="12"/>
  <c r="QU282" i="12"/>
  <c r="QV142" i="12"/>
  <c r="QV114" i="12"/>
  <c r="QV282" i="12"/>
  <c r="QU58" i="12"/>
  <c r="QV58" i="12"/>
  <c r="QU310" i="12"/>
  <c r="QU254" i="12"/>
  <c r="QV254" i="12"/>
  <c r="QW226" i="12"/>
  <c r="QV30" i="12"/>
  <c r="QW142" i="12"/>
  <c r="QU170" i="12"/>
  <c r="GQ28" i="12"/>
  <c r="QU253" i="12"/>
  <c r="QV197" i="12"/>
  <c r="QV85" i="12"/>
  <c r="QV337" i="12"/>
  <c r="QU197" i="12"/>
  <c r="QU337" i="12"/>
  <c r="QW85" i="12"/>
  <c r="QU309" i="12"/>
  <c r="QU141" i="12"/>
  <c r="QW57" i="12"/>
  <c r="QU281" i="12"/>
  <c r="QW253" i="12"/>
  <c r="QW281" i="12"/>
  <c r="QV169" i="12"/>
  <c r="QW141" i="12"/>
  <c r="QW169" i="12"/>
  <c r="QV225" i="12"/>
  <c r="QV29" i="12"/>
  <c r="QV141" i="12"/>
  <c r="QV57" i="12"/>
  <c r="QU57" i="12"/>
  <c r="QW309" i="12"/>
  <c r="QU85" i="12"/>
  <c r="QW197" i="12"/>
  <c r="QW113" i="12"/>
  <c r="QV281" i="12"/>
  <c r="QU169" i="12"/>
  <c r="QV253" i="12"/>
  <c r="QU113" i="12"/>
  <c r="QW29" i="12"/>
  <c r="QU225" i="12"/>
  <c r="QV309" i="12"/>
  <c r="QU29" i="12"/>
  <c r="QW225" i="12"/>
  <c r="QW337" i="12"/>
  <c r="QV113" i="12"/>
  <c r="QU82" i="12"/>
  <c r="QW166" i="12"/>
  <c r="QV306" i="12"/>
  <c r="QU110" i="12"/>
  <c r="QV222" i="12"/>
  <c r="QU306" i="12"/>
  <c r="QW194" i="12"/>
  <c r="QU222" i="12"/>
  <c r="QW110" i="12"/>
  <c r="GH28" i="12"/>
  <c r="QU278" i="12"/>
  <c r="QV250" i="12"/>
  <c r="QU138" i="12"/>
  <c r="QU334" i="12"/>
  <c r="QV82" i="12"/>
  <c r="QV278" i="12"/>
  <c r="GI28" i="12"/>
  <c r="QW54" i="12"/>
  <c r="QU54" i="12"/>
  <c r="QU194" i="12"/>
  <c r="QV334" i="12"/>
  <c r="QU26" i="12"/>
  <c r="QU250" i="12"/>
  <c r="QW334" i="12"/>
  <c r="QW138" i="12"/>
  <c r="QV26" i="12"/>
  <c r="QV110" i="12"/>
  <c r="QW222" i="12"/>
  <c r="QV54" i="12"/>
  <c r="QW278" i="12"/>
  <c r="QV166" i="12"/>
  <c r="QW250" i="12"/>
  <c r="QW82" i="12"/>
  <c r="QU166" i="12"/>
  <c r="QW26" i="12"/>
  <c r="GJ28" i="12"/>
  <c r="QV138" i="12"/>
  <c r="QW306" i="12"/>
  <c r="QV194" i="12"/>
  <c r="QV137" i="12"/>
  <c r="QV165" i="12"/>
  <c r="QV333" i="12"/>
  <c r="QU305" i="12"/>
  <c r="QW277" i="12"/>
  <c r="QU333" i="12"/>
  <c r="QW53" i="12"/>
  <c r="QU249" i="12"/>
  <c r="QW305" i="12"/>
  <c r="QV221" i="12"/>
  <c r="QU277" i="12"/>
  <c r="QW137" i="12"/>
  <c r="EM28" i="12"/>
  <c r="EL28" i="12"/>
  <c r="QV53" i="12"/>
  <c r="QV25" i="12"/>
  <c r="QV249" i="12"/>
  <c r="QU25" i="12"/>
  <c r="QW333" i="12"/>
  <c r="QV193" i="12"/>
  <c r="QV81" i="12"/>
  <c r="QU193" i="12"/>
  <c r="QW221" i="12"/>
  <c r="EK28" i="12"/>
  <c r="QW165" i="12"/>
  <c r="QW25" i="12"/>
  <c r="QV277" i="12"/>
  <c r="QW81" i="12"/>
  <c r="QW193" i="12"/>
  <c r="QU221" i="12"/>
  <c r="QW249" i="12"/>
  <c r="QW109" i="12"/>
  <c r="QU53" i="12"/>
  <c r="QV305" i="12"/>
  <c r="QU137" i="12"/>
  <c r="QV109" i="12"/>
  <c r="QU81" i="12"/>
  <c r="QU165" i="12"/>
  <c r="QU109" i="12"/>
  <c r="QV133" i="12"/>
  <c r="QU301" i="12"/>
  <c r="QV273" i="12"/>
  <c r="QU133" i="12"/>
  <c r="QW329" i="12"/>
  <c r="QU189" i="12"/>
  <c r="QV217" i="12"/>
  <c r="EF28" i="12"/>
  <c r="QW105" i="12"/>
  <c r="QW133" i="12"/>
  <c r="QV21" i="12"/>
  <c r="QU21" i="12"/>
  <c r="QU161" i="12"/>
  <c r="QV301" i="12"/>
  <c r="EE28" i="12"/>
  <c r="QV245" i="12"/>
  <c r="QW21" i="12"/>
  <c r="QV49" i="12"/>
  <c r="QV189" i="12"/>
  <c r="QW161" i="12"/>
  <c r="QW273" i="12"/>
  <c r="QW49" i="12"/>
  <c r="QU273" i="12"/>
  <c r="QW301" i="12"/>
  <c r="QW77" i="12"/>
  <c r="QW217" i="12"/>
  <c r="QU77" i="12"/>
  <c r="QW245" i="12"/>
  <c r="QU49" i="12"/>
  <c r="QV77" i="12"/>
  <c r="QV329" i="12"/>
  <c r="QV161" i="12"/>
  <c r="QU105" i="12"/>
  <c r="QW189" i="12"/>
  <c r="ED28" i="12"/>
  <c r="QU217" i="12"/>
  <c r="QU245" i="12"/>
  <c r="QU329" i="12"/>
  <c r="QV105" i="12"/>
  <c r="QW330" i="12"/>
  <c r="QU246" i="12"/>
  <c r="QU218" i="12"/>
  <c r="QW106" i="12"/>
  <c r="QU22" i="12"/>
  <c r="QV218" i="12"/>
  <c r="QU330" i="12"/>
  <c r="QU302" i="12"/>
  <c r="QV302" i="12"/>
  <c r="QU106" i="12"/>
  <c r="QV246" i="12"/>
  <c r="QU134" i="12"/>
  <c r="QV274" i="12"/>
  <c r="QU78" i="12"/>
  <c r="QW274" i="12"/>
  <c r="QV190" i="12"/>
  <c r="QU274" i="12"/>
  <c r="QV330" i="12"/>
  <c r="QW162" i="12"/>
  <c r="QV106" i="12"/>
  <c r="QV162" i="12"/>
  <c r="QW302" i="12"/>
  <c r="QU162" i="12"/>
  <c r="QX162" i="12" s="1"/>
  <c r="RA162" i="12" s="1"/>
  <c r="QV78" i="12"/>
  <c r="QU50" i="12"/>
  <c r="QW50" i="12"/>
  <c r="QW246" i="12"/>
  <c r="QV22" i="12"/>
  <c r="QU190" i="12"/>
  <c r="GB29" i="12"/>
  <c r="QW22" i="12"/>
  <c r="QW190" i="12"/>
  <c r="QW134" i="12"/>
  <c r="QV134" i="12"/>
  <c r="QW78" i="12"/>
  <c r="QV50" i="12"/>
  <c r="QW218" i="12"/>
  <c r="GA29" i="12"/>
  <c r="GC29" i="12"/>
  <c r="QV237" i="12"/>
  <c r="QW69" i="12"/>
  <c r="QV293" i="12"/>
  <c r="QU153" i="12"/>
  <c r="QU237" i="12"/>
  <c r="QW153" i="12"/>
  <c r="QV265" i="12"/>
  <c r="QW209" i="12"/>
  <c r="QV41" i="12"/>
  <c r="QV69" i="12"/>
  <c r="QW181" i="12"/>
  <c r="QU181" i="12"/>
  <c r="QU265" i="12"/>
  <c r="QV125" i="12"/>
  <c r="QU69" i="12"/>
  <c r="QU293" i="12"/>
  <c r="QW265" i="12"/>
  <c r="QV181" i="12"/>
  <c r="QV153" i="12"/>
  <c r="QW125" i="12"/>
  <c r="QW41" i="12"/>
  <c r="QW293" i="12"/>
  <c r="QW13" i="12"/>
  <c r="QV321" i="12"/>
  <c r="QW321" i="12"/>
  <c r="QU41" i="12"/>
  <c r="QV97" i="12"/>
  <c r="QW97" i="12"/>
  <c r="QU321" i="12"/>
  <c r="QW237" i="12"/>
  <c r="QU209" i="12"/>
  <c r="QV13" i="12"/>
  <c r="QU125" i="12"/>
  <c r="QV209" i="12"/>
  <c r="DQ28" i="12"/>
  <c r="QU13" i="12"/>
  <c r="DR28" i="12"/>
  <c r="QU97" i="12"/>
  <c r="QU154" i="12"/>
  <c r="QV42" i="12"/>
  <c r="QW266" i="12"/>
  <c r="QV154" i="12"/>
  <c r="QW98" i="12"/>
  <c r="QU182" i="12"/>
  <c r="QW182" i="12"/>
  <c r="QW42" i="12"/>
  <c r="QW322" i="12"/>
  <c r="QV14" i="12"/>
  <c r="QU266" i="12"/>
  <c r="QV294" i="12"/>
  <c r="QW126" i="12"/>
  <c r="QU42" i="12"/>
  <c r="QV70" i="12"/>
  <c r="FM28" i="12"/>
  <c r="QW238" i="12"/>
  <c r="QU322" i="12"/>
  <c r="QV98" i="12"/>
  <c r="FN28" i="12"/>
  <c r="QW294" i="12"/>
  <c r="QU126" i="12"/>
  <c r="QW210" i="12"/>
  <c r="QU70" i="12"/>
  <c r="QV322" i="12"/>
  <c r="QW14" i="12"/>
  <c r="QV238" i="12"/>
  <c r="QV126" i="12"/>
  <c r="QU14" i="12"/>
  <c r="QU210" i="12"/>
  <c r="QV210" i="12"/>
  <c r="QV266" i="12"/>
  <c r="QU294" i="12"/>
  <c r="QW154" i="12"/>
  <c r="QU98" i="12"/>
  <c r="QU238" i="12"/>
  <c r="QV182" i="12"/>
  <c r="FO28" i="12"/>
  <c r="QW70" i="12"/>
  <c r="QV93" i="12"/>
  <c r="QU233" i="12"/>
  <c r="QW149" i="12"/>
  <c r="QW65" i="12"/>
  <c r="QW261" i="12"/>
  <c r="QU65" i="12"/>
  <c r="QW317" i="12"/>
  <c r="QU289" i="12"/>
  <c r="QV289" i="12"/>
  <c r="QU37" i="12"/>
  <c r="QU261" i="12"/>
  <c r="QW37" i="12"/>
  <c r="QV65" i="12"/>
  <c r="QV317" i="12"/>
  <c r="QV9" i="12"/>
  <c r="QW205" i="12"/>
  <c r="QV177" i="12"/>
  <c r="QW93" i="12"/>
  <c r="QV233" i="12"/>
  <c r="QU93" i="12"/>
  <c r="QW289" i="12"/>
  <c r="QW121" i="12"/>
  <c r="QU317" i="12"/>
  <c r="QW9" i="12"/>
  <c r="QV121" i="12"/>
  <c r="QV205" i="12"/>
  <c r="QU205" i="12"/>
  <c r="QV37" i="12"/>
  <c r="QW177" i="12"/>
  <c r="QU177" i="12"/>
  <c r="QV149" i="12"/>
  <c r="QU121" i="12"/>
  <c r="QV261" i="12"/>
  <c r="QW233" i="12"/>
  <c r="QU149" i="12"/>
  <c r="QU9" i="12"/>
  <c r="DI29" i="12"/>
  <c r="DJ29" i="12"/>
  <c r="QV10" i="12"/>
  <c r="QW10" i="12"/>
  <c r="QV94" i="12"/>
  <c r="QW94" i="12"/>
  <c r="FH28" i="12"/>
  <c r="QW178" i="12"/>
  <c r="QU262" i="12"/>
  <c r="QV150" i="12"/>
  <c r="QV290" i="12"/>
  <c r="FG28" i="12"/>
  <c r="QU318" i="12"/>
  <c r="QV206" i="12"/>
  <c r="QW150" i="12"/>
  <c r="QV262" i="12"/>
  <c r="FF28" i="12"/>
  <c r="QV122" i="12"/>
  <c r="QV38" i="12"/>
  <c r="QW234" i="12"/>
  <c r="QV66" i="12"/>
  <c r="QW206" i="12"/>
  <c r="QU38" i="12"/>
  <c r="QV234" i="12"/>
  <c r="QV178" i="12"/>
  <c r="QU122" i="12"/>
  <c r="QU150" i="12"/>
  <c r="QU234" i="12"/>
  <c r="QW66" i="12"/>
  <c r="QU10" i="12"/>
  <c r="QW38" i="12"/>
  <c r="QU66" i="12"/>
  <c r="QW318" i="12"/>
  <c r="QU178" i="12"/>
  <c r="QW262" i="12"/>
  <c r="QU206" i="12"/>
  <c r="QW122" i="12"/>
  <c r="QU94" i="12"/>
  <c r="QV318" i="12"/>
  <c r="QU290" i="12"/>
  <c r="QW290" i="12"/>
  <c r="QU257" i="12"/>
  <c r="QW229" i="12"/>
  <c r="QW285" i="12"/>
  <c r="QU5" i="12"/>
  <c r="QU201" i="12"/>
  <c r="QW313" i="12"/>
  <c r="QU61" i="12"/>
  <c r="QW33" i="12"/>
  <c r="QW89" i="12"/>
  <c r="QU145" i="12"/>
  <c r="QV201" i="12"/>
  <c r="DC28" i="12"/>
  <c r="QV173" i="12"/>
  <c r="QV285" i="12"/>
  <c r="QW173" i="12"/>
  <c r="DD28" i="12"/>
  <c r="QW117" i="12"/>
  <c r="QV229" i="12"/>
  <c r="QU173" i="12"/>
  <c r="QV5" i="12"/>
  <c r="QV33" i="12"/>
  <c r="QW201" i="12"/>
  <c r="QU89" i="12"/>
  <c r="QV89" i="12"/>
  <c r="QV313" i="12"/>
  <c r="QU313" i="12"/>
  <c r="QU285" i="12"/>
  <c r="QV145" i="12"/>
  <c r="QW5" i="12"/>
  <c r="DB28" i="12"/>
  <c r="QW61" i="12"/>
  <c r="QV117" i="12"/>
  <c r="QU117" i="12"/>
  <c r="QU33" i="12"/>
  <c r="QU229" i="12"/>
  <c r="QW257" i="12"/>
  <c r="QW145" i="12"/>
  <c r="QV61" i="12"/>
  <c r="QV257" i="12"/>
  <c r="QU118" i="12"/>
  <c r="EZ28" i="12"/>
  <c r="QU202" i="12"/>
  <c r="QW314" i="12"/>
  <c r="QV202" i="12"/>
  <c r="QU230" i="12"/>
  <c r="QW202" i="12"/>
  <c r="QV314" i="12"/>
  <c r="QW34" i="12"/>
  <c r="QU174" i="12"/>
  <c r="QU34" i="12"/>
  <c r="QV62" i="12"/>
  <c r="QU258" i="12"/>
  <c r="EY28" i="12"/>
  <c r="QU90" i="12"/>
  <c r="QU62" i="12"/>
  <c r="FA28" i="12"/>
  <c r="QV174" i="12"/>
  <c r="QU6" i="12"/>
  <c r="QV258" i="12"/>
  <c r="QU146" i="12"/>
  <c r="QW90" i="12"/>
  <c r="QV118" i="12"/>
  <c r="QU314" i="12"/>
  <c r="QU286" i="12"/>
  <c r="QW146" i="12"/>
  <c r="QV34" i="12"/>
  <c r="QW258" i="12"/>
  <c r="QW286" i="12"/>
  <c r="QW118" i="12"/>
  <c r="QV230" i="12"/>
  <c r="QW62" i="12"/>
  <c r="QW6" i="12"/>
  <c r="QW230" i="12"/>
  <c r="QV6" i="12"/>
  <c r="QW174" i="12"/>
  <c r="QV90" i="12"/>
  <c r="QV146" i="12"/>
  <c r="QV286" i="12"/>
  <c r="QV87" i="12"/>
  <c r="QW59" i="12"/>
  <c r="IN28" i="12"/>
  <c r="IM28" i="12"/>
  <c r="QU31" i="12"/>
  <c r="QU255" i="12"/>
  <c r="QV339" i="12"/>
  <c r="QU59" i="12"/>
  <c r="QW255" i="12"/>
  <c r="QW199" i="12"/>
  <c r="QV171" i="12"/>
  <c r="QV115" i="12"/>
  <c r="QV227" i="12"/>
  <c r="QW143" i="12"/>
  <c r="QV311" i="12"/>
  <c r="QW87" i="12"/>
  <c r="QW171" i="12"/>
  <c r="QW31" i="12"/>
  <c r="QW115" i="12"/>
  <c r="QW283" i="12"/>
  <c r="QU339" i="12"/>
  <c r="QU199" i="12"/>
  <c r="QV59" i="12"/>
  <c r="QV255" i="12"/>
  <c r="QU311" i="12"/>
  <c r="QW311" i="12"/>
  <c r="QV143" i="12"/>
  <c r="QW227" i="12"/>
  <c r="QU87" i="12"/>
  <c r="QV199" i="12"/>
  <c r="QV283" i="12"/>
  <c r="QU115" i="12"/>
  <c r="QU143" i="12"/>
  <c r="QW339" i="12"/>
  <c r="IL28" i="12"/>
  <c r="QV31" i="12"/>
  <c r="QU171" i="12"/>
  <c r="QU283" i="12"/>
  <c r="QU227" i="12"/>
  <c r="QV168" i="12"/>
  <c r="QU56" i="12"/>
  <c r="QV252" i="12"/>
  <c r="QU112" i="12"/>
  <c r="QU28" i="12"/>
  <c r="QU140" i="12"/>
  <c r="QW280" i="12"/>
  <c r="QW84" i="12"/>
  <c r="QV196" i="12"/>
  <c r="QW112" i="12"/>
  <c r="QV28" i="12"/>
  <c r="QW308" i="12"/>
  <c r="QW196" i="12"/>
  <c r="QV140" i="12"/>
  <c r="QV280" i="12"/>
  <c r="QU252" i="12"/>
  <c r="QW56" i="12"/>
  <c r="QW140" i="12"/>
  <c r="QU308" i="12"/>
  <c r="QW252" i="12"/>
  <c r="QW336" i="12"/>
  <c r="QV56" i="12"/>
  <c r="QW28" i="12"/>
  <c r="QU168" i="12"/>
  <c r="QV84" i="12"/>
  <c r="QW168" i="12"/>
  <c r="QV224" i="12"/>
  <c r="QU280" i="12"/>
  <c r="QW224" i="12"/>
  <c r="CU28" i="12"/>
  <c r="QV336" i="12"/>
  <c r="CV28" i="12"/>
  <c r="QV112" i="12"/>
  <c r="QU84" i="12"/>
  <c r="QU336" i="12"/>
  <c r="CW28" i="12"/>
  <c r="QV308" i="12"/>
  <c r="QU224" i="12"/>
  <c r="QU196" i="12"/>
  <c r="QW80" i="12"/>
  <c r="QW276" i="12"/>
  <c r="QV108" i="12"/>
  <c r="QW304" i="12"/>
  <c r="QW192" i="12"/>
  <c r="QV80" i="12"/>
  <c r="QV24" i="12"/>
  <c r="QV52" i="12"/>
  <c r="QV304" i="12"/>
  <c r="QW52" i="12"/>
  <c r="QW108" i="12"/>
  <c r="QW332" i="12"/>
  <c r="QW136" i="12"/>
  <c r="CO28" i="12"/>
  <c r="CN28" i="12"/>
  <c r="CP28" i="12"/>
  <c r="QW220" i="12"/>
  <c r="QV248" i="12"/>
  <c r="QV136" i="12"/>
  <c r="QV220" i="12"/>
  <c r="QW248" i="12"/>
  <c r="QU304" i="12"/>
  <c r="QU332" i="12"/>
  <c r="QU220" i="12"/>
  <c r="QW24" i="12"/>
  <c r="QU164" i="12"/>
  <c r="QU276" i="12"/>
  <c r="QU248" i="12"/>
  <c r="QV276" i="12"/>
  <c r="QU24" i="12"/>
  <c r="QU192" i="12"/>
  <c r="QW164" i="12"/>
  <c r="QU52" i="12"/>
  <c r="QU136" i="12"/>
  <c r="QV192" i="12"/>
  <c r="QV332" i="12"/>
  <c r="QU80" i="12"/>
  <c r="QV164" i="12"/>
  <c r="QU108" i="12"/>
  <c r="QW195" i="12"/>
  <c r="QU27" i="12"/>
  <c r="QV335" i="12"/>
  <c r="QU111" i="12"/>
  <c r="QV279" i="12"/>
  <c r="QU251" i="12"/>
  <c r="IF28" i="12"/>
  <c r="QV167" i="12"/>
  <c r="QV251" i="12"/>
  <c r="QV83" i="12"/>
  <c r="QV111" i="12"/>
  <c r="QU335" i="12"/>
  <c r="QU279" i="12"/>
  <c r="QU139" i="12"/>
  <c r="QV55" i="12"/>
  <c r="QU195" i="12"/>
  <c r="IE28" i="12"/>
  <c r="QW279" i="12"/>
  <c r="QU223" i="12"/>
  <c r="QW335" i="12"/>
  <c r="QW83" i="12"/>
  <c r="QV307" i="12"/>
  <c r="QW27" i="12"/>
  <c r="QU307" i="12"/>
  <c r="IG28" i="12"/>
  <c r="QW167" i="12"/>
  <c r="QW111" i="12"/>
  <c r="QV223" i="12"/>
  <c r="QW55" i="12"/>
  <c r="QW139" i="12"/>
  <c r="QW223" i="12"/>
  <c r="QU83" i="12"/>
  <c r="QV139" i="12"/>
  <c r="QW251" i="12"/>
  <c r="QV195" i="12"/>
  <c r="QU55" i="12"/>
  <c r="QV27" i="12"/>
  <c r="QU167" i="12"/>
  <c r="QW307" i="12"/>
  <c r="QV107" i="12"/>
  <c r="HX28" i="12"/>
  <c r="QV275" i="12"/>
  <c r="QU331" i="12"/>
  <c r="QU247" i="12"/>
  <c r="QV191" i="12"/>
  <c r="QU303" i="12"/>
  <c r="QU135" i="12"/>
  <c r="QU163" i="12"/>
  <c r="QV247" i="12"/>
  <c r="QW163" i="12"/>
  <c r="HY28" i="12"/>
  <c r="QU219" i="12"/>
  <c r="QU79" i="12"/>
  <c r="QW303" i="12"/>
  <c r="QW51" i="12"/>
  <c r="QW275" i="12"/>
  <c r="QV303" i="12"/>
  <c r="QW247" i="12"/>
  <c r="QW107" i="12"/>
  <c r="QW23" i="12"/>
  <c r="QU51" i="12"/>
  <c r="QV219" i="12"/>
  <c r="QU23" i="12"/>
  <c r="QU275" i="12"/>
  <c r="HZ28" i="12"/>
  <c r="QU191" i="12"/>
  <c r="QV135" i="12"/>
  <c r="QW331" i="12"/>
  <c r="QU107" i="12"/>
  <c r="QV23" i="12"/>
  <c r="QV331" i="12"/>
  <c r="QV163" i="12"/>
  <c r="QV79" i="12"/>
  <c r="QW191" i="12"/>
  <c r="QW135" i="12"/>
  <c r="QW79" i="12"/>
  <c r="QV51" i="12"/>
  <c r="QW219" i="12"/>
  <c r="QU188" i="12"/>
  <c r="QW216" i="12"/>
  <c r="CI28" i="12"/>
  <c r="QW76" i="12"/>
  <c r="QU132" i="12"/>
  <c r="QW244" i="12"/>
  <c r="QU76" i="12"/>
  <c r="QW20" i="12"/>
  <c r="QW272" i="12"/>
  <c r="CG28" i="12"/>
  <c r="QU272" i="12"/>
  <c r="QV132" i="12"/>
  <c r="QU160" i="12"/>
  <c r="QV20" i="12"/>
  <c r="QV244" i="12"/>
  <c r="QU300" i="12"/>
  <c r="QV188" i="12"/>
  <c r="QW132" i="12"/>
  <c r="QV272" i="12"/>
  <c r="QU48" i="12"/>
  <c r="QV300" i="12"/>
  <c r="QU104" i="12"/>
  <c r="QV76" i="12"/>
  <c r="QW104" i="12"/>
  <c r="QV216" i="12"/>
  <c r="QW160" i="12"/>
  <c r="QV48" i="12"/>
  <c r="QW48" i="12"/>
  <c r="QW300" i="12"/>
  <c r="QV160" i="12"/>
  <c r="QW328" i="12"/>
  <c r="QW188" i="12"/>
  <c r="QU20" i="12"/>
  <c r="QU216" i="12"/>
  <c r="CH28" i="12"/>
  <c r="QU244" i="12"/>
  <c r="QV328" i="12"/>
  <c r="QU328" i="12"/>
  <c r="QV104" i="12"/>
  <c r="QW96" i="12"/>
  <c r="QV180" i="12"/>
  <c r="QV12" i="12"/>
  <c r="QW236" i="12"/>
  <c r="QW180" i="12"/>
  <c r="QV320" i="12"/>
  <c r="QU152" i="12"/>
  <c r="QW68" i="12"/>
  <c r="QW320" i="12"/>
  <c r="QW292" i="12"/>
  <c r="QU180" i="12"/>
  <c r="QV208" i="12"/>
  <c r="QW264" i="12"/>
  <c r="QW40" i="12"/>
  <c r="QV124" i="12"/>
  <c r="QU320" i="12"/>
  <c r="QV152" i="12"/>
  <c r="QV236" i="12"/>
  <c r="QU124" i="12"/>
  <c r="QW124" i="12"/>
  <c r="BU28" i="12"/>
  <c r="QU264" i="12"/>
  <c r="QV96" i="12"/>
  <c r="BT28" i="12"/>
  <c r="QU208" i="12"/>
  <c r="QU12" i="12"/>
  <c r="QU68" i="12"/>
  <c r="QV264" i="12"/>
  <c r="BS28" i="12"/>
  <c r="BV28" i="12" s="1"/>
  <c r="QU236" i="12"/>
  <c r="QU292" i="12"/>
  <c r="QW208" i="12"/>
  <c r="QU40" i="12"/>
  <c r="QV68" i="12"/>
  <c r="QU96" i="12"/>
  <c r="QW152" i="12"/>
  <c r="QV40" i="12"/>
  <c r="QV292" i="12"/>
  <c r="QW12" i="12"/>
  <c r="QV155" i="12"/>
  <c r="QW323" i="12"/>
  <c r="QU239" i="12"/>
  <c r="QV239" i="12"/>
  <c r="QV43" i="12"/>
  <c r="HJ28" i="12"/>
  <c r="QV323" i="12"/>
  <c r="QV183" i="12"/>
  <c r="HL28" i="12"/>
  <c r="QU99" i="12"/>
  <c r="QW43" i="12"/>
  <c r="QV127" i="12"/>
  <c r="QW127" i="12"/>
  <c r="QU15" i="12"/>
  <c r="QW155" i="12"/>
  <c r="HK28" i="12"/>
  <c r="QU267" i="12"/>
  <c r="QU43" i="12"/>
  <c r="QW99" i="12"/>
  <c r="QU183" i="12"/>
  <c r="QW211" i="12"/>
  <c r="QW295" i="12"/>
  <c r="QU155" i="12"/>
  <c r="QV15" i="12"/>
  <c r="QU127" i="12"/>
  <c r="QV295" i="12"/>
  <c r="QV211" i="12"/>
  <c r="QV267" i="12"/>
  <c r="QW267" i="12"/>
  <c r="QW71" i="12"/>
  <c r="QU295" i="12"/>
  <c r="QW183" i="12"/>
  <c r="QW239" i="12"/>
  <c r="QU211" i="12"/>
  <c r="QW15" i="12"/>
  <c r="QU323" i="12"/>
  <c r="QU71" i="12"/>
  <c r="QV99" i="12"/>
  <c r="QV71" i="12"/>
  <c r="QU88" i="12"/>
  <c r="QV200" i="12"/>
  <c r="QU312" i="12"/>
  <c r="QW312" i="12"/>
  <c r="QW200" i="12"/>
  <c r="QU116" i="12"/>
  <c r="QW88" i="12"/>
  <c r="QV312" i="12"/>
  <c r="QV256" i="12"/>
  <c r="QU4" i="12"/>
  <c r="QV4" i="12"/>
  <c r="QW144" i="12"/>
  <c r="BF28" i="12"/>
  <c r="QV116" i="12"/>
  <c r="QU284" i="12"/>
  <c r="QW116" i="12"/>
  <c r="QU172" i="12"/>
  <c r="QV228" i="12"/>
  <c r="QU256" i="12"/>
  <c r="QW4" i="12"/>
  <c r="QU32" i="12"/>
  <c r="QU228" i="12"/>
  <c r="QV144" i="12"/>
  <c r="QU200" i="12"/>
  <c r="QV88" i="12"/>
  <c r="QV60" i="12"/>
  <c r="QU60" i="12"/>
  <c r="QV32" i="12"/>
  <c r="QW284" i="12"/>
  <c r="QU144" i="12"/>
  <c r="QW60" i="12"/>
  <c r="QV284" i="12"/>
  <c r="QW256" i="12"/>
  <c r="QW32" i="12"/>
  <c r="BE28" i="12"/>
  <c r="QW228" i="12"/>
  <c r="QV172" i="12"/>
  <c r="QW172" i="12"/>
  <c r="BG28" i="12"/>
  <c r="QW231" i="12"/>
  <c r="QW7" i="12"/>
  <c r="QW287" i="12"/>
  <c r="GW28" i="12"/>
  <c r="QV259" i="12"/>
  <c r="QV287" i="12"/>
  <c r="QW315" i="12"/>
  <c r="QW35" i="12"/>
  <c r="QV63" i="12"/>
  <c r="QU259" i="12"/>
  <c r="QW175" i="12"/>
  <c r="QW147" i="12"/>
  <c r="GV28" i="12"/>
  <c r="QW91" i="12"/>
  <c r="QU147" i="12"/>
  <c r="QV35" i="12"/>
  <c r="QV147" i="12"/>
  <c r="QU119" i="12"/>
  <c r="QU203" i="12"/>
  <c r="QV175" i="12"/>
  <c r="QW259" i="12"/>
  <c r="QU231" i="12"/>
  <c r="QV119" i="12"/>
  <c r="QU91" i="12"/>
  <c r="QU287" i="12"/>
  <c r="QW119" i="12"/>
  <c r="QU35" i="12"/>
  <c r="QV203" i="12"/>
  <c r="QV231" i="12"/>
  <c r="QU63" i="12"/>
  <c r="QU315" i="12"/>
  <c r="GX28" i="12"/>
  <c r="QV7" i="12"/>
  <c r="QU175" i="12"/>
  <c r="QW63" i="12"/>
  <c r="QW203" i="12"/>
  <c r="QU7" i="12"/>
  <c r="QV315" i="12"/>
  <c r="QV91" i="12"/>
  <c r="QU123" i="12"/>
  <c r="QV207" i="12"/>
  <c r="QU11" i="12"/>
  <c r="QU207" i="12"/>
  <c r="QV291" i="12"/>
  <c r="QU291" i="12"/>
  <c r="QW179" i="12"/>
  <c r="QV67" i="12"/>
  <c r="QU95" i="12"/>
  <c r="QU263" i="12"/>
  <c r="QW151" i="12"/>
  <c r="QU39" i="12"/>
  <c r="QW291" i="12"/>
  <c r="QV319" i="12"/>
  <c r="QV263" i="12"/>
  <c r="HD28" i="12"/>
  <c r="HC28" i="12"/>
  <c r="QU151" i="12"/>
  <c r="QU179" i="12"/>
  <c r="QV39" i="12"/>
  <c r="QW319" i="12"/>
  <c r="HE28" i="12"/>
  <c r="QW263" i="12"/>
  <c r="QW235" i="12"/>
  <c r="QV11" i="12"/>
  <c r="QV151" i="12"/>
  <c r="QW11" i="12"/>
  <c r="QU235" i="12"/>
  <c r="QV123" i="12"/>
  <c r="QV95" i="12"/>
  <c r="QU67" i="12"/>
  <c r="QW123" i="12"/>
  <c r="QW67" i="12"/>
  <c r="QW207" i="12"/>
  <c r="QV235" i="12"/>
  <c r="QU319" i="12"/>
  <c r="QW95" i="12"/>
  <c r="QV179" i="12"/>
  <c r="QW39" i="12"/>
  <c r="QV176" i="12"/>
  <c r="QV64" i="12"/>
  <c r="BM28" i="12"/>
  <c r="QU120" i="12"/>
  <c r="QW120" i="12"/>
  <c r="QU260" i="12"/>
  <c r="QU204" i="12"/>
  <c r="QU92" i="12"/>
  <c r="QV316" i="12"/>
  <c r="QW260" i="12"/>
  <c r="QW288" i="12"/>
  <c r="QW232" i="12"/>
  <c r="QU64" i="12"/>
  <c r="QU316" i="12"/>
  <c r="QU288" i="12"/>
  <c r="QW36" i="12"/>
  <c r="QV204" i="12"/>
  <c r="QW92" i="12"/>
  <c r="QV120" i="12"/>
  <c r="QU148" i="12"/>
  <c r="QW176" i="12"/>
  <c r="QU232" i="12"/>
  <c r="QW8" i="12"/>
  <c r="QV148" i="12"/>
  <c r="BL28" i="12"/>
  <c r="QV92" i="12"/>
  <c r="QW64" i="12"/>
  <c r="QW204" i="12"/>
  <c r="BN28" i="12"/>
  <c r="QW316" i="12"/>
  <c r="QV232" i="12"/>
  <c r="QV36" i="12"/>
  <c r="QU36" i="12"/>
  <c r="QV8" i="12"/>
  <c r="QU8" i="12"/>
  <c r="QW148" i="12"/>
  <c r="QU176" i="12"/>
  <c r="QV260" i="12"/>
  <c r="QV288" i="12"/>
  <c r="L35" i="12"/>
  <c r="L20" i="12"/>
  <c r="L38" i="12"/>
  <c r="L29" i="12"/>
  <c r="HT7" i="12"/>
  <c r="PV14" i="12"/>
  <c r="PV10" i="12"/>
  <c r="IV8" i="12"/>
  <c r="KZ24" i="12"/>
  <c r="FB11" i="12"/>
  <c r="DE16" i="12"/>
  <c r="BO16" i="12"/>
  <c r="PH12" i="12"/>
  <c r="LU11" i="12"/>
  <c r="FI10" i="12"/>
  <c r="CQ11" i="12"/>
  <c r="FP16" i="12"/>
  <c r="CJ20" i="12"/>
  <c r="GR5" i="12"/>
  <c r="PV18" i="12"/>
  <c r="CQ7" i="12"/>
  <c r="CQ10" i="12"/>
  <c r="LG14" i="12"/>
  <c r="GD11" i="12"/>
  <c r="BH12" i="12"/>
  <c r="PH21" i="12"/>
  <c r="ND14" i="12"/>
  <c r="HM8" i="12"/>
  <c r="IV20" i="12"/>
  <c r="BH23" i="12"/>
  <c r="MB16" i="12"/>
  <c r="CJ24" i="12"/>
  <c r="EN10" i="12"/>
  <c r="MB18" i="12"/>
  <c r="PV16" i="12"/>
  <c r="JQ21" i="12"/>
  <c r="PV21" i="12"/>
  <c r="LU20" i="12"/>
  <c r="PO16" i="12"/>
  <c r="PH9" i="12"/>
  <c r="EG22" i="12"/>
  <c r="EN17" i="12"/>
  <c r="KE10" i="12"/>
  <c r="EU11" i="12"/>
  <c r="KZ23" i="12"/>
  <c r="JC17" i="12"/>
  <c r="CJ12" i="12"/>
  <c r="JQ17" i="12"/>
  <c r="PO7" i="12"/>
  <c r="FB12" i="12"/>
  <c r="CC8" i="12"/>
  <c r="PH10" i="12"/>
  <c r="NR17" i="12"/>
  <c r="OT24" i="12"/>
  <c r="CQ24" i="12"/>
  <c r="FI22" i="12"/>
  <c r="FB18" i="12"/>
  <c r="BH22" i="12"/>
  <c r="BV24" i="12"/>
  <c r="PH8" i="12"/>
  <c r="CJ13" i="12"/>
  <c r="FP13" i="12"/>
  <c r="PH11" i="12"/>
  <c r="JC24" i="12"/>
  <c r="GK21" i="12"/>
  <c r="FP6" i="12"/>
  <c r="EN5" i="12"/>
  <c r="JQ24" i="12"/>
  <c r="PV17" i="12"/>
  <c r="JC16" i="12"/>
  <c r="JC11" i="12"/>
  <c r="HF9" i="12"/>
  <c r="PO14" i="12"/>
  <c r="MB13" i="12"/>
  <c r="CQ6" i="12"/>
  <c r="EN20" i="12"/>
  <c r="JJ20" i="12"/>
  <c r="JQ8" i="12"/>
  <c r="GD7" i="12"/>
  <c r="EN14" i="12"/>
  <c r="JC7" i="12"/>
  <c r="JC8" i="12"/>
  <c r="DE24" i="12"/>
  <c r="NK19" i="12"/>
  <c r="GR22" i="12"/>
  <c r="JQ6" i="12"/>
  <c r="FI18" i="12"/>
  <c r="KZ22" i="12"/>
  <c r="CJ9" i="12"/>
  <c r="DS7" i="12"/>
  <c r="KZ6" i="12"/>
  <c r="JQ20" i="12"/>
  <c r="JJ17" i="12"/>
  <c r="DE8" i="12"/>
  <c r="FB21" i="12"/>
  <c r="PV15" i="12"/>
  <c r="JC9" i="12"/>
  <c r="JQ14" i="12"/>
  <c r="JQ22" i="12"/>
  <c r="DL10" i="12"/>
  <c r="PV24" i="12"/>
  <c r="DS22" i="12"/>
  <c r="JQ18" i="12"/>
  <c r="LU12" i="12"/>
  <c r="FI7" i="12"/>
  <c r="ND15" i="12"/>
  <c r="NR15" i="12"/>
  <c r="DS23" i="12"/>
  <c r="LG12" i="12"/>
  <c r="IV17" i="12"/>
  <c r="JC23" i="12"/>
  <c r="NK20" i="12"/>
  <c r="JJ24" i="12"/>
  <c r="NR14" i="12"/>
  <c r="PV20" i="12"/>
  <c r="JC22" i="12"/>
  <c r="PO21" i="12"/>
  <c r="NR5" i="12"/>
  <c r="EU22" i="12"/>
  <c r="DE7" i="12"/>
  <c r="NK13" i="12"/>
  <c r="BH5" i="12"/>
  <c r="HM13" i="12"/>
  <c r="LU24" i="12"/>
  <c r="HF7" i="12"/>
  <c r="FI11" i="12"/>
  <c r="EG20" i="12"/>
  <c r="EU21" i="12"/>
  <c r="LU10" i="12"/>
  <c r="FI9" i="12"/>
  <c r="ND20" i="12"/>
  <c r="FB10" i="12"/>
  <c r="BH7" i="12"/>
  <c r="CJ14" i="12"/>
  <c r="PA24" i="12"/>
  <c r="DL8" i="12"/>
  <c r="BH9" i="12"/>
  <c r="CQ18" i="12"/>
  <c r="PA5" i="12"/>
  <c r="EN18" i="12"/>
  <c r="LG8" i="12"/>
  <c r="EN15" i="12"/>
  <c r="DS12" i="12"/>
  <c r="CC17" i="12"/>
  <c r="NK8" i="12"/>
  <c r="PH5" i="12"/>
  <c r="ND17" i="12"/>
  <c r="ND7" i="12"/>
  <c r="PH14" i="12"/>
  <c r="FB14" i="12"/>
  <c r="FI6" i="12"/>
  <c r="PV6" i="12"/>
  <c r="LG21" i="12"/>
  <c r="EG9" i="12"/>
  <c r="KS11" i="12"/>
  <c r="EG24" i="12"/>
  <c r="HF6" i="12"/>
  <c r="GR19" i="12"/>
  <c r="GR18" i="12"/>
  <c r="EN11" i="12"/>
  <c r="LG13" i="12"/>
  <c r="PV19" i="12"/>
  <c r="FI14" i="12"/>
  <c r="IV9" i="12"/>
  <c r="KZ10" i="12"/>
  <c r="MB14" i="12"/>
  <c r="ND18" i="12"/>
  <c r="FI13" i="12"/>
  <c r="BH6" i="12"/>
  <c r="ND13" i="12"/>
  <c r="PO20" i="12"/>
  <c r="PH16" i="12"/>
  <c r="DZ5" i="12"/>
  <c r="LU21" i="12"/>
  <c r="PO19" i="12"/>
  <c r="GR21" i="12"/>
  <c r="CJ19" i="12"/>
  <c r="IV16" i="12"/>
  <c r="MP20" i="12"/>
  <c r="PO11" i="12"/>
  <c r="LG19" i="12"/>
  <c r="ND16" i="12"/>
  <c r="ND10" i="12"/>
  <c r="CJ21" i="12"/>
  <c r="CJ18" i="12"/>
  <c r="EG21" i="12"/>
  <c r="LG18" i="12"/>
  <c r="CJ11" i="12"/>
  <c r="FI24" i="12"/>
  <c r="LU8" i="12"/>
  <c r="EN6" i="12"/>
  <c r="MB11" i="12"/>
  <c r="JC19" i="12"/>
  <c r="JJ10" i="12"/>
  <c r="FP20" i="12"/>
  <c r="BH24" i="12"/>
  <c r="BO6" i="12"/>
  <c r="JQ23" i="12"/>
  <c r="JJ12" i="12"/>
  <c r="ND12" i="12"/>
  <c r="PO10" i="12"/>
  <c r="CJ22" i="12"/>
  <c r="EG5" i="12"/>
  <c r="FP21" i="12"/>
  <c r="BH13" i="12"/>
  <c r="ND11" i="12"/>
  <c r="ND19" i="12"/>
  <c r="DZ13" i="12"/>
  <c r="CC10" i="12"/>
  <c r="FP11" i="12"/>
  <c r="FP10" i="12"/>
  <c r="BH15" i="12"/>
  <c r="FP15" i="12"/>
  <c r="EN16" i="12"/>
  <c r="FP12" i="12"/>
  <c r="FB8" i="12"/>
  <c r="ND9" i="12"/>
  <c r="FP14" i="12"/>
  <c r="KS7" i="12"/>
  <c r="IV23" i="12"/>
  <c r="PO13" i="12"/>
  <c r="FI8" i="12"/>
  <c r="IV11" i="12"/>
  <c r="GR17" i="12"/>
  <c r="MB10" i="12"/>
  <c r="NK15" i="12"/>
  <c r="EG23" i="12"/>
  <c r="FP8" i="12"/>
  <c r="EN12" i="12"/>
  <c r="PO15" i="12"/>
  <c r="HF5" i="12"/>
  <c r="PH15" i="12"/>
  <c r="FP7" i="12"/>
  <c r="IV6" i="12"/>
  <c r="JJ18" i="12"/>
  <c r="PH13" i="12"/>
  <c r="MB9" i="12"/>
  <c r="EN23" i="12"/>
  <c r="DL14" i="12"/>
  <c r="NR10" i="12"/>
  <c r="PH22" i="12"/>
  <c r="BV23" i="12"/>
  <c r="EU5" i="12"/>
  <c r="JQ13" i="12"/>
  <c r="CQ22" i="12"/>
  <c r="IV19" i="12"/>
  <c r="NR19" i="12"/>
  <c r="LG23" i="12"/>
  <c r="EN13" i="12"/>
  <c r="FB17" i="12"/>
  <c r="FP17" i="12"/>
  <c r="EG14" i="12"/>
  <c r="FP9" i="12"/>
  <c r="MB15" i="12"/>
  <c r="KZ15" i="12"/>
  <c r="KZ21" i="12"/>
  <c r="JJ6" i="12"/>
  <c r="JJ16" i="12"/>
  <c r="CJ10" i="12"/>
  <c r="BO22" i="12"/>
  <c r="PO24" i="12"/>
  <c r="LG22" i="12"/>
  <c r="DE17" i="12"/>
  <c r="PH19" i="12"/>
  <c r="CQ8" i="12"/>
  <c r="KZ5" i="12"/>
  <c r="FB19" i="12"/>
  <c r="JJ21" i="12"/>
  <c r="PO18" i="12"/>
  <c r="CJ7" i="12"/>
  <c r="NR8" i="12"/>
  <c r="IV24" i="12"/>
  <c r="BO5" i="12"/>
  <c r="EU13" i="12"/>
  <c r="DE23" i="12"/>
  <c r="MB5" i="12"/>
  <c r="JC18" i="12"/>
  <c r="EU23" i="12"/>
  <c r="KZ14" i="12"/>
  <c r="FP18" i="12"/>
  <c r="DE19" i="12"/>
  <c r="EG16" i="12"/>
  <c r="JJ22" i="12"/>
  <c r="BH8" i="12"/>
  <c r="CJ15" i="12"/>
  <c r="NK17" i="12"/>
  <c r="EU12" i="12"/>
  <c r="MB17" i="12"/>
  <c r="LG20" i="12"/>
  <c r="PH23" i="12"/>
  <c r="CC12" i="12"/>
  <c r="NK9" i="12"/>
  <c r="CC16" i="12"/>
  <c r="PH17" i="12"/>
  <c r="LG16" i="12"/>
  <c r="FI5" i="12"/>
  <c r="JC15" i="12"/>
  <c r="PO12" i="12"/>
  <c r="DL7" i="12"/>
  <c r="JJ7" i="12"/>
  <c r="CC13" i="12"/>
  <c r="DE12" i="12"/>
  <c r="JC10" i="12"/>
  <c r="NR12" i="12"/>
  <c r="PV5" i="12"/>
  <c r="CQ14" i="12"/>
  <c r="EU20" i="12"/>
  <c r="EN8" i="12"/>
  <c r="ND5" i="12"/>
  <c r="EG12" i="12"/>
  <c r="DE20" i="12"/>
  <c r="IV14" i="12"/>
  <c r="JQ15" i="12"/>
  <c r="OF8" i="12"/>
  <c r="LU23" i="12"/>
  <c r="FP5" i="12"/>
  <c r="LU22" i="12"/>
  <c r="NK10" i="12"/>
  <c r="NR18" i="12"/>
  <c r="JQ11" i="12"/>
  <c r="LU16" i="12"/>
  <c r="JQ16" i="12"/>
  <c r="PO22" i="12"/>
  <c r="KE15" i="12"/>
  <c r="NK6" i="12"/>
  <c r="JQ10" i="12"/>
  <c r="PO23" i="12"/>
  <c r="EU18" i="12"/>
  <c r="CJ5" i="12"/>
  <c r="BH19" i="12"/>
  <c r="JC14" i="12"/>
  <c r="MB20" i="12"/>
  <c r="ND6" i="12"/>
  <c r="BH21" i="12"/>
  <c r="GD8" i="12"/>
  <c r="EN19" i="12"/>
  <c r="MB8" i="12"/>
  <c r="MB6" i="12"/>
  <c r="FI15" i="12"/>
  <c r="KZ13" i="12"/>
  <c r="IV5" i="12"/>
  <c r="CQ9" i="12"/>
  <c r="JQ9" i="12"/>
  <c r="DL17" i="12"/>
  <c r="DE10" i="12"/>
  <c r="LU7" i="12"/>
  <c r="LU5" i="12"/>
  <c r="KL22" i="12"/>
  <c r="CJ6" i="12"/>
  <c r="PA9" i="12"/>
  <c r="JC13" i="12"/>
  <c r="PO9" i="12"/>
  <c r="EN21" i="12"/>
  <c r="EG18" i="12"/>
  <c r="BH20" i="12"/>
  <c r="OM11" i="12"/>
  <c r="JJ8" i="12"/>
  <c r="CQ23" i="12"/>
  <c r="HM9" i="12"/>
  <c r="EG15" i="12"/>
  <c r="DS14" i="12"/>
  <c r="JQ12" i="12"/>
  <c r="NK18" i="12"/>
  <c r="CJ8" i="12"/>
  <c r="NR13" i="12"/>
  <c r="NR22" i="12"/>
  <c r="BO17" i="12"/>
  <c r="NR20" i="12"/>
  <c r="FB9" i="12"/>
  <c r="IV18" i="12"/>
  <c r="CQ21" i="12"/>
  <c r="MI22" i="12"/>
  <c r="EN9" i="12"/>
  <c r="GK5" i="12"/>
  <c r="BV21" i="12"/>
  <c r="IV13" i="12"/>
  <c r="MB22" i="12"/>
  <c r="FI21" i="12"/>
  <c r="DZ8" i="12"/>
  <c r="NK21" i="12"/>
  <c r="BH11" i="12"/>
  <c r="NR11" i="12"/>
  <c r="LU14" i="12"/>
  <c r="DZ17" i="12"/>
  <c r="LG6" i="12"/>
  <c r="JQ19" i="12"/>
  <c r="OF5" i="12"/>
  <c r="FB13" i="12"/>
  <c r="JQ5" i="12"/>
  <c r="KZ8" i="12"/>
  <c r="MB21" i="12"/>
  <c r="FP19" i="12"/>
  <c r="EG17" i="12"/>
  <c r="EU14" i="12"/>
  <c r="LU19" i="12"/>
  <c r="FI17" i="12"/>
  <c r="JC20" i="12"/>
  <c r="NR9" i="12"/>
  <c r="FB20" i="12"/>
  <c r="EG19" i="12"/>
  <c r="HM12" i="12"/>
  <c r="DE15" i="12"/>
  <c r="GR16" i="12"/>
  <c r="BH18" i="12"/>
  <c r="JJ23" i="12"/>
  <c r="CC14" i="12"/>
  <c r="FI16" i="12"/>
  <c r="LU9" i="12"/>
  <c r="DE21" i="12"/>
  <c r="BO7" i="12"/>
  <c r="EN7" i="12"/>
  <c r="DE11" i="12"/>
  <c r="JJ15" i="12"/>
  <c r="KE20" i="12"/>
  <c r="GK7" i="12"/>
  <c r="GK15" i="12"/>
  <c r="JJ11" i="12"/>
  <c r="CJ16" i="12"/>
  <c r="CC7" i="12"/>
  <c r="LG7" i="12"/>
  <c r="CJ17" i="12"/>
  <c r="CC9" i="12"/>
  <c r="LU18" i="12"/>
  <c r="CQ12" i="12"/>
  <c r="JC12" i="12"/>
  <c r="KZ20" i="12"/>
  <c r="MB23" i="12"/>
  <c r="LG5" i="12"/>
  <c r="NK5" i="12"/>
  <c r="KZ17" i="12"/>
  <c r="DZ12" i="12"/>
  <c r="EU6" i="12"/>
  <c r="LG15" i="12"/>
  <c r="PH24" i="12"/>
  <c r="MB19" i="12"/>
  <c r="KS14" i="12"/>
  <c r="PH20" i="12"/>
  <c r="NK16" i="12"/>
  <c r="IV12" i="12"/>
  <c r="DS10" i="12"/>
  <c r="JJ5" i="12"/>
  <c r="IV22" i="12"/>
  <c r="DE22" i="12"/>
  <c r="IV15" i="12"/>
  <c r="DE5" i="12"/>
  <c r="MB7" i="12"/>
  <c r="NR7" i="12"/>
  <c r="EU24" i="12"/>
  <c r="HF8" i="12"/>
  <c r="DE9" i="12"/>
  <c r="KZ16" i="12"/>
  <c r="BV14" i="12"/>
  <c r="EN24" i="12"/>
  <c r="BH17" i="12"/>
  <c r="NK22" i="12"/>
  <c r="LU13" i="12"/>
  <c r="BV22" i="12"/>
  <c r="EN22" i="12"/>
  <c r="CQ20" i="12"/>
  <c r="KZ11" i="12"/>
  <c r="BH10" i="12"/>
  <c r="JJ13" i="12"/>
  <c r="CJ23" i="12"/>
  <c r="JJ9" i="12"/>
  <c r="BH16" i="12"/>
  <c r="IV7" i="12"/>
  <c r="DE6" i="12"/>
  <c r="BH14" i="12"/>
  <c r="DE14" i="12"/>
  <c r="BV15" i="12"/>
  <c r="ND8" i="12"/>
  <c r="DE18" i="12"/>
  <c r="IV21" i="12"/>
  <c r="EU17" i="12"/>
  <c r="OF7" i="12"/>
  <c r="CQ13" i="12"/>
  <c r="CQ19" i="12"/>
  <c r="LG10" i="12"/>
  <c r="FI20" i="12"/>
  <c r="JC21" i="12"/>
  <c r="OF10" i="12"/>
  <c r="MB24" i="12"/>
  <c r="KZ7" i="12"/>
  <c r="BV12" i="12"/>
  <c r="NR16" i="12"/>
  <c r="DL23" i="12"/>
  <c r="EU19" i="12"/>
  <c r="MP9" i="12"/>
  <c r="CC11" i="12"/>
  <c r="OT6" i="12"/>
  <c r="GK22" i="12"/>
  <c r="DZ24" i="12"/>
  <c r="BO9" i="12"/>
  <c r="PO8" i="12"/>
  <c r="EU15" i="12"/>
  <c r="DZ18" i="12"/>
  <c r="FB22" i="12"/>
  <c r="DE13" i="12"/>
  <c r="EU9" i="12"/>
  <c r="EU10" i="12"/>
  <c r="NK11" i="12"/>
  <c r="IA12" i="12"/>
  <c r="OF19" i="12"/>
  <c r="EU16" i="12"/>
  <c r="JC5" i="12"/>
  <c r="HM10" i="12"/>
  <c r="OF21" i="12"/>
  <c r="OM14" i="12"/>
  <c r="OF15" i="12"/>
  <c r="OF17" i="12"/>
  <c r="OF18" i="12"/>
  <c r="BV11" i="12"/>
  <c r="OF6" i="12"/>
  <c r="DL15" i="12"/>
  <c r="FI19" i="12"/>
  <c r="LG11" i="12"/>
  <c r="KS21" i="12"/>
  <c r="OF13" i="12"/>
  <c r="KZ12" i="12"/>
  <c r="DL13" i="12"/>
  <c r="OF12" i="12"/>
  <c r="DL22" i="12"/>
  <c r="OF14" i="12"/>
  <c r="LU15" i="12"/>
  <c r="CQ5" i="12"/>
  <c r="HM11" i="12"/>
  <c r="OF9" i="12"/>
  <c r="DZ6" i="12"/>
  <c r="CQ15" i="12"/>
  <c r="FB5" i="12"/>
  <c r="DL5" i="12"/>
  <c r="FB7" i="12"/>
  <c r="DL21" i="12"/>
  <c r="DL18" i="12"/>
  <c r="CQ17" i="12"/>
  <c r="EU8" i="12"/>
  <c r="OF16" i="12"/>
  <c r="DL24" i="12"/>
  <c r="LU17" i="12"/>
  <c r="DL16" i="12"/>
  <c r="OF22" i="12"/>
  <c r="DL19" i="12"/>
  <c r="NK12" i="12"/>
  <c r="CQ16" i="12"/>
  <c r="DS8" i="12"/>
  <c r="DL11" i="12"/>
  <c r="DL6" i="12"/>
  <c r="DL9" i="12"/>
  <c r="LG17" i="12"/>
  <c r="DL20" i="12"/>
  <c r="BO23" i="12"/>
  <c r="FB6" i="12"/>
  <c r="KZ19" i="12"/>
  <c r="DL12" i="12"/>
  <c r="OF11" i="12"/>
  <c r="OF20" i="12"/>
  <c r="EG8" i="12"/>
  <c r="EU7" i="12"/>
  <c r="NK14" i="12"/>
  <c r="PA12" i="12"/>
  <c r="OT21" i="12"/>
  <c r="OT18" i="12"/>
  <c r="OM22" i="12"/>
  <c r="MP18" i="12"/>
  <c r="MI15" i="12"/>
  <c r="MI24" i="12"/>
  <c r="MI16" i="12"/>
  <c r="KS20" i="12"/>
  <c r="KL7" i="12"/>
  <c r="KL12" i="12"/>
  <c r="IA17" i="12"/>
  <c r="GK20" i="12"/>
  <c r="GD17" i="12"/>
  <c r="EG13" i="12"/>
  <c r="DS13" i="12"/>
  <c r="DS19" i="12"/>
  <c r="DS18" i="12"/>
  <c r="CC15" i="12"/>
  <c r="BV7" i="12"/>
  <c r="BV10" i="12"/>
  <c r="BO24" i="12"/>
  <c r="PA16" i="12"/>
  <c r="OT15" i="12"/>
  <c r="OT9" i="12"/>
  <c r="OM18" i="12"/>
  <c r="OM5" i="12"/>
  <c r="OM9" i="12"/>
  <c r="OM15" i="12"/>
  <c r="MP24" i="12"/>
  <c r="MP13" i="12"/>
  <c r="MP5" i="12"/>
  <c r="MP12" i="12"/>
  <c r="MI9" i="12"/>
  <c r="MI6" i="12"/>
  <c r="MI11" i="12"/>
  <c r="KS10" i="12"/>
  <c r="KL10" i="12"/>
  <c r="KL20" i="12"/>
  <c r="KL6" i="12"/>
  <c r="KE19" i="12"/>
  <c r="KE13" i="12"/>
  <c r="IA22" i="12"/>
  <c r="IA10" i="12"/>
  <c r="HF18" i="12"/>
  <c r="HF20" i="12"/>
  <c r="GK19" i="12"/>
  <c r="GK10" i="12"/>
  <c r="GD12" i="12"/>
  <c r="GD14" i="12"/>
  <c r="EG11" i="12"/>
  <c r="DZ9" i="12"/>
  <c r="DS24" i="12"/>
  <c r="DS17" i="12"/>
  <c r="DS16" i="12"/>
  <c r="DS11" i="12"/>
  <c r="CC18" i="12"/>
  <c r="CC22" i="12"/>
  <c r="CC21" i="12"/>
  <c r="BV19" i="12"/>
  <c r="BO8" i="12"/>
  <c r="BO11" i="12"/>
  <c r="BV20" i="12"/>
  <c r="IA6" i="12"/>
  <c r="KE11" i="12"/>
  <c r="GD19" i="12"/>
  <c r="CC5" i="12"/>
  <c r="IA14" i="12"/>
  <c r="OT22" i="12"/>
  <c r="PA8" i="12"/>
  <c r="CC6" i="12"/>
  <c r="MP22" i="12"/>
  <c r="KE21" i="12"/>
  <c r="KL5" i="12"/>
  <c r="PA22" i="12"/>
  <c r="KS23" i="12"/>
  <c r="OT16" i="12"/>
  <c r="IA21" i="12"/>
  <c r="IA5" i="12"/>
  <c r="GK6" i="12"/>
  <c r="PA21" i="12"/>
  <c r="DZ16" i="12"/>
  <c r="GK18" i="12"/>
  <c r="CC23" i="12"/>
  <c r="MI19" i="12"/>
  <c r="GD13" i="12"/>
  <c r="KS19" i="12"/>
  <c r="OT11" i="12"/>
  <c r="GK12" i="12"/>
  <c r="KE6" i="12"/>
  <c r="OT5" i="12"/>
  <c r="MI20" i="12"/>
  <c r="PA15" i="12"/>
  <c r="GD21" i="12"/>
  <c r="OT7" i="12"/>
  <c r="CC20" i="12"/>
  <c r="BV17" i="12"/>
  <c r="OM10" i="12"/>
  <c r="MP16" i="12"/>
  <c r="MP21" i="12"/>
  <c r="MP10" i="12"/>
  <c r="KS24" i="12"/>
  <c r="DZ21" i="12"/>
  <c r="DS9" i="12"/>
  <c r="BV9" i="12"/>
  <c r="OM12" i="12"/>
  <c r="GK16" i="12"/>
  <c r="KL17" i="12"/>
  <c r="OM13" i="12"/>
  <c r="KL13" i="12"/>
  <c r="PA6" i="12"/>
  <c r="PA10" i="12"/>
  <c r="MP6" i="12"/>
  <c r="GD10" i="12"/>
  <c r="KS18" i="12"/>
  <c r="DS21" i="12"/>
  <c r="MI13" i="12"/>
  <c r="KL14" i="12"/>
  <c r="IA11" i="12"/>
  <c r="KS9" i="12"/>
  <c r="GK14" i="12"/>
  <c r="OT17" i="12"/>
  <c r="DZ19" i="12"/>
  <c r="GD9" i="12"/>
  <c r="OT14" i="12"/>
  <c r="IA15" i="12"/>
  <c r="MP19" i="12"/>
  <c r="KE22" i="12"/>
  <c r="PA19" i="12"/>
  <c r="GK8" i="12"/>
  <c r="DZ15" i="12"/>
  <c r="PA17" i="12"/>
  <c r="DS6" i="12"/>
  <c r="KE16" i="12"/>
  <c r="KL16" i="12"/>
  <c r="BO10" i="12"/>
  <c r="BO13" i="12"/>
  <c r="OT13" i="12"/>
  <c r="IO5" i="12"/>
  <c r="GD16" i="12"/>
  <c r="MP8" i="12"/>
  <c r="EG6" i="12"/>
  <c r="MI5" i="12"/>
  <c r="MI10" i="12"/>
  <c r="MI12" i="12"/>
  <c r="IA23" i="12"/>
  <c r="MI8" i="12"/>
  <c r="OM17" i="12"/>
  <c r="MP23" i="12"/>
  <c r="KS17" i="12"/>
  <c r="PA18" i="12"/>
  <c r="OT12" i="12"/>
  <c r="KS6" i="12"/>
  <c r="OT23" i="12"/>
  <c r="GK9" i="12"/>
  <c r="IA18" i="12"/>
  <c r="BO20" i="12"/>
  <c r="KL11" i="12"/>
  <c r="BV8" i="12"/>
  <c r="KE12" i="12"/>
  <c r="OT19" i="12"/>
  <c r="BV13" i="12"/>
  <c r="PA7" i="12"/>
  <c r="IA13" i="12"/>
  <c r="KL15" i="12"/>
  <c r="OM7" i="12"/>
  <c r="GD6" i="12"/>
  <c r="KL21" i="12"/>
  <c r="IA19" i="12"/>
  <c r="KS15" i="12"/>
  <c r="OM16" i="12"/>
  <c r="DZ22" i="12"/>
  <c r="OM24" i="12"/>
  <c r="BO21" i="12"/>
  <c r="DZ20" i="12"/>
  <c r="KL18" i="12"/>
  <c r="KE18" i="12"/>
  <c r="BV5" i="12"/>
  <c r="GD20" i="12"/>
  <c r="MP17" i="12"/>
  <c r="IA16" i="12"/>
  <c r="KL9" i="12"/>
  <c r="DZ7" i="12"/>
  <c r="GD5" i="12"/>
  <c r="EG10" i="12"/>
  <c r="BO12" i="12"/>
  <c r="OT8" i="12"/>
  <c r="KE17" i="12"/>
  <c r="MI14" i="12"/>
  <c r="GD22" i="12"/>
  <c r="GK17" i="12"/>
  <c r="KS13" i="12"/>
  <c r="OT10" i="12"/>
  <c r="MI7" i="12"/>
  <c r="DZ11" i="12"/>
  <c r="IA20" i="12"/>
  <c r="PA13" i="12"/>
  <c r="DZ23" i="12"/>
  <c r="KL8" i="12"/>
  <c r="MI21" i="12"/>
  <c r="MI17" i="12"/>
  <c r="OM23" i="12"/>
  <c r="IA24" i="12"/>
  <c r="MP14" i="12"/>
  <c r="BO14" i="12"/>
  <c r="BV18" i="12"/>
  <c r="IA7" i="12"/>
  <c r="IA8" i="12"/>
  <c r="KS16" i="12"/>
  <c r="BO19" i="12"/>
  <c r="DS5" i="12"/>
  <c r="KE8" i="12"/>
  <c r="OM8" i="12"/>
  <c r="BO15" i="12"/>
  <c r="OM21" i="12"/>
  <c r="BV16" i="12"/>
  <c r="KS5" i="12"/>
  <c r="OM6" i="12"/>
  <c r="KS12" i="12"/>
  <c r="KE14" i="12"/>
  <c r="GK13" i="12"/>
  <c r="MI18" i="12"/>
  <c r="BO18" i="12"/>
  <c r="EG7" i="12"/>
  <c r="GD15" i="12"/>
  <c r="DS15" i="12"/>
  <c r="IA9" i="12"/>
  <c r="DZ10" i="12"/>
  <c r="DZ14" i="12"/>
  <c r="MP11" i="12"/>
  <c r="CC19" i="12"/>
  <c r="KL19" i="12"/>
  <c r="OM19" i="12"/>
  <c r="KE7" i="12"/>
  <c r="OM20" i="12"/>
  <c r="PA14" i="12"/>
  <c r="CC24" i="12"/>
  <c r="MP15" i="12"/>
  <c r="KS22" i="12"/>
  <c r="PA11" i="12"/>
  <c r="MI23" i="12"/>
  <c r="BV6" i="12"/>
  <c r="KE5" i="12"/>
  <c r="GD18" i="12"/>
  <c r="DS20" i="12"/>
  <c r="MP7" i="12"/>
  <c r="GV46" i="12"/>
  <c r="GW46" i="12"/>
  <c r="GX46" i="12"/>
  <c r="CH42" i="12"/>
  <c r="CI42" i="12"/>
  <c r="CG42" i="12"/>
  <c r="ED48" i="12"/>
  <c r="EE48" i="12"/>
  <c r="EF48" i="12"/>
  <c r="IL30" i="12"/>
  <c r="IM30" i="12"/>
  <c r="IN30" i="12"/>
  <c r="HC30" i="12"/>
  <c r="HE30" i="12"/>
  <c r="HD30" i="12"/>
  <c r="GH30" i="12"/>
  <c r="GI30" i="12"/>
  <c r="GJ30" i="12"/>
  <c r="GQ46" i="12"/>
  <c r="GO46" i="12"/>
  <c r="GP46" i="12"/>
  <c r="BZ33" i="12"/>
  <c r="CA33" i="12"/>
  <c r="CB33" i="12"/>
  <c r="EK42" i="12"/>
  <c r="EL42" i="12"/>
  <c r="EM42" i="12"/>
  <c r="DI30" i="12"/>
  <c r="DJ30" i="12"/>
  <c r="DK30" i="12"/>
  <c r="HZ30" i="12"/>
  <c r="HX30" i="12"/>
  <c r="HY30" i="12"/>
  <c r="HQ43" i="12"/>
  <c r="HR43" i="12"/>
  <c r="HS43" i="12"/>
  <c r="DP41" i="12"/>
  <c r="DQ41" i="12"/>
  <c r="DR41" i="12"/>
  <c r="ER39" i="12"/>
  <c r="ES39" i="12"/>
  <c r="ET39" i="12"/>
  <c r="GC42" i="12"/>
  <c r="GB42" i="12"/>
  <c r="GA42" i="12"/>
  <c r="GD42" i="12" s="1"/>
  <c r="IE43" i="12"/>
  <c r="IF43" i="12"/>
  <c r="IG43" i="12"/>
  <c r="FH45" i="12"/>
  <c r="FG45" i="12"/>
  <c r="FF45" i="12"/>
  <c r="FM34" i="12"/>
  <c r="FN34" i="12"/>
  <c r="FO34" i="12"/>
  <c r="IS32" i="12"/>
  <c r="IT32" i="12"/>
  <c r="IU32" i="12"/>
  <c r="CU33" i="12"/>
  <c r="CV33" i="12"/>
  <c r="CW33" i="12"/>
  <c r="FT30" i="12"/>
  <c r="FU30" i="12"/>
  <c r="FV30" i="12"/>
  <c r="BS29" i="12"/>
  <c r="BT29" i="12"/>
  <c r="BU29" i="12"/>
  <c r="DQ36" i="12"/>
  <c r="DR36" i="12"/>
  <c r="DP36" i="12"/>
  <c r="DI46" i="12"/>
  <c r="DJ46" i="12"/>
  <c r="DK46" i="12"/>
  <c r="HJ39" i="12"/>
  <c r="HK39" i="12"/>
  <c r="HL39" i="12"/>
  <c r="FT45" i="12"/>
  <c r="FU45" i="12"/>
  <c r="FV45" i="12"/>
  <c r="CF47" i="12"/>
  <c r="BE30" i="12"/>
  <c r="BF30" i="12"/>
  <c r="BG30" i="12"/>
  <c r="DI43" i="12"/>
  <c r="DK43" i="12"/>
  <c r="DJ43" i="12"/>
  <c r="IR40" i="12"/>
  <c r="ED40" i="12"/>
  <c r="EF40" i="12"/>
  <c r="EE40" i="12"/>
  <c r="HJ34" i="12"/>
  <c r="HK34" i="12"/>
  <c r="HL34" i="12"/>
  <c r="BL47" i="12"/>
  <c r="BM47" i="12"/>
  <c r="BN47" i="12"/>
  <c r="HJ33" i="12"/>
  <c r="HK33" i="12"/>
  <c r="HL33" i="12"/>
  <c r="FG32" i="12"/>
  <c r="FH32" i="12"/>
  <c r="FF32" i="12"/>
  <c r="FF31" i="12"/>
  <c r="FG31" i="12"/>
  <c r="FH31" i="12"/>
  <c r="DJ37" i="12"/>
  <c r="DI37" i="12"/>
  <c r="DK37" i="12"/>
  <c r="LC45" i="12"/>
  <c r="LC46" i="12"/>
  <c r="LC47" i="12"/>
  <c r="LC48" i="12"/>
  <c r="LC30" i="12"/>
  <c r="LC31" i="12"/>
  <c r="LC32" i="12"/>
  <c r="LC33" i="12"/>
  <c r="LC34" i="12"/>
  <c r="LC35" i="12"/>
  <c r="LC36" i="12"/>
  <c r="LC37" i="12"/>
  <c r="LC38" i="12"/>
  <c r="LC42" i="12"/>
  <c r="LC43" i="12"/>
  <c r="LC44" i="12"/>
  <c r="LC29" i="12"/>
  <c r="LC39" i="12"/>
  <c r="LC40" i="12"/>
  <c r="LC41" i="12"/>
  <c r="BL43" i="12"/>
  <c r="BM43" i="12"/>
  <c r="BN43" i="12"/>
  <c r="BS31" i="12"/>
  <c r="BT31" i="12"/>
  <c r="BU31" i="12"/>
  <c r="CF39" i="12"/>
  <c r="CT47" i="12"/>
  <c r="DI36" i="12"/>
  <c r="DJ36" i="12"/>
  <c r="DK36" i="12"/>
  <c r="ED34" i="12"/>
  <c r="EE34" i="12"/>
  <c r="EF34" i="12"/>
  <c r="EQ40" i="12"/>
  <c r="FM48" i="12"/>
  <c r="FN48" i="12"/>
  <c r="FO48" i="12"/>
  <c r="FU36" i="12"/>
  <c r="FV36" i="12"/>
  <c r="FT36" i="12"/>
  <c r="FW36" i="12" s="1"/>
  <c r="GJ44" i="12"/>
  <c r="GH44" i="12"/>
  <c r="GI44" i="12"/>
  <c r="GN32" i="12"/>
  <c r="HB41" i="12"/>
  <c r="HQ29" i="12"/>
  <c r="HR29" i="12"/>
  <c r="HS29" i="12"/>
  <c r="HZ37" i="12"/>
  <c r="HX37" i="12"/>
  <c r="HY37" i="12"/>
  <c r="IL45" i="12"/>
  <c r="IM45" i="12"/>
  <c r="IN45" i="12"/>
  <c r="IR33" i="12"/>
  <c r="LJ30" i="12"/>
  <c r="LJ32" i="12"/>
  <c r="LJ47" i="12"/>
  <c r="LJ48" i="12"/>
  <c r="LJ29" i="12"/>
  <c r="LJ38" i="12"/>
  <c r="LJ39" i="12"/>
  <c r="LJ40" i="12"/>
  <c r="LJ41" i="12"/>
  <c r="LJ42" i="12"/>
  <c r="LJ43" i="12"/>
  <c r="LJ31" i="12"/>
  <c r="LJ33" i="12"/>
  <c r="LJ34" i="12"/>
  <c r="LJ35" i="12"/>
  <c r="LJ36" i="12"/>
  <c r="LJ46" i="12"/>
  <c r="LJ45" i="12"/>
  <c r="LJ37" i="12"/>
  <c r="LJ44" i="12"/>
  <c r="BN42" i="12"/>
  <c r="BM42" i="12"/>
  <c r="BL42" i="12"/>
  <c r="BT30" i="12"/>
  <c r="BS30" i="12"/>
  <c r="BU30" i="12"/>
  <c r="CF38" i="12"/>
  <c r="CT46" i="12"/>
  <c r="DH35" i="12"/>
  <c r="ED33" i="12"/>
  <c r="EE33" i="12"/>
  <c r="EF33" i="12"/>
  <c r="FL47" i="12"/>
  <c r="FU35" i="12"/>
  <c r="FV35" i="12"/>
  <c r="FT35" i="12"/>
  <c r="GJ43" i="12"/>
  <c r="GH43" i="12"/>
  <c r="GI43" i="12"/>
  <c r="GN31" i="12"/>
  <c r="HB40" i="12"/>
  <c r="HP48" i="12"/>
  <c r="IN44" i="12"/>
  <c r="IL44" i="12"/>
  <c r="IM44" i="12"/>
  <c r="EK33" i="12"/>
  <c r="EL33" i="12"/>
  <c r="EM33" i="12"/>
  <c r="EK32" i="12"/>
  <c r="EL32" i="12"/>
  <c r="EM32" i="12"/>
  <c r="IS43" i="12"/>
  <c r="IT43" i="12"/>
  <c r="IU43" i="12"/>
  <c r="BF32" i="12"/>
  <c r="BE32" i="12"/>
  <c r="BG32" i="12"/>
  <c r="CF48" i="12"/>
  <c r="IG34" i="12"/>
  <c r="IF34" i="12"/>
  <c r="IE34" i="12"/>
  <c r="IH34" i="12" s="1"/>
  <c r="FF37" i="12"/>
  <c r="FG37" i="12"/>
  <c r="FH37" i="12"/>
  <c r="FT43" i="12"/>
  <c r="FV43" i="12"/>
  <c r="FU43" i="12"/>
  <c r="HJ35" i="12"/>
  <c r="HK35" i="12"/>
  <c r="HL35" i="12"/>
  <c r="ET28" i="12"/>
  <c r="ES28" i="12"/>
  <c r="ED39" i="12"/>
  <c r="EE39" i="12"/>
  <c r="EF39" i="12"/>
  <c r="IL29" i="12"/>
  <c r="IM29" i="12"/>
  <c r="IN29" i="12"/>
  <c r="KH31" i="12"/>
  <c r="KH40" i="12"/>
  <c r="KH41" i="12"/>
  <c r="KH29" i="12"/>
  <c r="KH42" i="12"/>
  <c r="KH43" i="12"/>
  <c r="KH44" i="12"/>
  <c r="KH45" i="12"/>
  <c r="KH47" i="12"/>
  <c r="KH48" i="12"/>
  <c r="KH35" i="12"/>
  <c r="KH36" i="12"/>
  <c r="KH37" i="12"/>
  <c r="KH38" i="12"/>
  <c r="KH39" i="12"/>
  <c r="KH46" i="12"/>
  <c r="KH33" i="12"/>
  <c r="KH34" i="12"/>
  <c r="KH30" i="12"/>
  <c r="KH32" i="12"/>
  <c r="BN45" i="12"/>
  <c r="BL45" i="12"/>
  <c r="BM45" i="12"/>
  <c r="IR35" i="12"/>
  <c r="BL44" i="12"/>
  <c r="BM44" i="12"/>
  <c r="BN44" i="12"/>
  <c r="HB39" i="12"/>
  <c r="DA30" i="12"/>
  <c r="DA31" i="12"/>
  <c r="DA32" i="12"/>
  <c r="DA33" i="12"/>
  <c r="DA34" i="12"/>
  <c r="DA35" i="12"/>
  <c r="DA36" i="12"/>
  <c r="DA37" i="12"/>
  <c r="DA38" i="12"/>
  <c r="DA43" i="12"/>
  <c r="DA46" i="12"/>
  <c r="DA39" i="12"/>
  <c r="DA40" i="12"/>
  <c r="DA41" i="12"/>
  <c r="DA42" i="12"/>
  <c r="DA44" i="12"/>
  <c r="DA45" i="12"/>
  <c r="DA47" i="12"/>
  <c r="DA48" i="12"/>
  <c r="CF36" i="12"/>
  <c r="HQ46" i="12"/>
  <c r="HR46" i="12"/>
  <c r="HS46" i="12"/>
  <c r="ME31" i="12"/>
  <c r="ME32" i="12"/>
  <c r="ME33" i="12"/>
  <c r="ME34" i="12"/>
  <c r="ME35" i="12"/>
  <c r="ME36" i="12"/>
  <c r="ME29" i="12"/>
  <c r="ME37" i="12"/>
  <c r="ME38" i="12"/>
  <c r="ME39" i="12"/>
  <c r="ME40" i="12"/>
  <c r="ME41" i="12"/>
  <c r="ME42" i="12"/>
  <c r="ME43" i="12"/>
  <c r="ME44" i="12"/>
  <c r="ME45" i="12"/>
  <c r="ME46" i="12"/>
  <c r="ME47" i="12"/>
  <c r="ME48" i="12"/>
  <c r="ME30" i="12"/>
  <c r="HB37" i="12"/>
  <c r="MS30" i="12"/>
  <c r="MS31" i="12"/>
  <c r="MS32" i="12"/>
  <c r="MS34" i="12"/>
  <c r="MS33" i="12"/>
  <c r="MS35" i="12"/>
  <c r="MS36" i="12"/>
  <c r="MS37" i="12"/>
  <c r="MS38" i="12"/>
  <c r="MS42" i="12"/>
  <c r="MS43" i="12"/>
  <c r="MS44" i="12"/>
  <c r="MS45" i="12"/>
  <c r="MS46" i="12"/>
  <c r="MS47" i="12"/>
  <c r="MS48" i="12"/>
  <c r="MS29" i="12"/>
  <c r="MS41" i="12"/>
  <c r="MS39" i="12"/>
  <c r="MS40" i="12"/>
  <c r="BL37" i="12"/>
  <c r="BM37" i="12"/>
  <c r="BN37" i="12"/>
  <c r="BZ45" i="12"/>
  <c r="CA45" i="12"/>
  <c r="CB45" i="12"/>
  <c r="CF33" i="12"/>
  <c r="CT41" i="12"/>
  <c r="EJ47" i="12"/>
  <c r="EQ34" i="12"/>
  <c r="FL42" i="12"/>
  <c r="GG38" i="12"/>
  <c r="HB35" i="12"/>
  <c r="IK39" i="12"/>
  <c r="IY47" i="12"/>
  <c r="BS43" i="12"/>
  <c r="BT43" i="12"/>
  <c r="BU43" i="12"/>
  <c r="FT48" i="12"/>
  <c r="FU48" i="12"/>
  <c r="FV48" i="12"/>
  <c r="GX32" i="12"/>
  <c r="GV32" i="12"/>
  <c r="GW32" i="12"/>
  <c r="GV31" i="12"/>
  <c r="GW31" i="12"/>
  <c r="GX31" i="12"/>
  <c r="BS40" i="12"/>
  <c r="BT40" i="12"/>
  <c r="BU40" i="12"/>
  <c r="IR42" i="12"/>
  <c r="DI44" i="12"/>
  <c r="DJ44" i="12"/>
  <c r="DK44" i="12"/>
  <c r="JF48" i="12"/>
  <c r="JF30" i="12"/>
  <c r="JF34" i="12"/>
  <c r="JF35" i="12"/>
  <c r="JF45" i="12"/>
  <c r="JF31" i="12"/>
  <c r="JF32" i="12"/>
  <c r="JF33" i="12"/>
  <c r="JF36" i="12"/>
  <c r="JF42" i="12"/>
  <c r="JF43" i="12"/>
  <c r="JF37" i="12"/>
  <c r="JF38" i="12"/>
  <c r="JF39" i="12"/>
  <c r="JF40" i="12"/>
  <c r="JF41" i="12"/>
  <c r="JF44" i="12"/>
  <c r="JF46" i="12"/>
  <c r="JF47" i="12"/>
  <c r="FF35" i="12"/>
  <c r="FG35" i="12"/>
  <c r="FH35" i="12"/>
  <c r="FG34" i="12"/>
  <c r="FH34" i="12"/>
  <c r="FF34" i="12"/>
  <c r="FI34" i="12" s="1"/>
  <c r="CM31" i="12"/>
  <c r="HX40" i="12"/>
  <c r="HY40" i="12"/>
  <c r="HZ40" i="12"/>
  <c r="CF41" i="12"/>
  <c r="IL47" i="12"/>
  <c r="IM47" i="12"/>
  <c r="IN47" i="12"/>
  <c r="LQ40" i="12"/>
  <c r="LQ41" i="12"/>
  <c r="LQ42" i="12"/>
  <c r="LQ43" i="12"/>
  <c r="LQ45" i="12"/>
  <c r="LQ30" i="12"/>
  <c r="LQ31" i="12"/>
  <c r="LQ32" i="12"/>
  <c r="LQ29" i="12"/>
  <c r="LQ33" i="12"/>
  <c r="LQ38" i="12"/>
  <c r="LQ39" i="12"/>
  <c r="LQ44" i="12"/>
  <c r="LQ46" i="12"/>
  <c r="LQ47" i="12"/>
  <c r="LQ48" i="12"/>
  <c r="LQ36" i="12"/>
  <c r="LQ35" i="12"/>
  <c r="LQ34" i="12"/>
  <c r="LQ37" i="12"/>
  <c r="GN30" i="12"/>
  <c r="BL40" i="12"/>
  <c r="BM40" i="12"/>
  <c r="BN40" i="12"/>
  <c r="HX34" i="12"/>
  <c r="HY34" i="12"/>
  <c r="HZ34" i="12"/>
  <c r="BZ47" i="12"/>
  <c r="CB47" i="12"/>
  <c r="CA47" i="12"/>
  <c r="HQ44" i="12"/>
  <c r="HR44" i="12"/>
  <c r="HS44" i="12"/>
  <c r="BD48" i="12"/>
  <c r="BM36" i="12"/>
  <c r="BN36" i="12"/>
  <c r="BL36" i="12"/>
  <c r="CA44" i="12"/>
  <c r="CB44" i="12"/>
  <c r="BZ44" i="12"/>
  <c r="CF32" i="12"/>
  <c r="CT40" i="12"/>
  <c r="EJ46" i="12"/>
  <c r="EQ33" i="12"/>
  <c r="FL41" i="12"/>
  <c r="GG37" i="12"/>
  <c r="HB34" i="12"/>
  <c r="HP42" i="12"/>
  <c r="IK38" i="12"/>
  <c r="IY46" i="12"/>
  <c r="BG35" i="12"/>
  <c r="BF35" i="12"/>
  <c r="BE35" i="12"/>
  <c r="IF37" i="12"/>
  <c r="IE37" i="12"/>
  <c r="IG37" i="12"/>
  <c r="FG40" i="12"/>
  <c r="FH40" i="12"/>
  <c r="FF40" i="12"/>
  <c r="BT41" i="12"/>
  <c r="BU41" i="12"/>
  <c r="BS41" i="12"/>
  <c r="CP36" i="12"/>
  <c r="CN36" i="12"/>
  <c r="CO36" i="12"/>
  <c r="IE33" i="12"/>
  <c r="IF33" i="12"/>
  <c r="IG33" i="12"/>
  <c r="ES46" i="12"/>
  <c r="ET46" i="12"/>
  <c r="ER46" i="12"/>
  <c r="GI29" i="12"/>
  <c r="GJ29" i="12"/>
  <c r="GH29" i="12"/>
  <c r="GK29" i="12" s="1"/>
  <c r="EF38" i="12"/>
  <c r="ED38" i="12"/>
  <c r="EE38" i="12"/>
  <c r="HC44" i="12"/>
  <c r="HD44" i="12"/>
  <c r="HE44" i="12"/>
  <c r="HL31" i="12"/>
  <c r="HJ31" i="12"/>
  <c r="HK31" i="12"/>
  <c r="HX38" i="12"/>
  <c r="HY38" i="12"/>
  <c r="HZ38" i="12"/>
  <c r="HQ47" i="12"/>
  <c r="HR47" i="12"/>
  <c r="HS47" i="12"/>
  <c r="CT44" i="12"/>
  <c r="IL42" i="12"/>
  <c r="IM42" i="12"/>
  <c r="IN42" i="12"/>
  <c r="CT43" i="12"/>
  <c r="HR45" i="12"/>
  <c r="HS45" i="12"/>
  <c r="HQ45" i="12"/>
  <c r="CA46" i="12"/>
  <c r="CB46" i="12"/>
  <c r="BZ46" i="12"/>
  <c r="HB36" i="12"/>
  <c r="DI28" i="12"/>
  <c r="BD47" i="12"/>
  <c r="BL35" i="12"/>
  <c r="BM35" i="12"/>
  <c r="BN35" i="12"/>
  <c r="BZ43" i="12"/>
  <c r="CA43" i="12"/>
  <c r="CB43" i="12"/>
  <c r="CF31" i="12"/>
  <c r="CT39" i="12"/>
  <c r="DO48" i="12"/>
  <c r="EJ45" i="12"/>
  <c r="EQ32" i="12"/>
  <c r="FL40" i="12"/>
  <c r="GA48" i="12"/>
  <c r="GB48" i="12"/>
  <c r="GC48" i="12"/>
  <c r="GG36" i="12"/>
  <c r="HB33" i="12"/>
  <c r="HP41" i="12"/>
  <c r="ID29" i="12"/>
  <c r="IK37" i="12"/>
  <c r="IY45" i="12"/>
  <c r="DI47" i="12"/>
  <c r="DJ47" i="12"/>
  <c r="DK47" i="12"/>
  <c r="FT46" i="12"/>
  <c r="FV46" i="12"/>
  <c r="FU46" i="12"/>
  <c r="HL38" i="12"/>
  <c r="HK38" i="12"/>
  <c r="HJ38" i="12"/>
  <c r="ER48" i="12"/>
  <c r="ET48" i="12"/>
  <c r="ES48" i="12"/>
  <c r="FF36" i="12"/>
  <c r="FG36" i="12"/>
  <c r="FH36" i="12"/>
  <c r="DI42" i="12"/>
  <c r="DJ42" i="12"/>
  <c r="DK42" i="12"/>
  <c r="BL48" i="12"/>
  <c r="BN48" i="12"/>
  <c r="BM48" i="12"/>
  <c r="FT41" i="12"/>
  <c r="FU41" i="12"/>
  <c r="FV41" i="12"/>
  <c r="KA44" i="12"/>
  <c r="KA34" i="12"/>
  <c r="KA35" i="12"/>
  <c r="KA36" i="12"/>
  <c r="KA37" i="12"/>
  <c r="KA38" i="12"/>
  <c r="KA39" i="12"/>
  <c r="KA30" i="12"/>
  <c r="KA31" i="12"/>
  <c r="KA32" i="12"/>
  <c r="KA33" i="12"/>
  <c r="KA40" i="12"/>
  <c r="KA41" i="12"/>
  <c r="KA42" i="12"/>
  <c r="KA43" i="12"/>
  <c r="KA45" i="12"/>
  <c r="KA46" i="12"/>
  <c r="KA48" i="12"/>
  <c r="KA47" i="12"/>
  <c r="FH33" i="12"/>
  <c r="FF33" i="12"/>
  <c r="FG33" i="12"/>
  <c r="IL48" i="12"/>
  <c r="IM48" i="12"/>
  <c r="IN48" i="12"/>
  <c r="GN34" i="12"/>
  <c r="ED31" i="12"/>
  <c r="EE31" i="12"/>
  <c r="EF31" i="12"/>
  <c r="FM43" i="12"/>
  <c r="FN43" i="12"/>
  <c r="FO43" i="12"/>
  <c r="BD46" i="12"/>
  <c r="BL34" i="12"/>
  <c r="BM34" i="12"/>
  <c r="BN34" i="12"/>
  <c r="BZ42" i="12"/>
  <c r="CA42" i="12"/>
  <c r="CB42" i="12"/>
  <c r="CF30" i="12"/>
  <c r="CT38" i="12"/>
  <c r="DO47" i="12"/>
  <c r="EJ44" i="12"/>
  <c r="EQ31" i="12"/>
  <c r="FL39" i="12"/>
  <c r="FZ47" i="12"/>
  <c r="GG35" i="12"/>
  <c r="HB32" i="12"/>
  <c r="HP40" i="12"/>
  <c r="ID48" i="12"/>
  <c r="IK36" i="12"/>
  <c r="IY44" i="12"/>
  <c r="CA31" i="12"/>
  <c r="BZ31" i="12"/>
  <c r="CB31" i="12"/>
  <c r="FF41" i="12"/>
  <c r="FG41" i="12"/>
  <c r="FH41" i="12"/>
  <c r="FT47" i="12"/>
  <c r="FU47" i="12"/>
  <c r="FV47" i="12"/>
  <c r="EM31" i="12"/>
  <c r="EK31" i="12"/>
  <c r="EL31" i="12"/>
  <c r="IZ30" i="12"/>
  <c r="JB30" i="12"/>
  <c r="JA30" i="12"/>
  <c r="DP32" i="12"/>
  <c r="DQ32" i="12"/>
  <c r="DR32" i="12"/>
  <c r="GC31" i="12"/>
  <c r="GA31" i="12"/>
  <c r="GB31" i="12"/>
  <c r="HC47" i="12"/>
  <c r="HD47" i="12"/>
  <c r="HE47" i="12"/>
  <c r="EQ45" i="12"/>
  <c r="ER28" i="12"/>
  <c r="FV40" i="12"/>
  <c r="FT40" i="12"/>
  <c r="FU40" i="12"/>
  <c r="BL46" i="12"/>
  <c r="BN46" i="12"/>
  <c r="BM46" i="12"/>
  <c r="KO30" i="12"/>
  <c r="KO31" i="12"/>
  <c r="KO32" i="12"/>
  <c r="KO42" i="12"/>
  <c r="KO43" i="12"/>
  <c r="KO44" i="12"/>
  <c r="KO45" i="12"/>
  <c r="KO46" i="12"/>
  <c r="KO47" i="12"/>
  <c r="KO33" i="12"/>
  <c r="KO34" i="12"/>
  <c r="KO35" i="12"/>
  <c r="KO36" i="12"/>
  <c r="KO37" i="12"/>
  <c r="KO38" i="12"/>
  <c r="KO39" i="12"/>
  <c r="KO40" i="12"/>
  <c r="KO41" i="12"/>
  <c r="KO48" i="12"/>
  <c r="GH46" i="12"/>
  <c r="GJ46" i="12"/>
  <c r="GI46" i="12"/>
  <c r="FH30" i="12"/>
  <c r="FF30" i="12"/>
  <c r="FG30" i="12"/>
  <c r="GJ42" i="12"/>
  <c r="GI42" i="12"/>
  <c r="GH42" i="12"/>
  <c r="FT33" i="12"/>
  <c r="FU33" i="12"/>
  <c r="FV33" i="12"/>
  <c r="IY48" i="12"/>
  <c r="DK28" i="12"/>
  <c r="DJ28" i="12"/>
  <c r="NU30" i="12"/>
  <c r="NU31" i="12"/>
  <c r="NU32" i="12"/>
  <c r="NU33" i="12"/>
  <c r="NU34" i="12"/>
  <c r="NU35" i="12"/>
  <c r="NU36" i="12"/>
  <c r="NU41" i="12"/>
  <c r="NU47" i="12"/>
  <c r="NU37" i="12"/>
  <c r="NU38" i="12"/>
  <c r="NU39" i="12"/>
  <c r="NU40" i="12"/>
  <c r="NU46" i="12"/>
  <c r="NU42" i="12"/>
  <c r="NU43" i="12"/>
  <c r="NU44" i="12"/>
  <c r="NU45" i="12"/>
  <c r="NU48" i="12"/>
  <c r="NU29" i="12"/>
  <c r="BZ41" i="12"/>
  <c r="CA41" i="12"/>
  <c r="CB41" i="12"/>
  <c r="CM29" i="12"/>
  <c r="CT37" i="12"/>
  <c r="DO46" i="12"/>
  <c r="EJ43" i="12"/>
  <c r="EQ30" i="12"/>
  <c r="FL38" i="12"/>
  <c r="GA46" i="12"/>
  <c r="GB46" i="12"/>
  <c r="GC46" i="12"/>
  <c r="GG34" i="12"/>
  <c r="HB31" i="12"/>
  <c r="HP39" i="12"/>
  <c r="ID47" i="12"/>
  <c r="IK35" i="12"/>
  <c r="IY43" i="12"/>
  <c r="CN39" i="12"/>
  <c r="CO39" i="12"/>
  <c r="CP39" i="12"/>
  <c r="HX29" i="12"/>
  <c r="HY29" i="12"/>
  <c r="HZ29" i="12"/>
  <c r="ED45" i="12"/>
  <c r="EE45" i="12"/>
  <c r="EF45" i="12"/>
  <c r="GA34" i="12"/>
  <c r="GB34" i="12"/>
  <c r="GC34" i="12"/>
  <c r="GN41" i="12"/>
  <c r="FV44" i="12"/>
  <c r="FU44" i="12"/>
  <c r="FT44" i="12"/>
  <c r="HJ36" i="12"/>
  <c r="HL36" i="12"/>
  <c r="HK36" i="12"/>
  <c r="CO33" i="12"/>
  <c r="CP33" i="12"/>
  <c r="CN33" i="12"/>
  <c r="CQ33" i="12" s="1"/>
  <c r="GN37" i="12"/>
  <c r="HY41" i="12"/>
  <c r="HZ41" i="12"/>
  <c r="HX41" i="12"/>
  <c r="DK39" i="12"/>
  <c r="DI39" i="12"/>
  <c r="DJ39" i="12"/>
  <c r="HD43" i="12"/>
  <c r="HC43" i="12"/>
  <c r="HE43" i="12"/>
  <c r="BU32" i="12"/>
  <c r="BT32" i="12"/>
  <c r="BS32" i="12"/>
  <c r="BV32" i="12" s="1"/>
  <c r="FT37" i="12"/>
  <c r="FU37" i="12"/>
  <c r="FV37" i="12"/>
  <c r="BL41" i="12"/>
  <c r="BM41" i="12"/>
  <c r="BN41" i="12"/>
  <c r="EQ38" i="12"/>
  <c r="LX46" i="12"/>
  <c r="LX47" i="12"/>
  <c r="LX48" i="12"/>
  <c r="LX29" i="12"/>
  <c r="LX43" i="12"/>
  <c r="LX44" i="12"/>
  <c r="LX45" i="12"/>
  <c r="LX34" i="12"/>
  <c r="LX35" i="12"/>
  <c r="LX36" i="12"/>
  <c r="LX37" i="12"/>
  <c r="LX38" i="12"/>
  <c r="LX39" i="12"/>
  <c r="LX40" i="12"/>
  <c r="LX41" i="12"/>
  <c r="LX42" i="12"/>
  <c r="LX30" i="12"/>
  <c r="LX31" i="12"/>
  <c r="LX32" i="12"/>
  <c r="LX33" i="12"/>
  <c r="CT42" i="12"/>
  <c r="CM48" i="12"/>
  <c r="CT36" i="12"/>
  <c r="DO45" i="12"/>
  <c r="FE29" i="12"/>
  <c r="FL37" i="12"/>
  <c r="FZ45" i="12"/>
  <c r="GG33" i="12"/>
  <c r="HP38" i="12"/>
  <c r="ID46" i="12"/>
  <c r="IK34" i="12"/>
  <c r="IY42" i="12"/>
  <c r="IU45" i="12"/>
  <c r="IS45" i="12"/>
  <c r="IT45" i="12"/>
  <c r="GA35" i="12"/>
  <c r="GB35" i="12"/>
  <c r="GC35" i="12"/>
  <c r="FF39" i="12"/>
  <c r="FG39" i="12"/>
  <c r="FH39" i="12"/>
  <c r="GA33" i="12"/>
  <c r="GB33" i="12"/>
  <c r="GC33" i="12"/>
  <c r="HJ37" i="12"/>
  <c r="HK37" i="12"/>
  <c r="HL37" i="12"/>
  <c r="GN39" i="12"/>
  <c r="CF45" i="12"/>
  <c r="HX42" i="12"/>
  <c r="HY42" i="12"/>
  <c r="HZ42" i="12"/>
  <c r="HK32" i="12"/>
  <c r="HL32" i="12"/>
  <c r="HJ32" i="12"/>
  <c r="HM32" i="12" s="1"/>
  <c r="CF40" i="12"/>
  <c r="GH45" i="12"/>
  <c r="GI45" i="12"/>
  <c r="GJ45" i="12"/>
  <c r="IR34" i="12"/>
  <c r="FT34" i="12"/>
  <c r="FU34" i="12"/>
  <c r="FV34" i="12"/>
  <c r="BG29" i="12"/>
  <c r="BE29" i="12"/>
  <c r="BF29" i="12"/>
  <c r="CT35" i="12"/>
  <c r="EJ41" i="12"/>
  <c r="FL29" i="12"/>
  <c r="FL36" i="12"/>
  <c r="FZ44" i="12"/>
  <c r="GG32" i="12"/>
  <c r="HI29" i="12"/>
  <c r="HP37" i="12"/>
  <c r="ID45" i="12"/>
  <c r="IK33" i="12"/>
  <c r="IY41" i="12"/>
  <c r="HJ41" i="12"/>
  <c r="HK41" i="12"/>
  <c r="HL41" i="12"/>
  <c r="GO43" i="12"/>
  <c r="GQ43" i="12"/>
  <c r="GP43" i="12"/>
  <c r="ED44" i="12"/>
  <c r="EF44" i="12"/>
  <c r="EE44" i="12"/>
  <c r="FF38" i="12"/>
  <c r="FG38" i="12"/>
  <c r="FH38" i="12"/>
  <c r="EF42" i="12"/>
  <c r="ED42" i="12"/>
  <c r="EE42" i="12"/>
  <c r="HE48" i="12"/>
  <c r="HC48" i="12"/>
  <c r="HD48" i="12"/>
  <c r="DP30" i="12"/>
  <c r="DQ30" i="12"/>
  <c r="DR30" i="12"/>
  <c r="HE46" i="12"/>
  <c r="HD46" i="12"/>
  <c r="HC46" i="12"/>
  <c r="BT35" i="12"/>
  <c r="BS35" i="12"/>
  <c r="BU35" i="12"/>
  <c r="EQ44" i="12"/>
  <c r="IR36" i="12"/>
  <c r="EQ42" i="12"/>
  <c r="IL46" i="12"/>
  <c r="IM46" i="12"/>
  <c r="IN46" i="12"/>
  <c r="FO46" i="12"/>
  <c r="FM46" i="12"/>
  <c r="FN46" i="12"/>
  <c r="DI33" i="12"/>
  <c r="DJ33" i="12"/>
  <c r="DK33" i="12"/>
  <c r="CF35" i="12"/>
  <c r="HZ32" i="12"/>
  <c r="HY32" i="12"/>
  <c r="HX32" i="12"/>
  <c r="BL30" i="12"/>
  <c r="BN30" i="12"/>
  <c r="BM30" i="12"/>
  <c r="EJ40" i="12"/>
  <c r="FE48" i="12"/>
  <c r="FL35" i="12"/>
  <c r="FZ43" i="12"/>
  <c r="GG31" i="12"/>
  <c r="HI48" i="12"/>
  <c r="HP36" i="12"/>
  <c r="ID44" i="12"/>
  <c r="IK32" i="12"/>
  <c r="IY40" i="12"/>
  <c r="GA36" i="12"/>
  <c r="GB36" i="12"/>
  <c r="GC36" i="12"/>
  <c r="BZ30" i="12"/>
  <c r="CA30" i="12"/>
  <c r="CB30" i="12"/>
  <c r="IE36" i="12"/>
  <c r="IF36" i="12"/>
  <c r="IG36" i="12"/>
  <c r="BE33" i="12"/>
  <c r="BF33" i="12"/>
  <c r="BG33" i="12"/>
  <c r="IF35" i="12"/>
  <c r="IG35" i="12"/>
  <c r="IE35" i="12"/>
  <c r="EJ30" i="12"/>
  <c r="GN40" i="12"/>
  <c r="CN34" i="12"/>
  <c r="CO34" i="12"/>
  <c r="CP34" i="12"/>
  <c r="IR39" i="12"/>
  <c r="DJ38" i="12"/>
  <c r="DK38" i="12"/>
  <c r="DI38" i="12"/>
  <c r="DL38" i="12" s="1"/>
  <c r="KV32" i="12"/>
  <c r="KV33" i="12"/>
  <c r="KV34" i="12"/>
  <c r="KV35" i="12"/>
  <c r="KV37" i="12"/>
  <c r="KV45" i="12"/>
  <c r="KV46" i="12"/>
  <c r="KV47" i="12"/>
  <c r="KV48" i="12"/>
  <c r="KV36" i="12"/>
  <c r="KV38" i="12"/>
  <c r="KV39" i="12"/>
  <c r="KV40" i="12"/>
  <c r="KV41" i="12"/>
  <c r="KV42" i="12"/>
  <c r="KV43" i="12"/>
  <c r="KV44" i="12"/>
  <c r="KV31" i="12"/>
  <c r="KV30" i="12"/>
  <c r="HB42" i="12"/>
  <c r="DI34" i="12"/>
  <c r="DJ34" i="12"/>
  <c r="DK34" i="12"/>
  <c r="BZ48" i="12"/>
  <c r="CA48" i="12"/>
  <c r="CB48" i="12"/>
  <c r="HB38" i="12"/>
  <c r="DI32" i="12"/>
  <c r="DJ32" i="12"/>
  <c r="DK32" i="12"/>
  <c r="HX33" i="12"/>
  <c r="HY33" i="12"/>
  <c r="HZ33" i="12"/>
  <c r="ML38" i="12"/>
  <c r="ML39" i="12"/>
  <c r="ML40" i="12"/>
  <c r="ML41" i="12"/>
  <c r="ML43" i="12"/>
  <c r="ML30" i="12"/>
  <c r="ML31" i="12"/>
  <c r="ML29" i="12"/>
  <c r="ML32" i="12"/>
  <c r="ML33" i="12"/>
  <c r="ML34" i="12"/>
  <c r="ML35" i="12"/>
  <c r="ML36" i="12"/>
  <c r="ML37" i="12"/>
  <c r="ML47" i="12"/>
  <c r="ML42" i="12"/>
  <c r="ML48" i="12"/>
  <c r="ML44" i="12"/>
  <c r="ML45" i="12"/>
  <c r="ML46" i="12"/>
  <c r="GH39" i="12"/>
  <c r="GI39" i="12"/>
  <c r="GJ39" i="12"/>
  <c r="BN33" i="12"/>
  <c r="BM33" i="12"/>
  <c r="BL33" i="12"/>
  <c r="BO33" i="12" s="1"/>
  <c r="OB42" i="12"/>
  <c r="OB43" i="12"/>
  <c r="OB44" i="12"/>
  <c r="OB45" i="12"/>
  <c r="OB47" i="12"/>
  <c r="OB35" i="12"/>
  <c r="OB36" i="12"/>
  <c r="OB37" i="12"/>
  <c r="OB38" i="12"/>
  <c r="OB39" i="12"/>
  <c r="OB40" i="12"/>
  <c r="OB30" i="12"/>
  <c r="OB31" i="12"/>
  <c r="OB32" i="12"/>
  <c r="OB33" i="12"/>
  <c r="OB34" i="12"/>
  <c r="OB41" i="12"/>
  <c r="OB46" i="12"/>
  <c r="OB48" i="12"/>
  <c r="OB29" i="12"/>
  <c r="BK32" i="12"/>
  <c r="DP28" i="12"/>
  <c r="OI30" i="12"/>
  <c r="OI31" i="12"/>
  <c r="OI32" i="12"/>
  <c r="OI34" i="12"/>
  <c r="OI36" i="12"/>
  <c r="OI37" i="12"/>
  <c r="OI38" i="12"/>
  <c r="OI39" i="12"/>
  <c r="OI40" i="12"/>
  <c r="OI41" i="12"/>
  <c r="OI42" i="12"/>
  <c r="OI43" i="12"/>
  <c r="OI44" i="12"/>
  <c r="OI45" i="12"/>
  <c r="OI46" i="12"/>
  <c r="OI47" i="12"/>
  <c r="OI48" i="12"/>
  <c r="OI33" i="12"/>
  <c r="OI35" i="12"/>
  <c r="OI29" i="12"/>
  <c r="BK31" i="12"/>
  <c r="OZ28" i="12"/>
  <c r="BD41" i="12"/>
  <c r="BY37" i="12"/>
  <c r="CM45" i="12"/>
  <c r="DO42" i="12"/>
  <c r="EJ39" i="12"/>
  <c r="FE47" i="12"/>
  <c r="HI47" i="12"/>
  <c r="HP35" i="12"/>
  <c r="IK31" i="12"/>
  <c r="IY39" i="12"/>
  <c r="DK48" i="12"/>
  <c r="DI48" i="12"/>
  <c r="DJ48" i="12"/>
  <c r="CN38" i="12"/>
  <c r="CO38" i="12"/>
  <c r="CP38" i="12"/>
  <c r="HX48" i="12"/>
  <c r="HY48" i="12"/>
  <c r="HZ48" i="12"/>
  <c r="CN37" i="12"/>
  <c r="CO37" i="12"/>
  <c r="CP37" i="12"/>
  <c r="HX46" i="12"/>
  <c r="HY46" i="12"/>
  <c r="HZ46" i="12"/>
  <c r="BS39" i="12"/>
  <c r="BT39" i="12"/>
  <c r="BU39" i="12"/>
  <c r="CN35" i="12"/>
  <c r="CO35" i="12"/>
  <c r="CP35" i="12"/>
  <c r="IR41" i="12"/>
  <c r="CF46" i="12"/>
  <c r="IE32" i="12"/>
  <c r="IF32" i="12"/>
  <c r="IG32" i="12"/>
  <c r="HX43" i="12"/>
  <c r="HY43" i="12"/>
  <c r="HZ43" i="12"/>
  <c r="BS36" i="12"/>
  <c r="BT36" i="12"/>
  <c r="BU36" i="12"/>
  <c r="IG30" i="12"/>
  <c r="IE30" i="12"/>
  <c r="IF30" i="12"/>
  <c r="DI40" i="12"/>
  <c r="DJ40" i="12"/>
  <c r="DK40" i="12"/>
  <c r="GN36" i="12"/>
  <c r="FT39" i="12"/>
  <c r="FU39" i="12"/>
  <c r="FV39" i="12"/>
  <c r="CV29" i="12"/>
  <c r="CW29" i="12"/>
  <c r="CU29" i="12"/>
  <c r="CT48" i="12"/>
  <c r="EF32" i="12"/>
  <c r="ED32" i="12"/>
  <c r="EE32" i="12"/>
  <c r="IR30" i="12"/>
  <c r="BM39" i="12"/>
  <c r="BL39" i="12"/>
  <c r="BN39" i="12"/>
  <c r="GH40" i="12"/>
  <c r="GI40" i="12"/>
  <c r="GJ40" i="12"/>
  <c r="NG35" i="12"/>
  <c r="NG36" i="12"/>
  <c r="NG37" i="12"/>
  <c r="NG38" i="12"/>
  <c r="NG39" i="12"/>
  <c r="NG40" i="12"/>
  <c r="NG41" i="12"/>
  <c r="NG42" i="12"/>
  <c r="NG43" i="12"/>
  <c r="NG44" i="12"/>
  <c r="NG45" i="12"/>
  <c r="NG46" i="12"/>
  <c r="NG47" i="12"/>
  <c r="NG48" i="12"/>
  <c r="NJ28" i="12"/>
  <c r="NG33" i="12"/>
  <c r="NG34" i="12"/>
  <c r="NG29" i="12"/>
  <c r="NI28" i="12"/>
  <c r="NG30" i="12"/>
  <c r="NG31" i="12"/>
  <c r="NG32" i="12"/>
  <c r="BD43" i="12"/>
  <c r="OP36" i="12"/>
  <c r="OP37" i="12"/>
  <c r="OP38" i="12"/>
  <c r="OP39" i="12"/>
  <c r="OP41" i="12"/>
  <c r="OP31" i="12"/>
  <c r="OP32" i="12"/>
  <c r="OP33" i="12"/>
  <c r="OP34" i="12"/>
  <c r="OP35" i="12"/>
  <c r="OP40" i="12"/>
  <c r="OP42" i="12"/>
  <c r="OP43" i="12"/>
  <c r="OP44" i="12"/>
  <c r="OP45" i="12"/>
  <c r="OP46" i="12"/>
  <c r="OP47" i="12"/>
  <c r="OP48" i="12"/>
  <c r="OP30" i="12"/>
  <c r="OP29" i="12"/>
  <c r="CT34" i="12"/>
  <c r="GB28" i="12"/>
  <c r="GC28" i="12"/>
  <c r="PD42" i="12"/>
  <c r="PD43" i="12"/>
  <c r="PD44" i="12"/>
  <c r="PD45" i="12"/>
  <c r="PD47" i="12"/>
  <c r="PD32" i="12"/>
  <c r="PD33" i="12"/>
  <c r="PD34" i="12"/>
  <c r="PD35" i="12"/>
  <c r="PD36" i="12"/>
  <c r="PD37" i="12"/>
  <c r="PD38" i="12"/>
  <c r="PD39" i="12"/>
  <c r="PD40" i="12"/>
  <c r="PD41" i="12"/>
  <c r="PD46" i="12"/>
  <c r="PD48" i="12"/>
  <c r="PD31" i="12"/>
  <c r="PD30" i="12"/>
  <c r="BD40" i="12"/>
  <c r="BR48" i="12"/>
  <c r="BY36" i="12"/>
  <c r="CM44" i="12"/>
  <c r="CT32" i="12"/>
  <c r="EJ38" i="12"/>
  <c r="FE46" i="12"/>
  <c r="FL33" i="12"/>
  <c r="FZ41" i="12"/>
  <c r="HI46" i="12"/>
  <c r="HP34" i="12"/>
  <c r="ID42" i="12"/>
  <c r="IY38" i="12"/>
  <c r="GO44" i="12"/>
  <c r="GP44" i="12"/>
  <c r="GQ44" i="12"/>
  <c r="BG34" i="12"/>
  <c r="BF34" i="12"/>
  <c r="BE34" i="12"/>
  <c r="IS44" i="12"/>
  <c r="IT44" i="12"/>
  <c r="IU44" i="12"/>
  <c r="CH29" i="12"/>
  <c r="CI29" i="12"/>
  <c r="CG29" i="12"/>
  <c r="HX47" i="12"/>
  <c r="HY47" i="12"/>
  <c r="HZ47" i="12"/>
  <c r="EE43" i="12"/>
  <c r="ED43" i="12"/>
  <c r="EF43" i="12"/>
  <c r="HX45" i="12"/>
  <c r="HY45" i="12"/>
  <c r="HZ45" i="12"/>
  <c r="DP31" i="12"/>
  <c r="DQ31" i="12"/>
  <c r="DR31" i="12"/>
  <c r="IG31" i="12"/>
  <c r="IE31" i="12"/>
  <c r="IF31" i="12"/>
  <c r="IR37" i="12"/>
  <c r="EQ43" i="12"/>
  <c r="BU33" i="12"/>
  <c r="BS33" i="12"/>
  <c r="BT33" i="12"/>
  <c r="HX39" i="12"/>
  <c r="HY39" i="12"/>
  <c r="HZ39" i="12"/>
  <c r="GN33" i="12"/>
  <c r="CT45" i="12"/>
  <c r="HX35" i="12"/>
  <c r="HY35" i="12"/>
  <c r="HZ35" i="12"/>
  <c r="FN45" i="12"/>
  <c r="FM45" i="12"/>
  <c r="FO45" i="12"/>
  <c r="FT32" i="12"/>
  <c r="FU32" i="12"/>
  <c r="FV32" i="12"/>
  <c r="BN38" i="12"/>
  <c r="BL38" i="12"/>
  <c r="BM38" i="12"/>
  <c r="CF34" i="12"/>
  <c r="EQ35" i="12"/>
  <c r="BD45" i="12"/>
  <c r="CB40" i="12"/>
  <c r="BZ40" i="12"/>
  <c r="CA40" i="12"/>
  <c r="BZ39" i="12"/>
  <c r="CA39" i="12"/>
  <c r="CB39" i="12"/>
  <c r="CA38" i="12"/>
  <c r="BZ38" i="12"/>
  <c r="CB38" i="12"/>
  <c r="PK31" i="12"/>
  <c r="PK45" i="12"/>
  <c r="PK46" i="12"/>
  <c r="PK47" i="12"/>
  <c r="PK48" i="12"/>
  <c r="PK30" i="12"/>
  <c r="PK32" i="12"/>
  <c r="PK33" i="12"/>
  <c r="PK34" i="12"/>
  <c r="PK35" i="12"/>
  <c r="PK36" i="12"/>
  <c r="PK37" i="12"/>
  <c r="PK42" i="12"/>
  <c r="PK38" i="12"/>
  <c r="PK39" i="12"/>
  <c r="PK40" i="12"/>
  <c r="PK41" i="12"/>
  <c r="PK43" i="12"/>
  <c r="PK44" i="12"/>
  <c r="IZ28" i="12"/>
  <c r="BD39" i="12"/>
  <c r="BR47" i="12"/>
  <c r="BY35" i="12"/>
  <c r="CM43" i="12"/>
  <c r="CT31" i="12"/>
  <c r="DO40" i="12"/>
  <c r="EJ37" i="12"/>
  <c r="FL32" i="12"/>
  <c r="FZ40" i="12"/>
  <c r="GN48" i="12"/>
  <c r="HI45" i="12"/>
  <c r="HP33" i="12"/>
  <c r="ID41" i="12"/>
  <c r="IR29" i="12"/>
  <c r="IY37" i="12"/>
  <c r="ED46" i="12"/>
  <c r="EE46" i="12"/>
  <c r="EF46" i="12"/>
  <c r="HL40" i="12"/>
  <c r="HK40" i="12"/>
  <c r="HJ40" i="12"/>
  <c r="GO42" i="12"/>
  <c r="GP42" i="12"/>
  <c r="GQ42" i="12"/>
  <c r="GV30" i="12"/>
  <c r="GW30" i="12"/>
  <c r="GX30" i="12"/>
  <c r="BF31" i="12"/>
  <c r="BG31" i="12"/>
  <c r="BE31" i="12"/>
  <c r="BS38" i="12"/>
  <c r="BT38" i="12"/>
  <c r="BU38" i="12"/>
  <c r="ED41" i="12"/>
  <c r="EE41" i="12"/>
  <c r="EF41" i="12"/>
  <c r="JM45" i="12"/>
  <c r="JM41" i="12"/>
  <c r="JM42" i="12"/>
  <c r="JM43" i="12"/>
  <c r="JM44" i="12"/>
  <c r="JM46" i="12"/>
  <c r="JM47" i="12"/>
  <c r="JM32" i="12"/>
  <c r="JM33" i="12"/>
  <c r="JM34" i="12"/>
  <c r="JM35" i="12"/>
  <c r="JM36" i="12"/>
  <c r="JM37" i="12"/>
  <c r="JM31" i="12"/>
  <c r="JM38" i="12"/>
  <c r="JM39" i="12"/>
  <c r="JM40" i="12"/>
  <c r="JM48" i="12"/>
  <c r="JM29" i="12"/>
  <c r="JM30" i="12"/>
  <c r="JP28" i="12"/>
  <c r="JO28" i="12"/>
  <c r="JQ28" i="12" s="1"/>
  <c r="BU37" i="12"/>
  <c r="BS37" i="12"/>
  <c r="BT37" i="12"/>
  <c r="FT42" i="12"/>
  <c r="FU42" i="12"/>
  <c r="FV42" i="12"/>
  <c r="GN38" i="12"/>
  <c r="JT47" i="12"/>
  <c r="JT40" i="12"/>
  <c r="JT41" i="12"/>
  <c r="JT42" i="12"/>
  <c r="JT43" i="12"/>
  <c r="JT44" i="12"/>
  <c r="JT45" i="12"/>
  <c r="JT29" i="12"/>
  <c r="JT32" i="12"/>
  <c r="JT33" i="12"/>
  <c r="JT34" i="12"/>
  <c r="JT35" i="12"/>
  <c r="JT36" i="12"/>
  <c r="JT37" i="12"/>
  <c r="JT39" i="12"/>
  <c r="JT38" i="12"/>
  <c r="JT31" i="12"/>
  <c r="JT30" i="12"/>
  <c r="JT46" i="12"/>
  <c r="JT48" i="12"/>
  <c r="CF44" i="12"/>
  <c r="IR38" i="12"/>
  <c r="CF43" i="12"/>
  <c r="GH48" i="12"/>
  <c r="GI48" i="12"/>
  <c r="GJ48" i="12"/>
  <c r="GJ47" i="12"/>
  <c r="GH47" i="12"/>
  <c r="GI47" i="12"/>
  <c r="FU38" i="12"/>
  <c r="FV38" i="12"/>
  <c r="FT38" i="12"/>
  <c r="EX30" i="12"/>
  <c r="EX31" i="12"/>
  <c r="EX32" i="12"/>
  <c r="EX33" i="12"/>
  <c r="EX34" i="12"/>
  <c r="EX35" i="12"/>
  <c r="EX36" i="12"/>
  <c r="EX37" i="12"/>
  <c r="EX38" i="12"/>
  <c r="EX43" i="12"/>
  <c r="EX46" i="12"/>
  <c r="EX39" i="12"/>
  <c r="EX40" i="12"/>
  <c r="EX41" i="12"/>
  <c r="EX42" i="12"/>
  <c r="EX44" i="12"/>
  <c r="EX45" i="12"/>
  <c r="EX48" i="12"/>
  <c r="EX47" i="12"/>
  <c r="EX29" i="12"/>
  <c r="EQ41" i="12"/>
  <c r="CF37" i="12"/>
  <c r="IR31" i="12"/>
  <c r="GH41" i="12"/>
  <c r="GI41" i="12"/>
  <c r="GJ41" i="12"/>
  <c r="EQ36" i="12"/>
  <c r="IN41" i="12"/>
  <c r="IL41" i="12"/>
  <c r="IM41" i="12"/>
  <c r="FU31" i="12"/>
  <c r="FV31" i="12"/>
  <c r="FT31" i="12"/>
  <c r="BD44" i="12"/>
  <c r="BD42" i="12"/>
  <c r="PR37" i="12"/>
  <c r="PR38" i="12"/>
  <c r="PR39" i="12"/>
  <c r="PR40" i="12"/>
  <c r="PR42" i="12"/>
  <c r="PR43" i="12"/>
  <c r="PR44" i="12"/>
  <c r="PR45" i="12"/>
  <c r="PR46" i="12"/>
  <c r="PR47" i="12"/>
  <c r="PR48" i="12"/>
  <c r="PR33" i="12"/>
  <c r="PR34" i="12"/>
  <c r="PR35" i="12"/>
  <c r="PR36" i="12"/>
  <c r="PR41" i="12"/>
  <c r="PR29" i="12"/>
  <c r="PR30" i="12"/>
  <c r="PR31" i="12"/>
  <c r="PR32" i="12"/>
  <c r="BD38" i="12"/>
  <c r="BR46" i="12"/>
  <c r="BY34" i="12"/>
  <c r="CM42" i="12"/>
  <c r="CT30" i="12"/>
  <c r="DO39" i="12"/>
  <c r="EQ29" i="12"/>
  <c r="EJ36" i="12"/>
  <c r="FE44" i="12"/>
  <c r="FL31" i="12"/>
  <c r="FZ39" i="12"/>
  <c r="GN47" i="12"/>
  <c r="HI44" i="12"/>
  <c r="HP32" i="12"/>
  <c r="ID40" i="12"/>
  <c r="IR48" i="12"/>
  <c r="IY36" i="12"/>
  <c r="GV33" i="12"/>
  <c r="GW33" i="12"/>
  <c r="GX33" i="12"/>
  <c r="BU42" i="12"/>
  <c r="BS42" i="12"/>
  <c r="BT42" i="12"/>
  <c r="JA32" i="12"/>
  <c r="JB32" i="12"/>
  <c r="IZ32" i="12"/>
  <c r="JC32" i="12" s="1"/>
  <c r="DQ34" i="12"/>
  <c r="DR34" i="12"/>
  <c r="DP34" i="12"/>
  <c r="JA31" i="12"/>
  <c r="JB31" i="12"/>
  <c r="IZ31" i="12"/>
  <c r="DP33" i="12"/>
  <c r="DQ33" i="12"/>
  <c r="DR33" i="12"/>
  <c r="HC29" i="12"/>
  <c r="HD29" i="12"/>
  <c r="HE29" i="12"/>
  <c r="ET47" i="12"/>
  <c r="ER47" i="12"/>
  <c r="ES47" i="12"/>
  <c r="BL29" i="12"/>
  <c r="BN29" i="12"/>
  <c r="BM29" i="12"/>
  <c r="GB30" i="12"/>
  <c r="GC30" i="12"/>
  <c r="GA30" i="12"/>
  <c r="CM32" i="12"/>
  <c r="CM30" i="12"/>
  <c r="EE36" i="12"/>
  <c r="EF36" i="12"/>
  <c r="ED36" i="12"/>
  <c r="EG36" i="12" s="1"/>
  <c r="HJ30" i="12"/>
  <c r="HL30" i="12"/>
  <c r="HK30" i="12"/>
  <c r="EE30" i="12"/>
  <c r="EF30" i="12"/>
  <c r="ED30" i="12"/>
  <c r="EG30" i="12" s="1"/>
  <c r="IL40" i="12"/>
  <c r="IM40" i="12"/>
  <c r="IN40" i="12"/>
  <c r="MZ48" i="12"/>
  <c r="MZ47" i="12"/>
  <c r="MZ29" i="12"/>
  <c r="MZ30" i="12"/>
  <c r="MZ31" i="12"/>
  <c r="NC28" i="12"/>
  <c r="NB28" i="12"/>
  <c r="MZ35" i="12"/>
  <c r="MZ38" i="12"/>
  <c r="MZ39" i="12"/>
  <c r="MZ40" i="12"/>
  <c r="MZ41" i="12"/>
  <c r="MZ42" i="12"/>
  <c r="MZ43" i="12"/>
  <c r="MZ44" i="12"/>
  <c r="MZ45" i="12"/>
  <c r="MZ46" i="12"/>
  <c r="MZ33" i="12"/>
  <c r="MZ37" i="12"/>
  <c r="MZ32" i="12"/>
  <c r="MZ36" i="12"/>
  <c r="MZ34" i="12"/>
  <c r="DO44" i="12"/>
  <c r="DO43" i="12"/>
  <c r="PY30" i="12"/>
  <c r="PY31" i="12"/>
  <c r="PY32" i="12"/>
  <c r="PY33" i="12"/>
  <c r="PY34" i="12"/>
  <c r="PY35" i="12"/>
  <c r="PY36" i="12"/>
  <c r="PY37" i="12"/>
  <c r="PY29" i="12"/>
  <c r="PY38" i="12"/>
  <c r="PY39" i="12"/>
  <c r="PY40" i="12"/>
  <c r="PY41" i="12"/>
  <c r="PY42" i="12"/>
  <c r="PY43" i="12"/>
  <c r="PY44" i="12"/>
  <c r="PY45" i="12"/>
  <c r="PY46" i="12"/>
  <c r="PY47" i="12"/>
  <c r="PY48" i="12"/>
  <c r="BD37" i="12"/>
  <c r="BR45" i="12"/>
  <c r="CM41" i="12"/>
  <c r="DO38" i="12"/>
  <c r="EJ35" i="12"/>
  <c r="FE43" i="12"/>
  <c r="FL30" i="12"/>
  <c r="FZ38" i="12"/>
  <c r="HI43" i="12"/>
  <c r="HP31" i="12"/>
  <c r="ID39" i="12"/>
  <c r="IR47" i="12"/>
  <c r="IY35" i="12"/>
  <c r="JB33" i="12"/>
  <c r="IZ33" i="12"/>
  <c r="JA33" i="12"/>
  <c r="DP35" i="12"/>
  <c r="DQ35" i="12"/>
  <c r="DR35" i="12"/>
  <c r="DI45" i="12"/>
  <c r="DK45" i="12"/>
  <c r="DJ45" i="12"/>
  <c r="GA32" i="12"/>
  <c r="GB32" i="12"/>
  <c r="GC32" i="12"/>
  <c r="HY44" i="12"/>
  <c r="HZ44" i="12"/>
  <c r="HX44" i="12"/>
  <c r="DK41" i="12"/>
  <c r="DI41" i="12"/>
  <c r="DJ41" i="12"/>
  <c r="HC45" i="12"/>
  <c r="HD45" i="12"/>
  <c r="HE45" i="12"/>
  <c r="BS34" i="12"/>
  <c r="BU34" i="12"/>
  <c r="BT34" i="12"/>
  <c r="ED37" i="12"/>
  <c r="EE37" i="12"/>
  <c r="EF37" i="12"/>
  <c r="GN35" i="12"/>
  <c r="EE35" i="12"/>
  <c r="ED35" i="12"/>
  <c r="EF35" i="12"/>
  <c r="BZ29" i="12"/>
  <c r="CA29" i="12"/>
  <c r="CB29" i="12"/>
  <c r="IL43" i="12"/>
  <c r="IM43" i="12"/>
  <c r="IN43" i="12"/>
  <c r="EQ37" i="12"/>
  <c r="FM44" i="12"/>
  <c r="FN44" i="12"/>
  <c r="FO44" i="12"/>
  <c r="IY29" i="12"/>
  <c r="DK31" i="12"/>
  <c r="DI31" i="12"/>
  <c r="DJ31" i="12"/>
  <c r="EJ48" i="12"/>
  <c r="NN37" i="12"/>
  <c r="NN29" i="12"/>
  <c r="NN38" i="12"/>
  <c r="NN39" i="12"/>
  <c r="NN40" i="12"/>
  <c r="NN42" i="12"/>
  <c r="NN43" i="12"/>
  <c r="NN44" i="12"/>
  <c r="NN45" i="12"/>
  <c r="NN46" i="12"/>
  <c r="NN47" i="12"/>
  <c r="NN48" i="12"/>
  <c r="NN30" i="12"/>
  <c r="NN31" i="12"/>
  <c r="NN36" i="12"/>
  <c r="NN41" i="12"/>
  <c r="NN33" i="12"/>
  <c r="NN32" i="12"/>
  <c r="NN35" i="12"/>
  <c r="NN34" i="12"/>
  <c r="CM47" i="12"/>
  <c r="CM46" i="12"/>
  <c r="BD36" i="12"/>
  <c r="BR44" i="12"/>
  <c r="BY32" i="12"/>
  <c r="CM40" i="12"/>
  <c r="DO37" i="12"/>
  <c r="EC47" i="12"/>
  <c r="EJ34" i="12"/>
  <c r="FE42" i="12"/>
  <c r="FZ37" i="12"/>
  <c r="GN45" i="12"/>
  <c r="HI42" i="12"/>
  <c r="HP30" i="12"/>
  <c r="ID38" i="12"/>
  <c r="IR46" i="12"/>
  <c r="IY34" i="12"/>
  <c r="QX173" i="12" l="1"/>
  <c r="RA173" i="12" s="1"/>
  <c r="PV28" i="12"/>
  <c r="NK28" i="12"/>
  <c r="FW31" i="12"/>
  <c r="QX109" i="12"/>
  <c r="RA109" i="12" s="1"/>
  <c r="FW38" i="12"/>
  <c r="QX328" i="12"/>
  <c r="RA328" i="12" s="1"/>
  <c r="DZ37" i="12"/>
  <c r="IA32" i="12"/>
  <c r="EN28" i="12"/>
  <c r="QX320" i="12"/>
  <c r="RA320" i="12" s="1"/>
  <c r="QX308" i="12"/>
  <c r="RA308" i="12" s="1"/>
  <c r="FI28" i="12"/>
  <c r="QX243" i="12"/>
  <c r="RA243" i="12" s="1"/>
  <c r="QX158" i="12"/>
  <c r="RA158" i="12" s="1"/>
  <c r="CC44" i="12"/>
  <c r="BO42" i="12"/>
  <c r="MI28" i="12"/>
  <c r="FW44" i="12"/>
  <c r="CC46" i="12"/>
  <c r="QX338" i="12"/>
  <c r="RA338" i="12" s="1"/>
  <c r="FI40" i="12"/>
  <c r="FW35" i="12"/>
  <c r="QX11" i="12"/>
  <c r="RA11" i="12" s="1"/>
  <c r="NR28" i="12"/>
  <c r="EU46" i="12"/>
  <c r="IH35" i="12"/>
  <c r="ND28" i="12"/>
  <c r="IV45" i="12"/>
  <c r="QX102" i="12"/>
  <c r="RA102" i="12" s="1"/>
  <c r="FW39" i="12"/>
  <c r="FW37" i="12"/>
  <c r="DZ40" i="12"/>
  <c r="GK42" i="12"/>
  <c r="QX22" i="12"/>
  <c r="RA22" i="12" s="1"/>
  <c r="QX274" i="12"/>
  <c r="RA274" i="12" s="1"/>
  <c r="QX321" i="12"/>
  <c r="RA321" i="12" s="1"/>
  <c r="QX266" i="12"/>
  <c r="RA266" i="12" s="1"/>
  <c r="QX234" i="12"/>
  <c r="RA234" i="12" s="1"/>
  <c r="QX94" i="12"/>
  <c r="RA94" i="12" s="1"/>
  <c r="CC45" i="12"/>
  <c r="QX324" i="12"/>
  <c r="RA324" i="12" s="1"/>
  <c r="QX159" i="12"/>
  <c r="RA159" i="12" s="1"/>
  <c r="CC39" i="12"/>
  <c r="CC38" i="12"/>
  <c r="QX220" i="12"/>
  <c r="RA220" i="12" s="1"/>
  <c r="QX115" i="12"/>
  <c r="RA115" i="12" s="1"/>
  <c r="QX80" i="12"/>
  <c r="RA80" i="12" s="1"/>
  <c r="QX223" i="12"/>
  <c r="RA223" i="12" s="1"/>
  <c r="QX195" i="12"/>
  <c r="RA195" i="12" s="1"/>
  <c r="QX332" i="12"/>
  <c r="RA332" i="12" s="1"/>
  <c r="QX304" i="12"/>
  <c r="RA304" i="12" s="1"/>
  <c r="QX139" i="12"/>
  <c r="RA139" i="12" s="1"/>
  <c r="CJ42" i="12"/>
  <c r="QX180" i="12"/>
  <c r="RA180" i="12" s="1"/>
  <c r="QX292" i="12"/>
  <c r="RA292" i="12" s="1"/>
  <c r="QX155" i="12"/>
  <c r="RA155" i="12" s="1"/>
  <c r="QX236" i="12"/>
  <c r="RA236" i="12" s="1"/>
  <c r="QX183" i="12"/>
  <c r="RA183" i="12" s="1"/>
  <c r="QX68" i="12"/>
  <c r="RA68" i="12" s="1"/>
  <c r="QX12" i="12"/>
  <c r="RA12" i="12" s="1"/>
  <c r="QX43" i="12"/>
  <c r="RA43" i="12" s="1"/>
  <c r="QX267" i="12"/>
  <c r="RA267" i="12" s="1"/>
  <c r="HF47" i="12"/>
  <c r="QX204" i="12"/>
  <c r="RA204" i="12" s="1"/>
  <c r="QX176" i="12"/>
  <c r="RA176" i="12" s="1"/>
  <c r="QX8" i="12"/>
  <c r="RA8" i="12" s="1"/>
  <c r="QX95" i="12"/>
  <c r="RA95" i="12" s="1"/>
  <c r="QX36" i="12"/>
  <c r="RA36" i="12" s="1"/>
  <c r="QX172" i="12"/>
  <c r="RA172" i="12" s="1"/>
  <c r="QX203" i="12"/>
  <c r="RA203" i="12" s="1"/>
  <c r="QX284" i="12"/>
  <c r="RA284" i="12" s="1"/>
  <c r="LU28" i="12"/>
  <c r="MW28" i="12"/>
  <c r="PH28" i="12"/>
  <c r="IV44" i="12"/>
  <c r="DZ34" i="12"/>
  <c r="DZ30" i="12"/>
  <c r="FW33" i="12"/>
  <c r="EU48" i="12"/>
  <c r="FI30" i="12"/>
  <c r="DZ41" i="12"/>
  <c r="GR28" i="12"/>
  <c r="QX69" i="12"/>
  <c r="RA69" i="12" s="1"/>
  <c r="FW45" i="12"/>
  <c r="QX258" i="12"/>
  <c r="RA258" i="12" s="1"/>
  <c r="QX214" i="12"/>
  <c r="RA214" i="12" s="1"/>
  <c r="FI36" i="12"/>
  <c r="DZ36" i="12"/>
  <c r="QX270" i="12"/>
  <c r="RA270" i="12" s="1"/>
  <c r="QX90" i="12"/>
  <c r="RA90" i="12" s="1"/>
  <c r="FW28" i="12"/>
  <c r="QX121" i="12"/>
  <c r="RA121" i="12" s="1"/>
  <c r="DZ38" i="12"/>
  <c r="DZ44" i="12"/>
  <c r="QX122" i="12"/>
  <c r="RA122" i="12" s="1"/>
  <c r="QX177" i="12"/>
  <c r="RA177" i="12" s="1"/>
  <c r="DZ47" i="12"/>
  <c r="FW42" i="12"/>
  <c r="FW40" i="12"/>
  <c r="QX130" i="12"/>
  <c r="RA130" i="12" s="1"/>
  <c r="FW32" i="12"/>
  <c r="QX62" i="12"/>
  <c r="RA62" i="12" s="1"/>
  <c r="DZ48" i="12"/>
  <c r="QX273" i="12"/>
  <c r="RA273" i="12" s="1"/>
  <c r="QX74" i="12"/>
  <c r="RA74" i="12" s="1"/>
  <c r="QX150" i="12"/>
  <c r="RA150" i="12" s="1"/>
  <c r="QX205" i="12"/>
  <c r="RA205" i="12" s="1"/>
  <c r="QX298" i="12"/>
  <c r="RA298" i="12" s="1"/>
  <c r="DZ42" i="12"/>
  <c r="GD35" i="12"/>
  <c r="FW41" i="12"/>
  <c r="FI32" i="12"/>
  <c r="DS36" i="12"/>
  <c r="FW30" i="12"/>
  <c r="DL41" i="12"/>
  <c r="DZ35" i="12"/>
  <c r="QX242" i="12"/>
  <c r="RA242" i="12" s="1"/>
  <c r="FW47" i="12"/>
  <c r="FW43" i="12"/>
  <c r="DZ39" i="12"/>
  <c r="FI33" i="12"/>
  <c r="DZ32" i="12"/>
  <c r="DL43" i="12"/>
  <c r="QX18" i="12"/>
  <c r="RA18" i="12" s="1"/>
  <c r="DZ46" i="12"/>
  <c r="QX34" i="12"/>
  <c r="RA34" i="12" s="1"/>
  <c r="QX134" i="12"/>
  <c r="RA134" i="12" s="1"/>
  <c r="QX46" i="12"/>
  <c r="RA46" i="12" s="1"/>
  <c r="DZ31" i="12"/>
  <c r="EU47" i="12"/>
  <c r="QX186" i="12"/>
  <c r="RA186" i="12" s="1"/>
  <c r="FW46" i="12"/>
  <c r="FW34" i="12"/>
  <c r="DZ45" i="12"/>
  <c r="FW48" i="12"/>
  <c r="QX317" i="12"/>
  <c r="RA317" i="12" s="1"/>
  <c r="QX326" i="12"/>
  <c r="RA326" i="12" s="1"/>
  <c r="CC41" i="12"/>
  <c r="CC28" i="12"/>
  <c r="HT45" i="12"/>
  <c r="HT44" i="12"/>
  <c r="QX16" i="12"/>
  <c r="RA16" i="12" s="1"/>
  <c r="QX240" i="12"/>
  <c r="RA240" i="12" s="1"/>
  <c r="QX131" i="12"/>
  <c r="RA131" i="12" s="1"/>
  <c r="QX184" i="12"/>
  <c r="RA184" i="12" s="1"/>
  <c r="CC47" i="12"/>
  <c r="QX296" i="12"/>
  <c r="RA296" i="12" s="1"/>
  <c r="QX212" i="12"/>
  <c r="RA212" i="12" s="1"/>
  <c r="QX271" i="12"/>
  <c r="RA271" i="12" s="1"/>
  <c r="CC42" i="12"/>
  <c r="QX44" i="12"/>
  <c r="RA44" i="12" s="1"/>
  <c r="QX47" i="12"/>
  <c r="RA47" i="12" s="1"/>
  <c r="CC30" i="12"/>
  <c r="QX72" i="12"/>
  <c r="RA72" i="12" s="1"/>
  <c r="QX128" i="12"/>
  <c r="RA128" i="12" s="1"/>
  <c r="QX187" i="12"/>
  <c r="RA187" i="12" s="1"/>
  <c r="CC29" i="12"/>
  <c r="QX100" i="12"/>
  <c r="RA100" i="12" s="1"/>
  <c r="HT47" i="12"/>
  <c r="QX156" i="12"/>
  <c r="RA156" i="12" s="1"/>
  <c r="CC48" i="12"/>
  <c r="HT28" i="12"/>
  <c r="QX327" i="12"/>
  <c r="RA327" i="12" s="1"/>
  <c r="QX268" i="12"/>
  <c r="RA268" i="12" s="1"/>
  <c r="QX75" i="12"/>
  <c r="RA75" i="12" s="1"/>
  <c r="QX103" i="12"/>
  <c r="RA103" i="12" s="1"/>
  <c r="CC40" i="12"/>
  <c r="CC31" i="12"/>
  <c r="CC43" i="12"/>
  <c r="QX19" i="12"/>
  <c r="RA19" i="12" s="1"/>
  <c r="QX299" i="12"/>
  <c r="RA299" i="12" s="1"/>
  <c r="HT29" i="12"/>
  <c r="CC33" i="12"/>
  <c r="HT46" i="12"/>
  <c r="HT43" i="12"/>
  <c r="QX215" i="12"/>
  <c r="RA215" i="12" s="1"/>
  <c r="IA44" i="12"/>
  <c r="IH33" i="12"/>
  <c r="QX79" i="12"/>
  <c r="RA79" i="12" s="1"/>
  <c r="BH35" i="12"/>
  <c r="GY28" i="12"/>
  <c r="QX123" i="12"/>
  <c r="RA123" i="12" s="1"/>
  <c r="HF46" i="12"/>
  <c r="BO36" i="12"/>
  <c r="BH29" i="12"/>
  <c r="QX92" i="12"/>
  <c r="RA92" i="12" s="1"/>
  <c r="QX127" i="12"/>
  <c r="RA127" i="12" s="1"/>
  <c r="QX30" i="12"/>
  <c r="RA30" i="12" s="1"/>
  <c r="QX39" i="12"/>
  <c r="RA39" i="12" s="1"/>
  <c r="QX49" i="12"/>
  <c r="RA49" i="12" s="1"/>
  <c r="QX323" i="12"/>
  <c r="RA323" i="12" s="1"/>
  <c r="QX260" i="12"/>
  <c r="RA260" i="12" s="1"/>
  <c r="KZ28" i="12"/>
  <c r="MP28" i="12"/>
  <c r="JX28" i="12"/>
  <c r="PO28" i="12"/>
  <c r="JC28" i="12"/>
  <c r="IV28" i="12"/>
  <c r="QX337" i="12"/>
  <c r="RA337" i="12" s="1"/>
  <c r="QX310" i="12"/>
  <c r="RA310" i="12" s="1"/>
  <c r="K44" i="12" s="1"/>
  <c r="M43" i="12" s="1"/>
  <c r="QX85" i="12"/>
  <c r="RA85" i="12" s="1"/>
  <c r="QX57" i="12"/>
  <c r="RA57" i="12" s="1"/>
  <c r="GK43" i="12"/>
  <c r="QX193" i="12"/>
  <c r="RA193" i="12" s="1"/>
  <c r="QX25" i="12"/>
  <c r="RA25" i="12" s="1"/>
  <c r="QX194" i="12"/>
  <c r="RA194" i="12" s="1"/>
  <c r="QX277" i="12"/>
  <c r="RA277" i="12" s="1"/>
  <c r="GK45" i="12"/>
  <c r="GD30" i="12"/>
  <c r="GD28" i="12"/>
  <c r="GD31" i="12"/>
  <c r="DS41" i="12"/>
  <c r="FP43" i="12"/>
  <c r="QX209" i="12"/>
  <c r="RA209" i="12" s="1"/>
  <c r="QX70" i="12"/>
  <c r="RA70" i="12" s="1"/>
  <c r="QX126" i="12"/>
  <c r="RA126" i="12" s="1"/>
  <c r="FP48" i="12"/>
  <c r="DS28" i="12"/>
  <c r="QX41" i="12"/>
  <c r="RA41" i="12" s="1"/>
  <c r="DS35" i="12"/>
  <c r="QX42" i="12"/>
  <c r="RA42" i="12" s="1"/>
  <c r="QX38" i="12"/>
  <c r="RA38" i="12" s="1"/>
  <c r="DL30" i="12"/>
  <c r="QX318" i="12"/>
  <c r="RA318" i="12" s="1"/>
  <c r="QX261" i="12"/>
  <c r="RA261" i="12" s="1"/>
  <c r="DL37" i="12"/>
  <c r="QX174" i="12"/>
  <c r="RA174" i="12" s="1"/>
  <c r="QX286" i="12"/>
  <c r="RA286" i="12" s="1"/>
  <c r="QX314" i="12"/>
  <c r="RA314" i="12" s="1"/>
  <c r="DE28" i="12"/>
  <c r="QX146" i="12"/>
  <c r="RA146" i="12" s="1"/>
  <c r="QX6" i="12"/>
  <c r="RA6" i="12" s="1"/>
  <c r="CJ29" i="12"/>
  <c r="CQ36" i="12"/>
  <c r="QX7" i="12"/>
  <c r="RA7" i="12" s="1"/>
  <c r="BV39" i="12"/>
  <c r="QX168" i="12"/>
  <c r="RA168" i="12" s="1"/>
  <c r="QX339" i="12"/>
  <c r="RA339" i="12" s="1"/>
  <c r="IO28" i="12"/>
  <c r="QX87" i="12"/>
  <c r="RA87" i="12" s="1"/>
  <c r="QX224" i="12"/>
  <c r="RA224" i="12" s="1"/>
  <c r="QX335" i="12"/>
  <c r="RA335" i="12" s="1"/>
  <c r="QX279" i="12"/>
  <c r="RA279" i="12" s="1"/>
  <c r="QX307" i="12"/>
  <c r="RA307" i="12" s="1"/>
  <c r="QX192" i="12"/>
  <c r="RA192" i="12" s="1"/>
  <c r="CQ34" i="12"/>
  <c r="QX24" i="12"/>
  <c r="RA24" i="12" s="1"/>
  <c r="IA29" i="12"/>
  <c r="QX48" i="12"/>
  <c r="RA48" i="12" s="1"/>
  <c r="QX191" i="12"/>
  <c r="RA191" i="12" s="1"/>
  <c r="QX275" i="12"/>
  <c r="RA275" i="12" s="1"/>
  <c r="QX23" i="12"/>
  <c r="RA23" i="12" s="1"/>
  <c r="QX51" i="12"/>
  <c r="RA51" i="12" s="1"/>
  <c r="QX160" i="12"/>
  <c r="RA160" i="12" s="1"/>
  <c r="IA39" i="12"/>
  <c r="CJ28" i="12"/>
  <c r="QX207" i="12"/>
  <c r="RA207" i="12" s="1"/>
  <c r="QX119" i="12"/>
  <c r="RA119" i="12" s="1"/>
  <c r="OF28" i="12"/>
  <c r="NY28" i="12"/>
  <c r="LG28" i="12"/>
  <c r="KY42" i="12"/>
  <c r="KW42" i="12"/>
  <c r="KX42" i="12"/>
  <c r="KX41" i="12"/>
  <c r="KY41" i="12"/>
  <c r="KW41" i="12"/>
  <c r="KY40" i="12"/>
  <c r="KW40" i="12"/>
  <c r="KX40" i="12"/>
  <c r="KW39" i="12"/>
  <c r="KX39" i="12"/>
  <c r="KY39" i="12"/>
  <c r="KX38" i="12"/>
  <c r="KY38" i="12"/>
  <c r="KW38" i="12"/>
  <c r="KX36" i="12"/>
  <c r="KY36" i="12"/>
  <c r="KW36" i="12"/>
  <c r="KZ36" i="12" s="1"/>
  <c r="KW43" i="12"/>
  <c r="KX43" i="12"/>
  <c r="KY43" i="12"/>
  <c r="KW46" i="12"/>
  <c r="KX46" i="12"/>
  <c r="KY46" i="12"/>
  <c r="KX34" i="12"/>
  <c r="KY34" i="12"/>
  <c r="KW34" i="12"/>
  <c r="KW45" i="12"/>
  <c r="KX45" i="12"/>
  <c r="KY45" i="12"/>
  <c r="KW33" i="12"/>
  <c r="KX33" i="12"/>
  <c r="KY33" i="12"/>
  <c r="KW32" i="12"/>
  <c r="KX32" i="12"/>
  <c r="KY32" i="12"/>
  <c r="KY47" i="12"/>
  <c r="KX47" i="12"/>
  <c r="KW47" i="12"/>
  <c r="KW37" i="12"/>
  <c r="KX37" i="12"/>
  <c r="KY37" i="12"/>
  <c r="KW31" i="12"/>
  <c r="KX31" i="12"/>
  <c r="KY31" i="12"/>
  <c r="KW44" i="12"/>
  <c r="KX44" i="12"/>
  <c r="KY44" i="12"/>
  <c r="KW35" i="12"/>
  <c r="KX35" i="12"/>
  <c r="KY35" i="12"/>
  <c r="KZ29" i="12"/>
  <c r="KW48" i="12"/>
  <c r="KX48" i="12"/>
  <c r="KY48" i="12"/>
  <c r="KY30" i="12"/>
  <c r="KW30" i="12"/>
  <c r="KX30" i="12"/>
  <c r="KS28" i="12"/>
  <c r="KL28" i="12"/>
  <c r="QC28" i="12"/>
  <c r="JJ28" i="12"/>
  <c r="PA28" i="12"/>
  <c r="JC30" i="12"/>
  <c r="JC31" i="12"/>
  <c r="OT28" i="12"/>
  <c r="JC33" i="12"/>
  <c r="IV43" i="12"/>
  <c r="IV32" i="12"/>
  <c r="OM28" i="12"/>
  <c r="QX282" i="12"/>
  <c r="RA282" i="12" s="1"/>
  <c r="GR44" i="12"/>
  <c r="QX309" i="12"/>
  <c r="RA309" i="12" s="1"/>
  <c r="QX281" i="12"/>
  <c r="RA281" i="12" s="1"/>
  <c r="GR46" i="12"/>
  <c r="GR43" i="12"/>
  <c r="QX197" i="12"/>
  <c r="RA197" i="12" s="1"/>
  <c r="QX142" i="12"/>
  <c r="RA142" i="12" s="1"/>
  <c r="EU39" i="12"/>
  <c r="QX29" i="12"/>
  <c r="RA29" i="12" s="1"/>
  <c r="QX253" i="12"/>
  <c r="RA253" i="12" s="1"/>
  <c r="QX58" i="12"/>
  <c r="RA58" i="12" s="1"/>
  <c r="QX141" i="12"/>
  <c r="RA141" i="12" s="1"/>
  <c r="QX86" i="12"/>
  <c r="RA86" i="12" s="1"/>
  <c r="K20" i="12" s="1"/>
  <c r="M19" i="12" s="1"/>
  <c r="QX225" i="12"/>
  <c r="RA225" i="12" s="1"/>
  <c r="QX170" i="12"/>
  <c r="RA170" i="12" s="1"/>
  <c r="QX198" i="12"/>
  <c r="RA198" i="12" s="1"/>
  <c r="QX113" i="12"/>
  <c r="RA113" i="12" s="1"/>
  <c r="QX114" i="12"/>
  <c r="RA114" i="12" s="1"/>
  <c r="QX226" i="12"/>
  <c r="RA226" i="12" s="1"/>
  <c r="GR42" i="12"/>
  <c r="QX169" i="12"/>
  <c r="RA169" i="12" s="1"/>
  <c r="EU28" i="12"/>
  <c r="QX254" i="12"/>
  <c r="RA254" i="12" s="1"/>
  <c r="QX250" i="12"/>
  <c r="RA250" i="12" s="1"/>
  <c r="QX26" i="12"/>
  <c r="RA26" i="12" s="1"/>
  <c r="GK44" i="12"/>
  <c r="GK41" i="12"/>
  <c r="GK48" i="12"/>
  <c r="EN32" i="12"/>
  <c r="QX54" i="12"/>
  <c r="RA54" i="12" s="1"/>
  <c r="QX334" i="12"/>
  <c r="RA334" i="12" s="1"/>
  <c r="GK40" i="12"/>
  <c r="QX165" i="12"/>
  <c r="RA165" i="12" s="1"/>
  <c r="QX333" i="12"/>
  <c r="RA333" i="12" s="1"/>
  <c r="QX138" i="12"/>
  <c r="RA138" i="12" s="1"/>
  <c r="QX81" i="12"/>
  <c r="RA81" i="12" s="1"/>
  <c r="EN42" i="12"/>
  <c r="QX305" i="12"/>
  <c r="RA305" i="12" s="1"/>
  <c r="QX278" i="12"/>
  <c r="RA278" i="12" s="1"/>
  <c r="QX137" i="12"/>
  <c r="RA137" i="12" s="1"/>
  <c r="GK28" i="12"/>
  <c r="GK47" i="12"/>
  <c r="QX53" i="12"/>
  <c r="RA53" i="12" s="1"/>
  <c r="QX222" i="12"/>
  <c r="RA222" i="12" s="1"/>
  <c r="EN31" i="12"/>
  <c r="GK30" i="12"/>
  <c r="QX306" i="12"/>
  <c r="RA306" i="12" s="1"/>
  <c r="QX249" i="12"/>
  <c r="RA249" i="12" s="1"/>
  <c r="GK39" i="12"/>
  <c r="QX221" i="12"/>
  <c r="RA221" i="12" s="1"/>
  <c r="QX110" i="12"/>
  <c r="RA110" i="12" s="1"/>
  <c r="EN33" i="12"/>
  <c r="GK46" i="12"/>
  <c r="QX166" i="12"/>
  <c r="RA166" i="12" s="1"/>
  <c r="QX82" i="12"/>
  <c r="RA82" i="12" s="1"/>
  <c r="EG35" i="12"/>
  <c r="EG48" i="12"/>
  <c r="QX78" i="12"/>
  <c r="RA78" i="12" s="1"/>
  <c r="EG31" i="12"/>
  <c r="EG33" i="12"/>
  <c r="GD29" i="12"/>
  <c r="QX161" i="12"/>
  <c r="RA161" i="12" s="1"/>
  <c r="GD33" i="12"/>
  <c r="QX21" i="12"/>
  <c r="RA21" i="12" s="1"/>
  <c r="QX302" i="12"/>
  <c r="RA302" i="12" s="1"/>
  <c r="EG43" i="12"/>
  <c r="GD48" i="12"/>
  <c r="GD36" i="12"/>
  <c r="QX218" i="12"/>
  <c r="RA218" i="12" s="1"/>
  <c r="EG39" i="12"/>
  <c r="QX246" i="12"/>
  <c r="RA246" i="12" s="1"/>
  <c r="EG40" i="12"/>
  <c r="EG46" i="12"/>
  <c r="QX329" i="12"/>
  <c r="RA329" i="12" s="1"/>
  <c r="QX189" i="12"/>
  <c r="RA189" i="12" s="1"/>
  <c r="EG42" i="12"/>
  <c r="EG44" i="12"/>
  <c r="GD32" i="12"/>
  <c r="QX245" i="12"/>
  <c r="RA245" i="12" s="1"/>
  <c r="QX190" i="12"/>
  <c r="RA190" i="12" s="1"/>
  <c r="QX217" i="12"/>
  <c r="RA217" i="12" s="1"/>
  <c r="QX133" i="12"/>
  <c r="RA133" i="12" s="1"/>
  <c r="EG34" i="12"/>
  <c r="QX77" i="12"/>
  <c r="RA77" i="12" s="1"/>
  <c r="EG37" i="12"/>
  <c r="EG38" i="12"/>
  <c r="EG32" i="12"/>
  <c r="EG28" i="12"/>
  <c r="QX106" i="12"/>
  <c r="RA106" i="12" s="1"/>
  <c r="GD46" i="12"/>
  <c r="QX301" i="12"/>
  <c r="RA301" i="12" s="1"/>
  <c r="EG45" i="12"/>
  <c r="QX330" i="12"/>
  <c r="RA330" i="12" s="1"/>
  <c r="GD34" i="12"/>
  <c r="QX105" i="12"/>
  <c r="RA105" i="12" s="1"/>
  <c r="EG41" i="12"/>
  <c r="QX50" i="12"/>
  <c r="RA50" i="12" s="1"/>
  <c r="QX285" i="12"/>
  <c r="RA285" i="12" s="1"/>
  <c r="QX313" i="12"/>
  <c r="RA313" i="12" s="1"/>
  <c r="DS34" i="12"/>
  <c r="FP28" i="12"/>
  <c r="DS30" i="12"/>
  <c r="QX265" i="12"/>
  <c r="RA265" i="12" s="1"/>
  <c r="QX182" i="12"/>
  <c r="RA182" i="12" s="1"/>
  <c r="QX181" i="12"/>
  <c r="RA181" i="12" s="1"/>
  <c r="QX238" i="12"/>
  <c r="RA238" i="12" s="1"/>
  <c r="DS33" i="12"/>
  <c r="QX98" i="12"/>
  <c r="RA98" i="12" s="1"/>
  <c r="FP44" i="12"/>
  <c r="FP34" i="12"/>
  <c r="QX293" i="12"/>
  <c r="RA293" i="12" s="1"/>
  <c r="QX294" i="12"/>
  <c r="RA294" i="12" s="1"/>
  <c r="QX154" i="12"/>
  <c r="RA154" i="12" s="1"/>
  <c r="QX322" i="12"/>
  <c r="RA322" i="12" s="1"/>
  <c r="DS32" i="12"/>
  <c r="QX97" i="12"/>
  <c r="RA97" i="12" s="1"/>
  <c r="FP46" i="12"/>
  <c r="QX237" i="12"/>
  <c r="RA237" i="12" s="1"/>
  <c r="FP45" i="12"/>
  <c r="QX210" i="12"/>
  <c r="RA210" i="12" s="1"/>
  <c r="QX13" i="12"/>
  <c r="RA13" i="12" s="1"/>
  <c r="QX153" i="12"/>
  <c r="RA153" i="12" s="1"/>
  <c r="QX14" i="12"/>
  <c r="RA14" i="12" s="1"/>
  <c r="DS31" i="12"/>
  <c r="QX125" i="12"/>
  <c r="RA125" i="12" s="1"/>
  <c r="DL36" i="12"/>
  <c r="FI35" i="12"/>
  <c r="DL42" i="12"/>
  <c r="QX93" i="12"/>
  <c r="RA93" i="12" s="1"/>
  <c r="FI39" i="12"/>
  <c r="DL28" i="12"/>
  <c r="FI37" i="12"/>
  <c r="DL31" i="12"/>
  <c r="QX262" i="12"/>
  <c r="RA262" i="12" s="1"/>
  <c r="QX290" i="12"/>
  <c r="RA290" i="12" s="1"/>
  <c r="FI31" i="12"/>
  <c r="DL34" i="12"/>
  <c r="DL48" i="12"/>
  <c r="QX37" i="12"/>
  <c r="RA37" i="12" s="1"/>
  <c r="FI45" i="12"/>
  <c r="QX206" i="12"/>
  <c r="RA206" i="12" s="1"/>
  <c r="QX289" i="12"/>
  <c r="RA289" i="12" s="1"/>
  <c r="DL33" i="12"/>
  <c r="FI41" i="12"/>
  <c r="DL46" i="12"/>
  <c r="DL47" i="12"/>
  <c r="QX178" i="12"/>
  <c r="RA178" i="12" s="1"/>
  <c r="QX65" i="12"/>
  <c r="RA65" i="12" s="1"/>
  <c r="DL39" i="12"/>
  <c r="DL44" i="12"/>
  <c r="FI38" i="12"/>
  <c r="DL40" i="12"/>
  <c r="DL45" i="12"/>
  <c r="QX66" i="12"/>
  <c r="RA66" i="12" s="1"/>
  <c r="QX9" i="12"/>
  <c r="RA9" i="12" s="1"/>
  <c r="QX149" i="12"/>
  <c r="RA149" i="12" s="1"/>
  <c r="DL32" i="12"/>
  <c r="QX10" i="12"/>
  <c r="RA10" i="12" s="1"/>
  <c r="QX233" i="12"/>
  <c r="RA233" i="12" s="1"/>
  <c r="QX202" i="12"/>
  <c r="RA202" i="12" s="1"/>
  <c r="QX145" i="12"/>
  <c r="RA145" i="12" s="1"/>
  <c r="QX118" i="12"/>
  <c r="RA118" i="12" s="1"/>
  <c r="QX61" i="12"/>
  <c r="RA61" i="12" s="1"/>
  <c r="QX201" i="12"/>
  <c r="RA201" i="12" s="1"/>
  <c r="QX5" i="12"/>
  <c r="RA5" i="12" s="1"/>
  <c r="QX89" i="12"/>
  <c r="RA89" i="12" s="1"/>
  <c r="QX33" i="12"/>
  <c r="RA33" i="12" s="1"/>
  <c r="FB28" i="12"/>
  <c r="QX117" i="12"/>
  <c r="RA117" i="12" s="1"/>
  <c r="QX257" i="12"/>
  <c r="RA257" i="12" s="1"/>
  <c r="QX311" i="12"/>
  <c r="RA311" i="12" s="1"/>
  <c r="QX252" i="12"/>
  <c r="RA252" i="12" s="1"/>
  <c r="QX199" i="12"/>
  <c r="RA199" i="12" s="1"/>
  <c r="IO41" i="12"/>
  <c r="IO46" i="12"/>
  <c r="QX196" i="12"/>
  <c r="RA196" i="12" s="1"/>
  <c r="K32" i="12" s="1"/>
  <c r="M31" i="12" s="1"/>
  <c r="QX140" i="12"/>
  <c r="RA140" i="12" s="1"/>
  <c r="IO47" i="12"/>
  <c r="QX28" i="12"/>
  <c r="RA28" i="12" s="1"/>
  <c r="CX29" i="12"/>
  <c r="IO29" i="12"/>
  <c r="IO44" i="12"/>
  <c r="QX112" i="12"/>
  <c r="RA112" i="12" s="1"/>
  <c r="QX336" i="12"/>
  <c r="RA336" i="12" s="1"/>
  <c r="K47" i="12" s="1"/>
  <c r="M46" i="12" s="1"/>
  <c r="IO42" i="12"/>
  <c r="QX84" i="12"/>
  <c r="RA84" i="12" s="1"/>
  <c r="QX56" i="12"/>
  <c r="RA56" i="12" s="1"/>
  <c r="QX59" i="12"/>
  <c r="RA59" i="12" s="1"/>
  <c r="QX227" i="12"/>
  <c r="RA227" i="12" s="1"/>
  <c r="IO30" i="12"/>
  <c r="QX283" i="12"/>
  <c r="RA283" i="12" s="1"/>
  <c r="QX255" i="12"/>
  <c r="RA255" i="12" s="1"/>
  <c r="CX28" i="12"/>
  <c r="QX171" i="12"/>
  <c r="RA171" i="12" s="1"/>
  <c r="QX31" i="12"/>
  <c r="RA31" i="12" s="1"/>
  <c r="CX33" i="12"/>
  <c r="IO43" i="12"/>
  <c r="IO48" i="12"/>
  <c r="QX280" i="12"/>
  <c r="RA280" i="12" s="1"/>
  <c r="K41" i="12" s="1"/>
  <c r="M40" i="12" s="1"/>
  <c r="IO45" i="12"/>
  <c r="IO40" i="12"/>
  <c r="QX143" i="12"/>
  <c r="RA143" i="12" s="1"/>
  <c r="IH43" i="12"/>
  <c r="QX248" i="12"/>
  <c r="RA248" i="12" s="1"/>
  <c r="QX276" i="12"/>
  <c r="RA276" i="12" s="1"/>
  <c r="CQ37" i="12"/>
  <c r="QX164" i="12"/>
  <c r="RA164" i="12" s="1"/>
  <c r="CQ28" i="12"/>
  <c r="CQ39" i="12"/>
  <c r="IH36" i="12"/>
  <c r="QX167" i="12"/>
  <c r="RA167" i="12" s="1"/>
  <c r="QX251" i="12"/>
  <c r="RA251" i="12" s="1"/>
  <c r="QX55" i="12"/>
  <c r="RA55" i="12" s="1"/>
  <c r="QX111" i="12"/>
  <c r="RA111" i="12" s="1"/>
  <c r="IH30" i="12"/>
  <c r="IH31" i="12"/>
  <c r="QX27" i="12"/>
  <c r="RA27" i="12" s="1"/>
  <c r="IH32" i="12"/>
  <c r="QX83" i="12"/>
  <c r="RA83" i="12" s="1"/>
  <c r="QX108" i="12"/>
  <c r="RA108" i="12" s="1"/>
  <c r="IH37" i="12"/>
  <c r="IH28" i="12"/>
  <c r="CQ35" i="12"/>
  <c r="QX136" i="12"/>
  <c r="RA136" i="12" s="1"/>
  <c r="CQ38" i="12"/>
  <c r="QX52" i="12"/>
  <c r="RA52" i="12" s="1"/>
  <c r="QX107" i="12"/>
  <c r="RA107" i="12" s="1"/>
  <c r="QX104" i="12"/>
  <c r="RA104" i="12" s="1"/>
  <c r="QX76" i="12"/>
  <c r="RA76" i="12" s="1"/>
  <c r="QX219" i="12"/>
  <c r="RA219" i="12" s="1"/>
  <c r="QX132" i="12"/>
  <c r="RA132" i="12" s="1"/>
  <c r="QX244" i="12"/>
  <c r="RA244" i="12" s="1"/>
  <c r="QX216" i="12"/>
  <c r="RA216" i="12" s="1"/>
  <c r="QX163" i="12"/>
  <c r="RA163" i="12" s="1"/>
  <c r="QX20" i="12"/>
  <c r="RA20" i="12" s="1"/>
  <c r="QX188" i="12"/>
  <c r="RA188" i="12" s="1"/>
  <c r="QX135" i="12"/>
  <c r="RA135" i="12" s="1"/>
  <c r="QX300" i="12"/>
  <c r="RA300" i="12" s="1"/>
  <c r="QX303" i="12"/>
  <c r="RA303" i="12" s="1"/>
  <c r="QX272" i="12"/>
  <c r="RA272" i="12" s="1"/>
  <c r="QX247" i="12"/>
  <c r="RA247" i="12" s="1"/>
  <c r="QX331" i="12"/>
  <c r="RA331" i="12" s="1"/>
  <c r="IA28" i="12"/>
  <c r="HM34" i="12"/>
  <c r="HM36" i="12"/>
  <c r="BO43" i="12"/>
  <c r="BV30" i="12"/>
  <c r="BO46" i="12"/>
  <c r="BO35" i="12"/>
  <c r="HF44" i="12"/>
  <c r="BV36" i="12"/>
  <c r="HM33" i="12"/>
  <c r="QX60" i="12"/>
  <c r="RA60" i="12" s="1"/>
  <c r="HM41" i="12"/>
  <c r="BV29" i="12"/>
  <c r="HF48" i="12"/>
  <c r="BV40" i="12"/>
  <c r="HM35" i="12"/>
  <c r="HF43" i="12"/>
  <c r="BV31" i="12"/>
  <c r="QX319" i="12"/>
  <c r="RA319" i="12" s="1"/>
  <c r="QX15" i="12"/>
  <c r="RA15" i="12" s="1"/>
  <c r="BH33" i="12"/>
  <c r="BO48" i="12"/>
  <c r="QX259" i="12"/>
  <c r="RA259" i="12" s="1"/>
  <c r="QX116" i="12"/>
  <c r="RA116" i="12" s="1"/>
  <c r="BV34" i="12"/>
  <c r="GY46" i="12"/>
  <c r="QX124" i="12"/>
  <c r="RA124" i="12" s="1"/>
  <c r="GY33" i="12"/>
  <c r="BO47" i="12"/>
  <c r="QX88" i="12"/>
  <c r="RA88" i="12" s="1"/>
  <c r="BO41" i="12"/>
  <c r="BV42" i="12"/>
  <c r="QX232" i="12"/>
  <c r="RA232" i="12" s="1"/>
  <c r="BO29" i="12"/>
  <c r="BH32" i="12"/>
  <c r="QX235" i="12"/>
  <c r="RA235" i="12" s="1"/>
  <c r="HM28" i="12"/>
  <c r="GY31" i="12"/>
  <c r="QX312" i="12"/>
  <c r="RA312" i="12" s="1"/>
  <c r="BV38" i="12"/>
  <c r="QX148" i="12"/>
  <c r="RA148" i="12" s="1"/>
  <c r="QX175" i="12"/>
  <c r="RA175" i="12" s="1"/>
  <c r="QX144" i="12"/>
  <c r="RA144" i="12" s="1"/>
  <c r="QX71" i="12"/>
  <c r="RA71" i="12" s="1"/>
  <c r="QX99" i="12"/>
  <c r="RA99" i="12" s="1"/>
  <c r="BH31" i="12"/>
  <c r="BO38" i="12"/>
  <c r="BV35" i="12"/>
  <c r="QX67" i="12"/>
  <c r="RA67" i="12" s="1"/>
  <c r="HM38" i="12"/>
  <c r="QX239" i="12"/>
  <c r="RA239" i="12" s="1"/>
  <c r="GY32" i="12"/>
  <c r="QX315" i="12"/>
  <c r="RA315" i="12" s="1"/>
  <c r="QX211" i="12"/>
  <c r="RA211" i="12" s="1"/>
  <c r="BO28" i="12"/>
  <c r="QX63" i="12"/>
  <c r="RA63" i="12" s="1"/>
  <c r="QX288" i="12"/>
  <c r="RA288" i="12" s="1"/>
  <c r="QX152" i="12"/>
  <c r="RA152" i="12" s="1"/>
  <c r="BO30" i="12"/>
  <c r="QX264" i="12"/>
  <c r="RA264" i="12" s="1"/>
  <c r="GY30" i="12"/>
  <c r="QX316" i="12"/>
  <c r="RA316" i="12" s="1"/>
  <c r="QX200" i="12"/>
  <c r="RA200" i="12" s="1"/>
  <c r="QX295" i="12"/>
  <c r="RA295" i="12" s="1"/>
  <c r="QX120" i="12"/>
  <c r="RA120" i="12" s="1"/>
  <c r="QX263" i="12"/>
  <c r="RA263" i="12" s="1"/>
  <c r="QX291" i="12"/>
  <c r="RA291" i="12" s="1"/>
  <c r="HF29" i="12"/>
  <c r="BV37" i="12"/>
  <c r="BO39" i="12"/>
  <c r="QX64" i="12"/>
  <c r="RA64" i="12" s="1"/>
  <c r="QX35" i="12"/>
  <c r="RA35" i="12" s="1"/>
  <c r="BO34" i="12"/>
  <c r="HM39" i="12"/>
  <c r="BO40" i="12"/>
  <c r="QX208" i="12"/>
  <c r="RA208" i="12" s="1"/>
  <c r="BH28" i="12"/>
  <c r="QX179" i="12"/>
  <c r="RA179" i="12" s="1"/>
  <c r="HF30" i="12"/>
  <c r="BO44" i="12"/>
  <c r="HM30" i="12"/>
  <c r="BO45" i="12"/>
  <c r="QX4" i="12"/>
  <c r="RA4" i="12" s="1"/>
  <c r="HM31" i="12"/>
  <c r="QX151" i="12"/>
  <c r="RA151" i="12" s="1"/>
  <c r="QX287" i="12"/>
  <c r="RA287" i="12" s="1"/>
  <c r="QX32" i="12"/>
  <c r="RA32" i="12" s="1"/>
  <c r="QX96" i="12"/>
  <c r="RA96" i="12" s="1"/>
  <c r="QX147" i="12"/>
  <c r="RA147" i="12" s="1"/>
  <c r="HM40" i="12"/>
  <c r="BV41" i="12"/>
  <c r="BH30" i="12"/>
  <c r="HF28" i="12"/>
  <c r="QX91" i="12"/>
  <c r="RA91" i="12" s="1"/>
  <c r="BV33" i="12"/>
  <c r="BV43" i="12"/>
  <c r="HF45" i="12"/>
  <c r="HM37" i="12"/>
  <c r="BH34" i="12"/>
  <c r="BO37" i="12"/>
  <c r="QX256" i="12"/>
  <c r="RA256" i="12" s="1"/>
  <c r="QX40" i="12"/>
  <c r="RA40" i="12" s="1"/>
  <c r="IA35" i="12"/>
  <c r="IA46" i="12"/>
  <c r="IA33" i="12"/>
  <c r="IA40" i="12"/>
  <c r="IA34" i="12"/>
  <c r="IA48" i="12"/>
  <c r="IA41" i="12"/>
  <c r="IA30" i="12"/>
  <c r="IA37" i="12"/>
  <c r="IA43" i="12"/>
  <c r="IA42" i="12"/>
  <c r="IA45" i="12"/>
  <c r="IA38" i="12"/>
  <c r="IA47" i="12"/>
  <c r="NA29" i="12"/>
  <c r="NB29" i="12"/>
  <c r="NC29" i="12"/>
  <c r="PL34" i="12"/>
  <c r="PM34" i="12"/>
  <c r="PN34" i="12"/>
  <c r="LY38" i="12"/>
  <c r="LZ38" i="12"/>
  <c r="MA38" i="12"/>
  <c r="NA40" i="12"/>
  <c r="NB40" i="12"/>
  <c r="NC40" i="12"/>
  <c r="NC39" i="12"/>
  <c r="NA39" i="12"/>
  <c r="NB39" i="12"/>
  <c r="MM34" i="12"/>
  <c r="MN34" i="12"/>
  <c r="MO34" i="12"/>
  <c r="OC31" i="12"/>
  <c r="OD31" i="12"/>
  <c r="OE31" i="12"/>
  <c r="NB35" i="12"/>
  <c r="NA35" i="12"/>
  <c r="NC35" i="12"/>
  <c r="IS30" i="12"/>
  <c r="IT30" i="12"/>
  <c r="IU30" i="12"/>
  <c r="KB30" i="12"/>
  <c r="KC30" i="12"/>
  <c r="KD30" i="12"/>
  <c r="NO31" i="12"/>
  <c r="NQ31" i="12"/>
  <c r="NP31" i="12"/>
  <c r="OC40" i="12"/>
  <c r="OD40" i="12"/>
  <c r="OE40" i="12"/>
  <c r="JN32" i="12"/>
  <c r="JO32" i="12"/>
  <c r="JP32" i="12"/>
  <c r="DB43" i="12"/>
  <c r="DC43" i="12"/>
  <c r="DD43" i="12"/>
  <c r="KP32" i="12"/>
  <c r="KQ32" i="12"/>
  <c r="KR32" i="12"/>
  <c r="LE48" i="12"/>
  <c r="LF48" i="12"/>
  <c r="LD48" i="12"/>
  <c r="JN44" i="12"/>
  <c r="JO44" i="12"/>
  <c r="JP44" i="12"/>
  <c r="OC36" i="12"/>
  <c r="OD36" i="12"/>
  <c r="OE36" i="12"/>
  <c r="KP31" i="12"/>
  <c r="KQ31" i="12"/>
  <c r="KR31" i="12"/>
  <c r="MH44" i="12"/>
  <c r="MF44" i="12"/>
  <c r="MG44" i="12"/>
  <c r="ER44" i="12"/>
  <c r="ES44" i="12"/>
  <c r="ET44" i="12"/>
  <c r="LR47" i="12"/>
  <c r="LS47" i="12"/>
  <c r="LT47" i="12"/>
  <c r="PZ37" i="12"/>
  <c r="QA37" i="12"/>
  <c r="QB37" i="12"/>
  <c r="OC47" i="12"/>
  <c r="OD47" i="12"/>
  <c r="OE47" i="12"/>
  <c r="GV42" i="12"/>
  <c r="GW42" i="12"/>
  <c r="GX42" i="12"/>
  <c r="KB34" i="12"/>
  <c r="KC34" i="12"/>
  <c r="KD34" i="12"/>
  <c r="GW45" i="12"/>
  <c r="GX45" i="12"/>
  <c r="GV45" i="12"/>
  <c r="CG32" i="12"/>
  <c r="CH32" i="12"/>
  <c r="CI32" i="12"/>
  <c r="LR46" i="12"/>
  <c r="LS46" i="12"/>
  <c r="LT46" i="12"/>
  <c r="MG42" i="12"/>
  <c r="MF42" i="12"/>
  <c r="MH42" i="12"/>
  <c r="DB35" i="12"/>
  <c r="DC35" i="12"/>
  <c r="DD35" i="12"/>
  <c r="KK47" i="12"/>
  <c r="KJ47" i="12"/>
  <c r="KI47" i="12"/>
  <c r="LK47" i="12"/>
  <c r="LL47" i="12"/>
  <c r="LM47" i="12"/>
  <c r="LD45" i="12"/>
  <c r="LE45" i="12"/>
  <c r="LF45" i="12"/>
  <c r="CG47" i="12"/>
  <c r="CH47" i="12"/>
  <c r="CI47" i="12"/>
  <c r="DQ37" i="12"/>
  <c r="DR37" i="12"/>
  <c r="DP37" i="12"/>
  <c r="NO44" i="12"/>
  <c r="NQ44" i="12"/>
  <c r="NP44" i="12"/>
  <c r="QB36" i="12"/>
  <c r="PZ36" i="12"/>
  <c r="QA36" i="12"/>
  <c r="BE38" i="12"/>
  <c r="BF38" i="12"/>
  <c r="BG38" i="12"/>
  <c r="EZ30" i="12"/>
  <c r="FA30" i="12"/>
  <c r="EY30" i="12"/>
  <c r="JU43" i="12"/>
  <c r="JV43" i="12"/>
  <c r="JW43" i="12"/>
  <c r="JN41" i="12"/>
  <c r="JP41" i="12"/>
  <c r="JO41" i="12"/>
  <c r="FM32" i="12"/>
  <c r="FN32" i="12"/>
  <c r="FO32" i="12"/>
  <c r="PE29" i="12"/>
  <c r="PF29" i="12"/>
  <c r="PG29" i="12"/>
  <c r="OQ30" i="12"/>
  <c r="OR30" i="12"/>
  <c r="OS30" i="12"/>
  <c r="NH46" i="12"/>
  <c r="NI46" i="12"/>
  <c r="NJ46" i="12"/>
  <c r="OX45" i="12"/>
  <c r="OY45" i="12"/>
  <c r="OZ45" i="12"/>
  <c r="OJ41" i="12"/>
  <c r="OK41" i="12"/>
  <c r="OL41" i="12"/>
  <c r="OE45" i="12"/>
  <c r="OC45" i="12"/>
  <c r="OD45" i="12"/>
  <c r="MM40" i="12"/>
  <c r="MN40" i="12"/>
  <c r="MO40" i="12"/>
  <c r="IL32" i="12"/>
  <c r="IM32" i="12"/>
  <c r="IN32" i="12"/>
  <c r="HJ29" i="12"/>
  <c r="HK29" i="12"/>
  <c r="HL29" i="12"/>
  <c r="GI33" i="12"/>
  <c r="GJ33" i="12"/>
  <c r="GH33" i="12"/>
  <c r="LY46" i="12"/>
  <c r="LZ46" i="12"/>
  <c r="MA46" i="12"/>
  <c r="CW37" i="12"/>
  <c r="CV37" i="12"/>
  <c r="CU37" i="12"/>
  <c r="KB44" i="12"/>
  <c r="KD44" i="12"/>
  <c r="KC44" i="12"/>
  <c r="GJ36" i="12"/>
  <c r="GH36" i="12"/>
  <c r="GI36" i="12"/>
  <c r="LR44" i="12"/>
  <c r="LS44" i="12"/>
  <c r="LT44" i="12"/>
  <c r="MF41" i="12"/>
  <c r="MG41" i="12"/>
  <c r="MH41" i="12"/>
  <c r="DB34" i="12"/>
  <c r="DC34" i="12"/>
  <c r="DD34" i="12"/>
  <c r="KI45" i="12"/>
  <c r="KJ45" i="12"/>
  <c r="KK45" i="12"/>
  <c r="LK32" i="12"/>
  <c r="LL32" i="12"/>
  <c r="LM32" i="12"/>
  <c r="DK29" i="12"/>
  <c r="DL29" i="12" s="1"/>
  <c r="NO43" i="12"/>
  <c r="NP43" i="12"/>
  <c r="NQ43" i="12"/>
  <c r="JA35" i="12"/>
  <c r="JB35" i="12"/>
  <c r="IZ35" i="12"/>
  <c r="PZ35" i="12"/>
  <c r="QA35" i="12"/>
  <c r="QB35" i="12"/>
  <c r="JU42" i="12"/>
  <c r="JV42" i="12"/>
  <c r="JW42" i="12"/>
  <c r="JN45" i="12"/>
  <c r="JO45" i="12"/>
  <c r="JP45" i="12"/>
  <c r="EM37" i="12"/>
  <c r="EK37" i="12"/>
  <c r="EL37" i="12"/>
  <c r="CW45" i="12"/>
  <c r="CU45" i="12"/>
  <c r="CV45" i="12"/>
  <c r="PE48" i="12"/>
  <c r="PF48" i="12"/>
  <c r="PG48" i="12"/>
  <c r="OR48" i="12"/>
  <c r="OQ48" i="12"/>
  <c r="OS48" i="12"/>
  <c r="NJ45" i="12"/>
  <c r="NH45" i="12"/>
  <c r="NI45" i="12"/>
  <c r="OX44" i="12"/>
  <c r="OY44" i="12"/>
  <c r="OZ44" i="12"/>
  <c r="OK40" i="12"/>
  <c r="OL40" i="12"/>
  <c r="OJ40" i="12"/>
  <c r="OD44" i="12"/>
  <c r="OC44" i="12"/>
  <c r="OE44" i="12"/>
  <c r="MM39" i="12"/>
  <c r="MN39" i="12"/>
  <c r="MO39" i="12"/>
  <c r="IF44" i="12"/>
  <c r="IG44" i="12"/>
  <c r="IE44" i="12"/>
  <c r="GV41" i="12"/>
  <c r="GW41" i="12"/>
  <c r="GX41" i="12"/>
  <c r="GA45" i="12"/>
  <c r="GB45" i="12"/>
  <c r="GC45" i="12"/>
  <c r="ET38" i="12"/>
  <c r="ER38" i="12"/>
  <c r="ES38" i="12"/>
  <c r="GQ41" i="12"/>
  <c r="GO41" i="12"/>
  <c r="GP41" i="12"/>
  <c r="CN29" i="12"/>
  <c r="CO29" i="12"/>
  <c r="CP29" i="12"/>
  <c r="JA44" i="12"/>
  <c r="JB44" i="12"/>
  <c r="IZ44" i="12"/>
  <c r="LR39" i="12"/>
  <c r="LS39" i="12"/>
  <c r="LT39" i="12"/>
  <c r="MF40" i="12"/>
  <c r="MG40" i="12"/>
  <c r="MH40" i="12"/>
  <c r="DB33" i="12"/>
  <c r="DC33" i="12"/>
  <c r="DD33" i="12"/>
  <c r="KI44" i="12"/>
  <c r="KJ44" i="12"/>
  <c r="KK44" i="12"/>
  <c r="LK30" i="12"/>
  <c r="LM30" i="12"/>
  <c r="LL30" i="12"/>
  <c r="CU47" i="12"/>
  <c r="CV47" i="12"/>
  <c r="CW47" i="12"/>
  <c r="GV36" i="12"/>
  <c r="GW36" i="12"/>
  <c r="GX36" i="12"/>
  <c r="NO32" i="12"/>
  <c r="NP32" i="12"/>
  <c r="NQ32" i="12"/>
  <c r="CG41" i="12"/>
  <c r="CH41" i="12"/>
  <c r="CI41" i="12"/>
  <c r="OK29" i="12"/>
  <c r="OL29" i="12"/>
  <c r="OJ29" i="12"/>
  <c r="KB32" i="12"/>
  <c r="KC32" i="12"/>
  <c r="KD32" i="12"/>
  <c r="PS37" i="12"/>
  <c r="PT37" i="12"/>
  <c r="PU37" i="12"/>
  <c r="CU32" i="12"/>
  <c r="CV32" i="12"/>
  <c r="CW32" i="12"/>
  <c r="NV33" i="12"/>
  <c r="NW33" i="12"/>
  <c r="NX33" i="12"/>
  <c r="IU40" i="12"/>
  <c r="IS40" i="12"/>
  <c r="IT40" i="12"/>
  <c r="JU35" i="12"/>
  <c r="JV35" i="12"/>
  <c r="JW35" i="12"/>
  <c r="MM29" i="12"/>
  <c r="MN29" i="12"/>
  <c r="MO29" i="12"/>
  <c r="MG48" i="12"/>
  <c r="MF48" i="12"/>
  <c r="MH48" i="12"/>
  <c r="NV30" i="12"/>
  <c r="NW30" i="12"/>
  <c r="NX30" i="12"/>
  <c r="LM40" i="12"/>
  <c r="LK40" i="12"/>
  <c r="LL40" i="12"/>
  <c r="FA35" i="12"/>
  <c r="EY35" i="12"/>
  <c r="EZ35" i="12"/>
  <c r="OK46" i="12"/>
  <c r="OJ46" i="12"/>
  <c r="OL46" i="12"/>
  <c r="KJ36" i="12"/>
  <c r="KI36" i="12"/>
  <c r="KK36" i="12"/>
  <c r="DB38" i="12"/>
  <c r="DC38" i="12"/>
  <c r="DD38" i="12"/>
  <c r="MM30" i="12"/>
  <c r="MN30" i="12"/>
  <c r="MO30" i="12"/>
  <c r="CV43" i="12"/>
  <c r="CU43" i="12"/>
  <c r="CW43" i="12"/>
  <c r="LK29" i="12"/>
  <c r="LL29" i="12"/>
  <c r="LM29" i="12"/>
  <c r="KP30" i="12"/>
  <c r="KQ30" i="12"/>
  <c r="KR30" i="12"/>
  <c r="PZ33" i="12"/>
  <c r="QA33" i="12"/>
  <c r="QB33" i="12"/>
  <c r="HL48" i="12"/>
  <c r="HK48" i="12"/>
  <c r="HJ48" i="12"/>
  <c r="PZ32" i="12"/>
  <c r="QA32" i="12"/>
  <c r="QB32" i="12"/>
  <c r="NO38" i="12"/>
  <c r="NP38" i="12"/>
  <c r="NQ38" i="12"/>
  <c r="GV35" i="12"/>
  <c r="GW35" i="12"/>
  <c r="GX35" i="12"/>
  <c r="PZ30" i="12"/>
  <c r="QA30" i="12"/>
  <c r="QB30" i="12"/>
  <c r="CA35" i="12"/>
  <c r="CB35" i="12"/>
  <c r="BZ35" i="12"/>
  <c r="PE38" i="12"/>
  <c r="PF38" i="12"/>
  <c r="PG38" i="12"/>
  <c r="OQ43" i="12"/>
  <c r="OR43" i="12"/>
  <c r="OS43" i="12"/>
  <c r="NH40" i="12"/>
  <c r="NI40" i="12"/>
  <c r="NJ40" i="12"/>
  <c r="GQ36" i="12"/>
  <c r="GO36" i="12"/>
  <c r="GP36" i="12"/>
  <c r="OX39" i="12"/>
  <c r="OY39" i="12"/>
  <c r="OZ39" i="12"/>
  <c r="OJ37" i="12"/>
  <c r="OK37" i="12"/>
  <c r="OL37" i="12"/>
  <c r="GA43" i="12"/>
  <c r="GB43" i="12"/>
  <c r="GC43" i="12"/>
  <c r="EK41" i="12"/>
  <c r="EL41" i="12"/>
  <c r="EM41" i="12"/>
  <c r="CG45" i="12"/>
  <c r="CH45" i="12"/>
  <c r="CI45" i="12"/>
  <c r="NV48" i="12"/>
  <c r="NW48" i="12"/>
  <c r="NX48" i="12"/>
  <c r="GV44" i="12"/>
  <c r="GW44" i="12"/>
  <c r="GX44" i="12"/>
  <c r="EK45" i="12"/>
  <c r="EM45" i="12"/>
  <c r="EL45" i="12"/>
  <c r="BF48" i="12"/>
  <c r="BG48" i="12"/>
  <c r="BE48" i="12"/>
  <c r="LR29" i="12"/>
  <c r="LS29" i="12"/>
  <c r="LT29" i="12"/>
  <c r="JG40" i="12"/>
  <c r="JI40" i="12"/>
  <c r="JH40" i="12"/>
  <c r="MT48" i="12"/>
  <c r="MU48" i="12"/>
  <c r="MV48" i="12"/>
  <c r="KI40" i="12"/>
  <c r="KJ40" i="12"/>
  <c r="KK40" i="12"/>
  <c r="NO35" i="12"/>
  <c r="NP35" i="12"/>
  <c r="NQ35" i="12"/>
  <c r="OC34" i="12"/>
  <c r="OD34" i="12"/>
  <c r="OE34" i="12"/>
  <c r="GO47" i="12"/>
  <c r="GP47" i="12"/>
  <c r="GQ47" i="12"/>
  <c r="MM35" i="12"/>
  <c r="MN35" i="12"/>
  <c r="MO35" i="12"/>
  <c r="CG46" i="12"/>
  <c r="CH46" i="12"/>
  <c r="CI46" i="12"/>
  <c r="FM31" i="12"/>
  <c r="FN31" i="12"/>
  <c r="FO31" i="12"/>
  <c r="IS41" i="12"/>
  <c r="IT41" i="12"/>
  <c r="IU41" i="12"/>
  <c r="KB31" i="12"/>
  <c r="KD31" i="12"/>
  <c r="KC31" i="12"/>
  <c r="ER40" i="12"/>
  <c r="ET40" i="12"/>
  <c r="ES40" i="12"/>
  <c r="JO34" i="12"/>
  <c r="JP34" i="12"/>
  <c r="JN34" i="12"/>
  <c r="JQ34" i="12" s="1"/>
  <c r="MO32" i="12"/>
  <c r="MM32" i="12"/>
  <c r="MN32" i="12"/>
  <c r="ER33" i="12"/>
  <c r="ES33" i="12"/>
  <c r="ET33" i="12"/>
  <c r="LL42" i="12"/>
  <c r="LM42" i="12"/>
  <c r="LK42" i="12"/>
  <c r="IT29" i="12"/>
  <c r="IU29" i="12"/>
  <c r="IS29" i="12"/>
  <c r="BU48" i="12"/>
  <c r="BS48" i="12"/>
  <c r="BT48" i="12"/>
  <c r="LY45" i="12"/>
  <c r="LZ45" i="12"/>
  <c r="MA45" i="12"/>
  <c r="GA37" i="12"/>
  <c r="GB37" i="12"/>
  <c r="GC37" i="12"/>
  <c r="LR35" i="12"/>
  <c r="LS35" i="12"/>
  <c r="LT35" i="12"/>
  <c r="MM31" i="12"/>
  <c r="MN31" i="12"/>
  <c r="MO31" i="12"/>
  <c r="GV37" i="12"/>
  <c r="GW37" i="12"/>
  <c r="GX37" i="12"/>
  <c r="LY29" i="12"/>
  <c r="LZ29" i="12"/>
  <c r="MA29" i="12"/>
  <c r="OY47" i="12"/>
  <c r="OX47" i="12"/>
  <c r="OZ47" i="12"/>
  <c r="DB36" i="12"/>
  <c r="DC36" i="12"/>
  <c r="DD36" i="12"/>
  <c r="EE47" i="12"/>
  <c r="EF47" i="12"/>
  <c r="ED47" i="12"/>
  <c r="NH47" i="12"/>
  <c r="NI47" i="12"/>
  <c r="NJ47" i="12"/>
  <c r="LY47" i="12"/>
  <c r="LZ47" i="12"/>
  <c r="MA47" i="12"/>
  <c r="CO40" i="12"/>
  <c r="CP40" i="12"/>
  <c r="CN40" i="12"/>
  <c r="PS32" i="12"/>
  <c r="PT32" i="12"/>
  <c r="PU32" i="12"/>
  <c r="OQ47" i="12"/>
  <c r="OR47" i="12"/>
  <c r="OS47" i="12"/>
  <c r="OS46" i="12"/>
  <c r="OQ46" i="12"/>
  <c r="OR46" i="12"/>
  <c r="GA44" i="12"/>
  <c r="GB44" i="12"/>
  <c r="GC44" i="12"/>
  <c r="OY41" i="12"/>
  <c r="OX41" i="12"/>
  <c r="OZ41" i="12"/>
  <c r="JI44" i="12"/>
  <c r="JG44" i="12"/>
  <c r="JH44" i="12"/>
  <c r="NP29" i="12"/>
  <c r="NQ29" i="12"/>
  <c r="NO29" i="12"/>
  <c r="GC38" i="12"/>
  <c r="GB38" i="12"/>
  <c r="GA38" i="12"/>
  <c r="DP43" i="12"/>
  <c r="DQ43" i="12"/>
  <c r="DR43" i="12"/>
  <c r="PS41" i="12"/>
  <c r="PT41" i="12"/>
  <c r="PU41" i="12"/>
  <c r="BS47" i="12"/>
  <c r="BT47" i="12"/>
  <c r="BU47" i="12"/>
  <c r="PE37" i="12"/>
  <c r="PG37" i="12"/>
  <c r="PF37" i="12"/>
  <c r="OQ42" i="12"/>
  <c r="OR42" i="12"/>
  <c r="OS42" i="12"/>
  <c r="NH39" i="12"/>
  <c r="NI39" i="12"/>
  <c r="NJ39" i="12"/>
  <c r="OX38" i="12"/>
  <c r="OY38" i="12"/>
  <c r="OZ38" i="12"/>
  <c r="OJ36" i="12"/>
  <c r="OL36" i="12"/>
  <c r="OK36" i="12"/>
  <c r="FM35" i="12"/>
  <c r="FN35" i="12"/>
  <c r="FO35" i="12"/>
  <c r="GP39" i="12"/>
  <c r="GO39" i="12"/>
  <c r="GQ39" i="12"/>
  <c r="DR45" i="12"/>
  <c r="DP45" i="12"/>
  <c r="DQ45" i="12"/>
  <c r="NV45" i="12"/>
  <c r="NW45" i="12"/>
  <c r="NX45" i="12"/>
  <c r="GH35" i="12"/>
  <c r="GI35" i="12"/>
  <c r="GJ35" i="12"/>
  <c r="LS32" i="12"/>
  <c r="LR32" i="12"/>
  <c r="LT32" i="12"/>
  <c r="JG39" i="12"/>
  <c r="JH39" i="12"/>
  <c r="JI39" i="12"/>
  <c r="MU47" i="12"/>
  <c r="MV47" i="12"/>
  <c r="MT47" i="12"/>
  <c r="MF29" i="12"/>
  <c r="MG29" i="12"/>
  <c r="MH29" i="12"/>
  <c r="HC39" i="12"/>
  <c r="HD39" i="12"/>
  <c r="HE39" i="12"/>
  <c r="KI31" i="12"/>
  <c r="KJ31" i="12"/>
  <c r="KK31" i="12"/>
  <c r="GV43" i="12"/>
  <c r="GW43" i="12"/>
  <c r="GX43" i="12"/>
  <c r="BL31" i="12"/>
  <c r="BM31" i="12"/>
  <c r="BN31" i="12"/>
  <c r="NX35" i="12"/>
  <c r="NV35" i="12"/>
  <c r="NW35" i="12"/>
  <c r="GA39" i="12"/>
  <c r="GB39" i="12"/>
  <c r="GC39" i="12"/>
  <c r="FG47" i="12"/>
  <c r="FH47" i="12"/>
  <c r="FF47" i="12"/>
  <c r="HC37" i="12"/>
  <c r="HD37" i="12"/>
  <c r="HE37" i="12"/>
  <c r="NH30" i="12"/>
  <c r="NI30" i="12"/>
  <c r="NJ30" i="12"/>
  <c r="BE44" i="12"/>
  <c r="BF44" i="12"/>
  <c r="BG44" i="12"/>
  <c r="CO45" i="12"/>
  <c r="CP45" i="12"/>
  <c r="CN45" i="12"/>
  <c r="KP44" i="12"/>
  <c r="KQ44" i="12"/>
  <c r="KR44" i="12"/>
  <c r="KI38" i="12"/>
  <c r="KJ38" i="12"/>
  <c r="KK38" i="12"/>
  <c r="IF41" i="12"/>
  <c r="IE41" i="12"/>
  <c r="IG41" i="12"/>
  <c r="OC37" i="12"/>
  <c r="OD37" i="12"/>
  <c r="OE37" i="12"/>
  <c r="CI48" i="12"/>
  <c r="CH48" i="12"/>
  <c r="CG48" i="12"/>
  <c r="EZ33" i="12"/>
  <c r="FA33" i="12"/>
  <c r="EY33" i="12"/>
  <c r="EM34" i="12"/>
  <c r="EK34" i="12"/>
  <c r="EL34" i="12"/>
  <c r="JU45" i="12"/>
  <c r="JV45" i="12"/>
  <c r="JW45" i="12"/>
  <c r="KB35" i="12"/>
  <c r="KC35" i="12"/>
  <c r="KD35" i="12"/>
  <c r="PL31" i="12"/>
  <c r="PM31" i="12"/>
  <c r="PN31" i="12"/>
  <c r="PE46" i="12"/>
  <c r="PF46" i="12"/>
  <c r="PG46" i="12"/>
  <c r="HS36" i="12"/>
  <c r="HR36" i="12"/>
  <c r="HQ36" i="12"/>
  <c r="MT40" i="12"/>
  <c r="MU40" i="12"/>
  <c r="MV40" i="12"/>
  <c r="NO40" i="12"/>
  <c r="NP40" i="12"/>
  <c r="NQ40" i="12"/>
  <c r="IG48" i="12"/>
  <c r="IF48" i="12"/>
  <c r="IE48" i="12"/>
  <c r="PF40" i="12"/>
  <c r="PG40" i="12"/>
  <c r="PE40" i="12"/>
  <c r="MT41" i="12"/>
  <c r="MU41" i="12"/>
  <c r="MV41" i="12"/>
  <c r="FM30" i="12"/>
  <c r="FN30" i="12"/>
  <c r="FO30" i="12"/>
  <c r="DP44" i="12"/>
  <c r="DQ44" i="12"/>
  <c r="DR44" i="12"/>
  <c r="PS36" i="12"/>
  <c r="PT36" i="12"/>
  <c r="PU36" i="12"/>
  <c r="BF39" i="12"/>
  <c r="BE39" i="12"/>
  <c r="BG39" i="12"/>
  <c r="PE36" i="12"/>
  <c r="PF36" i="12"/>
  <c r="PG36" i="12"/>
  <c r="OQ40" i="12"/>
  <c r="OR40" i="12"/>
  <c r="OS40" i="12"/>
  <c r="NH38" i="12"/>
  <c r="NI38" i="12"/>
  <c r="NJ38" i="12"/>
  <c r="OZ37" i="12"/>
  <c r="OX37" i="12"/>
  <c r="OY37" i="12"/>
  <c r="OL34" i="12"/>
  <c r="OJ34" i="12"/>
  <c r="OK34" i="12"/>
  <c r="FF48" i="12"/>
  <c r="FG48" i="12"/>
  <c r="FH48" i="12"/>
  <c r="CU36" i="12"/>
  <c r="CV36" i="12"/>
  <c r="CW36" i="12"/>
  <c r="NV44" i="12"/>
  <c r="NW44" i="12"/>
  <c r="NX44" i="12"/>
  <c r="ER45" i="12"/>
  <c r="ES45" i="12"/>
  <c r="ET45" i="12"/>
  <c r="GA47" i="12"/>
  <c r="GB47" i="12"/>
  <c r="GC47" i="12"/>
  <c r="LR31" i="12"/>
  <c r="LS31" i="12"/>
  <c r="LT31" i="12"/>
  <c r="JG38" i="12"/>
  <c r="JI38" i="12"/>
  <c r="JH38" i="12"/>
  <c r="MT46" i="12"/>
  <c r="MV46" i="12"/>
  <c r="MU46" i="12"/>
  <c r="MF36" i="12"/>
  <c r="MG36" i="12"/>
  <c r="MH36" i="12"/>
  <c r="JN37" i="12"/>
  <c r="JO37" i="12"/>
  <c r="JP37" i="12"/>
  <c r="GW39" i="12"/>
  <c r="GX39" i="12"/>
  <c r="GV39" i="12"/>
  <c r="DB44" i="12"/>
  <c r="DC44" i="12"/>
  <c r="DD44" i="12"/>
  <c r="NV34" i="12"/>
  <c r="NW34" i="12"/>
  <c r="NX34" i="12"/>
  <c r="EY43" i="12"/>
  <c r="FA43" i="12"/>
  <c r="EZ43" i="12"/>
  <c r="MM33" i="12"/>
  <c r="MN33" i="12"/>
  <c r="MO33" i="12"/>
  <c r="KJ46" i="12"/>
  <c r="KK46" i="12"/>
  <c r="KI46" i="12"/>
  <c r="NO36" i="12"/>
  <c r="NP36" i="12"/>
  <c r="NQ36" i="12"/>
  <c r="CN44" i="12"/>
  <c r="CO44" i="12"/>
  <c r="CP44" i="12"/>
  <c r="PZ40" i="12"/>
  <c r="QA40" i="12"/>
  <c r="QB40" i="12"/>
  <c r="EY36" i="12"/>
  <c r="FA36" i="12"/>
  <c r="EZ36" i="12"/>
  <c r="LD31" i="12"/>
  <c r="LE31" i="12"/>
  <c r="LF31" i="12"/>
  <c r="JN47" i="12"/>
  <c r="JO47" i="12"/>
  <c r="JP47" i="12"/>
  <c r="KB38" i="12"/>
  <c r="KC38" i="12"/>
  <c r="KD38" i="12"/>
  <c r="LK39" i="12"/>
  <c r="LM39" i="12"/>
  <c r="LL39" i="12"/>
  <c r="PL47" i="12"/>
  <c r="PM47" i="12"/>
  <c r="PN47" i="12"/>
  <c r="IZ41" i="12"/>
  <c r="JA41" i="12"/>
  <c r="JB41" i="12"/>
  <c r="KI35" i="12"/>
  <c r="KJ35" i="12"/>
  <c r="KK35" i="12"/>
  <c r="CV48" i="12"/>
  <c r="CW48" i="12"/>
  <c r="CU48" i="12"/>
  <c r="CX48" i="12" s="1"/>
  <c r="CB34" i="12"/>
  <c r="BZ34" i="12"/>
  <c r="CA34" i="12"/>
  <c r="HC33" i="12"/>
  <c r="HD33" i="12"/>
  <c r="HE33" i="12"/>
  <c r="NA48" i="12"/>
  <c r="NB48" i="12"/>
  <c r="NC48" i="12"/>
  <c r="OX46" i="12"/>
  <c r="OY46" i="12"/>
  <c r="OZ46" i="12"/>
  <c r="NH44" i="12"/>
  <c r="NI44" i="12"/>
  <c r="NJ44" i="12"/>
  <c r="JU40" i="12"/>
  <c r="JV40" i="12"/>
  <c r="JW40" i="12"/>
  <c r="CW46" i="12"/>
  <c r="CV46" i="12"/>
  <c r="CU46" i="12"/>
  <c r="BE36" i="12"/>
  <c r="BF36" i="12"/>
  <c r="BG36" i="12"/>
  <c r="FF43" i="12"/>
  <c r="FG43" i="12"/>
  <c r="FH43" i="12"/>
  <c r="PT35" i="12"/>
  <c r="PS35" i="12"/>
  <c r="PU35" i="12"/>
  <c r="ER43" i="12"/>
  <c r="ET43" i="12"/>
  <c r="ES43" i="12"/>
  <c r="PE35" i="12"/>
  <c r="PF35" i="12"/>
  <c r="PG35" i="12"/>
  <c r="OQ35" i="12"/>
  <c r="OR35" i="12"/>
  <c r="OS35" i="12"/>
  <c r="NH37" i="12"/>
  <c r="NI37" i="12"/>
  <c r="NJ37" i="12"/>
  <c r="OX36" i="12"/>
  <c r="OY36" i="12"/>
  <c r="OZ36" i="12"/>
  <c r="OJ32" i="12"/>
  <c r="OK32" i="12"/>
  <c r="OL32" i="12"/>
  <c r="HE38" i="12"/>
  <c r="HC38" i="12"/>
  <c r="HD38" i="12"/>
  <c r="EL40" i="12"/>
  <c r="EM40" i="12"/>
  <c r="EK40" i="12"/>
  <c r="EN40" i="12" s="1"/>
  <c r="CN48" i="12"/>
  <c r="CO48" i="12"/>
  <c r="CP48" i="12"/>
  <c r="NV43" i="12"/>
  <c r="NW43" i="12"/>
  <c r="NX43" i="12"/>
  <c r="FM39" i="12"/>
  <c r="FN39" i="12"/>
  <c r="FO39" i="12"/>
  <c r="LR30" i="12"/>
  <c r="LS30" i="12"/>
  <c r="LT30" i="12"/>
  <c r="JG37" i="12"/>
  <c r="JI37" i="12"/>
  <c r="JH37" i="12"/>
  <c r="MT45" i="12"/>
  <c r="MU45" i="12"/>
  <c r="MV45" i="12"/>
  <c r="MF35" i="12"/>
  <c r="MG35" i="12"/>
  <c r="MH35" i="12"/>
  <c r="JN31" i="12"/>
  <c r="JO31" i="12"/>
  <c r="JP31" i="12"/>
  <c r="NV36" i="12"/>
  <c r="NW36" i="12"/>
  <c r="NX36" i="12"/>
  <c r="LD35" i="12"/>
  <c r="LE35" i="12"/>
  <c r="LF35" i="12"/>
  <c r="PL33" i="12"/>
  <c r="PM33" i="12"/>
  <c r="PN33" i="12"/>
  <c r="OC33" i="12"/>
  <c r="OD33" i="12"/>
  <c r="OE33" i="12"/>
  <c r="KC33" i="12"/>
  <c r="KB33" i="12"/>
  <c r="KD33" i="12"/>
  <c r="MU30" i="12"/>
  <c r="MT30" i="12"/>
  <c r="MV30" i="12"/>
  <c r="NO33" i="12"/>
  <c r="NP33" i="12"/>
  <c r="NQ33" i="12"/>
  <c r="NH32" i="12"/>
  <c r="NI32" i="12"/>
  <c r="NJ32" i="12"/>
  <c r="KP47" i="12"/>
  <c r="KQ47" i="12"/>
  <c r="KR47" i="12"/>
  <c r="JW37" i="12"/>
  <c r="JU37" i="12"/>
  <c r="JV37" i="12"/>
  <c r="OK35" i="12"/>
  <c r="OL35" i="12"/>
  <c r="OJ35" i="12"/>
  <c r="KP46" i="12"/>
  <c r="KQ46" i="12"/>
  <c r="KR46" i="12"/>
  <c r="EY38" i="12"/>
  <c r="EZ38" i="12"/>
  <c r="FA38" i="12"/>
  <c r="CI40" i="12"/>
  <c r="CH40" i="12"/>
  <c r="CG40" i="12"/>
  <c r="JP33" i="12"/>
  <c r="JN33" i="12"/>
  <c r="JO33" i="12"/>
  <c r="ER29" i="12"/>
  <c r="ES29" i="12"/>
  <c r="ET29" i="12"/>
  <c r="OC39" i="12"/>
  <c r="OD39" i="12"/>
  <c r="OE39" i="12"/>
  <c r="NB31" i="12"/>
  <c r="NC31" i="12"/>
  <c r="NA31" i="12"/>
  <c r="KP42" i="12"/>
  <c r="KQ42" i="12"/>
  <c r="KR42" i="12"/>
  <c r="EY34" i="12"/>
  <c r="EZ34" i="12"/>
  <c r="FA34" i="12"/>
  <c r="OJ45" i="12"/>
  <c r="OL45" i="12"/>
  <c r="OK45" i="12"/>
  <c r="PZ29" i="12"/>
  <c r="QA29" i="12"/>
  <c r="QB29" i="12"/>
  <c r="PE30" i="12"/>
  <c r="PF30" i="12"/>
  <c r="PG30" i="12"/>
  <c r="IE45" i="12"/>
  <c r="IF45" i="12"/>
  <c r="IG45" i="12"/>
  <c r="OX43" i="12"/>
  <c r="OY43" i="12"/>
  <c r="OZ43" i="12"/>
  <c r="JG47" i="12"/>
  <c r="JH47" i="12"/>
  <c r="JI47" i="12"/>
  <c r="IF39" i="12"/>
  <c r="IG39" i="12"/>
  <c r="IE39" i="12"/>
  <c r="OX42" i="12"/>
  <c r="OY42" i="12"/>
  <c r="OZ42" i="12"/>
  <c r="CV31" i="12"/>
  <c r="CU31" i="12"/>
  <c r="CW31" i="12"/>
  <c r="KI29" i="12"/>
  <c r="KJ29" i="12"/>
  <c r="KK29" i="12"/>
  <c r="PS29" i="12"/>
  <c r="PT29" i="12"/>
  <c r="PU29" i="12"/>
  <c r="NA34" i="12"/>
  <c r="NB34" i="12"/>
  <c r="NC34" i="12"/>
  <c r="PU34" i="12"/>
  <c r="PS34" i="12"/>
  <c r="PT34" i="12"/>
  <c r="IS31" i="12"/>
  <c r="IU31" i="12"/>
  <c r="IT31" i="12"/>
  <c r="PM44" i="12"/>
  <c r="PN44" i="12"/>
  <c r="PL44" i="12"/>
  <c r="PO44" i="12" s="1"/>
  <c r="IS37" i="12"/>
  <c r="IT37" i="12"/>
  <c r="IU37" i="12"/>
  <c r="PE34" i="12"/>
  <c r="PF34" i="12"/>
  <c r="PG34" i="12"/>
  <c r="OS34" i="12"/>
  <c r="OQ34" i="12"/>
  <c r="OR34" i="12"/>
  <c r="NJ36" i="12"/>
  <c r="NH36" i="12"/>
  <c r="NI36" i="12"/>
  <c r="OY35" i="12"/>
  <c r="OX35" i="12"/>
  <c r="OZ35" i="12"/>
  <c r="OJ31" i="12"/>
  <c r="OK31" i="12"/>
  <c r="OL31" i="12"/>
  <c r="IU39" i="12"/>
  <c r="IT39" i="12"/>
  <c r="IS39" i="12"/>
  <c r="CV35" i="12"/>
  <c r="CW35" i="12"/>
  <c r="CU35" i="12"/>
  <c r="CU42" i="12"/>
  <c r="CV42" i="12"/>
  <c r="CW42" i="12"/>
  <c r="NV42" i="12"/>
  <c r="NW42" i="12"/>
  <c r="NX42" i="12"/>
  <c r="ER31" i="12"/>
  <c r="ES31" i="12"/>
  <c r="ET31" i="12"/>
  <c r="DR48" i="12"/>
  <c r="DQ48" i="12"/>
  <c r="DP48" i="12"/>
  <c r="LS45" i="12"/>
  <c r="LT45" i="12"/>
  <c r="LR45" i="12"/>
  <c r="MT44" i="12"/>
  <c r="MU44" i="12"/>
  <c r="MV44" i="12"/>
  <c r="MH34" i="12"/>
  <c r="MF34" i="12"/>
  <c r="MG34" i="12"/>
  <c r="LD41" i="12"/>
  <c r="LE41" i="12"/>
  <c r="LF41" i="12"/>
  <c r="KB40" i="12"/>
  <c r="KC40" i="12"/>
  <c r="KD40" i="12"/>
  <c r="IS46" i="12"/>
  <c r="IU46" i="12"/>
  <c r="IT46" i="12"/>
  <c r="GP37" i="12"/>
  <c r="GO37" i="12"/>
  <c r="GQ37" i="12"/>
  <c r="KI33" i="12"/>
  <c r="KJ33" i="12"/>
  <c r="KK33" i="12"/>
  <c r="IE38" i="12"/>
  <c r="IF38" i="12"/>
  <c r="IG38" i="12"/>
  <c r="GW48" i="12"/>
  <c r="GX48" i="12"/>
  <c r="GV48" i="12"/>
  <c r="LF32" i="12"/>
  <c r="LD32" i="12"/>
  <c r="LE32" i="12"/>
  <c r="BE42" i="12"/>
  <c r="BF42" i="12"/>
  <c r="BG42" i="12"/>
  <c r="DP42" i="12"/>
  <c r="DQ42" i="12"/>
  <c r="DR42" i="12"/>
  <c r="KP45" i="12"/>
  <c r="KQ45" i="12"/>
  <c r="KR45" i="12"/>
  <c r="LR34" i="12"/>
  <c r="LS34" i="12"/>
  <c r="LT34" i="12"/>
  <c r="QB38" i="12"/>
  <c r="QA38" i="12"/>
  <c r="PZ38" i="12"/>
  <c r="LR36" i="12"/>
  <c r="LS36" i="12"/>
  <c r="LT36" i="12"/>
  <c r="FG42" i="12"/>
  <c r="FH42" i="12"/>
  <c r="FF42" i="12"/>
  <c r="OK44" i="12"/>
  <c r="OL44" i="12"/>
  <c r="OJ44" i="12"/>
  <c r="OM44" i="12" s="1"/>
  <c r="PL45" i="12"/>
  <c r="PM45" i="12"/>
  <c r="PN45" i="12"/>
  <c r="LZ48" i="12"/>
  <c r="LY48" i="12"/>
  <c r="MA48" i="12"/>
  <c r="LD46" i="12"/>
  <c r="LE46" i="12"/>
  <c r="LF46" i="12"/>
  <c r="EY31" i="12"/>
  <c r="EZ31" i="12"/>
  <c r="FA31" i="12"/>
  <c r="JU41" i="12"/>
  <c r="JV41" i="12"/>
  <c r="JW41" i="12"/>
  <c r="FM37" i="12"/>
  <c r="FN37" i="12"/>
  <c r="FO37" i="12"/>
  <c r="OE42" i="12"/>
  <c r="OD42" i="12"/>
  <c r="OC42" i="12"/>
  <c r="OR45" i="12"/>
  <c r="OQ45" i="12"/>
  <c r="OS45" i="12"/>
  <c r="CI38" i="12"/>
  <c r="CG38" i="12"/>
  <c r="CH38" i="12"/>
  <c r="MT29" i="12"/>
  <c r="MU29" i="12"/>
  <c r="MV29" i="12"/>
  <c r="PS33" i="12"/>
  <c r="PT33" i="12"/>
  <c r="PU33" i="12"/>
  <c r="PF33" i="12"/>
  <c r="PE33" i="12"/>
  <c r="PG33" i="12"/>
  <c r="OR33" i="12"/>
  <c r="OS33" i="12"/>
  <c r="OQ33" i="12"/>
  <c r="NH35" i="12"/>
  <c r="NI35" i="12"/>
  <c r="NJ35" i="12"/>
  <c r="OX34" i="12"/>
  <c r="OY34" i="12"/>
  <c r="OZ34" i="12"/>
  <c r="OJ30" i="12"/>
  <c r="OK30" i="12"/>
  <c r="OL30" i="12"/>
  <c r="LY33" i="12"/>
  <c r="LZ33" i="12"/>
  <c r="MA33" i="12"/>
  <c r="NV46" i="12"/>
  <c r="NW46" i="12"/>
  <c r="NX46" i="12"/>
  <c r="KQ29" i="12"/>
  <c r="KR29" i="12"/>
  <c r="KP29" i="12"/>
  <c r="EM44" i="12"/>
  <c r="EK44" i="12"/>
  <c r="EL44" i="12"/>
  <c r="CU39" i="12"/>
  <c r="CV39" i="12"/>
  <c r="CW39" i="12"/>
  <c r="LT43" i="12"/>
  <c r="LR43" i="12"/>
  <c r="LS43" i="12"/>
  <c r="JI43" i="12"/>
  <c r="JG43" i="12"/>
  <c r="JH43" i="12"/>
  <c r="JB47" i="12"/>
  <c r="IZ47" i="12"/>
  <c r="JA47" i="12"/>
  <c r="MT43" i="12"/>
  <c r="MU43" i="12"/>
  <c r="MV43" i="12"/>
  <c r="MF33" i="12"/>
  <c r="MH33" i="12"/>
  <c r="MG33" i="12"/>
  <c r="IS35" i="12"/>
  <c r="IT35" i="12"/>
  <c r="IU35" i="12"/>
  <c r="LD40" i="12"/>
  <c r="LE40" i="12"/>
  <c r="LF40" i="12"/>
  <c r="IZ34" i="12"/>
  <c r="JA34" i="12"/>
  <c r="JB34" i="12"/>
  <c r="FF46" i="12"/>
  <c r="FG46" i="12"/>
  <c r="FH46" i="12"/>
  <c r="IS34" i="12"/>
  <c r="IT34" i="12"/>
  <c r="IU34" i="12"/>
  <c r="KI34" i="12"/>
  <c r="KJ34" i="12"/>
  <c r="KK34" i="12"/>
  <c r="PS39" i="12"/>
  <c r="PU39" i="12"/>
  <c r="PT39" i="12"/>
  <c r="PN32" i="12"/>
  <c r="PM32" i="12"/>
  <c r="PL32" i="12"/>
  <c r="PZ42" i="12"/>
  <c r="QA42" i="12"/>
  <c r="QB42" i="12"/>
  <c r="NI31" i="12"/>
  <c r="NJ31" i="12"/>
  <c r="NH31" i="12"/>
  <c r="LK43" i="12"/>
  <c r="LL43" i="12"/>
  <c r="LM43" i="12"/>
  <c r="PZ41" i="12"/>
  <c r="QA41" i="12"/>
  <c r="QB41" i="12"/>
  <c r="LY35" i="12"/>
  <c r="LZ35" i="12"/>
  <c r="MA35" i="12"/>
  <c r="GO30" i="12"/>
  <c r="GP30" i="12"/>
  <c r="GQ30" i="12"/>
  <c r="NO30" i="12"/>
  <c r="NP30" i="12"/>
  <c r="NQ30" i="12"/>
  <c r="PL29" i="12"/>
  <c r="PM29" i="12"/>
  <c r="PN29" i="12"/>
  <c r="IZ45" i="12"/>
  <c r="JA45" i="12"/>
  <c r="JB45" i="12"/>
  <c r="KI37" i="12"/>
  <c r="KJ37" i="12"/>
  <c r="KK37" i="12"/>
  <c r="BG40" i="12"/>
  <c r="BF40" i="12"/>
  <c r="BE40" i="12"/>
  <c r="JN46" i="12"/>
  <c r="JO46" i="12"/>
  <c r="JP46" i="12"/>
  <c r="NO47" i="12"/>
  <c r="NP47" i="12"/>
  <c r="NQ47" i="12"/>
  <c r="NO46" i="12"/>
  <c r="NP46" i="12"/>
  <c r="NQ46" i="12"/>
  <c r="GO48" i="12"/>
  <c r="GP48" i="12"/>
  <c r="GQ48" i="12"/>
  <c r="OD35" i="12"/>
  <c r="OC35" i="12"/>
  <c r="OE35" i="12"/>
  <c r="CU40" i="12"/>
  <c r="CV40" i="12"/>
  <c r="CW40" i="12"/>
  <c r="MF43" i="12"/>
  <c r="MG43" i="12"/>
  <c r="MH43" i="12"/>
  <c r="JP42" i="12"/>
  <c r="JN42" i="12"/>
  <c r="JO42" i="12"/>
  <c r="GH32" i="12"/>
  <c r="GI32" i="12"/>
  <c r="GJ32" i="12"/>
  <c r="CV44" i="12"/>
  <c r="CW44" i="12"/>
  <c r="CU44" i="12"/>
  <c r="MF39" i="12"/>
  <c r="MG39" i="12"/>
  <c r="MH39" i="12"/>
  <c r="BZ32" i="12"/>
  <c r="CA32" i="12"/>
  <c r="CB32" i="12"/>
  <c r="NH43" i="12"/>
  <c r="NI43" i="12"/>
  <c r="NJ43" i="12"/>
  <c r="DC30" i="12"/>
  <c r="DD30" i="12"/>
  <c r="DB30" i="12"/>
  <c r="KK41" i="12"/>
  <c r="KI41" i="12"/>
  <c r="KJ41" i="12"/>
  <c r="ET41" i="12"/>
  <c r="ES41" i="12"/>
  <c r="ER41" i="12"/>
  <c r="LY32" i="12"/>
  <c r="LZ32" i="12"/>
  <c r="MA32" i="12"/>
  <c r="NX40" i="12"/>
  <c r="NV40" i="12"/>
  <c r="NW40" i="12"/>
  <c r="KP48" i="12"/>
  <c r="KR48" i="12"/>
  <c r="KQ48" i="12"/>
  <c r="CG31" i="12"/>
  <c r="CH31" i="12"/>
  <c r="CI31" i="12"/>
  <c r="LR42" i="12"/>
  <c r="LS42" i="12"/>
  <c r="LT42" i="12"/>
  <c r="JG42" i="12"/>
  <c r="JH42" i="12"/>
  <c r="JI42" i="12"/>
  <c r="IL39" i="12"/>
  <c r="IM39" i="12"/>
  <c r="IN39" i="12"/>
  <c r="MT42" i="12"/>
  <c r="MU42" i="12"/>
  <c r="MV42" i="12"/>
  <c r="MF32" i="12"/>
  <c r="MG32" i="12"/>
  <c r="MH32" i="12"/>
  <c r="LK44" i="12"/>
  <c r="LL44" i="12"/>
  <c r="LM44" i="12"/>
  <c r="HC41" i="12"/>
  <c r="HD41" i="12"/>
  <c r="HE41" i="12"/>
  <c r="LD39" i="12"/>
  <c r="LE39" i="12"/>
  <c r="LF39" i="12"/>
  <c r="EY40" i="12"/>
  <c r="EZ40" i="12"/>
  <c r="FA40" i="12"/>
  <c r="JH29" i="12"/>
  <c r="JI29" i="12"/>
  <c r="JG29" i="12"/>
  <c r="EY39" i="12"/>
  <c r="EZ39" i="12"/>
  <c r="FA39" i="12"/>
  <c r="LK33" i="12"/>
  <c r="LL33" i="12"/>
  <c r="LM33" i="12"/>
  <c r="NA38" i="12"/>
  <c r="NC38" i="12"/>
  <c r="NB38" i="12"/>
  <c r="JW36" i="12"/>
  <c r="JU36" i="12"/>
  <c r="JV36" i="12"/>
  <c r="OJ33" i="12"/>
  <c r="OK33" i="12"/>
  <c r="OL33" i="12"/>
  <c r="NV32" i="12"/>
  <c r="NW32" i="12"/>
  <c r="NX32" i="12"/>
  <c r="CG33" i="12"/>
  <c r="CI33" i="12"/>
  <c r="CH33" i="12"/>
  <c r="LZ34" i="12"/>
  <c r="MA34" i="12"/>
  <c r="LY34" i="12"/>
  <c r="LK41" i="12"/>
  <c r="LL41" i="12"/>
  <c r="LM41" i="12"/>
  <c r="NH29" i="12"/>
  <c r="NI29" i="12"/>
  <c r="NJ29" i="12"/>
  <c r="DB46" i="12"/>
  <c r="DC46" i="12"/>
  <c r="DD46" i="12"/>
  <c r="DQ39" i="12"/>
  <c r="DR39" i="12"/>
  <c r="DP39" i="12"/>
  <c r="DS39" i="12" s="1"/>
  <c r="BE41" i="12"/>
  <c r="BF41" i="12"/>
  <c r="BG41" i="12"/>
  <c r="FM47" i="12"/>
  <c r="FN47" i="12"/>
  <c r="FO47" i="12"/>
  <c r="HJ45" i="12"/>
  <c r="HK45" i="12"/>
  <c r="HL45" i="12"/>
  <c r="ER42" i="12"/>
  <c r="ES42" i="12"/>
  <c r="ET42" i="12"/>
  <c r="MF45" i="12"/>
  <c r="MG45" i="12"/>
  <c r="MH45" i="12"/>
  <c r="IZ48" i="12"/>
  <c r="JA48" i="12"/>
  <c r="JB48" i="12"/>
  <c r="LD47" i="12"/>
  <c r="LE47" i="12"/>
  <c r="LF47" i="12"/>
  <c r="GO35" i="12"/>
  <c r="GP35" i="12"/>
  <c r="GQ35" i="12"/>
  <c r="JP43" i="12"/>
  <c r="JN43" i="12"/>
  <c r="JO43" i="12"/>
  <c r="OJ43" i="12"/>
  <c r="OK43" i="12"/>
  <c r="OL43" i="12"/>
  <c r="DP46" i="12"/>
  <c r="DQ46" i="12"/>
  <c r="DR46" i="12"/>
  <c r="NO42" i="12"/>
  <c r="NP42" i="12"/>
  <c r="NQ42" i="12"/>
  <c r="MO38" i="12"/>
  <c r="MM38" i="12"/>
  <c r="MN38" i="12"/>
  <c r="DB32" i="12"/>
  <c r="DC32" i="12"/>
  <c r="DD32" i="12"/>
  <c r="JI41" i="12"/>
  <c r="JG41" i="12"/>
  <c r="JH41" i="12"/>
  <c r="PM40" i="12"/>
  <c r="PN40" i="12"/>
  <c r="PL40" i="12"/>
  <c r="NV39" i="12"/>
  <c r="NW39" i="12"/>
  <c r="NX39" i="12"/>
  <c r="KR41" i="12"/>
  <c r="KP41" i="12"/>
  <c r="KQ41" i="12"/>
  <c r="KD47" i="12"/>
  <c r="KB47" i="12"/>
  <c r="KC47" i="12"/>
  <c r="LR41" i="12"/>
  <c r="LS41" i="12"/>
  <c r="LT41" i="12"/>
  <c r="JG36" i="12"/>
  <c r="JI36" i="12"/>
  <c r="JH36" i="12"/>
  <c r="HX31" i="12"/>
  <c r="HY31" i="12"/>
  <c r="HZ31" i="12"/>
  <c r="MT38" i="12"/>
  <c r="MU38" i="12"/>
  <c r="MV38" i="12"/>
  <c r="MF31" i="12"/>
  <c r="MG31" i="12"/>
  <c r="MH31" i="12"/>
  <c r="LL37" i="12"/>
  <c r="LK37" i="12"/>
  <c r="LM37" i="12"/>
  <c r="GO32" i="12"/>
  <c r="GP32" i="12"/>
  <c r="GQ32" i="12"/>
  <c r="LD29" i="12"/>
  <c r="LE29" i="12"/>
  <c r="LF29" i="12"/>
  <c r="PS40" i="12"/>
  <c r="PT40" i="12"/>
  <c r="PU40" i="12"/>
  <c r="JI48" i="12"/>
  <c r="JG48" i="12"/>
  <c r="JH48" i="12"/>
  <c r="IZ37" i="12"/>
  <c r="JA37" i="12"/>
  <c r="JB37" i="12"/>
  <c r="DB40" i="12"/>
  <c r="DC40" i="12"/>
  <c r="DD40" i="12"/>
  <c r="KP43" i="12"/>
  <c r="KQ43" i="12"/>
  <c r="KR43" i="12"/>
  <c r="MH47" i="12"/>
  <c r="MG47" i="12"/>
  <c r="MF47" i="12"/>
  <c r="CU30" i="12"/>
  <c r="CV30" i="12"/>
  <c r="CW30" i="12"/>
  <c r="OX29" i="12"/>
  <c r="OY29" i="12"/>
  <c r="OZ29" i="12"/>
  <c r="KB37" i="12"/>
  <c r="KC37" i="12"/>
  <c r="KD37" i="12"/>
  <c r="CN42" i="12"/>
  <c r="CP42" i="12"/>
  <c r="CO42" i="12"/>
  <c r="PL46" i="12"/>
  <c r="PM46" i="12"/>
  <c r="PN46" i="12"/>
  <c r="OX48" i="12"/>
  <c r="OY48" i="12"/>
  <c r="OZ48" i="12"/>
  <c r="IE46" i="12"/>
  <c r="IF46" i="12"/>
  <c r="IG46" i="12"/>
  <c r="DP29" i="12"/>
  <c r="DQ29" i="12"/>
  <c r="DR29" i="12"/>
  <c r="LS48" i="12"/>
  <c r="LT48" i="12"/>
  <c r="LR48" i="12"/>
  <c r="JU44" i="12"/>
  <c r="JV44" i="12"/>
  <c r="JW44" i="12"/>
  <c r="OJ42" i="12"/>
  <c r="OK42" i="12"/>
  <c r="OL42" i="12"/>
  <c r="OC43" i="12"/>
  <c r="OD43" i="12"/>
  <c r="OE43" i="12"/>
  <c r="IS33" i="12"/>
  <c r="IT33" i="12"/>
  <c r="IU33" i="12"/>
  <c r="PE41" i="12"/>
  <c r="PG41" i="12"/>
  <c r="PF41" i="12"/>
  <c r="FF29" i="12"/>
  <c r="FG29" i="12"/>
  <c r="FH29" i="12"/>
  <c r="HQ31" i="12"/>
  <c r="HR31" i="12"/>
  <c r="HS31" i="12"/>
  <c r="HQ40" i="12"/>
  <c r="HS40" i="12"/>
  <c r="HR40" i="12"/>
  <c r="GO38" i="12"/>
  <c r="GP38" i="12"/>
  <c r="GQ38" i="12"/>
  <c r="PE39" i="12"/>
  <c r="PF39" i="12"/>
  <c r="PG39" i="12"/>
  <c r="LZ31" i="12"/>
  <c r="MA31" i="12"/>
  <c r="LY31" i="12"/>
  <c r="IZ29" i="12"/>
  <c r="JA29" i="12"/>
  <c r="JB29" i="12"/>
  <c r="BS45" i="12"/>
  <c r="BT45" i="12"/>
  <c r="BU45" i="12"/>
  <c r="NA33" i="12"/>
  <c r="NB33" i="12"/>
  <c r="NC33" i="12"/>
  <c r="PT47" i="12"/>
  <c r="PU47" i="12"/>
  <c r="PS47" i="12"/>
  <c r="EY47" i="12"/>
  <c r="FA47" i="12"/>
  <c r="EZ47" i="12"/>
  <c r="CH44" i="12"/>
  <c r="CI44" i="12"/>
  <c r="CG44" i="12"/>
  <c r="JN30" i="12"/>
  <c r="JO30" i="12"/>
  <c r="JP30" i="12"/>
  <c r="PN39" i="12"/>
  <c r="PM39" i="12"/>
  <c r="PL39" i="12"/>
  <c r="HQ34" i="12"/>
  <c r="HR34" i="12"/>
  <c r="HS34" i="12"/>
  <c r="PE45" i="12"/>
  <c r="PF45" i="12"/>
  <c r="PG45" i="12"/>
  <c r="OQ41" i="12"/>
  <c r="OR41" i="12"/>
  <c r="OS41" i="12"/>
  <c r="OX31" i="12"/>
  <c r="OY31" i="12"/>
  <c r="OZ31" i="12"/>
  <c r="OC29" i="12"/>
  <c r="OD29" i="12"/>
  <c r="OE29" i="12"/>
  <c r="MM45" i="12"/>
  <c r="MN45" i="12"/>
  <c r="MO45" i="12"/>
  <c r="GQ40" i="12"/>
  <c r="GO40" i="12"/>
  <c r="GP40" i="12"/>
  <c r="LZ30" i="12"/>
  <c r="LY30" i="12"/>
  <c r="MA30" i="12"/>
  <c r="NW38" i="12"/>
  <c r="NV38" i="12"/>
  <c r="NX38" i="12"/>
  <c r="KP40" i="12"/>
  <c r="KQ40" i="12"/>
  <c r="KR40" i="12"/>
  <c r="KB48" i="12"/>
  <c r="KC48" i="12"/>
  <c r="KD48" i="12"/>
  <c r="LR40" i="12"/>
  <c r="LS40" i="12"/>
  <c r="LT40" i="12"/>
  <c r="JG33" i="12"/>
  <c r="JH33" i="12"/>
  <c r="JI33" i="12"/>
  <c r="HC35" i="12"/>
  <c r="HD35" i="12"/>
  <c r="HE35" i="12"/>
  <c r="MT37" i="12"/>
  <c r="MU37" i="12"/>
  <c r="MV37" i="12"/>
  <c r="LK45" i="12"/>
  <c r="LL45" i="12"/>
  <c r="LM45" i="12"/>
  <c r="LD44" i="12"/>
  <c r="LE44" i="12"/>
  <c r="LF44" i="12"/>
  <c r="LK34" i="12"/>
  <c r="LL34" i="12"/>
  <c r="LM34" i="12"/>
  <c r="EL38" i="12"/>
  <c r="EM38" i="12"/>
  <c r="EK38" i="12"/>
  <c r="GH34" i="12"/>
  <c r="GI34" i="12"/>
  <c r="GJ34" i="12"/>
  <c r="PZ43" i="12"/>
  <c r="QA43" i="12"/>
  <c r="QB43" i="12"/>
  <c r="ED29" i="12"/>
  <c r="EE29" i="12"/>
  <c r="EF29" i="12"/>
  <c r="MA37" i="12"/>
  <c r="LY37" i="12"/>
  <c r="LZ37" i="12"/>
  <c r="LK31" i="12"/>
  <c r="LL31" i="12"/>
  <c r="LM31" i="12"/>
  <c r="HQ30" i="12"/>
  <c r="HR30" i="12"/>
  <c r="HS30" i="12"/>
  <c r="JN35" i="12"/>
  <c r="JO35" i="12"/>
  <c r="JP35" i="12"/>
  <c r="EM39" i="12"/>
  <c r="EK39" i="12"/>
  <c r="EL39" i="12"/>
  <c r="LY36" i="12"/>
  <c r="LZ36" i="12"/>
  <c r="MA36" i="12"/>
  <c r="KD29" i="12"/>
  <c r="KB29" i="12"/>
  <c r="KC29" i="12"/>
  <c r="LD30" i="12"/>
  <c r="LE30" i="12"/>
  <c r="LF30" i="12"/>
  <c r="IS36" i="12"/>
  <c r="IT36" i="12"/>
  <c r="IU36" i="12"/>
  <c r="HQ41" i="12"/>
  <c r="HR41" i="12"/>
  <c r="HS41" i="12"/>
  <c r="MN43" i="12"/>
  <c r="MO43" i="12"/>
  <c r="MM43" i="12"/>
  <c r="GA40" i="12"/>
  <c r="GB40" i="12"/>
  <c r="GC40" i="12"/>
  <c r="IU47" i="12"/>
  <c r="IS47" i="12"/>
  <c r="IT47" i="12"/>
  <c r="IM36" i="12"/>
  <c r="IN36" i="12"/>
  <c r="IL36" i="12"/>
  <c r="LR38" i="12"/>
  <c r="LS38" i="12"/>
  <c r="LT38" i="12"/>
  <c r="KI43" i="12"/>
  <c r="KJ43" i="12"/>
  <c r="KK43" i="12"/>
  <c r="MH38" i="12"/>
  <c r="MG38" i="12"/>
  <c r="MF38" i="12"/>
  <c r="ER36" i="12"/>
  <c r="ES36" i="12"/>
  <c r="ET36" i="12"/>
  <c r="GO34" i="12"/>
  <c r="GP34" i="12"/>
  <c r="GQ34" i="12"/>
  <c r="QB31" i="12"/>
  <c r="PZ31" i="12"/>
  <c r="QA31" i="12"/>
  <c r="CN43" i="12"/>
  <c r="CO43" i="12"/>
  <c r="CP43" i="12"/>
  <c r="OJ38" i="12"/>
  <c r="OK38" i="12"/>
  <c r="OL38" i="12"/>
  <c r="GH31" i="12"/>
  <c r="GI31" i="12"/>
  <c r="GJ31" i="12"/>
  <c r="FO29" i="12"/>
  <c r="FM29" i="12"/>
  <c r="FN29" i="12"/>
  <c r="NV29" i="12"/>
  <c r="NW29" i="12"/>
  <c r="NX29" i="12"/>
  <c r="HC32" i="12"/>
  <c r="HD32" i="12"/>
  <c r="HE32" i="12"/>
  <c r="ES32" i="12"/>
  <c r="ET32" i="12"/>
  <c r="ER32" i="12"/>
  <c r="LR33" i="12"/>
  <c r="LS33" i="12"/>
  <c r="LT33" i="12"/>
  <c r="MH37" i="12"/>
  <c r="MF37" i="12"/>
  <c r="MG37" i="12"/>
  <c r="IG42" i="12"/>
  <c r="IE42" i="12"/>
  <c r="IF42" i="12"/>
  <c r="BG37" i="12"/>
  <c r="BE37" i="12"/>
  <c r="BF37" i="12"/>
  <c r="NA46" i="12"/>
  <c r="NB46" i="12"/>
  <c r="NC46" i="12"/>
  <c r="CO30" i="12"/>
  <c r="CP30" i="12"/>
  <c r="CN30" i="12"/>
  <c r="IZ36" i="12"/>
  <c r="JA36" i="12"/>
  <c r="JB36" i="12"/>
  <c r="PS46" i="12"/>
  <c r="PU46" i="12"/>
  <c r="PT46" i="12"/>
  <c r="FA48" i="12"/>
  <c r="EY48" i="12"/>
  <c r="EZ48" i="12"/>
  <c r="JN29" i="12"/>
  <c r="JO29" i="12"/>
  <c r="JP29" i="12"/>
  <c r="PL38" i="12"/>
  <c r="PM38" i="12"/>
  <c r="PN38" i="12"/>
  <c r="HJ46" i="12"/>
  <c r="HK46" i="12"/>
  <c r="HL46" i="12"/>
  <c r="PE44" i="12"/>
  <c r="PF44" i="12"/>
  <c r="PG44" i="12"/>
  <c r="OR39" i="12"/>
  <c r="OS39" i="12"/>
  <c r="OQ39" i="12"/>
  <c r="OX30" i="12"/>
  <c r="OY30" i="12"/>
  <c r="OZ30" i="12"/>
  <c r="MM44" i="12"/>
  <c r="MN44" i="12"/>
  <c r="MO44" i="12"/>
  <c r="EK30" i="12"/>
  <c r="EL30" i="12"/>
  <c r="EM30" i="12"/>
  <c r="LY42" i="12"/>
  <c r="LZ42" i="12"/>
  <c r="MA42" i="12"/>
  <c r="JA43" i="12"/>
  <c r="JB43" i="12"/>
  <c r="IZ43" i="12"/>
  <c r="NV37" i="12"/>
  <c r="NW37" i="12"/>
  <c r="NX37" i="12"/>
  <c r="KP39" i="12"/>
  <c r="KR39" i="12"/>
  <c r="KQ39" i="12"/>
  <c r="DP47" i="12"/>
  <c r="DR47" i="12"/>
  <c r="DQ47" i="12"/>
  <c r="KB46" i="12"/>
  <c r="KC46" i="12"/>
  <c r="KD46" i="12"/>
  <c r="IZ46" i="12"/>
  <c r="JA46" i="12"/>
  <c r="JB46" i="12"/>
  <c r="JG32" i="12"/>
  <c r="JH32" i="12"/>
  <c r="JI32" i="12"/>
  <c r="GV47" i="12"/>
  <c r="GW47" i="12"/>
  <c r="GX47" i="12"/>
  <c r="MT36" i="12"/>
  <c r="MU36" i="12"/>
  <c r="MV36" i="12"/>
  <c r="LK46" i="12"/>
  <c r="LL46" i="12"/>
  <c r="LM46" i="12"/>
  <c r="LD43" i="12"/>
  <c r="LE43" i="12"/>
  <c r="LF43" i="12"/>
  <c r="PZ45" i="12"/>
  <c r="QA45" i="12"/>
  <c r="QB45" i="12"/>
  <c r="MT31" i="12"/>
  <c r="MU31" i="12"/>
  <c r="MV31" i="12"/>
  <c r="JU39" i="12"/>
  <c r="JV39" i="12"/>
  <c r="JW39" i="12"/>
  <c r="JP36" i="12"/>
  <c r="JN36" i="12"/>
  <c r="JO36" i="12"/>
  <c r="HE36" i="12"/>
  <c r="HD36" i="12"/>
  <c r="HC36" i="12"/>
  <c r="DB42" i="12"/>
  <c r="DC42" i="12"/>
  <c r="DD42" i="12"/>
  <c r="NQ41" i="12"/>
  <c r="NO41" i="12"/>
  <c r="NP41" i="12"/>
  <c r="DB41" i="12"/>
  <c r="DC41" i="12"/>
  <c r="DD41" i="12"/>
  <c r="HJ42" i="12"/>
  <c r="HK42" i="12"/>
  <c r="HL42" i="12"/>
  <c r="MF30" i="12"/>
  <c r="MG30" i="12"/>
  <c r="MH30" i="12"/>
  <c r="GV34" i="12"/>
  <c r="GW34" i="12"/>
  <c r="GX34" i="12"/>
  <c r="OL48" i="12"/>
  <c r="OJ48" i="12"/>
  <c r="OK48" i="12"/>
  <c r="JV34" i="12"/>
  <c r="JW34" i="12"/>
  <c r="JU34" i="12"/>
  <c r="JX34" i="12" s="1"/>
  <c r="CB37" i="12"/>
  <c r="BZ37" i="12"/>
  <c r="CA37" i="12"/>
  <c r="ES30" i="12"/>
  <c r="ET30" i="12"/>
  <c r="ER30" i="12"/>
  <c r="NA30" i="12"/>
  <c r="NB30" i="12"/>
  <c r="NC30" i="12"/>
  <c r="CV34" i="12"/>
  <c r="CW34" i="12"/>
  <c r="CU34" i="12"/>
  <c r="IM34" i="12"/>
  <c r="IN34" i="12"/>
  <c r="IL34" i="12"/>
  <c r="GV29" i="12"/>
  <c r="GW29" i="12"/>
  <c r="GX29" i="12"/>
  <c r="LK38" i="12"/>
  <c r="LL38" i="12"/>
  <c r="LM38" i="12"/>
  <c r="EY32" i="12"/>
  <c r="EZ32" i="12"/>
  <c r="FA32" i="12"/>
  <c r="LK48" i="12"/>
  <c r="LM48" i="12"/>
  <c r="LL48" i="12"/>
  <c r="MM41" i="12"/>
  <c r="MN41" i="12"/>
  <c r="MO41" i="12"/>
  <c r="GO33" i="12"/>
  <c r="GP33" i="12"/>
  <c r="GQ33" i="12"/>
  <c r="DJ35" i="12"/>
  <c r="DI35" i="12"/>
  <c r="DK35" i="12"/>
  <c r="KI42" i="12"/>
  <c r="KJ42" i="12"/>
  <c r="KK42" i="12"/>
  <c r="PT30" i="12"/>
  <c r="PU30" i="12"/>
  <c r="PS30" i="12"/>
  <c r="NH42" i="12"/>
  <c r="NI42" i="12"/>
  <c r="NJ42" i="12"/>
  <c r="OX40" i="12"/>
  <c r="OY40" i="12"/>
  <c r="OZ40" i="12"/>
  <c r="CI37" i="12"/>
  <c r="CG37" i="12"/>
  <c r="CH37" i="12"/>
  <c r="PL43" i="12"/>
  <c r="PM43" i="12"/>
  <c r="PN43" i="12"/>
  <c r="DC29" i="12"/>
  <c r="DB29" i="12"/>
  <c r="DD29" i="12"/>
  <c r="NA32" i="12"/>
  <c r="NB32" i="12"/>
  <c r="NC32" i="12"/>
  <c r="CI43" i="12"/>
  <c r="CH43" i="12"/>
  <c r="CG43" i="12"/>
  <c r="CJ43" i="12" s="1"/>
  <c r="PL41" i="12"/>
  <c r="PM41" i="12"/>
  <c r="PN41" i="12"/>
  <c r="IZ38" i="12"/>
  <c r="JA38" i="12"/>
  <c r="JB38" i="12"/>
  <c r="OX33" i="12"/>
  <c r="OY33" i="12"/>
  <c r="OZ33" i="12"/>
  <c r="CN41" i="12"/>
  <c r="CO41" i="12"/>
  <c r="CP41" i="12"/>
  <c r="FA29" i="12"/>
  <c r="EY29" i="12"/>
  <c r="EZ29" i="12"/>
  <c r="CN46" i="12"/>
  <c r="CO46" i="12"/>
  <c r="CP46" i="12"/>
  <c r="NA45" i="12"/>
  <c r="NB45" i="12"/>
  <c r="NC45" i="12"/>
  <c r="CO32" i="12"/>
  <c r="CN32" i="12"/>
  <c r="CP32" i="12"/>
  <c r="IS48" i="12"/>
  <c r="IT48" i="12"/>
  <c r="IU48" i="12"/>
  <c r="PS45" i="12"/>
  <c r="PT45" i="12"/>
  <c r="PU45" i="12"/>
  <c r="EY45" i="12"/>
  <c r="FA45" i="12"/>
  <c r="EZ45" i="12"/>
  <c r="JU48" i="12"/>
  <c r="JV48" i="12"/>
  <c r="JW48" i="12"/>
  <c r="JN48" i="12"/>
  <c r="JO48" i="12"/>
  <c r="JP48" i="12"/>
  <c r="PL42" i="12"/>
  <c r="PM42" i="12"/>
  <c r="PN42" i="12"/>
  <c r="BE45" i="12"/>
  <c r="BF45" i="12"/>
  <c r="BG45" i="12"/>
  <c r="GV38" i="12"/>
  <c r="GW38" i="12"/>
  <c r="GX38" i="12"/>
  <c r="OQ38" i="12"/>
  <c r="OS38" i="12"/>
  <c r="OR38" i="12"/>
  <c r="MM48" i="12"/>
  <c r="MN48" i="12"/>
  <c r="MO48" i="12"/>
  <c r="HC42" i="12"/>
  <c r="HD42" i="12"/>
  <c r="HE42" i="12"/>
  <c r="CG35" i="12"/>
  <c r="CH35" i="12"/>
  <c r="CI35" i="12"/>
  <c r="LY41" i="12"/>
  <c r="LZ41" i="12"/>
  <c r="MA41" i="12"/>
  <c r="IL35" i="12"/>
  <c r="IM35" i="12"/>
  <c r="IN35" i="12"/>
  <c r="KQ38" i="12"/>
  <c r="KR38" i="12"/>
  <c r="KP38" i="12"/>
  <c r="CU38" i="12"/>
  <c r="CV38" i="12"/>
  <c r="CW38" i="12"/>
  <c r="KB45" i="12"/>
  <c r="KC45" i="12"/>
  <c r="KD45" i="12"/>
  <c r="IN38" i="12"/>
  <c r="IL38" i="12"/>
  <c r="IM38" i="12"/>
  <c r="JH31" i="12"/>
  <c r="JG31" i="12"/>
  <c r="JI31" i="12"/>
  <c r="GJ38" i="12"/>
  <c r="GH38" i="12"/>
  <c r="GI38" i="12"/>
  <c r="MT35" i="12"/>
  <c r="MU35" i="12"/>
  <c r="MV35" i="12"/>
  <c r="LD42" i="12"/>
  <c r="LE42" i="12"/>
  <c r="LF42" i="12"/>
  <c r="GO31" i="12"/>
  <c r="GP31" i="12"/>
  <c r="GQ31" i="12"/>
  <c r="EY46" i="12"/>
  <c r="EZ46" i="12"/>
  <c r="FA46" i="12"/>
  <c r="LF33" i="12"/>
  <c r="LE33" i="12"/>
  <c r="LD33" i="12"/>
  <c r="PL30" i="12"/>
  <c r="PM30" i="12"/>
  <c r="PN30" i="12"/>
  <c r="FO41" i="12"/>
  <c r="FM41" i="12"/>
  <c r="FN41" i="12"/>
  <c r="CU41" i="12"/>
  <c r="CV41" i="12"/>
  <c r="CW41" i="12"/>
  <c r="FF44" i="12"/>
  <c r="FG44" i="12"/>
  <c r="FH44" i="12"/>
  <c r="EK36" i="12"/>
  <c r="EL36" i="12"/>
  <c r="EM36" i="12"/>
  <c r="FN38" i="12"/>
  <c r="FO38" i="12"/>
  <c r="FM38" i="12"/>
  <c r="EL46" i="12"/>
  <c r="EM46" i="12"/>
  <c r="EK46" i="12"/>
  <c r="EN46" i="12" s="1"/>
  <c r="LR37" i="12"/>
  <c r="LS37" i="12"/>
  <c r="LT37" i="12"/>
  <c r="GO45" i="12"/>
  <c r="GP45" i="12"/>
  <c r="GQ45" i="12"/>
  <c r="KB39" i="12"/>
  <c r="KC39" i="12"/>
  <c r="KD39" i="12"/>
  <c r="PL48" i="12"/>
  <c r="PM48" i="12"/>
  <c r="PN48" i="12"/>
  <c r="OC38" i="12"/>
  <c r="OD38" i="12"/>
  <c r="OE38" i="12"/>
  <c r="MA44" i="12"/>
  <c r="LY44" i="12"/>
  <c r="LZ44" i="12"/>
  <c r="IS42" i="12"/>
  <c r="IT42" i="12"/>
  <c r="IU42" i="12"/>
  <c r="NQ48" i="12"/>
  <c r="NO48" i="12"/>
  <c r="NP48" i="12"/>
  <c r="NH33" i="12"/>
  <c r="NI33" i="12"/>
  <c r="NJ33" i="12"/>
  <c r="DD37" i="12"/>
  <c r="DB37" i="12"/>
  <c r="DC37" i="12"/>
  <c r="NA47" i="12"/>
  <c r="NB47" i="12"/>
  <c r="NC47" i="12"/>
  <c r="BU46" i="12"/>
  <c r="BS46" i="12"/>
  <c r="BT46" i="12"/>
  <c r="EL29" i="12"/>
  <c r="EK29" i="12"/>
  <c r="EM29" i="12"/>
  <c r="OJ39" i="12"/>
  <c r="OK39" i="12"/>
  <c r="OL39" i="12"/>
  <c r="JI46" i="12"/>
  <c r="JG46" i="12"/>
  <c r="JH46" i="12"/>
  <c r="BT44" i="12"/>
  <c r="BS44" i="12"/>
  <c r="BU44" i="12"/>
  <c r="FN36" i="12"/>
  <c r="FO36" i="12"/>
  <c r="FM36" i="12"/>
  <c r="FO40" i="12"/>
  <c r="FM40" i="12"/>
  <c r="FN40" i="12"/>
  <c r="NP39" i="12"/>
  <c r="NQ39" i="12"/>
  <c r="NO39" i="12"/>
  <c r="NO37" i="12"/>
  <c r="NP37" i="12"/>
  <c r="NQ37" i="12"/>
  <c r="EL48" i="12"/>
  <c r="EM48" i="12"/>
  <c r="EK48" i="12"/>
  <c r="EN48" i="12" s="1"/>
  <c r="EM35" i="12"/>
  <c r="EK35" i="12"/>
  <c r="EL35" i="12"/>
  <c r="DP38" i="12"/>
  <c r="DQ38" i="12"/>
  <c r="DR38" i="12"/>
  <c r="NA36" i="12"/>
  <c r="NC36" i="12"/>
  <c r="NB36" i="12"/>
  <c r="OQ32" i="12"/>
  <c r="OR32" i="12"/>
  <c r="OS32" i="12"/>
  <c r="NC37" i="12"/>
  <c r="NB37" i="12"/>
  <c r="NA37" i="12"/>
  <c r="PS48" i="12"/>
  <c r="PT48" i="12"/>
  <c r="PU48" i="12"/>
  <c r="OQ31" i="12"/>
  <c r="OR31" i="12"/>
  <c r="OS31" i="12"/>
  <c r="OX32" i="12"/>
  <c r="OZ32" i="12"/>
  <c r="OY32" i="12"/>
  <c r="MM46" i="12"/>
  <c r="MN46" i="12"/>
  <c r="MO46" i="12"/>
  <c r="CO47" i="12"/>
  <c r="CP47" i="12"/>
  <c r="CN47" i="12"/>
  <c r="PZ48" i="12"/>
  <c r="QA48" i="12"/>
  <c r="QB48" i="12"/>
  <c r="NB44" i="12"/>
  <c r="NA44" i="12"/>
  <c r="NC44" i="12"/>
  <c r="IE40" i="12"/>
  <c r="IF40" i="12"/>
  <c r="IG40" i="12"/>
  <c r="PS44" i="12"/>
  <c r="PT44" i="12"/>
  <c r="PU44" i="12"/>
  <c r="EY44" i="12"/>
  <c r="EZ44" i="12"/>
  <c r="FA44" i="12"/>
  <c r="JV46" i="12"/>
  <c r="JU46" i="12"/>
  <c r="JW46" i="12"/>
  <c r="JN40" i="12"/>
  <c r="JO40" i="12"/>
  <c r="JP40" i="12"/>
  <c r="PL37" i="12"/>
  <c r="PM37" i="12"/>
  <c r="PN37" i="12"/>
  <c r="GQ29" i="12"/>
  <c r="GP29" i="12"/>
  <c r="GO29" i="12"/>
  <c r="PE43" i="12"/>
  <c r="PF43" i="12"/>
  <c r="PG43" i="12"/>
  <c r="OQ37" i="12"/>
  <c r="OR37" i="12"/>
  <c r="OS37" i="12"/>
  <c r="JA39" i="12"/>
  <c r="JB39" i="12"/>
  <c r="IZ39" i="12"/>
  <c r="JC39" i="12" s="1"/>
  <c r="OC48" i="12"/>
  <c r="OD48" i="12"/>
  <c r="OE48" i="12"/>
  <c r="MM42" i="12"/>
  <c r="MN42" i="12"/>
  <c r="MO42" i="12"/>
  <c r="LY40" i="12"/>
  <c r="LZ40" i="12"/>
  <c r="MA40" i="12"/>
  <c r="IF47" i="12"/>
  <c r="IE47" i="12"/>
  <c r="IG47" i="12"/>
  <c r="KR37" i="12"/>
  <c r="KP37" i="12"/>
  <c r="KQ37" i="12"/>
  <c r="CH30" i="12"/>
  <c r="CI30" i="12"/>
  <c r="CG30" i="12"/>
  <c r="KB43" i="12"/>
  <c r="KC43" i="12"/>
  <c r="KD43" i="12"/>
  <c r="HQ42" i="12"/>
  <c r="HR42" i="12"/>
  <c r="HS42" i="12"/>
  <c r="JG45" i="12"/>
  <c r="JI45" i="12"/>
  <c r="JH45" i="12"/>
  <c r="FM42" i="12"/>
  <c r="FN42" i="12"/>
  <c r="FO42" i="12"/>
  <c r="MT33" i="12"/>
  <c r="MU33" i="12"/>
  <c r="MV33" i="12"/>
  <c r="CG36" i="12"/>
  <c r="CH36" i="12"/>
  <c r="CI36" i="12"/>
  <c r="HY36" i="12"/>
  <c r="HZ36" i="12"/>
  <c r="HX36" i="12"/>
  <c r="IA36" i="12" s="1"/>
  <c r="LD38" i="12"/>
  <c r="LE38" i="12"/>
  <c r="LF38" i="12"/>
  <c r="NC41" i="12"/>
  <c r="NA41" i="12"/>
  <c r="NB41" i="12"/>
  <c r="MM36" i="12"/>
  <c r="MN36" i="12"/>
  <c r="MO36" i="12"/>
  <c r="DD45" i="12"/>
  <c r="DB45" i="12"/>
  <c r="DC45" i="12"/>
  <c r="PZ44" i="12"/>
  <c r="QA44" i="12"/>
  <c r="QB44" i="12"/>
  <c r="JH30" i="12"/>
  <c r="JI30" i="12"/>
  <c r="JG30" i="12"/>
  <c r="BG46" i="12"/>
  <c r="BF46" i="12"/>
  <c r="BE46" i="12"/>
  <c r="EY37" i="12"/>
  <c r="EZ37" i="12"/>
  <c r="FA37" i="12"/>
  <c r="BZ36" i="12"/>
  <c r="CA36" i="12"/>
  <c r="CB36" i="12"/>
  <c r="NW31" i="12"/>
  <c r="NX31" i="12"/>
  <c r="NV31" i="12"/>
  <c r="CN31" i="12"/>
  <c r="CO31" i="12"/>
  <c r="CP31" i="12"/>
  <c r="JU33" i="12"/>
  <c r="JV33" i="12"/>
  <c r="JW33" i="12"/>
  <c r="NH34" i="12"/>
  <c r="NI34" i="12"/>
  <c r="NJ34" i="12"/>
  <c r="EL43" i="12"/>
  <c r="EM43" i="12"/>
  <c r="EK43" i="12"/>
  <c r="FV29" i="12"/>
  <c r="FT29" i="12"/>
  <c r="FU29" i="12"/>
  <c r="LY43" i="12"/>
  <c r="LZ43" i="12"/>
  <c r="MA43" i="12"/>
  <c r="IE29" i="12"/>
  <c r="IF29" i="12"/>
  <c r="IG29" i="12"/>
  <c r="JU29" i="12"/>
  <c r="JW29" i="12"/>
  <c r="JV29" i="12"/>
  <c r="IL33" i="12"/>
  <c r="IM33" i="12"/>
  <c r="IN33" i="12"/>
  <c r="KB36" i="12"/>
  <c r="KC36" i="12"/>
  <c r="KD36" i="12"/>
  <c r="NH48" i="12"/>
  <c r="NI48" i="12"/>
  <c r="NJ48" i="12"/>
  <c r="OQ29" i="12"/>
  <c r="OR29" i="12"/>
  <c r="OS29" i="12"/>
  <c r="IZ40" i="12"/>
  <c r="JA40" i="12"/>
  <c r="JB40" i="12"/>
  <c r="DR40" i="12"/>
  <c r="DP40" i="12"/>
  <c r="DQ40" i="12"/>
  <c r="DC31" i="12"/>
  <c r="DD31" i="12"/>
  <c r="DB31" i="12"/>
  <c r="GX40" i="12"/>
  <c r="GV40" i="12"/>
  <c r="GW40" i="12"/>
  <c r="HJ43" i="12"/>
  <c r="HK43" i="12"/>
  <c r="HL43" i="12"/>
  <c r="OQ44" i="12"/>
  <c r="OR44" i="12"/>
  <c r="OS44" i="12"/>
  <c r="PE32" i="12"/>
  <c r="PF32" i="12"/>
  <c r="PG32" i="12"/>
  <c r="IT38" i="12"/>
  <c r="IU38" i="12"/>
  <c r="IS38" i="12"/>
  <c r="PE47" i="12"/>
  <c r="PF47" i="12"/>
  <c r="PG47" i="12"/>
  <c r="BM32" i="12"/>
  <c r="BL32" i="12"/>
  <c r="BN32" i="12"/>
  <c r="PZ47" i="12"/>
  <c r="QA47" i="12"/>
  <c r="QB47" i="12"/>
  <c r="NA43" i="12"/>
  <c r="NB43" i="12"/>
  <c r="NC43" i="12"/>
  <c r="HQ32" i="12"/>
  <c r="HR32" i="12"/>
  <c r="HS32" i="12"/>
  <c r="PS43" i="12"/>
  <c r="PT43" i="12"/>
  <c r="PU43" i="12"/>
  <c r="EY42" i="12"/>
  <c r="EZ42" i="12"/>
  <c r="FA42" i="12"/>
  <c r="JV30" i="12"/>
  <c r="JW30" i="12"/>
  <c r="JU30" i="12"/>
  <c r="JO39" i="12"/>
  <c r="JP39" i="12"/>
  <c r="JN39" i="12"/>
  <c r="PL36" i="12"/>
  <c r="PM36" i="12"/>
  <c r="PN36" i="12"/>
  <c r="ER35" i="12"/>
  <c r="ES35" i="12"/>
  <c r="ET35" i="12"/>
  <c r="GA41" i="12"/>
  <c r="GB41" i="12"/>
  <c r="GC41" i="12"/>
  <c r="OQ36" i="12"/>
  <c r="OR36" i="12"/>
  <c r="OS36" i="12"/>
  <c r="IL31" i="12"/>
  <c r="IM31" i="12"/>
  <c r="IN31" i="12"/>
  <c r="OC46" i="12"/>
  <c r="OD46" i="12"/>
  <c r="OE46" i="12"/>
  <c r="MM47" i="12"/>
  <c r="MO47" i="12"/>
  <c r="MN47" i="12"/>
  <c r="LZ39" i="12"/>
  <c r="MA39" i="12"/>
  <c r="LY39" i="12"/>
  <c r="HQ39" i="12"/>
  <c r="HR39" i="12"/>
  <c r="HS39" i="12"/>
  <c r="NV47" i="12"/>
  <c r="NW47" i="12"/>
  <c r="NX47" i="12"/>
  <c r="KP36" i="12"/>
  <c r="KQ36" i="12"/>
  <c r="KR36" i="12"/>
  <c r="KB42" i="12"/>
  <c r="KD42" i="12"/>
  <c r="KC42" i="12"/>
  <c r="HC34" i="12"/>
  <c r="HD34" i="12"/>
  <c r="HE34" i="12"/>
  <c r="JG35" i="12"/>
  <c r="JH35" i="12"/>
  <c r="JI35" i="12"/>
  <c r="ER34" i="12"/>
  <c r="ES34" i="12"/>
  <c r="ET34" i="12"/>
  <c r="MT34" i="12"/>
  <c r="MU34" i="12"/>
  <c r="MV34" i="12"/>
  <c r="DC48" i="12"/>
  <c r="DB48" i="12"/>
  <c r="DD48" i="12"/>
  <c r="KJ32" i="12"/>
  <c r="KK32" i="12"/>
  <c r="KI32" i="12"/>
  <c r="HQ48" i="12"/>
  <c r="HR48" i="12"/>
  <c r="HS48" i="12"/>
  <c r="LM36" i="12"/>
  <c r="LL36" i="12"/>
  <c r="LK36" i="12"/>
  <c r="LD37" i="12"/>
  <c r="LE37" i="12"/>
  <c r="LF37" i="12"/>
  <c r="JU38" i="12"/>
  <c r="JV38" i="12"/>
  <c r="JW38" i="12"/>
  <c r="HL47" i="12"/>
  <c r="HK47" i="12"/>
  <c r="HJ47" i="12"/>
  <c r="KP34" i="12"/>
  <c r="KQ34" i="12"/>
  <c r="KR34" i="12"/>
  <c r="KR33" i="12"/>
  <c r="KP33" i="12"/>
  <c r="KQ33" i="12"/>
  <c r="LD34" i="12"/>
  <c r="LE34" i="12"/>
  <c r="LF34" i="12"/>
  <c r="PS38" i="12"/>
  <c r="PT38" i="12"/>
  <c r="PU38" i="12"/>
  <c r="OE32" i="12"/>
  <c r="OC32" i="12"/>
  <c r="OD32" i="12"/>
  <c r="OE30" i="12"/>
  <c r="OC30" i="12"/>
  <c r="OD30" i="12"/>
  <c r="KI39" i="12"/>
  <c r="KJ39" i="12"/>
  <c r="KK39" i="12"/>
  <c r="DB39" i="12"/>
  <c r="DC39" i="12"/>
  <c r="DD39" i="12"/>
  <c r="PZ39" i="12"/>
  <c r="QA39" i="12"/>
  <c r="QB39" i="12"/>
  <c r="OL47" i="12"/>
  <c r="OK47" i="12"/>
  <c r="OJ47" i="12"/>
  <c r="HR33" i="12"/>
  <c r="HS33" i="12"/>
  <c r="HQ33" i="12"/>
  <c r="JA42" i="12"/>
  <c r="IZ42" i="12"/>
  <c r="JB42" i="12"/>
  <c r="IL37" i="12"/>
  <c r="IM37" i="12"/>
  <c r="IN37" i="12"/>
  <c r="MF46" i="12"/>
  <c r="MG46" i="12"/>
  <c r="MH46" i="12"/>
  <c r="JV32" i="12"/>
  <c r="JW32" i="12"/>
  <c r="JU32" i="12"/>
  <c r="HQ38" i="12"/>
  <c r="HR38" i="12"/>
  <c r="HS38" i="12"/>
  <c r="KI48" i="12"/>
  <c r="KJ48" i="12"/>
  <c r="KK48" i="12"/>
  <c r="NO45" i="12"/>
  <c r="NP45" i="12"/>
  <c r="NQ45" i="12"/>
  <c r="PF31" i="12"/>
  <c r="PG31" i="12"/>
  <c r="PE31" i="12"/>
  <c r="HQ37" i="12"/>
  <c r="HR37" i="12"/>
  <c r="HS37" i="12"/>
  <c r="PZ34" i="12"/>
  <c r="QA34" i="12"/>
  <c r="QB34" i="12"/>
  <c r="CG39" i="12"/>
  <c r="CH39" i="12"/>
  <c r="CI39" i="12"/>
  <c r="PS31" i="12"/>
  <c r="PT31" i="12"/>
  <c r="PU31" i="12"/>
  <c r="MT39" i="12"/>
  <c r="MV39" i="12"/>
  <c r="MU39" i="12"/>
  <c r="JV47" i="12"/>
  <c r="JW47" i="12"/>
  <c r="JU47" i="12"/>
  <c r="NH41" i="12"/>
  <c r="NI41" i="12"/>
  <c r="NJ41" i="12"/>
  <c r="NO34" i="12"/>
  <c r="NP34" i="12"/>
  <c r="NQ34" i="12"/>
  <c r="ER37" i="12"/>
  <c r="ES37" i="12"/>
  <c r="ET37" i="12"/>
  <c r="QB46" i="12"/>
  <c r="PZ46" i="12"/>
  <c r="QA46" i="12"/>
  <c r="NA42" i="12"/>
  <c r="NB42" i="12"/>
  <c r="NC42" i="12"/>
  <c r="HJ44" i="12"/>
  <c r="HK44" i="12"/>
  <c r="HL44" i="12"/>
  <c r="PS42" i="12"/>
  <c r="PU42" i="12"/>
  <c r="PT42" i="12"/>
  <c r="EY41" i="12"/>
  <c r="EZ41" i="12"/>
  <c r="FA41" i="12"/>
  <c r="JW31" i="12"/>
  <c r="JU31" i="12"/>
  <c r="JV31" i="12"/>
  <c r="JN38" i="12"/>
  <c r="JO38" i="12"/>
  <c r="JP38" i="12"/>
  <c r="PM35" i="12"/>
  <c r="PN35" i="12"/>
  <c r="PL35" i="12"/>
  <c r="CG34" i="12"/>
  <c r="CH34" i="12"/>
  <c r="CI34" i="12"/>
  <c r="FO33" i="12"/>
  <c r="FM33" i="12"/>
  <c r="FN33" i="12"/>
  <c r="PF42" i="12"/>
  <c r="PG42" i="12"/>
  <c r="PE42" i="12"/>
  <c r="PH42" i="12" s="1"/>
  <c r="BG43" i="12"/>
  <c r="BE43" i="12"/>
  <c r="BF43" i="12"/>
  <c r="HR35" i="12"/>
  <c r="HS35" i="12"/>
  <c r="HQ35" i="12"/>
  <c r="OC41" i="12"/>
  <c r="OD41" i="12"/>
  <c r="OE41" i="12"/>
  <c r="MM37" i="12"/>
  <c r="MO37" i="12"/>
  <c r="MN37" i="12"/>
  <c r="HE31" i="12"/>
  <c r="HC31" i="12"/>
  <c r="HD31" i="12"/>
  <c r="NV41" i="12"/>
  <c r="NW41" i="12"/>
  <c r="NX41" i="12"/>
  <c r="KP35" i="12"/>
  <c r="KQ35" i="12"/>
  <c r="KR35" i="12"/>
  <c r="KB41" i="12"/>
  <c r="KC41" i="12"/>
  <c r="KD41" i="12"/>
  <c r="BE47" i="12"/>
  <c r="BF47" i="12"/>
  <c r="BG47" i="12"/>
  <c r="GH37" i="12"/>
  <c r="GI37" i="12"/>
  <c r="GJ37" i="12"/>
  <c r="JG34" i="12"/>
  <c r="JH34" i="12"/>
  <c r="JI34" i="12"/>
  <c r="EM47" i="12"/>
  <c r="EK47" i="12"/>
  <c r="EL47" i="12"/>
  <c r="MU32" i="12"/>
  <c r="MV32" i="12"/>
  <c r="MT32" i="12"/>
  <c r="DC47" i="12"/>
  <c r="DD47" i="12"/>
  <c r="DB47" i="12"/>
  <c r="KI30" i="12"/>
  <c r="KJ30" i="12"/>
  <c r="KK30" i="12"/>
  <c r="HC40" i="12"/>
  <c r="HD40" i="12"/>
  <c r="HE40" i="12"/>
  <c r="LK35" i="12"/>
  <c r="LL35" i="12"/>
  <c r="LM35" i="12"/>
  <c r="LE36" i="12"/>
  <c r="LD36" i="12"/>
  <c r="LF36" i="12"/>
  <c r="D22" i="26"/>
  <c r="C22" i="26"/>
  <c r="C18" i="26"/>
  <c r="C17" i="26"/>
  <c r="C16" i="26"/>
  <c r="C15" i="26"/>
  <c r="C14" i="26"/>
  <c r="C13" i="26"/>
  <c r="C12" i="26"/>
  <c r="C11" i="26"/>
  <c r="C10" i="26"/>
  <c r="C9" i="26"/>
  <c r="D14" i="26"/>
  <c r="K26" i="12" l="1"/>
  <c r="M25" i="12" s="1"/>
  <c r="K29" i="12"/>
  <c r="M28" i="12" s="1"/>
  <c r="K35" i="12"/>
  <c r="M34" i="12" s="1"/>
  <c r="K23" i="12"/>
  <c r="M22" i="12" s="1"/>
  <c r="K38" i="12"/>
  <c r="M37" i="12" s="1"/>
  <c r="OM47" i="12"/>
  <c r="EN43" i="12"/>
  <c r="IH39" i="12"/>
  <c r="IO36" i="12"/>
  <c r="LN36" i="12"/>
  <c r="NR39" i="12"/>
  <c r="PO39" i="12"/>
  <c r="CQ45" i="12"/>
  <c r="HT33" i="12"/>
  <c r="OT33" i="12"/>
  <c r="IV38" i="12"/>
  <c r="FP38" i="12"/>
  <c r="PH45" i="12"/>
  <c r="PH37" i="12"/>
  <c r="EN38" i="12"/>
  <c r="NK43" i="12"/>
  <c r="JC43" i="12"/>
  <c r="CJ40" i="12"/>
  <c r="CC34" i="12"/>
  <c r="JX30" i="12"/>
  <c r="JJ30" i="12"/>
  <c r="NR29" i="12"/>
  <c r="LN40" i="12"/>
  <c r="LN35" i="12"/>
  <c r="LN37" i="12"/>
  <c r="NK45" i="12"/>
  <c r="LN32" i="12"/>
  <c r="NK31" i="12"/>
  <c r="LN34" i="12"/>
  <c r="NK32" i="12"/>
  <c r="LU48" i="12"/>
  <c r="MB31" i="12"/>
  <c r="LU33" i="12"/>
  <c r="MW32" i="12"/>
  <c r="PH43" i="12"/>
  <c r="JQ31" i="12"/>
  <c r="PH35" i="12"/>
  <c r="PH44" i="12"/>
  <c r="JQ37" i="12"/>
  <c r="JQ47" i="12"/>
  <c r="PH30" i="12"/>
  <c r="JQ40" i="12"/>
  <c r="QC40" i="12"/>
  <c r="PO40" i="12"/>
  <c r="JX46" i="12"/>
  <c r="PO32" i="12"/>
  <c r="PO30" i="12"/>
  <c r="JJ29" i="12"/>
  <c r="IV42" i="12"/>
  <c r="IV36" i="12"/>
  <c r="IV46" i="12"/>
  <c r="OM45" i="12"/>
  <c r="OM34" i="12"/>
  <c r="EG47" i="12"/>
  <c r="EU32" i="12"/>
  <c r="FI47" i="12"/>
  <c r="FB30" i="12"/>
  <c r="HT48" i="12"/>
  <c r="HT32" i="12"/>
  <c r="HT36" i="12"/>
  <c r="NK48" i="12"/>
  <c r="LN31" i="12"/>
  <c r="NK46" i="12"/>
  <c r="LN30" i="12"/>
  <c r="NK44" i="12"/>
  <c r="LN45" i="12"/>
  <c r="NK40" i="12"/>
  <c r="LN38" i="12"/>
  <c r="LN41" i="12"/>
  <c r="NK42" i="12"/>
  <c r="LN47" i="12"/>
  <c r="MI29" i="12"/>
  <c r="NK39" i="12"/>
  <c r="OF42" i="12"/>
  <c r="NK35" i="12"/>
  <c r="NK37" i="12"/>
  <c r="LN42" i="12"/>
  <c r="NK30" i="12"/>
  <c r="MB30" i="12"/>
  <c r="LN44" i="12"/>
  <c r="MI41" i="12"/>
  <c r="NK33" i="12"/>
  <c r="NK41" i="12"/>
  <c r="ND37" i="12"/>
  <c r="LU34" i="12"/>
  <c r="NY37" i="12"/>
  <c r="LN48" i="12"/>
  <c r="LN39" i="12"/>
  <c r="NK34" i="12"/>
  <c r="KS38" i="12"/>
  <c r="MI38" i="12"/>
  <c r="LU38" i="12"/>
  <c r="LN33" i="12"/>
  <c r="ND31" i="12"/>
  <c r="NK38" i="12"/>
  <c r="KZ41" i="12"/>
  <c r="MB41" i="12"/>
  <c r="LU31" i="12"/>
  <c r="NY29" i="12"/>
  <c r="LN29" i="12"/>
  <c r="NK36" i="12"/>
  <c r="OF48" i="12"/>
  <c r="LN46" i="12"/>
  <c r="NK29" i="12"/>
  <c r="NK47" i="12"/>
  <c r="LN43" i="12"/>
  <c r="ND38" i="12"/>
  <c r="KZ34" i="12"/>
  <c r="MW30" i="12"/>
  <c r="MP43" i="12"/>
  <c r="MP40" i="12"/>
  <c r="KS37" i="12"/>
  <c r="KZ47" i="12"/>
  <c r="ND35" i="12"/>
  <c r="PH33" i="12"/>
  <c r="JQ39" i="12"/>
  <c r="PH32" i="12"/>
  <c r="PH31" i="12"/>
  <c r="PH39" i="12"/>
  <c r="JQ43" i="12"/>
  <c r="JQ45" i="12"/>
  <c r="JQ42" i="12"/>
  <c r="PH40" i="12"/>
  <c r="PH46" i="12"/>
  <c r="PH34" i="12"/>
  <c r="PH38" i="12"/>
  <c r="PH29" i="12"/>
  <c r="JQ38" i="12"/>
  <c r="JQ30" i="12"/>
  <c r="PH48" i="12"/>
  <c r="JQ29" i="12"/>
  <c r="JQ44" i="12"/>
  <c r="PH47" i="12"/>
  <c r="JQ41" i="12"/>
  <c r="JQ46" i="12"/>
  <c r="JQ48" i="12"/>
  <c r="JQ36" i="12"/>
  <c r="PH36" i="12"/>
  <c r="JQ32" i="12"/>
  <c r="PH41" i="12"/>
  <c r="JQ35" i="12"/>
  <c r="JQ33" i="12"/>
  <c r="QC32" i="12"/>
  <c r="PV30" i="12"/>
  <c r="KE39" i="12"/>
  <c r="PV44" i="12"/>
  <c r="PO35" i="12"/>
  <c r="JX47" i="12"/>
  <c r="PV35" i="12"/>
  <c r="PV47" i="12"/>
  <c r="OM33" i="12"/>
  <c r="OM39" i="12"/>
  <c r="OM35" i="12"/>
  <c r="OT48" i="12"/>
  <c r="JC35" i="12"/>
  <c r="OM30" i="12"/>
  <c r="JJ38" i="12"/>
  <c r="OM46" i="12"/>
  <c r="JJ41" i="12"/>
  <c r="JC44" i="12"/>
  <c r="FI42" i="12"/>
  <c r="GR35" i="12"/>
  <c r="GR37" i="12"/>
  <c r="FW29" i="12"/>
  <c r="FP29" i="12"/>
  <c r="FP36" i="12"/>
  <c r="EU41" i="12"/>
  <c r="GD39" i="12"/>
  <c r="EU42" i="12"/>
  <c r="EU33" i="12"/>
  <c r="HT30" i="12"/>
  <c r="HT35" i="12"/>
  <c r="HT37" i="12"/>
  <c r="HT34" i="12"/>
  <c r="HT39" i="12"/>
  <c r="HT41" i="12"/>
  <c r="CC35" i="12"/>
  <c r="HT42" i="12"/>
  <c r="HT40" i="12"/>
  <c r="CC36" i="12"/>
  <c r="HT31" i="12"/>
  <c r="HT38" i="12"/>
  <c r="CC32" i="12"/>
  <c r="CC37" i="12"/>
  <c r="CX46" i="12"/>
  <c r="K17" i="12"/>
  <c r="M16" i="12" s="1"/>
  <c r="K14" i="12"/>
  <c r="M13" i="12" s="1"/>
  <c r="MI30" i="12"/>
  <c r="OF38" i="12"/>
  <c r="MI36" i="12"/>
  <c r="OF41" i="12"/>
  <c r="MI31" i="12"/>
  <c r="OF39" i="12"/>
  <c r="MI39" i="12"/>
  <c r="MI48" i="12"/>
  <c r="MB39" i="12"/>
  <c r="MB34" i="12"/>
  <c r="MB47" i="12"/>
  <c r="NY33" i="12"/>
  <c r="NY41" i="12"/>
  <c r="MB29" i="12"/>
  <c r="NR47" i="12"/>
  <c r="NR36" i="12"/>
  <c r="ND33" i="12"/>
  <c r="LG48" i="12"/>
  <c r="MW41" i="12"/>
  <c r="KZ38" i="12"/>
  <c r="MW45" i="12"/>
  <c r="KZ40" i="12"/>
  <c r="MW39" i="12"/>
  <c r="MW44" i="12"/>
  <c r="MW43" i="12"/>
  <c r="MW47" i="12"/>
  <c r="KS29" i="12"/>
  <c r="MP33" i="12"/>
  <c r="MP31" i="12"/>
  <c r="KS39" i="12"/>
  <c r="MP45" i="12"/>
  <c r="MP38" i="12"/>
  <c r="KS43" i="12"/>
  <c r="KS30" i="12"/>
  <c r="KL38" i="12"/>
  <c r="KL31" i="12"/>
  <c r="KL46" i="12"/>
  <c r="QC36" i="12"/>
  <c r="KE36" i="12"/>
  <c r="PO31" i="12"/>
  <c r="PO38" i="12"/>
  <c r="JJ32" i="12"/>
  <c r="JJ47" i="12"/>
  <c r="OT35" i="12"/>
  <c r="IV29" i="12"/>
  <c r="OM40" i="12"/>
  <c r="OM29" i="12"/>
  <c r="OM36" i="12"/>
  <c r="GR32" i="12"/>
  <c r="EU37" i="12"/>
  <c r="GK33" i="12"/>
  <c r="EN39" i="12"/>
  <c r="DS37" i="12"/>
  <c r="DS40" i="12"/>
  <c r="FI46" i="12"/>
  <c r="FB29" i="12"/>
  <c r="DE44" i="12"/>
  <c r="FB37" i="12"/>
  <c r="FB40" i="12"/>
  <c r="DE31" i="12"/>
  <c r="FB36" i="12"/>
  <c r="FB34" i="12"/>
  <c r="FB39" i="12"/>
  <c r="CX35" i="12"/>
  <c r="CJ48" i="12"/>
  <c r="CQ40" i="12"/>
  <c r="IH29" i="12"/>
  <c r="CX34" i="12"/>
  <c r="CJ37" i="12"/>
  <c r="CX43" i="12"/>
  <c r="CQ32" i="12"/>
  <c r="IH44" i="12"/>
  <c r="CQ46" i="12"/>
  <c r="IH48" i="12"/>
  <c r="CJ34" i="12"/>
  <c r="CJ45" i="12"/>
  <c r="HM48" i="12"/>
  <c r="BH46" i="12"/>
  <c r="BH48" i="12"/>
  <c r="OF33" i="12"/>
  <c r="OF35" i="12"/>
  <c r="MI35" i="12"/>
  <c r="MI40" i="12"/>
  <c r="OF47" i="12"/>
  <c r="MI37" i="12"/>
  <c r="OF37" i="12"/>
  <c r="MI45" i="12"/>
  <c r="MI44" i="12"/>
  <c r="OF34" i="12"/>
  <c r="OF40" i="12"/>
  <c r="OF44" i="12"/>
  <c r="MI32" i="12"/>
  <c r="MI42" i="12"/>
  <c r="MI34" i="12"/>
  <c r="MI43" i="12"/>
  <c r="OF32" i="12"/>
  <c r="MI46" i="12"/>
  <c r="MI33" i="12"/>
  <c r="OF30" i="12"/>
  <c r="OF36" i="12"/>
  <c r="OF43" i="12"/>
  <c r="OF31" i="12"/>
  <c r="OF29" i="12"/>
  <c r="OF45" i="12"/>
  <c r="OF46" i="12"/>
  <c r="MI47" i="12"/>
  <c r="NY40" i="12"/>
  <c r="NY36" i="12"/>
  <c r="MB45" i="12"/>
  <c r="MB43" i="12"/>
  <c r="MB37" i="12"/>
  <c r="NY38" i="12"/>
  <c r="NY39" i="12"/>
  <c r="NY48" i="12"/>
  <c r="MB44" i="12"/>
  <c r="MB42" i="12"/>
  <c r="NY45" i="12"/>
  <c r="NY46" i="12"/>
  <c r="MB35" i="12"/>
  <c r="NY43" i="12"/>
  <c r="MB38" i="12"/>
  <c r="NY34" i="12"/>
  <c r="MB32" i="12"/>
  <c r="NY32" i="12"/>
  <c r="MB33" i="12"/>
  <c r="NY44" i="12"/>
  <c r="NY47" i="12"/>
  <c r="MB46" i="12"/>
  <c r="MB36" i="12"/>
  <c r="MB40" i="12"/>
  <c r="NY42" i="12"/>
  <c r="MB48" i="12"/>
  <c r="NY35" i="12"/>
  <c r="NY31" i="12"/>
  <c r="NY30" i="12"/>
  <c r="NR42" i="12"/>
  <c r="LU37" i="12"/>
  <c r="LU36" i="12"/>
  <c r="LU47" i="12"/>
  <c r="LU41" i="12"/>
  <c r="NR31" i="12"/>
  <c r="NR41" i="12"/>
  <c r="LU40" i="12"/>
  <c r="NR44" i="12"/>
  <c r="LU44" i="12"/>
  <c r="NR43" i="12"/>
  <c r="NR40" i="12"/>
  <c r="LU39" i="12"/>
  <c r="LU32" i="12"/>
  <c r="NR37" i="12"/>
  <c r="NR38" i="12"/>
  <c r="LU43" i="12"/>
  <c r="NR45" i="12"/>
  <c r="NR46" i="12"/>
  <c r="NR35" i="12"/>
  <c r="LU29" i="12"/>
  <c r="NR48" i="12"/>
  <c r="NR30" i="12"/>
  <c r="NR33" i="12"/>
  <c r="LU35" i="12"/>
  <c r="LU30" i="12"/>
  <c r="LU46" i="12"/>
  <c r="LU42" i="12"/>
  <c r="NR34" i="12"/>
  <c r="LU45" i="12"/>
  <c r="NR32" i="12"/>
  <c r="ND42" i="12"/>
  <c r="LG35" i="12"/>
  <c r="ND46" i="12"/>
  <c r="LG45" i="12"/>
  <c r="ND32" i="12"/>
  <c r="ND39" i="12"/>
  <c r="LG37" i="12"/>
  <c r="ND29" i="12"/>
  <c r="LG39" i="12"/>
  <c r="LG31" i="12"/>
  <c r="ND34" i="12"/>
  <c r="ND30" i="12"/>
  <c r="LG30" i="12"/>
  <c r="LG29" i="12"/>
  <c r="LG46" i="12"/>
  <c r="LG43" i="12"/>
  <c r="ND48" i="12"/>
  <c r="LG32" i="12"/>
  <c r="LG40" i="12"/>
  <c r="ND44" i="12"/>
  <c r="LG47" i="12"/>
  <c r="LG41" i="12"/>
  <c r="LG33" i="12"/>
  <c r="LG42" i="12"/>
  <c r="ND45" i="12"/>
  <c r="LG36" i="12"/>
  <c r="ND41" i="12"/>
  <c r="LG38" i="12"/>
  <c r="LG44" i="12"/>
  <c r="LG34" i="12"/>
  <c r="ND43" i="12"/>
  <c r="ND36" i="12"/>
  <c r="ND47" i="12"/>
  <c r="ND40" i="12"/>
  <c r="KZ45" i="12"/>
  <c r="KZ46" i="12"/>
  <c r="MW36" i="12"/>
  <c r="KZ48" i="12"/>
  <c r="MW29" i="12"/>
  <c r="KZ43" i="12"/>
  <c r="KZ44" i="12"/>
  <c r="KZ35" i="12"/>
  <c r="KZ31" i="12"/>
  <c r="MW48" i="12"/>
  <c r="KZ39" i="12"/>
  <c r="MW35" i="12"/>
  <c r="KZ37" i="12"/>
  <c r="MW38" i="12"/>
  <c r="MW37" i="12"/>
  <c r="MW34" i="12"/>
  <c r="MW40" i="12"/>
  <c r="MW46" i="12"/>
  <c r="KZ33" i="12"/>
  <c r="MW42" i="12"/>
  <c r="MW33" i="12"/>
  <c r="KZ30" i="12"/>
  <c r="KZ32" i="12"/>
  <c r="KZ42" i="12"/>
  <c r="MW31" i="12"/>
  <c r="MP47" i="12"/>
  <c r="KS32" i="12"/>
  <c r="KS42" i="12"/>
  <c r="MP46" i="12"/>
  <c r="KS45" i="12"/>
  <c r="KS36" i="12"/>
  <c r="KS46" i="12"/>
  <c r="KS31" i="12"/>
  <c r="MP48" i="12"/>
  <c r="MP32" i="12"/>
  <c r="KS44" i="12"/>
  <c r="MP35" i="12"/>
  <c r="KS33" i="12"/>
  <c r="KS47" i="12"/>
  <c r="MP42" i="12"/>
  <c r="MP41" i="12"/>
  <c r="MP39" i="12"/>
  <c r="KS40" i="12"/>
  <c r="KS35" i="12"/>
  <c r="KS48" i="12"/>
  <c r="KS34" i="12"/>
  <c r="MP34" i="12"/>
  <c r="MP30" i="12"/>
  <c r="MP29" i="12"/>
  <c r="MP44" i="12"/>
  <c r="MP36" i="12"/>
  <c r="MP37" i="12"/>
  <c r="KS41" i="12"/>
  <c r="KL37" i="12"/>
  <c r="QC29" i="12"/>
  <c r="KL39" i="12"/>
  <c r="QC44" i="12"/>
  <c r="QC31" i="12"/>
  <c r="QC43" i="12"/>
  <c r="QC35" i="12"/>
  <c r="KL48" i="12"/>
  <c r="KL32" i="12"/>
  <c r="QC38" i="12"/>
  <c r="KL47" i="12"/>
  <c r="QC30" i="12"/>
  <c r="KL41" i="12"/>
  <c r="KL42" i="12"/>
  <c r="KL29" i="12"/>
  <c r="QC39" i="12"/>
  <c r="KL33" i="12"/>
  <c r="QC41" i="12"/>
  <c r="QC46" i="12"/>
  <c r="KL43" i="12"/>
  <c r="KL45" i="12"/>
  <c r="QC47" i="12"/>
  <c r="KL40" i="12"/>
  <c r="KL44" i="12"/>
  <c r="QC37" i="12"/>
  <c r="QC34" i="12"/>
  <c r="KL34" i="12"/>
  <c r="QC45" i="12"/>
  <c r="QC42" i="12"/>
  <c r="KL35" i="12"/>
  <c r="KL36" i="12"/>
  <c r="KL30" i="12"/>
  <c r="QC33" i="12"/>
  <c r="QC48" i="12"/>
  <c r="PV46" i="12"/>
  <c r="PV42" i="12"/>
  <c r="PV36" i="12"/>
  <c r="KE42" i="12"/>
  <c r="KE35" i="12"/>
  <c r="KE31" i="12"/>
  <c r="KE34" i="12"/>
  <c r="PV39" i="12"/>
  <c r="PV33" i="12"/>
  <c r="PV32" i="12"/>
  <c r="KE45" i="12"/>
  <c r="PV29" i="12"/>
  <c r="KE40" i="12"/>
  <c r="PV37" i="12"/>
  <c r="KE30" i="12"/>
  <c r="KE46" i="12"/>
  <c r="KE29" i="12"/>
  <c r="PV34" i="12"/>
  <c r="KE43" i="12"/>
  <c r="KE47" i="12"/>
  <c r="KE32" i="12"/>
  <c r="KE37" i="12"/>
  <c r="KE38" i="12"/>
  <c r="KE44" i="12"/>
  <c r="PV40" i="12"/>
  <c r="PV43" i="12"/>
  <c r="KE41" i="12"/>
  <c r="PV48" i="12"/>
  <c r="PV38" i="12"/>
  <c r="KE48" i="12"/>
  <c r="PV31" i="12"/>
  <c r="PV41" i="12"/>
  <c r="PV45" i="12"/>
  <c r="KE33" i="12"/>
  <c r="JX44" i="12"/>
  <c r="PO36" i="12"/>
  <c r="JX38" i="12"/>
  <c r="PO43" i="12"/>
  <c r="PO45" i="12"/>
  <c r="PO33" i="12"/>
  <c r="PO47" i="12"/>
  <c r="JX29" i="12"/>
  <c r="JX45" i="12"/>
  <c r="JX35" i="12"/>
  <c r="PO46" i="12"/>
  <c r="JX40" i="12"/>
  <c r="PO42" i="12"/>
  <c r="JX32" i="12"/>
  <c r="PO29" i="12"/>
  <c r="JX43" i="12"/>
  <c r="PO34" i="12"/>
  <c r="PO41" i="12"/>
  <c r="JX39" i="12"/>
  <c r="JX41" i="12"/>
  <c r="JX36" i="12"/>
  <c r="PO37" i="12"/>
  <c r="PO48" i="12"/>
  <c r="JX42" i="12"/>
  <c r="JX37" i="12"/>
  <c r="JX33" i="12"/>
  <c r="JX48" i="12"/>
  <c r="JX31" i="12"/>
  <c r="JJ31" i="12"/>
  <c r="JJ48" i="12"/>
  <c r="JJ34" i="12"/>
  <c r="JJ37" i="12"/>
  <c r="JJ44" i="12"/>
  <c r="JJ45" i="12"/>
  <c r="JJ46" i="12"/>
  <c r="JJ40" i="12"/>
  <c r="JJ33" i="12"/>
  <c r="JJ43" i="12"/>
  <c r="JJ35" i="12"/>
  <c r="PA38" i="12"/>
  <c r="JJ36" i="12"/>
  <c r="JJ39" i="12"/>
  <c r="JJ42" i="12"/>
  <c r="OT43" i="12"/>
  <c r="OT39" i="12"/>
  <c r="OT42" i="12"/>
  <c r="OT45" i="12"/>
  <c r="OT46" i="12"/>
  <c r="JC41" i="12"/>
  <c r="OT30" i="12"/>
  <c r="JC46" i="12"/>
  <c r="JC48" i="12"/>
  <c r="JC34" i="12"/>
  <c r="JC29" i="12"/>
  <c r="OT47" i="12"/>
  <c r="JC37" i="12"/>
  <c r="OT44" i="12"/>
  <c r="OT31" i="12"/>
  <c r="JC38" i="12"/>
  <c r="JC40" i="12"/>
  <c r="OT41" i="12"/>
  <c r="OT37" i="12"/>
  <c r="OT38" i="12"/>
  <c r="JC47" i="12"/>
  <c r="OT32" i="12"/>
  <c r="OT40" i="12"/>
  <c r="OT29" i="12"/>
  <c r="OT36" i="12"/>
  <c r="OT34" i="12"/>
  <c r="JC45" i="12"/>
  <c r="JC36" i="12"/>
  <c r="JC42" i="12"/>
  <c r="IV37" i="12"/>
  <c r="IV40" i="12"/>
  <c r="IV34" i="12"/>
  <c r="OM32" i="12"/>
  <c r="OM37" i="12"/>
  <c r="OM42" i="12"/>
  <c r="IV48" i="12"/>
  <c r="OM41" i="12"/>
  <c r="IV39" i="12"/>
  <c r="OM43" i="12"/>
  <c r="IV31" i="12"/>
  <c r="OM38" i="12"/>
  <c r="OM31" i="12"/>
  <c r="OM48" i="12"/>
  <c r="IV47" i="12"/>
  <c r="IV30" i="12"/>
  <c r="IV35" i="12"/>
  <c r="IV41" i="12"/>
  <c r="IV33" i="12"/>
  <c r="GR31" i="12"/>
  <c r="EU31" i="12"/>
  <c r="EU45" i="12"/>
  <c r="EU35" i="12"/>
  <c r="GR29" i="12"/>
  <c r="GR38" i="12"/>
  <c r="EU43" i="12"/>
  <c r="GR30" i="12"/>
  <c r="EU38" i="12"/>
  <c r="GR34" i="12"/>
  <c r="GR33" i="12"/>
  <c r="GR45" i="12"/>
  <c r="GR47" i="12"/>
  <c r="EU44" i="12"/>
  <c r="EU34" i="12"/>
  <c r="GR41" i="12"/>
  <c r="EU30" i="12"/>
  <c r="GR39" i="12"/>
  <c r="EU36" i="12"/>
  <c r="EU40" i="12"/>
  <c r="GR36" i="12"/>
  <c r="GR48" i="12"/>
  <c r="EU29" i="12"/>
  <c r="GR40" i="12"/>
  <c r="EN36" i="12"/>
  <c r="EN45" i="12"/>
  <c r="EN44" i="12"/>
  <c r="GK35" i="12"/>
  <c r="GK34" i="12"/>
  <c r="GK32" i="12"/>
  <c r="EN34" i="12"/>
  <c r="EN47" i="12"/>
  <c r="EN41" i="12"/>
  <c r="EN35" i="12"/>
  <c r="GK31" i="12"/>
  <c r="EN30" i="12"/>
  <c r="GK38" i="12"/>
  <c r="EN29" i="12"/>
  <c r="EN37" i="12"/>
  <c r="GK36" i="12"/>
  <c r="GK37" i="12"/>
  <c r="EG29" i="12"/>
  <c r="GD38" i="12"/>
  <c r="GD45" i="12"/>
  <c r="GD40" i="12"/>
  <c r="GD43" i="12"/>
  <c r="GD37" i="12"/>
  <c r="GD47" i="12"/>
  <c r="GD41" i="12"/>
  <c r="GD44" i="12"/>
  <c r="DE39" i="12"/>
  <c r="DE47" i="12"/>
  <c r="DE36" i="12"/>
  <c r="DE41" i="12"/>
  <c r="DE33" i="12"/>
  <c r="DS38" i="12"/>
  <c r="DS48" i="12"/>
  <c r="FP47" i="12"/>
  <c r="DS44" i="12"/>
  <c r="FP35" i="12"/>
  <c r="FP39" i="12"/>
  <c r="DS29" i="12"/>
  <c r="FP30" i="12"/>
  <c r="DS42" i="12"/>
  <c r="FP31" i="12"/>
  <c r="DS46" i="12"/>
  <c r="FP37" i="12"/>
  <c r="FP40" i="12"/>
  <c r="DS47" i="12"/>
  <c r="DS43" i="12"/>
  <c r="FP42" i="12"/>
  <c r="DS45" i="12"/>
  <c r="FP32" i="12"/>
  <c r="FP33" i="12"/>
  <c r="FP41" i="12"/>
  <c r="FI44" i="12"/>
  <c r="FI48" i="12"/>
  <c r="FI29" i="12"/>
  <c r="FI43" i="12"/>
  <c r="DL35" i="12"/>
  <c r="DE29" i="12"/>
  <c r="FB32" i="12"/>
  <c r="FB38" i="12"/>
  <c r="DE43" i="12"/>
  <c r="FB31" i="12"/>
  <c r="FB44" i="12"/>
  <c r="DE46" i="12"/>
  <c r="FB33" i="12"/>
  <c r="FB35" i="12"/>
  <c r="DE32" i="12"/>
  <c r="FB48" i="12"/>
  <c r="FB42" i="12"/>
  <c r="DE34" i="12"/>
  <c r="DE40" i="12"/>
  <c r="DE45" i="12"/>
  <c r="DE38" i="12"/>
  <c r="FB45" i="12"/>
  <c r="DE42" i="12"/>
  <c r="FB41" i="12"/>
  <c r="FB43" i="12"/>
  <c r="FB46" i="12"/>
  <c r="DE48" i="12"/>
  <c r="DE35" i="12"/>
  <c r="DE37" i="12"/>
  <c r="FB47" i="12"/>
  <c r="DE30" i="12"/>
  <c r="IO31" i="12"/>
  <c r="IO32" i="12"/>
  <c r="IO39" i="12"/>
  <c r="CX30" i="12"/>
  <c r="IO37" i="12"/>
  <c r="CX45" i="12"/>
  <c r="CX40" i="12"/>
  <c r="CX32" i="12"/>
  <c r="CX44" i="12"/>
  <c r="IO33" i="12"/>
  <c r="CX38" i="12"/>
  <c r="CX47" i="12"/>
  <c r="IO38" i="12"/>
  <c r="CX31" i="12"/>
  <c r="CX41" i="12"/>
  <c r="IO35" i="12"/>
  <c r="CX39" i="12"/>
  <c r="IO34" i="12"/>
  <c r="CX42" i="12"/>
  <c r="CX36" i="12"/>
  <c r="CX37" i="12"/>
  <c r="CQ44" i="12"/>
  <c r="CQ29" i="12"/>
  <c r="IH40" i="12"/>
  <c r="IH42" i="12"/>
  <c r="IH47" i="12"/>
  <c r="CQ43" i="12"/>
  <c r="IH46" i="12"/>
  <c r="CQ48" i="12"/>
  <c r="CQ31" i="12"/>
  <c r="IH41" i="12"/>
  <c r="CQ47" i="12"/>
  <c r="CQ30" i="12"/>
  <c r="CQ41" i="12"/>
  <c r="IH38" i="12"/>
  <c r="IH45" i="12"/>
  <c r="CQ42" i="12"/>
  <c r="CJ32" i="12"/>
  <c r="CJ39" i="12"/>
  <c r="CJ31" i="12"/>
  <c r="CJ47" i="12"/>
  <c r="CJ35" i="12"/>
  <c r="CJ41" i="12"/>
  <c r="CJ38" i="12"/>
  <c r="CJ46" i="12"/>
  <c r="CJ36" i="12"/>
  <c r="CJ30" i="12"/>
  <c r="CJ44" i="12"/>
  <c r="CJ33" i="12"/>
  <c r="BV44" i="12"/>
  <c r="HM47" i="12"/>
  <c r="GY39" i="12"/>
  <c r="BV48" i="12"/>
  <c r="GY44" i="12"/>
  <c r="GY47" i="12"/>
  <c r="BO31" i="12"/>
  <c r="GY35" i="12"/>
  <c r="BH43" i="12"/>
  <c r="HM46" i="12"/>
  <c r="HM29" i="12"/>
  <c r="HF42" i="12"/>
  <c r="HM43" i="12"/>
  <c r="BH47" i="12"/>
  <c r="GY45" i="12"/>
  <c r="BH40" i="12"/>
  <c r="HF40" i="12"/>
  <c r="GY34" i="12"/>
  <c r="GY48" i="12"/>
  <c r="BH44" i="12"/>
  <c r="HF35" i="12"/>
  <c r="GY36" i="12"/>
  <c r="BH42" i="12"/>
  <c r="BH36" i="12"/>
  <c r="GY41" i="12"/>
  <c r="GY42" i="12"/>
  <c r="HM42" i="12"/>
  <c r="HF37" i="12"/>
  <c r="GY43" i="12"/>
  <c r="HF38" i="12"/>
  <c r="GY37" i="12"/>
  <c r="GY29" i="12"/>
  <c r="BV47" i="12"/>
  <c r="HF32" i="12"/>
  <c r="BH41" i="12"/>
  <c r="GY38" i="12"/>
  <c r="BH37" i="12"/>
  <c r="HM45" i="12"/>
  <c r="HF39" i="12"/>
  <c r="HF34" i="12"/>
  <c r="BH45" i="12"/>
  <c r="BV45" i="12"/>
  <c r="BV46" i="12"/>
  <c r="HF41" i="12"/>
  <c r="HF33" i="12"/>
  <c r="BO32" i="12"/>
  <c r="BH38" i="12"/>
  <c r="HF31" i="12"/>
  <c r="BH39" i="12"/>
  <c r="HM44" i="12"/>
  <c r="HF36" i="12"/>
  <c r="GY40" i="12"/>
  <c r="PA39" i="12"/>
  <c r="PA31" i="12"/>
  <c r="IA31" i="12"/>
  <c r="PA43" i="12"/>
  <c r="PA45" i="12"/>
  <c r="PA46" i="12"/>
  <c r="PA32" i="12"/>
  <c r="PA37" i="12"/>
  <c r="PA30" i="12"/>
  <c r="PA33" i="12"/>
  <c r="PA36" i="12"/>
  <c r="PA35" i="12"/>
  <c r="PA44" i="12"/>
  <c r="PA48" i="12"/>
  <c r="PA47" i="12"/>
  <c r="PA29" i="12"/>
  <c r="PA42" i="12"/>
  <c r="PA41" i="12"/>
  <c r="PA34" i="12"/>
  <c r="PA40" i="12"/>
  <c r="D15" i="26"/>
  <c r="D16" i="26"/>
  <c r="D17" i="26"/>
  <c r="D18" i="26"/>
  <c r="D11" i="26"/>
  <c r="D12" i="26"/>
  <c r="D8" i="26"/>
  <c r="D10" i="26"/>
  <c r="D13" i="26"/>
  <c r="D9" i="26"/>
  <c r="D9" i="21"/>
  <c r="C19" i="21"/>
  <c r="D19" i="21" s="1"/>
  <c r="M3" i="12" l="1"/>
  <c r="U24" i="22" l="1"/>
  <c r="U23" i="22"/>
  <c r="U22" i="22"/>
  <c r="U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D38" i="21"/>
  <c r="C38" i="21"/>
  <c r="C33" i="21"/>
  <c r="C32" i="21"/>
  <c r="C31" i="21"/>
  <c r="C30" i="21"/>
  <c r="C29" i="21"/>
  <c r="C28" i="21"/>
  <c r="C27" i="21"/>
  <c r="D27" i="21" s="1"/>
  <c r="C26" i="21"/>
  <c r="D26" i="21" s="1"/>
  <c r="C25" i="21"/>
  <c r="D25" i="21" s="1"/>
  <c r="C24" i="21"/>
  <c r="D24" i="21" s="1"/>
  <c r="C18" i="21"/>
  <c r="C17" i="21"/>
  <c r="C16" i="21"/>
  <c r="C15" i="21"/>
  <c r="C14" i="21"/>
  <c r="C13" i="21"/>
  <c r="C12" i="21"/>
  <c r="C11" i="21"/>
  <c r="D11" i="21" s="1"/>
  <c r="D33" i="21" l="1"/>
  <c r="D28" i="21"/>
  <c r="D31" i="21"/>
  <c r="D29" i="21"/>
  <c r="D30" i="21"/>
  <c r="D15" i="21"/>
  <c r="D16" i="21"/>
  <c r="D12" i="21"/>
  <c r="D13" i="21"/>
  <c r="D17" i="21"/>
  <c r="D18" i="21"/>
  <c r="D14" i="21"/>
  <c r="D23" i="21"/>
  <c r="D32" i="21"/>
  <c r="D10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M1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208.80 kN</t>
        </r>
      </text>
    </comment>
    <comment ref="O21" authorId="0" shapeId="0" xr:uid="{00000000-0006-0000-0600-000002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Resultado obtido mediante interpolação linear</t>
        </r>
      </text>
    </comment>
    <comment ref="O22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699.24 kN</t>
        </r>
      </text>
    </comment>
    <comment ref="M28" authorId="0" shapeId="0" xr:uid="{00000000-0006-0000-0600-000004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Ajustado de -182.70 kN</t>
        </r>
      </text>
    </comment>
    <comment ref="O30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3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81.40 kN</t>
        </r>
      </text>
    </comment>
    <comment ref="O36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42" authorId="0" shapeId="0" xr:uid="{00000000-0006-0000-0600-000008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Ajustado de -804.27</t>
        </r>
      </text>
    </comment>
    <comment ref="O44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45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-884.69 kN</t>
        </r>
      </text>
    </comment>
    <comment ref="O48" authorId="0" shapeId="0" xr:uid="{00000000-0006-0000-0600-00000B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Ajustado de -288.20 kN</t>
        </r>
      </text>
    </comment>
    <comment ref="O58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</t>
        </r>
      </text>
    </comment>
    <comment ref="O59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-91.65 kN</t>
        </r>
      </text>
    </comment>
    <comment ref="O77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78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807.96 kN</t>
        </r>
      </text>
    </comment>
    <comment ref="O100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107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-587.84 kN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V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F5" authorId="0" shapeId="0" xr:uid="{00000000-0006-0000-0700-000003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p4</t>
        </r>
      </text>
    </comment>
    <comment ref="AP5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5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6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F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6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6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7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7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F7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7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7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8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8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F8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8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8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8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M9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18/12/2017</t>
        </r>
      </text>
    </comment>
    <comment ref="V9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9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F9" authorId="0" shapeId="0" xr:uid="{00000000-0006-0000-0700-00001C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p13</t>
        </r>
      </text>
    </comment>
    <comment ref="AP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9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9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0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10" authorId="0" shapeId="0" xr:uid="{00000000-0006-0000-0700-00002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F10" authorId="0" shapeId="0" xr:uid="{00000000-0006-0000-0700-00002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0" authorId="0" shapeId="0" xr:uid="{00000000-0006-0000-0700-00002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10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10" authorId="0" shapeId="0" xr:uid="{00000000-0006-0000-0700-00002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1" authorId="0" shapeId="0" xr:uid="{00000000-0006-0000-0700-00002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11" authorId="0" shapeId="0" xr:uid="{00000000-0006-0000-0700-00002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F11" authorId="0" shapeId="0" xr:uid="{00000000-0006-0000-0700-00002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1" authorId="0" shapeId="0" xr:uid="{00000000-0006-0000-0700-00002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11" authorId="0" shapeId="0" xr:uid="{00000000-0006-0000-0700-00002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11" authorId="0" shapeId="0" xr:uid="{00000000-0006-0000-0700-00002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2" authorId="0" shapeId="0" xr:uid="{00000000-0006-0000-0700-00002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2" authorId="0" shapeId="0" xr:uid="{00000000-0006-0000-0700-00002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F12" authorId="0" shapeId="0" xr:uid="{00000000-0006-0000-0700-00002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12" authorId="0" shapeId="0" xr:uid="{00000000-0006-0000-0700-00002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2" authorId="0" shapeId="0" xr:uid="{00000000-0006-0000-0700-00003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12" authorId="0" shapeId="0" xr:uid="{00000000-0006-0000-0700-00003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13" authorId="0" shapeId="0" xr:uid="{00000000-0006-0000-0700-00003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13" authorId="0" shapeId="0" xr:uid="{00000000-0006-0000-0700-00003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F13" authorId="0" shapeId="0" xr:uid="{00000000-0006-0000-0700-00003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13" authorId="0" shapeId="0" xr:uid="{00000000-0006-0000-0700-00003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13" authorId="0" shapeId="0" xr:uid="{00000000-0006-0000-0700-00003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13" authorId="0" shapeId="0" xr:uid="{00000000-0006-0000-0700-00003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14" authorId="0" shapeId="0" xr:uid="{00000000-0006-0000-0700-00003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14" authorId="0" shapeId="0" xr:uid="{00000000-0006-0000-0700-00003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F14" authorId="0" shapeId="0" xr:uid="{00000000-0006-0000-0700-00003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14" authorId="0" shapeId="0" xr:uid="{00000000-0006-0000-0700-00003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14" authorId="0" shapeId="0" xr:uid="{00000000-0006-0000-0700-00003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14" authorId="0" shapeId="0" xr:uid="{00000000-0006-0000-0700-00003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15" authorId="0" shapeId="0" xr:uid="{00000000-0006-0000-0700-00003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15" authorId="0" shapeId="0" xr:uid="{00000000-0006-0000-0700-00003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F15" authorId="0" shapeId="0" xr:uid="{00000000-0006-0000-0700-00004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15" authorId="0" shapeId="0" xr:uid="{00000000-0006-0000-0700-00004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15" authorId="0" shapeId="0" xr:uid="{00000000-0006-0000-0700-00004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15" authorId="0" shapeId="0" xr:uid="{00000000-0006-0000-0700-00004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16" authorId="0" shapeId="0" xr:uid="{00000000-0006-0000-0700-00004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16" authorId="0" shapeId="0" xr:uid="{00000000-0006-0000-0700-00004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F16" authorId="0" shapeId="0" xr:uid="{00000000-0006-0000-0700-00004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16" authorId="0" shapeId="0" xr:uid="{00000000-0006-0000-0700-00004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16" authorId="0" shapeId="0" xr:uid="{00000000-0006-0000-0700-00004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16" authorId="0" shapeId="0" xr:uid="{00000000-0006-0000-0700-00004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7" authorId="0" shapeId="0" xr:uid="{00000000-0006-0000-0700-00004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17" authorId="0" shapeId="0" xr:uid="{00000000-0006-0000-0700-00004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F17" authorId="0" shapeId="0" xr:uid="{00000000-0006-0000-0700-00004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7" authorId="0" shapeId="0" xr:uid="{00000000-0006-0000-0700-00004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17" authorId="0" shapeId="0" xr:uid="{00000000-0006-0000-0700-00004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17" authorId="0" shapeId="0" xr:uid="{00000000-0006-0000-0700-00004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8" authorId="0" shapeId="0" xr:uid="{00000000-0006-0000-0700-00005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18" authorId="0" shapeId="0" xr:uid="{00000000-0006-0000-0700-00005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F18" authorId="0" shapeId="0" xr:uid="{00000000-0006-0000-0700-00005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8" authorId="0" shapeId="0" xr:uid="{00000000-0006-0000-0700-00005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18" authorId="0" shapeId="0" xr:uid="{00000000-0006-0000-0700-00005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18" authorId="0" shapeId="0" xr:uid="{00000000-0006-0000-0700-00005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9" authorId="0" shapeId="0" xr:uid="{00000000-0006-0000-0700-00005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9" authorId="0" shapeId="0" xr:uid="{00000000-0006-0000-0700-00005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F19" authorId="0" shapeId="0" xr:uid="{00000000-0006-0000-0700-00005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19" authorId="0" shapeId="0" xr:uid="{00000000-0006-0000-0700-00005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9" authorId="0" shapeId="0" xr:uid="{00000000-0006-0000-0700-00005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19" authorId="0" shapeId="0" xr:uid="{00000000-0006-0000-0700-00005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0" authorId="0" shapeId="0" xr:uid="{00000000-0006-0000-0700-00005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20" authorId="0" shapeId="0" xr:uid="{00000000-0006-0000-0700-00005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F20" authorId="0" shapeId="0" xr:uid="{00000000-0006-0000-0700-00005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0" authorId="0" shapeId="0" xr:uid="{00000000-0006-0000-0700-00005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20" authorId="0" shapeId="0" xr:uid="{00000000-0006-0000-0700-00006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20" authorId="0" shapeId="0" xr:uid="{00000000-0006-0000-0700-00006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1" authorId="0" shapeId="0" xr:uid="{00000000-0006-0000-0700-00006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21" authorId="0" shapeId="0" xr:uid="{00000000-0006-0000-0700-00006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F21" authorId="0" shapeId="0" xr:uid="{00000000-0006-0000-0700-00006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1" authorId="0" shapeId="0" xr:uid="{00000000-0006-0000-0700-00006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21" authorId="0" shapeId="0" xr:uid="{00000000-0006-0000-0700-00006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21" authorId="0" shapeId="0" xr:uid="{00000000-0006-0000-0700-00006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2" authorId="0" shapeId="0" xr:uid="{00000000-0006-0000-0700-00006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22" authorId="0" shapeId="0" xr:uid="{00000000-0006-0000-0700-00006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F22" authorId="0" shapeId="0" xr:uid="{00000000-0006-0000-0700-00006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2" authorId="0" shapeId="0" xr:uid="{00000000-0006-0000-0700-00006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22" authorId="0" shapeId="0" xr:uid="{00000000-0006-0000-0700-00006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22" authorId="0" shapeId="0" xr:uid="{00000000-0006-0000-0700-00006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23" authorId="0" shapeId="0" xr:uid="{00000000-0006-0000-0700-00006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23" authorId="0" shapeId="0" xr:uid="{00000000-0006-0000-0700-00006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F23" authorId="0" shapeId="0" xr:uid="{00000000-0006-0000-0700-00007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23" authorId="0" shapeId="0" xr:uid="{00000000-0006-0000-0700-00007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23" authorId="0" shapeId="0" xr:uid="{00000000-0006-0000-0700-00007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23" authorId="0" shapeId="0" xr:uid="{00000000-0006-0000-0700-00007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24" authorId="0" shapeId="0" xr:uid="{00000000-0006-0000-0700-00007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24" authorId="0" shapeId="0" xr:uid="{00000000-0006-0000-0700-00007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F24" authorId="0" shapeId="0" xr:uid="{00000000-0006-0000-0700-00007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24" authorId="0" shapeId="0" xr:uid="{00000000-0006-0000-0700-00007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24" authorId="0" shapeId="0" xr:uid="{00000000-0006-0000-0700-00007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24" authorId="0" shapeId="0" xr:uid="{00000000-0006-0000-0700-00007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25" authorId="0" shapeId="0" xr:uid="{00000000-0006-0000-0700-00007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25" authorId="0" shapeId="0" xr:uid="{00000000-0006-0000-0700-00007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F25" authorId="0" shapeId="0" xr:uid="{00000000-0006-0000-0700-00007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25" authorId="0" shapeId="0" xr:uid="{00000000-0006-0000-0700-00007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25" authorId="0" shapeId="0" xr:uid="{00000000-0006-0000-0700-00007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25" authorId="0" shapeId="0" xr:uid="{00000000-0006-0000-0700-00007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26" authorId="0" shapeId="0" xr:uid="{00000000-0006-0000-0700-00008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26" authorId="0" shapeId="0" xr:uid="{00000000-0006-0000-0700-00008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F26" authorId="0" shapeId="0" xr:uid="{00000000-0006-0000-0700-00008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26" authorId="0" shapeId="0" xr:uid="{00000000-0006-0000-0700-00008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26" authorId="0" shapeId="0" xr:uid="{00000000-0006-0000-0700-00008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26" authorId="0" shapeId="0" xr:uid="{00000000-0006-0000-0700-00008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7" authorId="0" shapeId="0" xr:uid="{00000000-0006-0000-0700-00008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27" authorId="0" shapeId="0" xr:uid="{00000000-0006-0000-0700-00008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F27" authorId="0" shapeId="0" xr:uid="{00000000-0006-0000-0700-00008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7" authorId="0" shapeId="0" xr:uid="{00000000-0006-0000-0700-00008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27" authorId="0" shapeId="0" xr:uid="{00000000-0006-0000-0700-00008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27" authorId="0" shapeId="0" xr:uid="{00000000-0006-0000-0700-00008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8" authorId="0" shapeId="0" xr:uid="{00000000-0006-0000-0700-00008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28" authorId="0" shapeId="0" xr:uid="{00000000-0006-0000-0700-00008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F28" authorId="0" shapeId="0" xr:uid="{00000000-0006-0000-0700-00008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8" authorId="0" shapeId="0" xr:uid="{00000000-0006-0000-0700-00008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28" authorId="0" shapeId="0" xr:uid="{00000000-0006-0000-0700-00009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28" authorId="0" shapeId="0" xr:uid="{00000000-0006-0000-0700-00009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9" authorId="0" shapeId="0" xr:uid="{00000000-0006-0000-0700-00009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29" authorId="0" shapeId="0" xr:uid="{00000000-0006-0000-0700-00009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F29" authorId="0" shapeId="0" xr:uid="{00000000-0006-0000-0700-00009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9" authorId="0" shapeId="0" xr:uid="{00000000-0006-0000-0700-00009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29" authorId="0" shapeId="0" xr:uid="{00000000-0006-0000-0700-00009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29" authorId="0" shapeId="0" xr:uid="{00000000-0006-0000-0700-00009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30" authorId="0" shapeId="0" xr:uid="{00000000-0006-0000-0700-00009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0" authorId="0" shapeId="0" xr:uid="{00000000-0006-0000-0700-00009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F30" authorId="0" shapeId="0" xr:uid="{00000000-0006-0000-0700-00009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30" authorId="0" shapeId="0" xr:uid="{00000000-0006-0000-0700-00009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0" authorId="0" shapeId="0" xr:uid="{00000000-0006-0000-0700-00009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30" authorId="0" shapeId="0" xr:uid="{00000000-0006-0000-0700-00009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31" authorId="0" shapeId="0" xr:uid="{00000000-0006-0000-0700-00009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1" authorId="0" shapeId="0" xr:uid="{00000000-0006-0000-0700-00009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F31" authorId="0" shapeId="0" xr:uid="{00000000-0006-0000-0700-0000A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31" authorId="0" shapeId="0" xr:uid="{00000000-0006-0000-0700-0000A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1" authorId="0" shapeId="0" xr:uid="{00000000-0006-0000-0700-0000A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31" authorId="0" shapeId="0" xr:uid="{00000000-0006-0000-0700-0000A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32" authorId="0" shapeId="0" xr:uid="{00000000-0006-0000-0700-0000A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2" authorId="0" shapeId="0" xr:uid="{00000000-0006-0000-0700-0000A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F32" authorId="0" shapeId="0" xr:uid="{00000000-0006-0000-0700-0000A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32" authorId="0" shapeId="0" xr:uid="{00000000-0006-0000-0700-0000A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2" authorId="0" shapeId="0" xr:uid="{00000000-0006-0000-0700-0000A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32" authorId="0" shapeId="0" xr:uid="{00000000-0006-0000-0700-0000A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K33" authorId="0" shapeId="0" xr:uid="{00000000-0006-0000-0700-0000A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3" authorId="0" shapeId="0" xr:uid="{00000000-0006-0000-0700-0000A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33" authorId="0" shapeId="0" xr:uid="{00000000-0006-0000-0700-0000A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P33" authorId="0" shapeId="0" xr:uid="{00000000-0006-0000-0700-0000A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33" authorId="0" shapeId="0" xr:uid="{00000000-0006-0000-0700-0000A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33" authorId="0" shapeId="0" xr:uid="{00000000-0006-0000-0700-0000A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34" authorId="0" shapeId="0" xr:uid="{00000000-0006-0000-0700-0000B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34" authorId="0" shapeId="0" xr:uid="{00000000-0006-0000-0700-0000B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P34" authorId="0" shapeId="0" xr:uid="{00000000-0006-0000-0700-0000B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34" authorId="0" shapeId="0" xr:uid="{00000000-0006-0000-0700-0000B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34" authorId="0" shapeId="0" xr:uid="{00000000-0006-0000-0700-0000B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35" authorId="0" shapeId="0" xr:uid="{00000000-0006-0000-0700-0000B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35" authorId="0" shapeId="0" xr:uid="{00000000-0006-0000-0700-0000B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P35" authorId="0" shapeId="0" xr:uid="{00000000-0006-0000-0700-0000B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35" authorId="0" shapeId="0" xr:uid="{00000000-0006-0000-0700-0000B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35" authorId="0" shapeId="0" xr:uid="{00000000-0006-0000-0700-0000B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K36" authorId="0" shapeId="0" xr:uid="{00000000-0006-0000-0700-0000B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6" authorId="0" shapeId="0" xr:uid="{00000000-0006-0000-0700-0000B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36" authorId="0" shapeId="0" xr:uid="{00000000-0006-0000-0700-0000B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P36" authorId="0" shapeId="0" xr:uid="{00000000-0006-0000-0700-0000B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36" authorId="0" shapeId="0" xr:uid="{00000000-0006-0000-0700-0000B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36" authorId="0" shapeId="0" xr:uid="{00000000-0006-0000-0700-0000B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37" authorId="0" shapeId="0" xr:uid="{00000000-0006-0000-0700-0000C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7" authorId="0" shapeId="0" xr:uid="{00000000-0006-0000-0700-0000C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P37" authorId="0" shapeId="0" xr:uid="{00000000-0006-0000-0700-0000C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7" authorId="0" shapeId="0" xr:uid="{00000000-0006-0000-0700-0000C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37" authorId="0" shapeId="0" xr:uid="{00000000-0006-0000-0700-0000C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38" authorId="0" shapeId="0" xr:uid="{00000000-0006-0000-0700-0000C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8" authorId="0" shapeId="0" xr:uid="{00000000-0006-0000-0700-0000C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P38" authorId="0" shapeId="0" xr:uid="{00000000-0006-0000-0700-0000C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8" authorId="0" shapeId="0" xr:uid="{00000000-0006-0000-0700-0000C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38" authorId="0" shapeId="0" xr:uid="{00000000-0006-0000-0700-0000C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K39" authorId="0" shapeId="0" xr:uid="{00000000-0006-0000-0700-0000C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9" authorId="0" shapeId="0" xr:uid="{00000000-0006-0000-0700-0000C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9" authorId="0" shapeId="0" xr:uid="{00000000-0006-0000-0700-0000C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P39" authorId="0" shapeId="0" xr:uid="{00000000-0006-0000-0700-0000C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9" authorId="0" shapeId="0" xr:uid="{00000000-0006-0000-0700-0000C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39" authorId="0" shapeId="0" xr:uid="{00000000-0006-0000-0700-0000C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0" authorId="0" shapeId="0" xr:uid="{00000000-0006-0000-0700-0000D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0" authorId="0" shapeId="0" xr:uid="{00000000-0006-0000-0700-0000D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P40" authorId="0" shapeId="0" xr:uid="{00000000-0006-0000-0700-0000D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0" authorId="0" shapeId="0" xr:uid="{00000000-0006-0000-0700-0000D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40" authorId="0" shapeId="0" xr:uid="{00000000-0006-0000-0700-0000D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41" authorId="0" shapeId="0" xr:uid="{00000000-0006-0000-0700-0000D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1" authorId="0" shapeId="0" xr:uid="{00000000-0006-0000-0700-0000D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P41" authorId="0" shapeId="0" xr:uid="{00000000-0006-0000-0700-0000D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1" authorId="0" shapeId="0" xr:uid="{00000000-0006-0000-0700-0000D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41" authorId="0" shapeId="0" xr:uid="{00000000-0006-0000-0700-0000D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K42" authorId="0" shapeId="0" xr:uid="{00000000-0006-0000-0700-0000D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2" authorId="0" shapeId="0" xr:uid="{00000000-0006-0000-0700-0000D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2" authorId="0" shapeId="0" xr:uid="{00000000-0006-0000-0700-0000D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P42" authorId="0" shapeId="0" xr:uid="{00000000-0006-0000-0700-0000D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2" authorId="0" shapeId="0" xr:uid="{00000000-0006-0000-0700-0000D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42" authorId="0" shapeId="0" xr:uid="{00000000-0006-0000-0700-0000D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43" authorId="0" shapeId="0" xr:uid="{00000000-0006-0000-0700-0000E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43" authorId="0" shapeId="0" xr:uid="{00000000-0006-0000-0700-0000E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P43" authorId="0" shapeId="0" xr:uid="{00000000-0006-0000-0700-0000E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43" authorId="0" shapeId="0" xr:uid="{00000000-0006-0000-0700-0000E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43" authorId="0" shapeId="0" xr:uid="{00000000-0006-0000-0700-0000E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44" authorId="0" shapeId="0" xr:uid="{00000000-0006-0000-0700-0000E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44" authorId="0" shapeId="0" xr:uid="{00000000-0006-0000-0700-0000E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P44" authorId="0" shapeId="0" xr:uid="{00000000-0006-0000-0700-0000E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44" authorId="0" shapeId="0" xr:uid="{00000000-0006-0000-0700-0000E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44" authorId="0" shapeId="0" xr:uid="{00000000-0006-0000-0700-0000E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K45" authorId="0" shapeId="0" xr:uid="{00000000-0006-0000-0700-0000E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5" authorId="0" shapeId="0" xr:uid="{00000000-0006-0000-0700-0000E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45" authorId="0" shapeId="0" xr:uid="{00000000-0006-0000-0700-0000E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P45" authorId="0" shapeId="0" xr:uid="{00000000-0006-0000-0700-0000E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45" authorId="0" shapeId="0" xr:uid="{00000000-0006-0000-0700-0000E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45" authorId="0" shapeId="0" xr:uid="{00000000-0006-0000-0700-0000E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46" authorId="0" shapeId="0" xr:uid="{00000000-0006-0000-0700-0000F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46" authorId="0" shapeId="0" xr:uid="{00000000-0006-0000-0700-0000F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P46" authorId="0" shapeId="0" xr:uid="{00000000-0006-0000-0700-0000F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46" authorId="0" shapeId="0" xr:uid="{00000000-0006-0000-0700-0000F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46" authorId="0" shapeId="0" xr:uid="{00000000-0006-0000-0700-0000F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7" authorId="0" shapeId="0" xr:uid="{00000000-0006-0000-0700-0000F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7" authorId="0" shapeId="0" xr:uid="{00000000-0006-0000-0700-0000F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P47" authorId="0" shapeId="0" xr:uid="{00000000-0006-0000-0700-0000F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7" authorId="0" shapeId="0" xr:uid="{00000000-0006-0000-0700-0000F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47" authorId="0" shapeId="0" xr:uid="{00000000-0006-0000-0700-0000F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K48" authorId="0" shapeId="0" xr:uid="{00000000-0006-0000-0700-0000F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8" authorId="0" shapeId="0" xr:uid="{00000000-0006-0000-0700-0000F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8" authorId="0" shapeId="0" xr:uid="{00000000-0006-0000-0700-0000F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P48" authorId="0" shapeId="0" xr:uid="{00000000-0006-0000-0700-0000F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8" authorId="0" shapeId="0" xr:uid="{00000000-0006-0000-0700-0000F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48" authorId="0" shapeId="0" xr:uid="{00000000-0006-0000-0700-0000F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49" authorId="0" shapeId="0" xr:uid="{00000000-0006-0000-0700-00000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9" authorId="0" shapeId="0" xr:uid="{00000000-0006-0000-0700-00000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P49" authorId="0" shapeId="0" xr:uid="{00000000-0006-0000-0700-00000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9" authorId="0" shapeId="0" xr:uid="{00000000-0006-0000-0700-00000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49" authorId="0" shapeId="0" xr:uid="{00000000-0006-0000-0700-00000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0" authorId="0" shapeId="0" xr:uid="{00000000-0006-0000-0700-00000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50" authorId="0" shapeId="0" xr:uid="{00000000-0006-0000-0700-00000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P50" authorId="0" shapeId="0" xr:uid="{00000000-0006-0000-0700-00000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50" authorId="0" shapeId="0" xr:uid="{00000000-0006-0000-0700-00000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50" authorId="0" shapeId="0" xr:uid="{00000000-0006-0000-0700-00000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1" authorId="0" shapeId="0" xr:uid="{00000000-0006-0000-0700-00000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51" authorId="0" shapeId="0" xr:uid="{00000000-0006-0000-0700-00000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P51" authorId="0" shapeId="0" xr:uid="{00000000-0006-0000-0700-00000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51" authorId="0" shapeId="0" xr:uid="{00000000-0006-0000-0700-00000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51" authorId="0" shapeId="0" xr:uid="{00000000-0006-0000-0700-00000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2" authorId="0" shapeId="0" xr:uid="{00000000-0006-0000-0700-00000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52" authorId="0" shapeId="0" xr:uid="{00000000-0006-0000-0700-00001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P52" authorId="0" shapeId="0" xr:uid="{00000000-0006-0000-0700-00001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52" authorId="0" shapeId="0" xr:uid="{00000000-0006-0000-0700-00001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52" authorId="0" shapeId="0" xr:uid="{00000000-0006-0000-0700-00001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53" authorId="0" shapeId="0" xr:uid="{00000000-0006-0000-0700-00001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53" authorId="0" shapeId="0" xr:uid="{00000000-0006-0000-0700-00001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P53" authorId="0" shapeId="0" xr:uid="{00000000-0006-0000-0700-00001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53" authorId="0" shapeId="0" xr:uid="{00000000-0006-0000-0700-00001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53" authorId="0" shapeId="0" xr:uid="{00000000-0006-0000-0700-00001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54" authorId="0" shapeId="0" xr:uid="{00000000-0006-0000-0700-00001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4" authorId="0" shapeId="0" xr:uid="{00000000-0006-0000-0700-00001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P54" authorId="0" shapeId="0" xr:uid="{00000000-0006-0000-0700-00001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4" authorId="0" shapeId="0" xr:uid="{00000000-0006-0000-0700-00001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54" authorId="0" shapeId="0" xr:uid="{00000000-0006-0000-0700-00001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55" authorId="0" shapeId="0" xr:uid="{00000000-0006-0000-0700-00001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55" authorId="0" shapeId="0" xr:uid="{00000000-0006-0000-0700-00001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P55" authorId="0" shapeId="0" xr:uid="{00000000-0006-0000-0700-00002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55" authorId="0" shapeId="0" xr:uid="{00000000-0006-0000-0700-00002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55" authorId="0" shapeId="0" xr:uid="{00000000-0006-0000-0700-00002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56" authorId="0" shapeId="0" xr:uid="{00000000-0006-0000-0700-00002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56" authorId="0" shapeId="0" xr:uid="{00000000-0006-0000-0700-00002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P56" authorId="0" shapeId="0" xr:uid="{00000000-0006-0000-0700-00002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56" authorId="0" shapeId="0" xr:uid="{00000000-0006-0000-0700-00002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56" authorId="0" shapeId="0" xr:uid="{00000000-0006-0000-0700-00002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7" authorId="0" shapeId="0" xr:uid="{00000000-0006-0000-0700-00002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57" authorId="0" shapeId="0" xr:uid="{00000000-0006-0000-0700-00002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P57" authorId="0" shapeId="0" xr:uid="{00000000-0006-0000-0700-00002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57" authorId="0" shapeId="0" xr:uid="{00000000-0006-0000-0700-00002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57" authorId="0" shapeId="0" xr:uid="{00000000-0006-0000-0700-00002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8" authorId="0" shapeId="0" xr:uid="{00000000-0006-0000-0700-00002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58" authorId="0" shapeId="0" xr:uid="{00000000-0006-0000-0700-00002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P58" authorId="0" shapeId="0" xr:uid="{00000000-0006-0000-0700-00002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58" authorId="0" shapeId="0" xr:uid="{00000000-0006-0000-0700-00003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58" authorId="0" shapeId="0" xr:uid="{00000000-0006-0000-0700-00003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9" authorId="0" shapeId="0" xr:uid="{00000000-0006-0000-0700-00003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59" authorId="0" shapeId="0" xr:uid="{00000000-0006-0000-0700-00003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P59" authorId="0" shapeId="0" xr:uid="{00000000-0006-0000-0700-00003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59" authorId="0" shapeId="0" xr:uid="{00000000-0006-0000-0700-00003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59" authorId="0" shapeId="0" xr:uid="{00000000-0006-0000-0700-00003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60" authorId="0" shapeId="0" xr:uid="{00000000-0006-0000-0700-00003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60" authorId="0" shapeId="0" xr:uid="{00000000-0006-0000-0700-00003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P60" authorId="0" shapeId="0" xr:uid="{00000000-0006-0000-0700-00003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60" authorId="0" shapeId="0" xr:uid="{00000000-0006-0000-0700-00003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60" authorId="0" shapeId="0" xr:uid="{00000000-0006-0000-0700-00003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V5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F5" authorId="0" shapeId="0" xr:uid="{00000000-0006-0000-0800-000003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p4</t>
        </r>
      </text>
    </comment>
    <comment ref="AP5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5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6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F6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6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6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6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7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7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F7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7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7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7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8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8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F8" authorId="0" shapeId="0" xr:uid="{00000000-0006-0000-0800-00001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8" authorId="0" shapeId="0" xr:uid="{00000000-0006-0000-0800-00001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8" authorId="0" shapeId="0" xr:uid="{00000000-0006-0000-0800-00001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8" authorId="0" shapeId="0" xr:uid="{00000000-0006-0000-0800-00001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M9" authorId="0" shapeId="0" xr:uid="{00000000-0006-0000-0800-00001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18/12/2017</t>
        </r>
      </text>
    </comment>
    <comment ref="V9" authorId="0" shapeId="0" xr:uid="{00000000-0006-0000-0800-00001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9" authorId="0" shapeId="0" xr:uid="{00000000-0006-0000-0800-00001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F9" authorId="0" shapeId="0" xr:uid="{00000000-0006-0000-0800-00001C000000}">
      <text>
        <r>
          <rPr>
            <b/>
            <sz val="9"/>
            <color indexed="81"/>
            <rFont val="Tahoma"/>
            <charset val="1"/>
          </rPr>
          <t>Costa, Diego:</t>
        </r>
        <r>
          <rPr>
            <sz val="9"/>
            <color indexed="81"/>
            <rFont val="Tahoma"/>
            <charset val="1"/>
          </rPr>
          <t xml:space="preserve">
p13</t>
        </r>
      </text>
    </comment>
    <comment ref="AP9" authorId="0" shapeId="0" xr:uid="{00000000-0006-0000-0800-00001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9" authorId="0" shapeId="0" xr:uid="{00000000-0006-0000-0800-00001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9" authorId="0" shapeId="0" xr:uid="{00000000-0006-0000-0800-00001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0" authorId="0" shapeId="0" xr:uid="{00000000-0006-0000-0800-00002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10" authorId="0" shapeId="0" xr:uid="{00000000-0006-0000-0800-00002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F10" authorId="0" shapeId="0" xr:uid="{00000000-0006-0000-0800-00002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0" authorId="0" shapeId="0" xr:uid="{00000000-0006-0000-0800-00002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10" authorId="0" shapeId="0" xr:uid="{00000000-0006-0000-0800-00002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10" authorId="0" shapeId="0" xr:uid="{00000000-0006-0000-0800-00002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1" authorId="0" shapeId="0" xr:uid="{00000000-0006-0000-0800-00002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11" authorId="0" shapeId="0" xr:uid="{00000000-0006-0000-0800-00002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F11" authorId="0" shapeId="0" xr:uid="{00000000-0006-0000-0800-00002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1" authorId="0" shapeId="0" xr:uid="{00000000-0006-0000-0800-00002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11" authorId="0" shapeId="0" xr:uid="{00000000-0006-0000-0800-00002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11" authorId="0" shapeId="0" xr:uid="{00000000-0006-0000-0800-00002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2" authorId="0" shapeId="0" xr:uid="{00000000-0006-0000-0800-00002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2" authorId="0" shapeId="0" xr:uid="{00000000-0006-0000-0800-00002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F12" authorId="0" shapeId="0" xr:uid="{00000000-0006-0000-0800-00002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12" authorId="0" shapeId="0" xr:uid="{00000000-0006-0000-0800-00002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2" authorId="0" shapeId="0" xr:uid="{00000000-0006-0000-0800-00003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12" authorId="0" shapeId="0" xr:uid="{00000000-0006-0000-0800-00003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13" authorId="0" shapeId="0" xr:uid="{00000000-0006-0000-0800-00003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13" authorId="0" shapeId="0" xr:uid="{00000000-0006-0000-0800-00003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F13" authorId="0" shapeId="0" xr:uid="{00000000-0006-0000-0800-00003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13" authorId="0" shapeId="0" xr:uid="{00000000-0006-0000-0800-00003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13" authorId="0" shapeId="0" xr:uid="{00000000-0006-0000-0800-00003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13" authorId="0" shapeId="0" xr:uid="{00000000-0006-0000-0800-00003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14" authorId="0" shapeId="0" xr:uid="{00000000-0006-0000-0800-00003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14" authorId="0" shapeId="0" xr:uid="{00000000-0006-0000-0800-00003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F14" authorId="0" shapeId="0" xr:uid="{00000000-0006-0000-0800-00003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14" authorId="0" shapeId="0" xr:uid="{00000000-0006-0000-0800-00003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14" authorId="0" shapeId="0" xr:uid="{00000000-0006-0000-0800-00003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14" authorId="0" shapeId="0" xr:uid="{00000000-0006-0000-0800-00003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15" authorId="0" shapeId="0" xr:uid="{00000000-0006-0000-0800-00003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15" authorId="0" shapeId="0" xr:uid="{00000000-0006-0000-0800-00003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F15" authorId="0" shapeId="0" xr:uid="{00000000-0006-0000-0800-00004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15" authorId="0" shapeId="0" xr:uid="{00000000-0006-0000-0800-00004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15" authorId="0" shapeId="0" xr:uid="{00000000-0006-0000-0800-00004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15" authorId="0" shapeId="0" xr:uid="{00000000-0006-0000-0800-00004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16" authorId="0" shapeId="0" xr:uid="{00000000-0006-0000-0800-00004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16" authorId="0" shapeId="0" xr:uid="{00000000-0006-0000-0800-00004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F16" authorId="0" shapeId="0" xr:uid="{00000000-0006-0000-0800-00004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16" authorId="0" shapeId="0" xr:uid="{00000000-0006-0000-0800-00004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16" authorId="0" shapeId="0" xr:uid="{00000000-0006-0000-0800-00004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16" authorId="0" shapeId="0" xr:uid="{00000000-0006-0000-0800-00004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7" authorId="0" shapeId="0" xr:uid="{00000000-0006-0000-0800-00004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17" authorId="0" shapeId="0" xr:uid="{00000000-0006-0000-0800-00004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F17" authorId="0" shapeId="0" xr:uid="{00000000-0006-0000-0800-00004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7" authorId="0" shapeId="0" xr:uid="{00000000-0006-0000-0800-00004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17" authorId="0" shapeId="0" xr:uid="{00000000-0006-0000-0800-00004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17" authorId="0" shapeId="0" xr:uid="{00000000-0006-0000-0800-00004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8" authorId="0" shapeId="0" xr:uid="{00000000-0006-0000-0800-00005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18" authorId="0" shapeId="0" xr:uid="{00000000-0006-0000-0800-00005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F18" authorId="0" shapeId="0" xr:uid="{00000000-0006-0000-0800-00005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8" authorId="0" shapeId="0" xr:uid="{00000000-0006-0000-0800-00005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18" authorId="0" shapeId="0" xr:uid="{00000000-0006-0000-0800-00005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18" authorId="0" shapeId="0" xr:uid="{00000000-0006-0000-0800-00005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9" authorId="0" shapeId="0" xr:uid="{00000000-0006-0000-0800-00005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9" authorId="0" shapeId="0" xr:uid="{00000000-0006-0000-0800-00005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F19" authorId="0" shapeId="0" xr:uid="{00000000-0006-0000-0800-00005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19" authorId="0" shapeId="0" xr:uid="{00000000-0006-0000-0800-00005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9" authorId="0" shapeId="0" xr:uid="{00000000-0006-0000-0800-00005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19" authorId="0" shapeId="0" xr:uid="{00000000-0006-0000-0800-00005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0" authorId="0" shapeId="0" xr:uid="{00000000-0006-0000-0800-00005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20" authorId="0" shapeId="0" xr:uid="{00000000-0006-0000-0800-00005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F20" authorId="0" shapeId="0" xr:uid="{00000000-0006-0000-0800-00005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0" authorId="0" shapeId="0" xr:uid="{00000000-0006-0000-0800-00005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20" authorId="0" shapeId="0" xr:uid="{00000000-0006-0000-0800-00006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20" authorId="0" shapeId="0" xr:uid="{00000000-0006-0000-0800-00006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1" authorId="0" shapeId="0" xr:uid="{00000000-0006-0000-0800-00006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21" authorId="0" shapeId="0" xr:uid="{00000000-0006-0000-0800-00006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F21" authorId="0" shapeId="0" xr:uid="{00000000-0006-0000-0800-00006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1" authorId="0" shapeId="0" xr:uid="{00000000-0006-0000-0800-00006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21" authorId="0" shapeId="0" xr:uid="{00000000-0006-0000-0800-00006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21" authorId="0" shapeId="0" xr:uid="{00000000-0006-0000-0800-00006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2" authorId="0" shapeId="0" xr:uid="{00000000-0006-0000-0800-00006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22" authorId="0" shapeId="0" xr:uid="{00000000-0006-0000-0800-00006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F22" authorId="0" shapeId="0" xr:uid="{00000000-0006-0000-0800-00006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2" authorId="0" shapeId="0" xr:uid="{00000000-0006-0000-0800-00006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22" authorId="0" shapeId="0" xr:uid="{00000000-0006-0000-0800-00006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22" authorId="0" shapeId="0" xr:uid="{00000000-0006-0000-0800-00006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23" authorId="0" shapeId="0" xr:uid="{00000000-0006-0000-0800-00006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23" authorId="0" shapeId="0" xr:uid="{00000000-0006-0000-0800-00006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F23" authorId="0" shapeId="0" xr:uid="{00000000-0006-0000-0800-00007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23" authorId="0" shapeId="0" xr:uid="{00000000-0006-0000-0800-00007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23" authorId="0" shapeId="0" xr:uid="{00000000-0006-0000-0800-00007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23" authorId="0" shapeId="0" xr:uid="{00000000-0006-0000-0800-00007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24" authorId="0" shapeId="0" xr:uid="{00000000-0006-0000-0800-00007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24" authorId="0" shapeId="0" xr:uid="{00000000-0006-0000-0800-00007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F24" authorId="0" shapeId="0" xr:uid="{00000000-0006-0000-0800-00007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24" authorId="0" shapeId="0" xr:uid="{00000000-0006-0000-0800-00007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24" authorId="0" shapeId="0" xr:uid="{00000000-0006-0000-0800-00007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24" authorId="0" shapeId="0" xr:uid="{00000000-0006-0000-0800-00007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25" authorId="0" shapeId="0" xr:uid="{00000000-0006-0000-0800-00007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25" authorId="0" shapeId="0" xr:uid="{00000000-0006-0000-0800-00007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F25" authorId="0" shapeId="0" xr:uid="{00000000-0006-0000-0800-00007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25" authorId="0" shapeId="0" xr:uid="{00000000-0006-0000-0800-00007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25" authorId="0" shapeId="0" xr:uid="{00000000-0006-0000-0800-00007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25" authorId="0" shapeId="0" xr:uid="{00000000-0006-0000-0800-00007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26" authorId="0" shapeId="0" xr:uid="{00000000-0006-0000-0800-00008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26" authorId="0" shapeId="0" xr:uid="{00000000-0006-0000-0800-00008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F26" authorId="0" shapeId="0" xr:uid="{00000000-0006-0000-0800-00008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26" authorId="0" shapeId="0" xr:uid="{00000000-0006-0000-0800-00008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26" authorId="0" shapeId="0" xr:uid="{00000000-0006-0000-0800-00008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26" authorId="0" shapeId="0" xr:uid="{00000000-0006-0000-0800-00008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7" authorId="0" shapeId="0" xr:uid="{00000000-0006-0000-0800-00008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27" authorId="0" shapeId="0" xr:uid="{00000000-0006-0000-0800-00008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F27" authorId="0" shapeId="0" xr:uid="{00000000-0006-0000-0800-00008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7" authorId="0" shapeId="0" xr:uid="{00000000-0006-0000-0800-00008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27" authorId="0" shapeId="0" xr:uid="{00000000-0006-0000-0800-00008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27" authorId="0" shapeId="0" xr:uid="{00000000-0006-0000-0800-00008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8" authorId="0" shapeId="0" xr:uid="{00000000-0006-0000-0800-00008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28" authorId="0" shapeId="0" xr:uid="{00000000-0006-0000-0800-00008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F28" authorId="0" shapeId="0" xr:uid="{00000000-0006-0000-0800-00008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8" authorId="0" shapeId="0" xr:uid="{00000000-0006-0000-0800-00008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28" authorId="0" shapeId="0" xr:uid="{00000000-0006-0000-0800-00009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28" authorId="0" shapeId="0" xr:uid="{00000000-0006-0000-0800-00009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9" authorId="0" shapeId="0" xr:uid="{00000000-0006-0000-0800-00009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29" authorId="0" shapeId="0" xr:uid="{00000000-0006-0000-0800-00009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F29" authorId="0" shapeId="0" xr:uid="{00000000-0006-0000-0800-00009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9" authorId="0" shapeId="0" xr:uid="{00000000-0006-0000-0800-00009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29" authorId="0" shapeId="0" xr:uid="{00000000-0006-0000-0800-00009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29" authorId="0" shapeId="0" xr:uid="{00000000-0006-0000-0800-00009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30" authorId="0" shapeId="0" xr:uid="{00000000-0006-0000-0800-00009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0" authorId="0" shapeId="0" xr:uid="{00000000-0006-0000-0800-00009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F30" authorId="0" shapeId="0" xr:uid="{00000000-0006-0000-0800-00009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30" authorId="0" shapeId="0" xr:uid="{00000000-0006-0000-0800-00009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0" authorId="0" shapeId="0" xr:uid="{00000000-0006-0000-0800-00009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30" authorId="0" shapeId="0" xr:uid="{00000000-0006-0000-0800-00009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31" authorId="0" shapeId="0" xr:uid="{00000000-0006-0000-0800-00009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1" authorId="0" shapeId="0" xr:uid="{00000000-0006-0000-0800-00009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F31" authorId="0" shapeId="0" xr:uid="{00000000-0006-0000-0800-0000A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31" authorId="0" shapeId="0" xr:uid="{00000000-0006-0000-0800-0000A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1" authorId="0" shapeId="0" xr:uid="{00000000-0006-0000-0800-0000A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31" authorId="0" shapeId="0" xr:uid="{00000000-0006-0000-0800-0000A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32" authorId="0" shapeId="0" xr:uid="{00000000-0006-0000-0800-0000A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2" authorId="0" shapeId="0" xr:uid="{00000000-0006-0000-0800-0000A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F32" authorId="0" shapeId="0" xr:uid="{00000000-0006-0000-0800-0000A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32" authorId="0" shapeId="0" xr:uid="{00000000-0006-0000-0800-0000A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2" authorId="0" shapeId="0" xr:uid="{00000000-0006-0000-0800-0000A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32" authorId="0" shapeId="0" xr:uid="{00000000-0006-0000-0800-0000A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K33" authorId="0" shapeId="0" xr:uid="{00000000-0006-0000-0800-0000A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3" authorId="0" shapeId="0" xr:uid="{00000000-0006-0000-0800-0000A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33" authorId="0" shapeId="0" xr:uid="{00000000-0006-0000-0800-0000A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P33" authorId="0" shapeId="0" xr:uid="{00000000-0006-0000-0800-0000A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33" authorId="0" shapeId="0" xr:uid="{00000000-0006-0000-0800-0000A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33" authorId="0" shapeId="0" xr:uid="{00000000-0006-0000-0800-0000A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34" authorId="0" shapeId="0" xr:uid="{00000000-0006-0000-0800-0000B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34" authorId="0" shapeId="0" xr:uid="{00000000-0006-0000-0800-0000B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P34" authorId="0" shapeId="0" xr:uid="{00000000-0006-0000-0800-0000B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34" authorId="0" shapeId="0" xr:uid="{00000000-0006-0000-0800-0000B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34" authorId="0" shapeId="0" xr:uid="{00000000-0006-0000-0800-0000B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35" authorId="0" shapeId="0" xr:uid="{00000000-0006-0000-0800-0000B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35" authorId="0" shapeId="0" xr:uid="{00000000-0006-0000-0800-0000B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P35" authorId="0" shapeId="0" xr:uid="{00000000-0006-0000-0800-0000B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35" authorId="0" shapeId="0" xr:uid="{00000000-0006-0000-0800-0000B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35" authorId="0" shapeId="0" xr:uid="{00000000-0006-0000-0800-0000B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K36" authorId="0" shapeId="0" xr:uid="{00000000-0006-0000-0800-0000B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6" authorId="0" shapeId="0" xr:uid="{00000000-0006-0000-0800-0000B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36" authorId="0" shapeId="0" xr:uid="{00000000-0006-0000-0800-0000B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P36" authorId="0" shapeId="0" xr:uid="{00000000-0006-0000-0800-0000B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36" authorId="0" shapeId="0" xr:uid="{00000000-0006-0000-0800-0000B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36" authorId="0" shapeId="0" xr:uid="{00000000-0006-0000-0800-0000B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37" authorId="0" shapeId="0" xr:uid="{00000000-0006-0000-0800-0000C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7" authorId="0" shapeId="0" xr:uid="{00000000-0006-0000-0800-0000C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P37" authorId="0" shapeId="0" xr:uid="{00000000-0006-0000-0800-0000C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7" authorId="0" shapeId="0" xr:uid="{00000000-0006-0000-0800-0000C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37" authorId="0" shapeId="0" xr:uid="{00000000-0006-0000-0800-0000C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38" authorId="0" shapeId="0" xr:uid="{00000000-0006-0000-0800-0000C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8" authorId="0" shapeId="0" xr:uid="{00000000-0006-0000-0800-0000C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P38" authorId="0" shapeId="0" xr:uid="{00000000-0006-0000-0800-0000C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8" authorId="0" shapeId="0" xr:uid="{00000000-0006-0000-0800-0000C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38" authorId="0" shapeId="0" xr:uid="{00000000-0006-0000-0800-0000C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K39" authorId="0" shapeId="0" xr:uid="{00000000-0006-0000-0800-0000C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9" authorId="0" shapeId="0" xr:uid="{00000000-0006-0000-0800-0000C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9" authorId="0" shapeId="0" xr:uid="{00000000-0006-0000-0800-0000C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P39" authorId="0" shapeId="0" xr:uid="{00000000-0006-0000-0800-0000C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9" authorId="0" shapeId="0" xr:uid="{00000000-0006-0000-0800-0000C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39" authorId="0" shapeId="0" xr:uid="{00000000-0006-0000-0800-0000C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0" authorId="0" shapeId="0" xr:uid="{00000000-0006-0000-0800-0000D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0" authorId="0" shapeId="0" xr:uid="{00000000-0006-0000-0800-0000D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P40" authorId="0" shapeId="0" xr:uid="{00000000-0006-0000-0800-0000D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0" authorId="0" shapeId="0" xr:uid="{00000000-0006-0000-0800-0000D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40" authorId="0" shapeId="0" xr:uid="{00000000-0006-0000-0800-0000D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41" authorId="0" shapeId="0" xr:uid="{00000000-0006-0000-0800-0000D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1" authorId="0" shapeId="0" xr:uid="{00000000-0006-0000-0800-0000D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P41" authorId="0" shapeId="0" xr:uid="{00000000-0006-0000-0800-0000D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1" authorId="0" shapeId="0" xr:uid="{00000000-0006-0000-0800-0000D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41" authorId="0" shapeId="0" xr:uid="{00000000-0006-0000-0800-0000D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K42" authorId="0" shapeId="0" xr:uid="{00000000-0006-0000-0800-0000D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2" authorId="0" shapeId="0" xr:uid="{00000000-0006-0000-0800-0000D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2" authorId="0" shapeId="0" xr:uid="{00000000-0006-0000-0800-0000D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P42" authorId="0" shapeId="0" xr:uid="{00000000-0006-0000-0800-0000D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2" authorId="0" shapeId="0" xr:uid="{00000000-0006-0000-0800-0000D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42" authorId="0" shapeId="0" xr:uid="{00000000-0006-0000-0800-0000D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43" authorId="0" shapeId="0" xr:uid="{00000000-0006-0000-0800-0000E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43" authorId="0" shapeId="0" xr:uid="{00000000-0006-0000-0800-0000E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P43" authorId="0" shapeId="0" xr:uid="{00000000-0006-0000-0800-0000E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43" authorId="0" shapeId="0" xr:uid="{00000000-0006-0000-0800-0000E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43" authorId="0" shapeId="0" xr:uid="{00000000-0006-0000-0800-0000E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44" authorId="0" shapeId="0" xr:uid="{00000000-0006-0000-0800-0000E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44" authorId="0" shapeId="0" xr:uid="{00000000-0006-0000-0800-0000E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P44" authorId="0" shapeId="0" xr:uid="{00000000-0006-0000-0800-0000E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44" authorId="0" shapeId="0" xr:uid="{00000000-0006-0000-0800-0000E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44" authorId="0" shapeId="0" xr:uid="{00000000-0006-0000-0800-0000E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K45" authorId="0" shapeId="0" xr:uid="{00000000-0006-0000-0800-0000E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5" authorId="0" shapeId="0" xr:uid="{00000000-0006-0000-0800-0000E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45" authorId="0" shapeId="0" xr:uid="{00000000-0006-0000-0800-0000E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P45" authorId="0" shapeId="0" xr:uid="{00000000-0006-0000-0800-0000E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45" authorId="0" shapeId="0" xr:uid="{00000000-0006-0000-0800-0000E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45" authorId="0" shapeId="0" xr:uid="{00000000-0006-0000-0800-0000E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46" authorId="0" shapeId="0" xr:uid="{00000000-0006-0000-0800-0000F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46" authorId="0" shapeId="0" xr:uid="{00000000-0006-0000-0800-0000F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P46" authorId="0" shapeId="0" xr:uid="{00000000-0006-0000-0800-0000F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46" authorId="0" shapeId="0" xr:uid="{00000000-0006-0000-0800-0000F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46" authorId="0" shapeId="0" xr:uid="{00000000-0006-0000-0800-0000F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7" authorId="0" shapeId="0" xr:uid="{00000000-0006-0000-0800-0000F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7" authorId="0" shapeId="0" xr:uid="{00000000-0006-0000-0800-0000F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P47" authorId="0" shapeId="0" xr:uid="{00000000-0006-0000-0800-0000F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7" authorId="0" shapeId="0" xr:uid="{00000000-0006-0000-0800-0000F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47" authorId="0" shapeId="0" xr:uid="{00000000-0006-0000-0800-0000F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K48" authorId="0" shapeId="0" xr:uid="{00000000-0006-0000-0800-0000F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8" authorId="0" shapeId="0" xr:uid="{00000000-0006-0000-0800-0000F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8" authorId="0" shapeId="0" xr:uid="{00000000-0006-0000-0800-0000F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P48" authorId="0" shapeId="0" xr:uid="{00000000-0006-0000-0800-0000F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8" authorId="0" shapeId="0" xr:uid="{00000000-0006-0000-0800-0000F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48" authorId="0" shapeId="0" xr:uid="{00000000-0006-0000-0800-0000F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49" authorId="0" shapeId="0" xr:uid="{00000000-0006-0000-0800-00000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9" authorId="0" shapeId="0" xr:uid="{00000000-0006-0000-0800-00000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P49" authorId="0" shapeId="0" xr:uid="{00000000-0006-0000-0800-00000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9" authorId="0" shapeId="0" xr:uid="{00000000-0006-0000-0800-00000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49" authorId="0" shapeId="0" xr:uid="{00000000-0006-0000-0800-00000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0" authorId="0" shapeId="0" xr:uid="{00000000-0006-0000-0800-00000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50" authorId="0" shapeId="0" xr:uid="{00000000-0006-0000-0800-00000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P50" authorId="0" shapeId="0" xr:uid="{00000000-0006-0000-0800-00000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50" authorId="0" shapeId="0" xr:uid="{00000000-0006-0000-0800-00000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50" authorId="0" shapeId="0" xr:uid="{00000000-0006-0000-0800-00000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1" authorId="0" shapeId="0" xr:uid="{00000000-0006-0000-0800-00000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51" authorId="0" shapeId="0" xr:uid="{00000000-0006-0000-0800-00000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P51" authorId="0" shapeId="0" xr:uid="{00000000-0006-0000-0800-00000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51" authorId="0" shapeId="0" xr:uid="{00000000-0006-0000-0800-00000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51" authorId="0" shapeId="0" xr:uid="{00000000-0006-0000-0800-00000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2" authorId="0" shapeId="0" xr:uid="{00000000-0006-0000-0800-00000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52" authorId="0" shapeId="0" xr:uid="{00000000-0006-0000-0800-00001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P52" authorId="0" shapeId="0" xr:uid="{00000000-0006-0000-0800-00001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52" authorId="0" shapeId="0" xr:uid="{00000000-0006-0000-0800-00001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52" authorId="0" shapeId="0" xr:uid="{00000000-0006-0000-0800-00001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53" authorId="0" shapeId="0" xr:uid="{00000000-0006-0000-0800-00001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53" authorId="0" shapeId="0" xr:uid="{00000000-0006-0000-0800-00001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P53" authorId="0" shapeId="0" xr:uid="{00000000-0006-0000-0800-00001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53" authorId="0" shapeId="0" xr:uid="{00000000-0006-0000-0800-00001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53" authorId="0" shapeId="0" xr:uid="{00000000-0006-0000-0800-00001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54" authorId="0" shapeId="0" xr:uid="{00000000-0006-0000-0800-00001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4" authorId="0" shapeId="0" xr:uid="{00000000-0006-0000-0800-00001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P54" authorId="0" shapeId="0" xr:uid="{00000000-0006-0000-0800-00001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4" authorId="0" shapeId="0" xr:uid="{00000000-0006-0000-0800-00001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54" authorId="0" shapeId="0" xr:uid="{00000000-0006-0000-0800-00001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55" authorId="0" shapeId="0" xr:uid="{00000000-0006-0000-0800-00001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55" authorId="0" shapeId="0" xr:uid="{00000000-0006-0000-0800-00001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P55" authorId="0" shapeId="0" xr:uid="{00000000-0006-0000-0800-00002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55" authorId="0" shapeId="0" xr:uid="{00000000-0006-0000-0800-00002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55" authorId="0" shapeId="0" xr:uid="{00000000-0006-0000-0800-00002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56" authorId="0" shapeId="0" xr:uid="{00000000-0006-0000-0800-00002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56" authorId="0" shapeId="0" xr:uid="{00000000-0006-0000-0800-00002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P56" authorId="0" shapeId="0" xr:uid="{00000000-0006-0000-0800-00002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56" authorId="0" shapeId="0" xr:uid="{00000000-0006-0000-0800-00002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56" authorId="0" shapeId="0" xr:uid="{00000000-0006-0000-0800-00002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7" authorId="0" shapeId="0" xr:uid="{00000000-0006-0000-0800-00002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57" authorId="0" shapeId="0" xr:uid="{00000000-0006-0000-0800-00002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P57" authorId="0" shapeId="0" xr:uid="{00000000-0006-0000-0800-00002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57" authorId="0" shapeId="0" xr:uid="{00000000-0006-0000-0800-00002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57" authorId="0" shapeId="0" xr:uid="{00000000-0006-0000-0800-00002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8" authorId="0" shapeId="0" xr:uid="{00000000-0006-0000-0800-00002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58" authorId="0" shapeId="0" xr:uid="{00000000-0006-0000-0800-00002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P58" authorId="0" shapeId="0" xr:uid="{00000000-0006-0000-0800-00002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58" authorId="0" shapeId="0" xr:uid="{00000000-0006-0000-0800-00003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58" authorId="0" shapeId="0" xr:uid="{00000000-0006-0000-0800-00003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9" authorId="0" shapeId="0" xr:uid="{00000000-0006-0000-0800-00003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59" authorId="0" shapeId="0" xr:uid="{00000000-0006-0000-0800-00003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P59" authorId="0" shapeId="0" xr:uid="{00000000-0006-0000-0800-00003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59" authorId="0" shapeId="0" xr:uid="{00000000-0006-0000-0800-00003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59" authorId="0" shapeId="0" xr:uid="{00000000-0006-0000-0800-00003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60" authorId="0" shapeId="0" xr:uid="{00000000-0006-0000-0800-00003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60" authorId="0" shapeId="0" xr:uid="{00000000-0006-0000-0800-00003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P60" authorId="0" shapeId="0" xr:uid="{00000000-0006-0000-0800-00003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60" authorId="0" shapeId="0" xr:uid="{00000000-0006-0000-0800-00003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60" authorId="0" shapeId="0" xr:uid="{00000000-0006-0000-0800-00003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</commentList>
</comments>
</file>

<file path=xl/sharedStrings.xml><?xml version="1.0" encoding="utf-8"?>
<sst xmlns="http://schemas.openxmlformats.org/spreadsheetml/2006/main" count="7765" uniqueCount="399">
  <si>
    <r>
      <rPr>
        <b/>
        <sz val="11"/>
        <color theme="0"/>
        <rFont val="Calibri"/>
        <family val="2"/>
        <scheme val="minor"/>
      </rPr>
      <t>Dados de Entrada</t>
    </r>
    <r>
      <rPr>
        <sz val="11"/>
        <color theme="0"/>
        <rFont val="Calibri"/>
        <family val="2"/>
        <scheme val="minor"/>
      </rPr>
      <t xml:space="preserve"> (</t>
    </r>
    <r>
      <rPr>
        <i/>
        <sz val="11"/>
        <color theme="0"/>
        <rFont val="Calibri"/>
        <family val="2"/>
        <scheme val="minor"/>
      </rPr>
      <t>input</t>
    </r>
    <r>
      <rPr>
        <sz val="11"/>
        <color theme="0"/>
        <rFont val="Calibri"/>
        <family val="2"/>
        <scheme val="minor"/>
      </rPr>
      <t xml:space="preserve">) - </t>
    </r>
    <r>
      <rPr>
        <b/>
        <sz val="11"/>
        <color theme="0"/>
        <rFont val="Calibri"/>
        <family val="2"/>
        <scheme val="minor"/>
      </rPr>
      <t>Momento Fletor Médio</t>
    </r>
    <r>
      <rPr>
        <sz val="11"/>
        <color theme="0"/>
        <rFont val="Calibri"/>
        <family val="2"/>
        <scheme val="minor"/>
      </rPr>
      <t xml:space="preserve"> (pré-fixado)</t>
    </r>
  </si>
  <si>
    <r>
      <t xml:space="preserve">Condição </t>
    </r>
    <r>
      <rPr>
        <sz val="11"/>
        <rFont val="Calibri"/>
        <family val="2"/>
        <scheme val="minor"/>
      </rPr>
      <t>(CVD 1ª)</t>
    </r>
    <r>
      <rPr>
        <b/>
        <sz val="11"/>
        <rFont val="Calibri"/>
        <family val="2"/>
        <scheme val="minor"/>
      </rPr>
      <t xml:space="preserve"> </t>
    </r>
  </si>
  <si>
    <t>Simbologia</t>
  </si>
  <si>
    <t>Dados Originais</t>
  </si>
  <si>
    <t>Dados Originais + Simetria</t>
  </si>
  <si>
    <t>Critério Normativo + Simetria</t>
  </si>
  <si>
    <t>ISO 13628-7/API 17G</t>
  </si>
  <si>
    <r>
      <rPr>
        <b/>
        <sz val="11"/>
        <rFont val="Calibri"/>
        <family val="2"/>
        <scheme val="minor"/>
      </rPr>
      <t>Magnitude</t>
    </r>
    <r>
      <rPr>
        <sz val="11"/>
        <rFont val="Calibri"/>
        <family val="2"/>
        <scheme val="minor"/>
      </rPr>
      <t xml:space="preserve"> (kN.m)</t>
    </r>
  </si>
  <si>
    <r>
      <rPr>
        <b/>
        <sz val="11"/>
        <rFont val="Calibri"/>
        <family val="2"/>
        <scheme val="minor"/>
      </rPr>
      <t>Magnitude</t>
    </r>
    <r>
      <rPr>
        <sz val="11"/>
        <rFont val="Calibri"/>
        <family val="2"/>
        <scheme val="minor"/>
      </rPr>
      <t xml:space="preserve"> (N.m)</t>
    </r>
  </si>
  <si>
    <t>Condição</t>
  </si>
  <si>
    <t>Critério</t>
  </si>
  <si>
    <t>Cf</t>
  </si>
  <si>
    <t>Instalação</t>
  </si>
  <si>
    <r>
      <t>M</t>
    </r>
    <r>
      <rPr>
        <vertAlign val="subscript"/>
        <sz val="11"/>
        <color theme="1"/>
        <rFont val="Calibri"/>
        <family val="2"/>
        <scheme val="minor"/>
      </rPr>
      <t>med,1</t>
    </r>
  </si>
  <si>
    <t>local</t>
  </si>
  <si>
    <r>
      <t>M</t>
    </r>
    <r>
      <rPr>
        <vertAlign val="subscript"/>
        <sz val="11"/>
        <color theme="1"/>
        <rFont val="Calibri"/>
        <family val="2"/>
        <scheme val="minor"/>
      </rPr>
      <t>med,2</t>
    </r>
  </si>
  <si>
    <r>
      <t xml:space="preserve">Teste </t>
    </r>
    <r>
      <rPr>
        <i/>
        <sz val="11"/>
        <color theme="1"/>
        <rFont val="Calibri"/>
        <family val="2"/>
        <scheme val="minor"/>
      </rPr>
      <t>offshore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</si>
  <si>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med,3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</si>
  <si>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med,4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</si>
  <si>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med,5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</si>
  <si>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med,6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</si>
  <si>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med,7</t>
    </r>
  </si>
  <si>
    <r>
      <t xml:space="preserve">Teste </t>
    </r>
    <r>
      <rPr>
        <b/>
        <i/>
        <sz val="11"/>
        <color theme="1"/>
        <rFont val="Calibri"/>
        <family val="2"/>
        <scheme val="minor"/>
      </rPr>
      <t>Offshore</t>
    </r>
  </si>
  <si>
    <r>
      <rPr>
        <b/>
        <sz val="11"/>
        <color theme="0"/>
        <rFont val="Calibri"/>
        <family val="2"/>
        <scheme val="minor"/>
      </rPr>
      <t xml:space="preserve">Flange API 7.1/16 in </t>
    </r>
    <r>
      <rPr>
        <sz val="11"/>
        <color theme="0"/>
        <rFont val="Calibri"/>
        <family val="2"/>
        <scheme val="minor"/>
      </rPr>
      <t>(BX-156)</t>
    </r>
    <r>
      <rPr>
        <b/>
        <sz val="11"/>
        <color theme="0"/>
        <rFont val="Calibri"/>
        <family val="2"/>
        <scheme val="minor"/>
      </rPr>
      <t xml:space="preserve"> - 10000 psi | Estimativa Gráfica - API TR 6AF, 2015</t>
    </r>
    <r>
      <rPr>
        <sz val="11"/>
        <color theme="0"/>
        <rFont val="Calibri"/>
        <family val="2"/>
        <scheme val="minor"/>
      </rPr>
      <t xml:space="preserve"> (página 32)</t>
    </r>
  </si>
  <si>
    <r>
      <t xml:space="preserve">Valores Máximos </t>
    </r>
    <r>
      <rPr>
        <sz val="11"/>
        <color theme="0"/>
        <rFont val="Calibri"/>
        <family val="2"/>
        <scheme val="minor"/>
      </rPr>
      <t>(abordagem conservadora)</t>
    </r>
  </si>
  <si>
    <t>Curva</t>
  </si>
  <si>
    <t>Pontos</t>
  </si>
  <si>
    <r>
      <rPr>
        <b/>
        <sz val="11"/>
        <rFont val="Calibri"/>
        <family val="2"/>
        <scheme val="minor"/>
      </rPr>
      <t>Medição Horizontal</t>
    </r>
    <r>
      <rPr>
        <sz val="11"/>
        <rFont val="Calibri"/>
        <family val="2"/>
        <scheme val="minor"/>
      </rPr>
      <t xml:space="preserve"> (cm)</t>
    </r>
  </si>
  <si>
    <r>
      <rPr>
        <b/>
        <sz val="11"/>
        <rFont val="Calibri"/>
        <family val="2"/>
        <scheme val="minor"/>
      </rPr>
      <t>Medição Vertical</t>
    </r>
    <r>
      <rPr>
        <sz val="11"/>
        <rFont val="Calibri"/>
        <family val="2"/>
        <scheme val="minor"/>
      </rPr>
      <t xml:space="preserve"> (cm)</t>
    </r>
  </si>
  <si>
    <r>
      <rPr>
        <b/>
        <sz val="11"/>
        <rFont val="Calibri"/>
        <family val="2"/>
        <scheme val="minor"/>
      </rPr>
      <t>Momento Fletor</t>
    </r>
    <r>
      <rPr>
        <sz val="11"/>
        <rFont val="Calibri"/>
        <family val="2"/>
        <scheme val="minor"/>
      </rPr>
      <t xml:space="preserve"> (kip.ft)</t>
    </r>
  </si>
  <si>
    <r>
      <rPr>
        <b/>
        <sz val="11"/>
        <rFont val="Calibri"/>
        <family val="2"/>
        <scheme val="minor"/>
      </rPr>
      <t>Momento Fletor</t>
    </r>
    <r>
      <rPr>
        <sz val="11"/>
        <rFont val="Calibri"/>
        <family val="2"/>
        <scheme val="minor"/>
      </rPr>
      <t xml:space="preserve"> (kN.m)</t>
    </r>
  </si>
  <si>
    <r>
      <rPr>
        <b/>
        <sz val="11"/>
        <rFont val="Calibri"/>
        <family val="2"/>
        <scheme val="minor"/>
      </rPr>
      <t>Pressão Interna</t>
    </r>
    <r>
      <rPr>
        <sz val="11"/>
        <rFont val="Calibri"/>
        <family val="2"/>
        <scheme val="minor"/>
      </rPr>
      <t xml:space="preserve"> (psi)</t>
    </r>
  </si>
  <si>
    <r>
      <rPr>
        <b/>
        <sz val="11"/>
        <rFont val="Calibri"/>
        <family val="2"/>
        <scheme val="minor"/>
      </rPr>
      <t>Tração</t>
    </r>
    <r>
      <rPr>
        <sz val="11"/>
        <rFont val="Calibri"/>
        <family val="2"/>
        <scheme val="minor"/>
      </rPr>
      <t xml:space="preserve"> (kN)</t>
    </r>
  </si>
  <si>
    <r>
      <rPr>
        <b/>
        <sz val="11"/>
        <color theme="0"/>
        <rFont val="Calibri"/>
        <family val="2"/>
        <scheme val="minor"/>
      </rPr>
      <t>Valor Máximo - Análise Elástica</t>
    </r>
    <r>
      <rPr>
        <sz val="11"/>
        <color theme="0"/>
        <rFont val="Calibri"/>
        <family val="2"/>
        <scheme val="minor"/>
      </rPr>
      <t xml:space="preserve"> (ASME VIII - Divisão 2, 2011)</t>
    </r>
  </si>
  <si>
    <r>
      <rPr>
        <b/>
        <sz val="11"/>
        <rFont val="Calibri"/>
        <family val="2"/>
        <scheme val="minor"/>
      </rPr>
      <t>Pressão</t>
    </r>
    <r>
      <rPr>
        <sz val="11"/>
        <rFont val="Calibri"/>
        <family val="2"/>
        <scheme val="minor"/>
      </rPr>
      <t xml:space="preserve"> (psi)</t>
    </r>
  </si>
  <si>
    <t>Coeficiente Angular</t>
  </si>
  <si>
    <t>Coeficiente Linear</t>
  </si>
  <si>
    <t>Sem Pressão Interna</t>
  </si>
  <si>
    <t>Ponto</t>
  </si>
  <si>
    <t>Com Pressão Interna de 11000 psi</t>
  </si>
  <si>
    <t>Ponto Mediano</t>
  </si>
  <si>
    <r>
      <rPr>
        <b/>
        <sz val="11"/>
        <rFont val="Calibri"/>
        <family val="2"/>
        <scheme val="minor"/>
      </rPr>
      <t xml:space="preserve">Pressão </t>
    </r>
    <r>
      <rPr>
        <sz val="11"/>
        <rFont val="Calibri"/>
        <family val="2"/>
        <scheme val="minor"/>
      </rPr>
      <t>(psi)</t>
    </r>
  </si>
  <si>
    <t>Fixador 1.1/8" - 8UN - 2A</t>
  </si>
  <si>
    <r>
      <rPr>
        <b/>
        <sz val="11"/>
        <rFont val="Calibri"/>
        <family val="2"/>
        <scheme val="minor"/>
      </rPr>
      <t xml:space="preserve">Momento Fletor </t>
    </r>
    <r>
      <rPr>
        <sz val="11"/>
        <rFont val="Calibri"/>
        <family val="2"/>
        <scheme val="minor"/>
      </rPr>
      <t>(kN.m)</t>
    </r>
  </si>
  <si>
    <r>
      <rPr>
        <b/>
        <sz val="11"/>
        <rFont val="Calibri"/>
        <family val="2"/>
        <scheme val="minor"/>
      </rPr>
      <t xml:space="preserve">Tração </t>
    </r>
    <r>
      <rPr>
        <sz val="11"/>
        <rFont val="Calibri"/>
        <family val="2"/>
        <scheme val="minor"/>
      </rPr>
      <t>(kN)</t>
    </r>
  </si>
  <si>
    <r>
      <t xml:space="preserve">Resultados Obtidos na Análise da Resistência Mecânica do Conector Hidráulico @ 5500 psi </t>
    </r>
    <r>
      <rPr>
        <sz val="11"/>
        <color theme="0"/>
        <rFont val="Calibri"/>
        <family val="2"/>
        <scheme val="minor"/>
      </rPr>
      <t>(cálculo analítico)</t>
    </r>
  </si>
  <si>
    <t>Curvas - TDI100008761</t>
  </si>
  <si>
    <t>Item</t>
  </si>
  <si>
    <t>Curva (s)</t>
  </si>
  <si>
    <t>Parte</t>
  </si>
  <si>
    <t>Quadrante</t>
  </si>
  <si>
    <r>
      <t xml:space="preserve">Tração </t>
    </r>
    <r>
      <rPr>
        <sz val="11"/>
        <rFont val="Calibri"/>
        <family val="2"/>
        <scheme val="minor"/>
      </rPr>
      <t>(kN)</t>
    </r>
  </si>
  <si>
    <r>
      <t>Cortante</t>
    </r>
    <r>
      <rPr>
        <sz val="11"/>
        <rFont val="Calibri"/>
        <family val="2"/>
        <scheme val="minor"/>
      </rPr>
      <t xml:space="preserve"> (kN)</t>
    </r>
  </si>
  <si>
    <t>Carga Constante</t>
  </si>
  <si>
    <t>Pressão Interna</t>
  </si>
  <si>
    <r>
      <t xml:space="preserve">Carga Admissível </t>
    </r>
    <r>
      <rPr>
        <sz val="11"/>
        <color theme="1"/>
        <rFont val="Calibri"/>
        <family val="2"/>
        <scheme val="minor"/>
      </rPr>
      <t>(final)</t>
    </r>
  </si>
  <si>
    <t>Tolerância do Hub</t>
  </si>
  <si>
    <r>
      <t xml:space="preserve">Eixo Vertical </t>
    </r>
    <r>
      <rPr>
        <sz val="11"/>
        <color theme="1"/>
        <rFont val="Calibri"/>
        <family val="2"/>
        <scheme val="minor"/>
      </rPr>
      <t>(cm)</t>
    </r>
  </si>
  <si>
    <r>
      <t xml:space="preserve">Momento Fletor </t>
    </r>
    <r>
      <rPr>
        <sz val="11"/>
        <color theme="1"/>
        <rFont val="Calibri"/>
        <family val="2"/>
        <scheme val="minor"/>
      </rPr>
      <t>(kip.ft)</t>
    </r>
  </si>
  <si>
    <r>
      <t xml:space="preserve">Momento Fletor </t>
    </r>
    <r>
      <rPr>
        <sz val="11"/>
        <color theme="1"/>
        <rFont val="Calibri"/>
        <family val="2"/>
        <scheme val="minor"/>
      </rPr>
      <t>(kN.m)</t>
    </r>
  </si>
  <si>
    <r>
      <t xml:space="preserve">Pressão Interna </t>
    </r>
    <r>
      <rPr>
        <sz val="11"/>
        <color theme="1"/>
        <rFont val="Calibri"/>
        <family val="2"/>
        <scheme val="minor"/>
      </rPr>
      <t>(psi)</t>
    </r>
  </si>
  <si>
    <t>Tração Admissível</t>
  </si>
  <si>
    <t>Cortante Admissível</t>
  </si>
  <si>
    <t>Mínima</t>
  </si>
  <si>
    <t>p1</t>
  </si>
  <si>
    <t>f1,f22</t>
  </si>
  <si>
    <t>1º | 4º</t>
  </si>
  <si>
    <r>
      <t>(+)T</t>
    </r>
    <r>
      <rPr>
        <vertAlign val="subscript"/>
        <sz val="11"/>
        <color theme="1"/>
        <rFont val="Calibri"/>
        <family val="2"/>
        <scheme val="minor"/>
      </rPr>
      <t>max</t>
    </r>
  </si>
  <si>
    <t>x</t>
  </si>
  <si>
    <r>
      <t>(+)M</t>
    </r>
    <r>
      <rPr>
        <vertAlign val="subscript"/>
        <sz val="11"/>
        <color theme="1"/>
        <rFont val="Calibri"/>
        <family val="2"/>
        <scheme val="minor"/>
      </rPr>
      <t>med,1</t>
    </r>
  </si>
  <si>
    <t>nula</t>
  </si>
  <si>
    <t>psi</t>
  </si>
  <si>
    <t>kN</t>
  </si>
  <si>
    <t>p2</t>
  </si>
  <si>
    <t>f2,f23</t>
  </si>
  <si>
    <r>
      <t>(+)M</t>
    </r>
    <r>
      <rPr>
        <vertAlign val="subscript"/>
        <sz val="11"/>
        <color theme="1"/>
        <rFont val="Calibri"/>
        <family val="2"/>
        <scheme val="minor"/>
      </rPr>
      <t>med,2</t>
    </r>
  </si>
  <si>
    <t>p3</t>
  </si>
  <si>
    <t>f3,f24</t>
  </si>
  <si>
    <r>
      <t>(+)M</t>
    </r>
    <r>
      <rPr>
        <vertAlign val="subscript"/>
        <sz val="11"/>
        <color theme="1"/>
        <rFont val="Calibri"/>
        <family val="2"/>
        <scheme val="minor"/>
      </rPr>
      <t>med,3</t>
    </r>
  </si>
  <si>
    <t>p4</t>
  </si>
  <si>
    <t>f1,f8</t>
  </si>
  <si>
    <t>1º | 2º</t>
  </si>
  <si>
    <r>
      <t>(+)C</t>
    </r>
    <r>
      <rPr>
        <vertAlign val="subscript"/>
        <sz val="11"/>
        <color theme="1"/>
        <rFont val="Calibri"/>
        <family val="2"/>
        <scheme val="minor"/>
      </rPr>
      <t>max</t>
    </r>
  </si>
  <si>
    <t>p5</t>
  </si>
  <si>
    <t>f2,f9</t>
  </si>
  <si>
    <t>p6</t>
  </si>
  <si>
    <t>f3,f10</t>
  </si>
  <si>
    <t>p7</t>
  </si>
  <si>
    <t>f1</t>
  </si>
  <si>
    <t>1º</t>
  </si>
  <si>
    <r>
      <t>(+)T</t>
    </r>
    <r>
      <rPr>
        <vertAlign val="subscript"/>
        <sz val="11"/>
        <color theme="1"/>
        <rFont val="Calibri"/>
        <family val="2"/>
        <scheme val="minor"/>
      </rPr>
      <t>max(1/2)</t>
    </r>
  </si>
  <si>
    <r>
      <t>(+)C</t>
    </r>
    <r>
      <rPr>
        <vertAlign val="subscript"/>
        <sz val="11"/>
        <color theme="1"/>
        <rFont val="Calibri"/>
        <family val="2"/>
        <scheme val="minor"/>
      </rPr>
      <t>adm@(1/2)</t>
    </r>
  </si>
  <si>
    <t>Nominal</t>
  </si>
  <si>
    <t>p8</t>
  </si>
  <si>
    <t>f2</t>
  </si>
  <si>
    <t>p9</t>
  </si>
  <si>
    <t>f3</t>
  </si>
  <si>
    <t>p10</t>
  </si>
  <si>
    <r>
      <t>f5,</t>
    </r>
    <r>
      <rPr>
        <sz val="11"/>
        <color theme="1"/>
        <rFont val="Calibri"/>
        <family val="2"/>
        <scheme val="minor"/>
      </rPr>
      <t>f26</t>
    </r>
  </si>
  <si>
    <r>
      <t>(-)M</t>
    </r>
    <r>
      <rPr>
        <vertAlign val="subscript"/>
        <sz val="11"/>
        <color theme="1"/>
        <rFont val="Calibri"/>
        <family val="2"/>
        <scheme val="minor"/>
      </rPr>
      <t>med,4</t>
    </r>
  </si>
  <si>
    <t>p11</t>
  </si>
  <si>
    <t>f6,f27</t>
  </si>
  <si>
    <r>
      <t>(-)M</t>
    </r>
    <r>
      <rPr>
        <vertAlign val="subscript"/>
        <sz val="11"/>
        <color theme="1"/>
        <rFont val="Calibri"/>
        <family val="2"/>
        <scheme val="minor"/>
      </rPr>
      <t>med,5</t>
    </r>
  </si>
  <si>
    <t>p12</t>
  </si>
  <si>
    <t>f7,f28</t>
  </si>
  <si>
    <r>
      <t>(-)M</t>
    </r>
    <r>
      <rPr>
        <vertAlign val="subscript"/>
        <sz val="11"/>
        <color theme="1"/>
        <rFont val="Calibri"/>
        <family val="2"/>
        <scheme val="minor"/>
      </rPr>
      <t>med,6</t>
    </r>
  </si>
  <si>
    <t>p13</t>
  </si>
  <si>
    <t>f5,f12</t>
  </si>
  <si>
    <t>p14</t>
  </si>
  <si>
    <t>f6,f13</t>
  </si>
  <si>
    <t>Máxima</t>
  </si>
  <si>
    <t>p15</t>
  </si>
  <si>
    <t>f7,f14</t>
  </si>
  <si>
    <t>p16</t>
  </si>
  <si>
    <t>f5</t>
  </si>
  <si>
    <t>p17</t>
  </si>
  <si>
    <t>f6</t>
  </si>
  <si>
    <t>p18</t>
  </si>
  <si>
    <t>f7</t>
  </si>
  <si>
    <t>p19</t>
  </si>
  <si>
    <t>f4,f25</t>
  </si>
  <si>
    <r>
      <t>(0)M</t>
    </r>
    <r>
      <rPr>
        <vertAlign val="subscript"/>
        <sz val="11"/>
        <color theme="1"/>
        <rFont val="Calibri"/>
        <family val="2"/>
        <scheme val="minor"/>
      </rPr>
      <t>med,7</t>
    </r>
  </si>
  <si>
    <t>p20</t>
  </si>
  <si>
    <t>f4,f11</t>
  </si>
  <si>
    <t>p21</t>
  </si>
  <si>
    <t>f4</t>
  </si>
  <si>
    <t>p22</t>
  </si>
  <si>
    <t>f8,f15</t>
  </si>
  <si>
    <t>2º | 3º</t>
  </si>
  <si>
    <r>
      <t>(-)T</t>
    </r>
    <r>
      <rPr>
        <vertAlign val="subscript"/>
        <sz val="11"/>
        <color theme="1"/>
        <rFont val="Calibri"/>
        <family val="2"/>
        <scheme val="minor"/>
      </rPr>
      <t>max</t>
    </r>
  </si>
  <si>
    <t>p23</t>
  </si>
  <si>
    <t>f9,f16</t>
  </si>
  <si>
    <t>p24</t>
  </si>
  <si>
    <t>f10,f17</t>
  </si>
  <si>
    <t>p25</t>
  </si>
  <si>
    <t>f8</t>
  </si>
  <si>
    <t>2º</t>
  </si>
  <si>
    <r>
      <t>(-)T</t>
    </r>
    <r>
      <rPr>
        <vertAlign val="subscript"/>
        <sz val="11"/>
        <color theme="1"/>
        <rFont val="Calibri"/>
        <family val="2"/>
        <scheme val="minor"/>
      </rPr>
      <t>max(1/2)</t>
    </r>
  </si>
  <si>
    <t>p26</t>
  </si>
  <si>
    <t>f9</t>
  </si>
  <si>
    <t>p27</t>
  </si>
  <si>
    <t>f10</t>
  </si>
  <si>
    <t>p28</t>
  </si>
  <si>
    <t>f12,f19</t>
  </si>
  <si>
    <t>p29</t>
  </si>
  <si>
    <t>f13,f20</t>
  </si>
  <si>
    <t>p30</t>
  </si>
  <si>
    <t>f14,f21</t>
  </si>
  <si>
    <t>p31</t>
  </si>
  <si>
    <t>f12</t>
  </si>
  <si>
    <t>p32</t>
  </si>
  <si>
    <t>f13</t>
  </si>
  <si>
    <t>p33</t>
  </si>
  <si>
    <t>f14</t>
  </si>
  <si>
    <t>p34</t>
  </si>
  <si>
    <t>f11,f18</t>
  </si>
  <si>
    <t>p35</t>
  </si>
  <si>
    <t>f11</t>
  </si>
  <si>
    <t>p36</t>
  </si>
  <si>
    <t>f15,f22</t>
  </si>
  <si>
    <t>3º | 4º</t>
  </si>
  <si>
    <r>
      <t>(-)C</t>
    </r>
    <r>
      <rPr>
        <vertAlign val="subscript"/>
        <sz val="11"/>
        <color theme="1"/>
        <rFont val="Calibri"/>
        <family val="2"/>
        <scheme val="minor"/>
      </rPr>
      <t>max</t>
    </r>
  </si>
  <si>
    <t>p37</t>
  </si>
  <si>
    <t>f16,f23</t>
  </si>
  <si>
    <t>p38</t>
  </si>
  <si>
    <t>f17,f24</t>
  </si>
  <si>
    <t>p39</t>
  </si>
  <si>
    <t>f15</t>
  </si>
  <si>
    <t>3º</t>
  </si>
  <si>
    <r>
      <t>(-)C</t>
    </r>
    <r>
      <rPr>
        <vertAlign val="subscript"/>
        <sz val="11"/>
        <color theme="1"/>
        <rFont val="Calibri"/>
        <family val="2"/>
        <scheme val="minor"/>
      </rPr>
      <t>adm@(1/2)</t>
    </r>
  </si>
  <si>
    <t>p40</t>
  </si>
  <si>
    <t>f16</t>
  </si>
  <si>
    <t>p41</t>
  </si>
  <si>
    <t>f17</t>
  </si>
  <si>
    <t>p42</t>
  </si>
  <si>
    <t>f19,f26</t>
  </si>
  <si>
    <t>p43</t>
  </si>
  <si>
    <t>f20,f27</t>
  </si>
  <si>
    <t>p44</t>
  </si>
  <si>
    <r>
      <t>f21</t>
    </r>
    <r>
      <rPr>
        <sz val="11"/>
        <rFont val="Calibri"/>
        <family val="2"/>
        <scheme val="minor"/>
      </rPr>
      <t>,f28</t>
    </r>
  </si>
  <si>
    <t>p45</t>
  </si>
  <si>
    <t>f19</t>
  </si>
  <si>
    <t>p46</t>
  </si>
  <si>
    <t>f20</t>
  </si>
  <si>
    <t>p47</t>
  </si>
  <si>
    <t>f21</t>
  </si>
  <si>
    <t>p48</t>
  </si>
  <si>
    <t>f18,f25</t>
  </si>
  <si>
    <t>p49</t>
  </si>
  <si>
    <t>f18</t>
  </si>
  <si>
    <t>p50</t>
  </si>
  <si>
    <t>f22</t>
  </si>
  <si>
    <t>4º</t>
  </si>
  <si>
    <t>p51</t>
  </si>
  <si>
    <t>f23</t>
  </si>
  <si>
    <t>p52</t>
  </si>
  <si>
    <t>f24</t>
  </si>
  <si>
    <t>p53</t>
  </si>
  <si>
    <t>f26</t>
  </si>
  <si>
    <t>p54</t>
  </si>
  <si>
    <t>f27</t>
  </si>
  <si>
    <t>p55</t>
  </si>
  <si>
    <t>f28</t>
  </si>
  <si>
    <t>p56</t>
  </si>
  <si>
    <t>f25</t>
  </si>
  <si>
    <r>
      <t xml:space="preserve">Teste </t>
    </r>
    <r>
      <rPr>
        <b/>
        <i/>
        <sz val="11"/>
        <rFont val="Calibri"/>
        <family val="2"/>
        <scheme val="minor"/>
      </rPr>
      <t>Offshore</t>
    </r>
  </si>
  <si>
    <r>
      <t xml:space="preserve">Resultados Obtidos na Análise da Resistência Mecânica do Conector Hidráulico @ 11000 psi </t>
    </r>
    <r>
      <rPr>
        <sz val="11"/>
        <color theme="0"/>
        <rFont val="Calibri"/>
        <family val="2"/>
        <scheme val="minor"/>
      </rPr>
      <t>(cálculo analítico)</t>
    </r>
  </si>
  <si>
    <t>Curva(s)</t>
  </si>
  <si>
    <r>
      <t xml:space="preserve">Resultados Obtidos na Análise da Resistência Mecânica do Tubo do </t>
    </r>
    <r>
      <rPr>
        <b/>
        <i/>
        <sz val="11"/>
        <color theme="0"/>
        <rFont val="Calibri"/>
        <family val="2"/>
        <scheme val="minor"/>
      </rPr>
      <t>Gooseneck</t>
    </r>
  </si>
  <si>
    <r>
      <t xml:space="preserve">Cortante </t>
    </r>
    <r>
      <rPr>
        <sz val="11"/>
        <rFont val="Calibri"/>
        <family val="2"/>
        <scheme val="minor"/>
      </rPr>
      <t>(kN)</t>
    </r>
  </si>
  <si>
    <t xml:space="preserve"> </t>
  </si>
  <si>
    <t>Poço</t>
  </si>
  <si>
    <t>Parecer Final</t>
  </si>
  <si>
    <r>
      <t xml:space="preserve">Resultados Obtidos - </t>
    </r>
    <r>
      <rPr>
        <i/>
        <sz val="11"/>
        <color theme="0"/>
        <rFont val="Calibri"/>
        <family val="2"/>
        <scheme val="minor"/>
      </rPr>
      <t>Gooseneck</t>
    </r>
  </si>
  <si>
    <t>Resultados Obtidos - Conector Hidráulico @ 11000 psi</t>
  </si>
  <si>
    <r>
      <t xml:space="preserve">Instalação - Curva f1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</si>
  <si>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</si>
  <si>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</si>
  <si>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</si>
  <si>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</si>
  <si>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</si>
  <si>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</si>
  <si>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</si>
  <si>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f9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</si>
  <si>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f10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</si>
  <si>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</si>
  <si>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</si>
  <si>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</si>
  <si>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</si>
  <si>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</si>
  <si>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</si>
  <si>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</si>
  <si>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</si>
  <si>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f19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</si>
  <si>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f20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</si>
  <si>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</si>
  <si>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</si>
  <si>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</si>
  <si>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</si>
  <si>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</si>
  <si>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</si>
  <si>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</si>
  <si>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</si>
  <si>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</si>
  <si>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</si>
  <si>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</si>
  <si>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</si>
  <si>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</si>
  <si>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</si>
  <si>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</si>
  <si>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</si>
  <si>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f9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</si>
  <si>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f10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</si>
  <si>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</si>
  <si>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</si>
  <si>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</si>
  <si>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</si>
  <si>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</si>
  <si>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</si>
  <si>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</si>
  <si>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</si>
  <si>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f19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</si>
  <si>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f20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</si>
  <si>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</si>
  <si>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</si>
  <si>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</si>
  <si>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</si>
  <si>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</si>
  <si>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</si>
  <si>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</si>
  <si>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</si>
  <si>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Valores Admissíveis de Cortante para uma Dada Tração - </t>
    </r>
    <r>
      <rPr>
        <i/>
        <sz val="11"/>
        <color theme="0"/>
        <rFont val="Calibri"/>
        <family val="2"/>
        <scheme val="minor"/>
      </rPr>
      <t>Gooseneck</t>
    </r>
  </si>
  <si>
    <t>Valores Admissíveis de Cortante para uma Dada Tração - Conector</t>
  </si>
  <si>
    <t>Tipo de MCV</t>
  </si>
  <si>
    <r>
      <t xml:space="preserve">Carga Máxima de CVD 2ª </t>
    </r>
    <r>
      <rPr>
        <sz val="11"/>
        <color theme="1"/>
        <rFont val="Calibri"/>
        <family val="2"/>
        <scheme val="minor"/>
      </rPr>
      <t>(kN)</t>
    </r>
  </si>
  <si>
    <t>Momento Fletor</t>
  </si>
  <si>
    <r>
      <t xml:space="preserve">Ponto 0 </t>
    </r>
    <r>
      <rPr>
        <sz val="11"/>
        <color theme="1"/>
        <rFont val="Calibri"/>
        <family val="2"/>
        <scheme val="minor"/>
      </rPr>
      <t>(máximo/mínimo)</t>
    </r>
  </si>
  <si>
    <r>
      <t xml:space="preserve">Ponto 1 </t>
    </r>
    <r>
      <rPr>
        <sz val="11"/>
        <color theme="1"/>
        <rFont val="Calibri"/>
        <family val="2"/>
        <scheme val="minor"/>
      </rPr>
      <t>(intermediário)</t>
    </r>
  </si>
  <si>
    <r>
      <t xml:space="preserve">Ponto 2 </t>
    </r>
    <r>
      <rPr>
        <sz val="11"/>
        <color theme="1"/>
        <rFont val="Calibri"/>
        <family val="2"/>
        <scheme val="minor"/>
      </rPr>
      <t>(máximo/mínimo)</t>
    </r>
  </si>
  <si>
    <t>Índice</t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</si>
  <si>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</si>
  <si>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</si>
  <si>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</si>
  <si>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</si>
  <si>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t>Caso</t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</si>
  <si>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(x)</t>
    </r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</si>
  <si>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(x)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</si>
  <si>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</si>
  <si>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r>
      <t>C</t>
    </r>
    <r>
      <rPr>
        <vertAlign val="subscript"/>
        <sz val="11"/>
        <color theme="1"/>
        <rFont val="Calibri"/>
        <family val="2"/>
        <scheme val="minor"/>
      </rPr>
      <t>adm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</si>
  <si>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max</t>
    </r>
  </si>
  <si>
    <r>
      <t>C</t>
    </r>
    <r>
      <rPr>
        <vertAlign val="subscript"/>
        <sz val="11"/>
        <color theme="1"/>
        <rFont val="Calibri"/>
        <family val="2"/>
        <scheme val="minor"/>
      </rPr>
      <t>max</t>
    </r>
  </si>
  <si>
    <t>UF</t>
  </si>
  <si>
    <t>Anular</t>
  </si>
  <si>
    <t>RL/TQF de referência</t>
  </si>
  <si>
    <t>y</t>
  </si>
  <si>
    <t>Diferenças Divididas</t>
  </si>
  <si>
    <t>Injeção</t>
  </si>
  <si>
    <t>Data</t>
  </si>
  <si>
    <t>1</t>
  </si>
  <si>
    <t>kN.m</t>
  </si>
  <si>
    <t>Produção</t>
  </si>
  <si>
    <t>TAG</t>
  </si>
  <si>
    <t>Umbilical</t>
  </si>
  <si>
    <t>Execução</t>
  </si>
  <si>
    <t>Híbrido</t>
  </si>
  <si>
    <t>Verificação</t>
  </si>
  <si>
    <t>Revisão da Planilha</t>
  </si>
  <si>
    <t>Aprovação</t>
  </si>
  <si>
    <r>
      <t xml:space="preserve">Análise Estrutural - MCV P7000048060 </t>
    </r>
    <r>
      <rPr>
        <sz val="11"/>
        <color theme="0"/>
        <rFont val="Calibri"/>
        <family val="2"/>
        <scheme val="minor"/>
      </rPr>
      <t>(Manifold Pré-Sal)</t>
    </r>
  </si>
  <si>
    <t>Caso de Carregamento</t>
  </si>
  <si>
    <t>Esforço</t>
  </si>
  <si>
    <r>
      <t xml:space="preserve">Valor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>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</si>
  <si>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(extra)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</si>
  <si>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(conector)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</si>
  <si>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gooseneck)</t>
    </r>
  </si>
  <si>
    <t>Resultado Final</t>
  </si>
  <si>
    <t>CVD 2ª - Topo (Caso 1)</t>
  </si>
  <si>
    <t>Tração</t>
  </si>
  <si>
    <t>N/A</t>
  </si>
  <si>
    <t>2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</si>
  <si>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>com linha suspensa                                                     (Caso 3i - Flutuador/peso morto)</t>
    </r>
  </si>
  <si>
    <t>(a)</t>
  </si>
  <si>
    <r>
      <t>Tração (F</t>
    </r>
    <r>
      <rPr>
        <sz val="8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</t>
    </r>
  </si>
  <si>
    <r>
      <t>Cortante (F</t>
    </r>
    <r>
      <rPr>
        <sz val="8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)</t>
    </r>
  </si>
  <si>
    <r>
      <t>Momento fletor (M</t>
    </r>
    <r>
      <rPr>
        <sz val="8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</si>
  <si>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(b)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</si>
  <si>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(Caso 3ii - Flutuador/peso morto)</t>
    </r>
  </si>
  <si>
    <t>3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</si>
  <si>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(Caso 3ii - Após retirada do flutuador/peso morto)</t>
    </r>
  </si>
  <si>
    <t>4</t>
  </si>
  <si>
    <r>
      <t xml:space="preserve">Instalação - Curva f1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</si>
  <si>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</si>
  <si>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</si>
  <si>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</si>
  <si>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</si>
  <si>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</si>
  <si>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</si>
  <si>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</si>
  <si>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f9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</si>
  <si>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f10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</si>
  <si>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</si>
  <si>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</si>
  <si>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</si>
  <si>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</si>
  <si>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</si>
  <si>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</si>
  <si>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</si>
  <si>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</si>
  <si>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f19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</si>
  <si>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f20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</si>
  <si>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</si>
  <si>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</si>
  <si>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</si>
  <si>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</si>
  <si>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</si>
  <si>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</si>
  <si>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</si>
  <si>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</si>
  <si>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</si>
  <si>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</si>
  <si>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</si>
  <si>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</si>
  <si>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</si>
  <si>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</si>
  <si>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</si>
  <si>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f8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</si>
  <si>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f9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</si>
  <si>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f10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</si>
  <si>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</si>
  <si>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</si>
  <si>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</si>
  <si>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</si>
  <si>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</si>
  <si>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</si>
  <si>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</si>
  <si>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f18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</si>
  <si>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f19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</si>
  <si>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f20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</si>
  <si>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</si>
  <si>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</si>
  <si>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</si>
  <si>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</si>
  <si>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</si>
  <si>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</si>
  <si>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</si>
  <si>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f28 (conector hidráulico)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</si>
  <si>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110</t>
    </r>
    <r>
      <rPr>
        <sz val="11"/>
        <color theme="1"/>
        <rFont val="Calibri"/>
        <family val="2"/>
      </rPr>
      <t xml:space="preserve">00 </t>
    </r>
    <r>
      <rPr>
        <sz val="11"/>
        <color theme="1"/>
        <rFont val="Calibri"/>
        <family val="2"/>
        <scheme val="minor"/>
      </rPr>
      <t>psi)                                                                                          (Caso 4 - Flutuador)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</si>
  <si>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11000 psi)                                                                                      (Caso 4 - Após retirada do flutuador/peso morto)</t>
    </r>
  </si>
  <si>
    <t>CVD 1ª - Operação (@ 10000 psi)                                                                                         (Caso 5 - Após retirada do flutuador/peso morto)</t>
  </si>
  <si>
    <t>Resultados Obtidos - Conector Hidráulico @ 5500 psi</t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</si>
  <si>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55</t>
    </r>
    <r>
      <rPr>
        <sz val="11"/>
        <color theme="1"/>
        <rFont val="Calibri"/>
        <family val="2"/>
      </rPr>
      <t xml:space="preserve">00 </t>
    </r>
    <r>
      <rPr>
        <sz val="11"/>
        <color theme="1"/>
        <rFont val="Calibri"/>
        <family val="2"/>
        <scheme val="minor"/>
      </rPr>
      <t>psi)                                                                                          (Caso 4 - Flutuador)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</si>
  <si>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5500 psi)                                                                                      (Caso 4 - Após retirada do flutuador/peso morto)</t>
    </r>
  </si>
  <si>
    <t>CVD 1ª - Operação (@ 5000 psi)                                                                                         (Caso 5 - Após retirada do flutuador/peso morto)</t>
  </si>
  <si>
    <t>MSIAG-01</t>
  </si>
  <si>
    <t>11/04/24</t>
  </si>
  <si>
    <t>RL-3A26.09-1500-94G-R1N-007</t>
  </si>
  <si>
    <t>DTW</t>
  </si>
  <si>
    <t>NSI</t>
  </si>
  <si>
    <t>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</si>
</sst>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ourier Std"/>
      <family val="3"/>
    </font>
    <font>
      <b/>
      <vertAlign val="subscript"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B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0">
    <xf numFmtId="0" fontId="0" fillId="0" borderId="0" xfId="0"/>
    <xf numFmtId="0" fontId="0" fillId="3" borderId="0" xfId="0" applyFill="1" applyAlignment="1" applyProtection="1">
      <alignment horizontal="center" vertical="center"/>
      <protection locked="0"/>
    </xf>
    <xf numFmtId="2" fontId="0" fillId="3" borderId="0" xfId="0" applyNumberFormat="1" applyFill="1" applyAlignment="1" applyProtection="1">
      <alignment horizontal="center" vertical="center"/>
      <protection locked="0"/>
    </xf>
    <xf numFmtId="0" fontId="3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vertical="center"/>
      <protection locked="0"/>
    </xf>
    <xf numFmtId="2" fontId="3" fillId="5" borderId="5" xfId="0" applyNumberFormat="1" applyFont="1" applyFill="1" applyBorder="1" applyAlignment="1" applyProtection="1">
      <alignment horizontal="center" vertical="center"/>
      <protection locked="0"/>
    </xf>
    <xf numFmtId="0" fontId="0" fillId="3" borderId="0" xfId="0" applyFill="1" applyAlignment="1">
      <alignment horizontal="center" vertical="center"/>
    </xf>
    <xf numFmtId="1" fontId="3" fillId="3" borderId="1" xfId="0" applyNumberFormat="1" applyFont="1" applyFill="1" applyBorder="1" applyAlignment="1">
      <alignment horizontal="left" vertical="center"/>
    </xf>
    <xf numFmtId="1" fontId="3" fillId="3" borderId="17" xfId="0" applyNumberFormat="1" applyFont="1" applyFill="1" applyBorder="1" applyAlignment="1">
      <alignment horizontal="left" vertical="center"/>
    </xf>
    <xf numFmtId="1" fontId="3" fillId="3" borderId="20" xfId="0" applyNumberFormat="1" applyFont="1" applyFill="1" applyBorder="1" applyAlignment="1">
      <alignment horizontal="left" vertical="center"/>
    </xf>
    <xf numFmtId="1" fontId="3" fillId="3" borderId="5" xfId="0" applyNumberFormat="1" applyFont="1" applyFill="1" applyBorder="1" applyAlignment="1">
      <alignment horizontal="left" vertical="center"/>
    </xf>
    <xf numFmtId="2" fontId="3" fillId="3" borderId="1" xfId="0" applyNumberFormat="1" applyFont="1" applyFill="1" applyBorder="1" applyAlignment="1">
      <alignment horizontal="center" vertical="center"/>
    </xf>
    <xf numFmtId="2" fontId="3" fillId="3" borderId="20" xfId="0" applyNumberFormat="1" applyFont="1" applyFill="1" applyBorder="1" applyAlignment="1">
      <alignment horizontal="center" vertical="center"/>
    </xf>
    <xf numFmtId="2" fontId="3" fillId="3" borderId="5" xfId="0" applyNumberFormat="1" applyFont="1" applyFill="1" applyBorder="1" applyAlignment="1">
      <alignment horizontal="center" vertical="center"/>
    </xf>
    <xf numFmtId="2" fontId="3" fillId="3" borderId="17" xfId="0" applyNumberFormat="1" applyFont="1" applyFill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0" fillId="5" borderId="1" xfId="0" applyNumberFormat="1" applyFill="1" applyBorder="1" applyAlignment="1" applyProtection="1">
      <alignment horizontal="center" vertical="center"/>
      <protection locked="0"/>
    </xf>
    <xf numFmtId="2" fontId="0" fillId="5" borderId="3" xfId="0" applyNumberFormat="1" applyFill="1" applyBorder="1" applyAlignment="1" applyProtection="1">
      <alignment horizontal="center" vertical="center"/>
      <protection locked="0"/>
    </xf>
    <xf numFmtId="2" fontId="0" fillId="5" borderId="6" xfId="0" applyNumberFormat="1" applyFill="1" applyBorder="1" applyAlignment="1" applyProtection="1">
      <alignment horizontal="center" vertical="center"/>
      <protection locked="0"/>
    </xf>
    <xf numFmtId="2" fontId="0" fillId="5" borderId="20" xfId="0" applyNumberFormat="1" applyFill="1" applyBorder="1" applyAlignment="1" applyProtection="1">
      <alignment horizontal="center" vertical="center"/>
      <protection locked="0"/>
    </xf>
    <xf numFmtId="2" fontId="0" fillId="5" borderId="17" xfId="0" applyNumberFormat="1" applyFill="1" applyBorder="1" applyAlignment="1" applyProtection="1">
      <alignment horizontal="center" vertical="center"/>
      <protection locked="0"/>
    </xf>
    <xf numFmtId="2" fontId="0" fillId="5" borderId="5" xfId="0" applyNumberFormat="1" applyFill="1" applyBorder="1" applyAlignment="1" applyProtection="1">
      <alignment horizontal="center" vertical="center"/>
      <protection locked="0"/>
    </xf>
    <xf numFmtId="0" fontId="0" fillId="3" borderId="0" xfId="0" applyFill="1" applyAlignment="1" applyProtection="1">
      <alignment vertical="center"/>
      <protection locked="0"/>
    </xf>
    <xf numFmtId="2" fontId="3" fillId="4" borderId="3" xfId="0" applyNumberFormat="1" applyFont="1" applyFill="1" applyBorder="1" applyAlignment="1">
      <alignment horizontal="center" vertical="center"/>
    </xf>
    <xf numFmtId="2" fontId="3" fillId="4" borderId="6" xfId="0" applyNumberFormat="1" applyFont="1" applyFill="1" applyBorder="1" applyAlignment="1">
      <alignment horizontal="center" vertical="center"/>
    </xf>
    <xf numFmtId="0" fontId="0" fillId="5" borderId="5" xfId="0" applyFill="1" applyBorder="1" applyAlignment="1" applyProtection="1">
      <alignment horizontal="center" vertical="center"/>
      <protection locked="0"/>
    </xf>
    <xf numFmtId="2" fontId="0" fillId="5" borderId="35" xfId="0" applyNumberFormat="1" applyFill="1" applyBorder="1" applyAlignment="1" applyProtection="1">
      <alignment horizontal="center" vertical="center"/>
      <protection locked="0"/>
    </xf>
    <xf numFmtId="2" fontId="0" fillId="5" borderId="37" xfId="0" applyNumberFormat="1" applyFill="1" applyBorder="1" applyAlignment="1" applyProtection="1">
      <alignment horizontal="center" vertical="center"/>
      <protection locked="0"/>
    </xf>
    <xf numFmtId="2" fontId="0" fillId="5" borderId="19" xfId="0" applyNumberFormat="1" applyFill="1" applyBorder="1" applyAlignment="1" applyProtection="1">
      <alignment horizontal="center" vertical="center"/>
      <protection locked="0"/>
    </xf>
    <xf numFmtId="0" fontId="3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2" fontId="3" fillId="3" borderId="0" xfId="0" applyNumberFormat="1" applyFont="1" applyFill="1" applyAlignment="1" applyProtection="1">
      <alignment horizontal="center" vertical="center"/>
      <protection locked="0"/>
    </xf>
    <xf numFmtId="0" fontId="5" fillId="6" borderId="1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3" fillId="4" borderId="20" xfId="0" applyNumberFormat="1" applyFont="1" applyFill="1" applyBorder="1" applyAlignment="1">
      <alignment horizontal="center" vertical="center"/>
    </xf>
    <xf numFmtId="2" fontId="0" fillId="4" borderId="35" xfId="0" applyNumberFormat="1" applyFill="1" applyBorder="1" applyAlignment="1">
      <alignment horizontal="center" vertical="center"/>
    </xf>
    <xf numFmtId="2" fontId="3" fillId="4" borderId="17" xfId="0" applyNumberFormat="1" applyFont="1" applyFill="1" applyBorder="1" applyAlignment="1">
      <alignment horizontal="center" vertical="center"/>
    </xf>
    <xf numFmtId="2" fontId="0" fillId="4" borderId="19" xfId="0" applyNumberFormat="1" applyFill="1" applyBorder="1" applyAlignment="1">
      <alignment horizontal="center" vertical="center"/>
    </xf>
    <xf numFmtId="2" fontId="3" fillId="4" borderId="5" xfId="0" applyNumberFormat="1" applyFont="1" applyFill="1" applyBorder="1" applyAlignment="1">
      <alignment horizontal="center" vertical="center"/>
    </xf>
    <xf numFmtId="2" fontId="0" fillId="4" borderId="31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2" fontId="0" fillId="4" borderId="6" xfId="0" applyNumberForma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 vertical="center"/>
    </xf>
    <xf numFmtId="2" fontId="3" fillId="3" borderId="3" xfId="0" applyNumberFormat="1" applyFont="1" applyFill="1" applyBorder="1" applyAlignment="1">
      <alignment horizontal="center" vertical="center"/>
    </xf>
    <xf numFmtId="2" fontId="3" fillId="3" borderId="6" xfId="0" applyNumberFormat="1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2" fontId="3" fillId="3" borderId="35" xfId="0" applyNumberFormat="1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2" fontId="3" fillId="3" borderId="19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4" borderId="20" xfId="0" applyNumberFormat="1" applyFill="1" applyBorder="1" applyAlignment="1">
      <alignment horizontal="center" vertical="center"/>
    </xf>
    <xf numFmtId="2" fontId="0" fillId="4" borderId="36" xfId="0" applyNumberFormat="1" applyFill="1" applyBorder="1" applyAlignment="1">
      <alignment horizontal="center" vertical="center"/>
    </xf>
    <xf numFmtId="2" fontId="0" fillId="4" borderId="17" xfId="0" applyNumberForma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2" fontId="0" fillId="4" borderId="15" xfId="0" applyNumberFormat="1" applyFill="1" applyBorder="1" applyAlignment="1">
      <alignment horizontal="center" vertical="center"/>
    </xf>
    <xf numFmtId="2" fontId="0" fillId="5" borderId="27" xfId="0" applyNumberFormat="1" applyFill="1" applyBorder="1" applyAlignment="1" applyProtection="1">
      <alignment horizontal="center" vertical="center"/>
      <protection locked="0"/>
    </xf>
    <xf numFmtId="0" fontId="5" fillId="6" borderId="3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15" fillId="3" borderId="0" xfId="0" applyFont="1" applyFill="1" applyAlignment="1" applyProtection="1">
      <alignment horizontal="center" vertical="center"/>
      <protection locked="0"/>
    </xf>
    <xf numFmtId="0" fontId="15" fillId="3" borderId="0" xfId="0" applyFont="1" applyFill="1" applyAlignment="1">
      <alignment horizontal="center" vertical="center"/>
    </xf>
    <xf numFmtId="0" fontId="15" fillId="3" borderId="23" xfId="0" applyFont="1" applyFill="1" applyBorder="1" applyAlignment="1">
      <alignment horizontal="center" vertical="center"/>
    </xf>
    <xf numFmtId="0" fontId="15" fillId="3" borderId="22" xfId="0" applyFont="1" applyFill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/>
    </xf>
    <xf numFmtId="2" fontId="15" fillId="4" borderId="1" xfId="0" applyNumberFormat="1" applyFont="1" applyFill="1" applyBorder="1" applyAlignment="1">
      <alignment horizontal="center" vertical="center"/>
    </xf>
    <xf numFmtId="0" fontId="15" fillId="5" borderId="47" xfId="0" applyFont="1" applyFill="1" applyBorder="1" applyAlignment="1">
      <alignment horizontal="center" vertical="center"/>
    </xf>
    <xf numFmtId="0" fontId="18" fillId="14" borderId="45" xfId="0" applyFont="1" applyFill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5" fillId="3" borderId="43" xfId="0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horizontal="center" vertical="center"/>
    </xf>
    <xf numFmtId="2" fontId="15" fillId="4" borderId="17" xfId="0" applyNumberFormat="1" applyFont="1" applyFill="1" applyBorder="1" applyAlignment="1">
      <alignment horizontal="center" vertical="center"/>
    </xf>
    <xf numFmtId="2" fontId="15" fillId="3" borderId="0" xfId="0" applyNumberFormat="1" applyFont="1" applyFill="1" applyAlignment="1" applyProtection="1">
      <alignment horizontal="center" vertical="center"/>
      <protection locked="0"/>
    </xf>
    <xf numFmtId="2" fontId="15" fillId="4" borderId="5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 applyProtection="1">
      <alignment horizontal="center" vertical="center"/>
      <protection locked="0"/>
    </xf>
    <xf numFmtId="2" fontId="3" fillId="5" borderId="13" xfId="0" applyNumberFormat="1" applyFont="1" applyFill="1" applyBorder="1" applyAlignment="1" applyProtection="1">
      <alignment horizontal="center" vertical="center"/>
      <protection locked="0"/>
    </xf>
    <xf numFmtId="2" fontId="3" fillId="5" borderId="14" xfId="0" applyNumberFormat="1" applyFont="1" applyFill="1" applyBorder="1" applyAlignment="1" applyProtection="1">
      <alignment horizontal="center" vertical="center"/>
      <protection locked="0"/>
    </xf>
    <xf numFmtId="2" fontId="0" fillId="5" borderId="24" xfId="0" applyNumberFormat="1" applyFill="1" applyBorder="1" applyAlignment="1" applyProtection="1">
      <alignment horizontal="center" vertical="center"/>
      <protection locked="0"/>
    </xf>
    <xf numFmtId="2" fontId="0" fillId="5" borderId="55" xfId="0" applyNumberFormat="1" applyFill="1" applyBorder="1" applyAlignment="1" applyProtection="1">
      <alignment horizontal="center" vertical="center"/>
      <protection locked="0"/>
    </xf>
    <xf numFmtId="2" fontId="0" fillId="5" borderId="59" xfId="0" applyNumberFormat="1" applyFill="1" applyBorder="1" applyAlignment="1" applyProtection="1">
      <alignment horizontal="center" vertical="center"/>
      <protection locked="0"/>
    </xf>
    <xf numFmtId="2" fontId="0" fillId="5" borderId="39" xfId="0" applyNumberFormat="1" applyFill="1" applyBorder="1" applyAlignment="1" applyProtection="1">
      <alignment horizontal="center" vertical="center"/>
      <protection locked="0"/>
    </xf>
    <xf numFmtId="2" fontId="0" fillId="5" borderId="34" xfId="0" applyNumberFormat="1" applyFill="1" applyBorder="1" applyAlignment="1" applyProtection="1">
      <alignment horizontal="center" vertical="center"/>
      <protection locked="0"/>
    </xf>
    <xf numFmtId="2" fontId="0" fillId="5" borderId="28" xfId="0" applyNumberFormat="1" applyFill="1" applyBorder="1" applyAlignment="1" applyProtection="1">
      <alignment horizontal="center" vertical="center"/>
      <protection locked="0"/>
    </xf>
    <xf numFmtId="1" fontId="12" fillId="14" borderId="12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left" vertical="center"/>
    </xf>
    <xf numFmtId="2" fontId="3" fillId="3" borderId="20" xfId="0" applyNumberFormat="1" applyFont="1" applyFill="1" applyBorder="1" applyAlignment="1">
      <alignment horizontal="left" vertical="center"/>
    </xf>
    <xf numFmtId="0" fontId="9" fillId="3" borderId="51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horizontal="center" vertical="center"/>
      <protection locked="0"/>
    </xf>
    <xf numFmtId="0" fontId="0" fillId="3" borderId="2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2" fillId="3" borderId="0" xfId="0" applyFont="1" applyFill="1" applyAlignment="1" applyProtection="1">
      <alignment horizontal="center" vertical="center"/>
      <protection locked="0"/>
    </xf>
    <xf numFmtId="2" fontId="0" fillId="5" borderId="3" xfId="0" applyNumberFormat="1" applyFill="1" applyBorder="1" applyAlignment="1">
      <alignment horizontal="center" vertical="center"/>
    </xf>
    <xf numFmtId="2" fontId="0" fillId="5" borderId="6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 applyProtection="1">
      <alignment horizontal="center" vertical="center"/>
      <protection locked="0"/>
    </xf>
    <xf numFmtId="2" fontId="0" fillId="4" borderId="5" xfId="0" applyNumberFormat="1" applyFill="1" applyBorder="1" applyAlignment="1" applyProtection="1">
      <alignment horizontal="center" vertical="center"/>
      <protection locked="0"/>
    </xf>
    <xf numFmtId="2" fontId="0" fillId="4" borderId="15" xfId="0" applyNumberFormat="1" applyFill="1" applyBorder="1" applyAlignment="1" applyProtection="1">
      <alignment horizontal="center" vertical="center"/>
      <protection locked="0"/>
    </xf>
    <xf numFmtId="2" fontId="0" fillId="4" borderId="36" xfId="0" applyNumberFormat="1" applyFill="1" applyBorder="1" applyAlignment="1" applyProtection="1">
      <alignment horizontal="center" vertical="center"/>
      <protection locked="0"/>
    </xf>
    <xf numFmtId="2" fontId="0" fillId="4" borderId="20" xfId="0" applyNumberFormat="1" applyFill="1" applyBorder="1" applyAlignment="1" applyProtection="1">
      <alignment horizontal="center" vertical="center"/>
      <protection locked="0"/>
    </xf>
    <xf numFmtId="2" fontId="0" fillId="4" borderId="17" xfId="0" applyNumberFormat="1" applyFill="1" applyBorder="1" applyAlignment="1" applyProtection="1">
      <alignment horizontal="center" vertical="center"/>
      <protection locked="0"/>
    </xf>
    <xf numFmtId="2" fontId="3" fillId="5" borderId="20" xfId="0" applyNumberFormat="1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2" fontId="3" fillId="5" borderId="17" xfId="0" applyNumberFormat="1" applyFont="1" applyFill="1" applyBorder="1" applyAlignment="1" applyProtection="1">
      <alignment horizontal="center" vertical="center"/>
      <protection locked="0"/>
    </xf>
    <xf numFmtId="2" fontId="0" fillId="5" borderId="24" xfId="0" applyNumberFormat="1" applyFill="1" applyBorder="1" applyAlignment="1">
      <alignment horizontal="center" vertical="center"/>
    </xf>
    <xf numFmtId="2" fontId="0" fillId="5" borderId="55" xfId="0" applyNumberFormat="1" applyFill="1" applyBorder="1" applyAlignment="1">
      <alignment horizontal="center" vertical="center"/>
    </xf>
    <xf numFmtId="2" fontId="0" fillId="5" borderId="59" xfId="0" applyNumberFormat="1" applyFill="1" applyBorder="1" applyAlignment="1">
      <alignment horizontal="center" vertical="center"/>
    </xf>
    <xf numFmtId="2" fontId="0" fillId="5" borderId="39" xfId="0" applyNumberFormat="1" applyFill="1" applyBorder="1" applyAlignment="1">
      <alignment horizontal="center" vertical="center"/>
    </xf>
    <xf numFmtId="2" fontId="0" fillId="5" borderId="34" xfId="0" applyNumberFormat="1" applyFill="1" applyBorder="1" applyAlignment="1">
      <alignment horizontal="center" vertical="center"/>
    </xf>
    <xf numFmtId="2" fontId="0" fillId="5" borderId="28" xfId="0" applyNumberFormat="1" applyFill="1" applyBorder="1" applyAlignment="1">
      <alignment horizontal="center" vertical="center"/>
    </xf>
    <xf numFmtId="2" fontId="0" fillId="5" borderId="27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2" fontId="0" fillId="5" borderId="35" xfId="0" applyNumberFormat="1" applyFill="1" applyBorder="1" applyAlignment="1">
      <alignment horizontal="center" vertical="center"/>
    </xf>
    <xf numFmtId="2" fontId="0" fillId="5" borderId="19" xfId="0" applyNumberForma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0" fontId="15" fillId="3" borderId="23" xfId="0" applyFont="1" applyFill="1" applyBorder="1" applyAlignment="1" applyProtection="1">
      <alignment horizontal="center" vertical="center"/>
      <protection locked="0"/>
    </xf>
    <xf numFmtId="2" fontId="15" fillId="5" borderId="47" xfId="0" applyNumberFormat="1" applyFont="1" applyFill="1" applyBorder="1" applyAlignment="1" applyProtection="1">
      <alignment horizontal="center" vertical="center"/>
      <protection locked="0"/>
    </xf>
    <xf numFmtId="10" fontId="15" fillId="3" borderId="0" xfId="0" applyNumberFormat="1" applyFont="1" applyFill="1" applyAlignment="1" applyProtection="1">
      <alignment horizontal="center" vertical="center"/>
      <protection locked="0"/>
    </xf>
    <xf numFmtId="1" fontId="15" fillId="3" borderId="0" xfId="0" applyNumberFormat="1" applyFont="1" applyFill="1" applyAlignment="1" applyProtection="1">
      <alignment horizontal="left" vertical="center"/>
      <protection locked="0"/>
    </xf>
    <xf numFmtId="2" fontId="15" fillId="3" borderId="0" xfId="0" applyNumberFormat="1" applyFont="1" applyFill="1" applyAlignment="1" applyProtection="1">
      <alignment horizontal="left" vertical="center"/>
      <protection locked="0"/>
    </xf>
    <xf numFmtId="49" fontId="5" fillId="3" borderId="10" xfId="0" applyNumberFormat="1" applyFont="1" applyFill="1" applyBorder="1" applyAlignment="1">
      <alignment horizontal="center" vertical="center"/>
    </xf>
    <xf numFmtId="49" fontId="12" fillId="14" borderId="45" xfId="0" applyNumberFormat="1" applyFont="1" applyFill="1" applyBorder="1" applyAlignment="1">
      <alignment horizontal="center" vertical="center"/>
    </xf>
    <xf numFmtId="1" fontId="5" fillId="3" borderId="0" xfId="0" applyNumberFormat="1" applyFont="1" applyFill="1" applyAlignment="1" applyProtection="1">
      <alignment horizontal="center" vertical="center"/>
      <protection locked="0"/>
    </xf>
    <xf numFmtId="2" fontId="12" fillId="3" borderId="0" xfId="0" applyNumberFormat="1" applyFont="1" applyFill="1" applyAlignment="1" applyProtection="1">
      <alignment horizontal="center" vertical="center"/>
      <protection locked="0"/>
    </xf>
    <xf numFmtId="0" fontId="1" fillId="2" borderId="45" xfId="0" applyFont="1" applyFill="1" applyBorder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2" fontId="3" fillId="2" borderId="1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/>
    </xf>
    <xf numFmtId="0" fontId="3" fillId="3" borderId="0" xfId="0" applyFont="1" applyFill="1" applyAlignment="1" applyProtection="1">
      <alignment horizontal="center" vertical="center"/>
      <protection locked="0"/>
    </xf>
    <xf numFmtId="1" fontId="3" fillId="3" borderId="2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0" fontId="3" fillId="3" borderId="3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2" fontId="3" fillId="3" borderId="3" xfId="0" applyNumberFormat="1" applyFont="1" applyFill="1" applyBorder="1" applyAlignment="1">
      <alignment horizontal="left" vertical="center"/>
    </xf>
    <xf numFmtId="2" fontId="3" fillId="3" borderId="0" xfId="0" applyNumberFormat="1" applyFont="1" applyFill="1" applyAlignment="1" applyProtection="1">
      <alignment horizontal="left" vertical="center"/>
      <protection locked="0"/>
    </xf>
    <xf numFmtId="10" fontId="3" fillId="0" borderId="3" xfId="0" applyNumberFormat="1" applyFont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4" fontId="3" fillId="5" borderId="33" xfId="0" applyNumberFormat="1" applyFont="1" applyFill="1" applyBorder="1" applyAlignment="1" applyProtection="1">
      <alignment horizontal="center" vertical="center"/>
      <protection locked="0"/>
    </xf>
    <xf numFmtId="0" fontId="3" fillId="0" borderId="52" xfId="0" applyFont="1" applyBorder="1" applyAlignment="1">
      <alignment horizontal="left" vertical="center"/>
    </xf>
    <xf numFmtId="1" fontId="3" fillId="3" borderId="33" xfId="0" applyNumberFormat="1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3" fillId="0" borderId="44" xfId="0" applyFont="1" applyBorder="1" applyAlignment="1">
      <alignment horizontal="left" vertical="center"/>
    </xf>
    <xf numFmtId="1" fontId="3" fillId="3" borderId="13" xfId="0" applyNumberFormat="1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5" borderId="5" xfId="0" applyNumberFormat="1" applyFont="1" applyFill="1" applyBorder="1" applyAlignment="1">
      <alignment horizontal="center" vertical="center"/>
    </xf>
    <xf numFmtId="164" fontId="3" fillId="3" borderId="5" xfId="0" applyNumberFormat="1" applyFont="1" applyFill="1" applyBorder="1" applyAlignment="1">
      <alignment horizontal="center" vertical="center"/>
    </xf>
    <xf numFmtId="2" fontId="5" fillId="3" borderId="0" xfId="0" applyNumberFormat="1" applyFont="1" applyFill="1" applyAlignment="1" applyProtection="1">
      <alignment horizontal="center" vertical="center"/>
      <protection locked="0"/>
    </xf>
    <xf numFmtId="1" fontId="3" fillId="3" borderId="38" xfId="0" applyNumberFormat="1" applyFont="1" applyFill="1" applyBorder="1" applyAlignment="1">
      <alignment horizontal="center" vertical="center"/>
    </xf>
    <xf numFmtId="1" fontId="3" fillId="3" borderId="20" xfId="0" applyNumberFormat="1" applyFont="1" applyFill="1" applyBorder="1" applyAlignment="1">
      <alignment horizontal="center" vertical="center"/>
    </xf>
    <xf numFmtId="2" fontId="3" fillId="0" borderId="20" xfId="0" applyNumberFormat="1" applyFont="1" applyBorder="1" applyAlignment="1">
      <alignment horizontal="center" vertical="center"/>
    </xf>
    <xf numFmtId="164" fontId="3" fillId="3" borderId="20" xfId="0" applyNumberFormat="1" applyFont="1" applyFill="1" applyBorder="1" applyAlignment="1">
      <alignment horizontal="center" vertical="center"/>
    </xf>
    <xf numFmtId="10" fontId="3" fillId="0" borderId="35" xfId="0" applyNumberFormat="1" applyFont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2" fontId="3" fillId="3" borderId="35" xfId="0" applyNumberFormat="1" applyFont="1" applyFill="1" applyBorder="1" applyAlignment="1">
      <alignment horizontal="left" vertical="center"/>
    </xf>
    <xf numFmtId="1" fontId="3" fillId="3" borderId="18" xfId="0" applyNumberFormat="1" applyFont="1" applyFill="1" applyBorder="1" applyAlignment="1">
      <alignment horizontal="center" vertical="center"/>
    </xf>
    <xf numFmtId="1" fontId="3" fillId="3" borderId="17" xfId="0" applyNumberFormat="1" applyFont="1" applyFill="1" applyBorder="1" applyAlignment="1">
      <alignment horizontal="center" vertical="center"/>
    </xf>
    <xf numFmtId="164" fontId="3" fillId="3" borderId="17" xfId="0" applyNumberFormat="1" applyFont="1" applyFill="1" applyBorder="1" applyAlignment="1">
      <alignment horizontal="center" vertical="center"/>
    </xf>
    <xf numFmtId="2" fontId="3" fillId="0" borderId="17" xfId="0" applyNumberFormat="1" applyFont="1" applyBorder="1" applyAlignment="1">
      <alignment horizontal="center" vertical="center"/>
    </xf>
    <xf numFmtId="10" fontId="3" fillId="0" borderId="19" xfId="0" applyNumberFormat="1" applyFont="1" applyBorder="1" applyAlignment="1">
      <alignment horizontal="center" vertical="center"/>
    </xf>
    <xf numFmtId="49" fontId="3" fillId="3" borderId="17" xfId="0" applyNumberFormat="1" applyFont="1" applyFill="1" applyBorder="1" applyAlignment="1">
      <alignment horizontal="center" vertical="center"/>
    </xf>
    <xf numFmtId="2" fontId="3" fillId="3" borderId="17" xfId="0" applyNumberFormat="1" applyFont="1" applyFill="1" applyBorder="1" applyAlignment="1">
      <alignment horizontal="left" vertical="center"/>
    </xf>
    <xf numFmtId="2" fontId="3" fillId="3" borderId="19" xfId="0" applyNumberFormat="1" applyFont="1" applyFill="1" applyBorder="1" applyAlignment="1">
      <alignment horizontal="left" vertical="center"/>
    </xf>
    <xf numFmtId="0" fontId="3" fillId="0" borderId="1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" fontId="3" fillId="5" borderId="14" xfId="0" applyNumberFormat="1" applyFont="1" applyFill="1" applyBorder="1" applyAlignment="1" applyProtection="1">
      <alignment horizontal="center" vertical="center"/>
      <protection locked="0"/>
    </xf>
    <xf numFmtId="0" fontId="3" fillId="0" borderId="48" xfId="0" applyFont="1" applyBorder="1" applyAlignment="1">
      <alignment horizontal="left" vertical="center"/>
    </xf>
    <xf numFmtId="1" fontId="3" fillId="3" borderId="14" xfId="0" applyNumberFormat="1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3" borderId="0" xfId="0" applyFont="1" applyFill="1" applyAlignment="1" applyProtection="1">
      <alignment horizontal="center" vertical="center" wrapText="1"/>
      <protection locked="0"/>
    </xf>
    <xf numFmtId="4" fontId="3" fillId="3" borderId="0" xfId="0" applyNumberFormat="1" applyFont="1" applyFill="1" applyAlignment="1" applyProtection="1">
      <alignment horizontal="center" vertical="center"/>
      <protection locked="0"/>
    </xf>
    <xf numFmtId="0" fontId="3" fillId="3" borderId="0" xfId="0" applyFont="1" applyFill="1" applyAlignment="1" applyProtection="1">
      <alignment horizontal="left" vertical="center"/>
      <protection locked="0"/>
    </xf>
    <xf numFmtId="1" fontId="3" fillId="3" borderId="0" xfId="0" applyNumberFormat="1" applyFont="1" applyFill="1" applyAlignment="1" applyProtection="1">
      <alignment horizontal="center" vertical="center"/>
      <protection locked="0"/>
    </xf>
    <xf numFmtId="1" fontId="3" fillId="3" borderId="4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1" fontId="3" fillId="3" borderId="5" xfId="0" applyNumberFormat="1" applyFont="1" applyFill="1" applyBorder="1" applyAlignment="1">
      <alignment horizontal="center" vertical="center"/>
    </xf>
    <xf numFmtId="2" fontId="3" fillId="3" borderId="5" xfId="0" applyNumberFormat="1" applyFont="1" applyFill="1" applyBorder="1" applyAlignment="1">
      <alignment horizontal="left" vertical="center"/>
    </xf>
    <xf numFmtId="2" fontId="3" fillId="3" borderId="6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Alignment="1" applyProtection="1">
      <alignment horizontal="center" vertical="center"/>
      <protection locked="0"/>
    </xf>
    <xf numFmtId="1" fontId="3" fillId="3" borderId="0" xfId="0" applyNumberFormat="1" applyFont="1" applyFill="1" applyAlignment="1" applyProtection="1">
      <alignment horizontal="left" vertical="center"/>
      <protection locked="0"/>
    </xf>
    <xf numFmtId="2" fontId="2" fillId="3" borderId="0" xfId="0" applyNumberFormat="1" applyFont="1" applyFill="1" applyAlignment="1" applyProtection="1">
      <alignment horizontal="center" vertical="center"/>
      <protection locked="0"/>
    </xf>
    <xf numFmtId="164" fontId="3" fillId="3" borderId="0" xfId="0" applyNumberFormat="1" applyFont="1" applyFill="1" applyAlignment="1" applyProtection="1">
      <alignment horizontal="center" vertical="center"/>
      <protection locked="0"/>
    </xf>
    <xf numFmtId="2" fontId="3" fillId="0" borderId="5" xfId="0" applyNumberFormat="1" applyFont="1" applyBorder="1" applyAlignment="1">
      <alignment horizontal="center" vertical="center"/>
    </xf>
    <xf numFmtId="10" fontId="3" fillId="0" borderId="6" xfId="0" applyNumberFormat="1" applyFont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38" xfId="0" applyFont="1" applyFill="1" applyBorder="1" applyAlignment="1">
      <alignment horizontal="center" vertical="center"/>
    </xf>
    <xf numFmtId="0" fontId="1" fillId="9" borderId="18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12" fillId="14" borderId="10" xfId="0" applyFont="1" applyFill="1" applyBorder="1" applyAlignment="1">
      <alignment horizontal="center" vertical="center"/>
    </xf>
    <xf numFmtId="0" fontId="12" fillId="14" borderId="11" xfId="0" applyFont="1" applyFill="1" applyBorder="1" applyAlignment="1">
      <alignment horizontal="center" vertical="center"/>
    </xf>
    <xf numFmtId="0" fontId="12" fillId="14" borderId="12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12" fillId="14" borderId="32" xfId="0" applyFont="1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14" borderId="58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horizontal="center" vertical="center"/>
      <protection locked="0"/>
    </xf>
    <xf numFmtId="0" fontId="12" fillId="14" borderId="58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1" fillId="6" borderId="44" xfId="0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53" xfId="0" applyFont="1" applyFill="1" applyBorder="1" applyAlignment="1">
      <alignment horizontal="center" vertical="center"/>
    </xf>
    <xf numFmtId="1" fontId="3" fillId="3" borderId="15" xfId="0" applyNumberFormat="1" applyFont="1" applyFill="1" applyBorder="1" applyAlignment="1">
      <alignment horizontal="center" vertical="center"/>
    </xf>
    <xf numFmtId="1" fontId="3" fillId="3" borderId="16" xfId="0" applyNumberFormat="1" applyFont="1" applyFill="1" applyBorder="1" applyAlignment="1">
      <alignment horizontal="center" vertical="center"/>
    </xf>
    <xf numFmtId="1" fontId="3" fillId="3" borderId="53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 vertical="center"/>
    </xf>
    <xf numFmtId="0" fontId="5" fillId="9" borderId="21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0" fillId="3" borderId="0" xfId="0" applyFill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  <protection locked="0"/>
    </xf>
    <xf numFmtId="164" fontId="3" fillId="3" borderId="54" xfId="0" applyNumberFormat="1" applyFont="1" applyFill="1" applyBorder="1" applyAlignment="1">
      <alignment horizontal="center" vertical="center"/>
    </xf>
    <xf numFmtId="164" fontId="3" fillId="3" borderId="61" xfId="0" applyNumberFormat="1" applyFont="1" applyFill="1" applyBorder="1" applyAlignment="1">
      <alignment horizontal="center" vertical="center"/>
    </xf>
    <xf numFmtId="164" fontId="3" fillId="3" borderId="55" xfId="0" applyNumberFormat="1" applyFont="1" applyFill="1" applyBorder="1" applyAlignment="1">
      <alignment horizontal="center" vertical="center"/>
    </xf>
    <xf numFmtId="164" fontId="3" fillId="3" borderId="62" xfId="0" applyNumberFormat="1" applyFont="1" applyFill="1" applyBorder="1" applyAlignment="1">
      <alignment horizontal="center" vertical="center"/>
    </xf>
    <xf numFmtId="164" fontId="3" fillId="3" borderId="0" xfId="0" applyNumberFormat="1" applyFont="1" applyFill="1" applyAlignment="1">
      <alignment horizontal="center" vertical="center"/>
    </xf>
    <xf numFmtId="164" fontId="3" fillId="3" borderId="60" xfId="0" applyNumberFormat="1" applyFont="1" applyFill="1" applyBorder="1" applyAlignment="1">
      <alignment horizontal="center" vertical="center"/>
    </xf>
    <xf numFmtId="164" fontId="3" fillId="3" borderId="63" xfId="0" applyNumberFormat="1" applyFont="1" applyFill="1" applyBorder="1" applyAlignment="1">
      <alignment horizontal="center" vertical="center"/>
    </xf>
    <xf numFmtId="164" fontId="3" fillId="3" borderId="43" xfId="0" applyNumberFormat="1" applyFont="1" applyFill="1" applyBorder="1" applyAlignment="1">
      <alignment horizontal="center" vertical="center"/>
    </xf>
    <xf numFmtId="164" fontId="3" fillId="3" borderId="64" xfId="0" applyNumberFormat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2" fontId="3" fillId="5" borderId="15" xfId="0" applyNumberFormat="1" applyFont="1" applyFill="1" applyBorder="1" applyAlignment="1">
      <alignment horizontal="center" vertical="center"/>
    </xf>
    <xf numFmtId="2" fontId="3" fillId="5" borderId="21" xfId="0" applyNumberFormat="1" applyFont="1" applyFill="1" applyBorder="1" applyAlignment="1">
      <alignment horizontal="center" vertical="center"/>
    </xf>
    <xf numFmtId="164" fontId="3" fillId="3" borderId="15" xfId="0" applyNumberFormat="1" applyFont="1" applyFill="1" applyBorder="1" applyAlignment="1">
      <alignment horizontal="center" vertical="center"/>
    </xf>
    <xf numFmtId="164" fontId="3" fillId="3" borderId="21" xfId="0" applyNumberFormat="1" applyFont="1" applyFill="1" applyBorder="1" applyAlignment="1">
      <alignment horizontal="center" vertical="center"/>
    </xf>
    <xf numFmtId="2" fontId="3" fillId="4" borderId="27" xfId="0" applyNumberFormat="1" applyFont="1" applyFill="1" applyBorder="1" applyAlignment="1">
      <alignment horizontal="center" vertical="center"/>
    </xf>
    <xf numFmtId="2" fontId="3" fillId="4" borderId="31" xfId="0" applyNumberFormat="1" applyFont="1" applyFill="1" applyBorder="1" applyAlignment="1">
      <alignment horizontal="center" vertical="center"/>
    </xf>
    <xf numFmtId="2" fontId="3" fillId="4" borderId="30" xfId="0" applyNumberFormat="1" applyFont="1" applyFill="1" applyBorder="1" applyAlignment="1">
      <alignment horizontal="center" vertical="center"/>
    </xf>
    <xf numFmtId="164" fontId="3" fillId="3" borderId="16" xfId="0" applyNumberFormat="1" applyFont="1" applyFill="1" applyBorder="1" applyAlignment="1">
      <alignment horizontal="center" vertical="center"/>
    </xf>
    <xf numFmtId="2" fontId="3" fillId="5" borderId="16" xfId="0" applyNumberFormat="1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2" fontId="3" fillId="3" borderId="27" xfId="0" applyNumberFormat="1" applyFont="1" applyFill="1" applyBorder="1" applyAlignment="1">
      <alignment horizontal="center" vertical="center"/>
    </xf>
    <xf numFmtId="2" fontId="3" fillId="3" borderId="31" xfId="0" applyNumberFormat="1" applyFont="1" applyFill="1" applyBorder="1" applyAlignment="1">
      <alignment horizontal="center" vertical="center"/>
    </xf>
    <xf numFmtId="164" fontId="3" fillId="10" borderId="17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0" fontId="5" fillId="2" borderId="54" xfId="0" applyFont="1" applyFill="1" applyBorder="1" applyAlignment="1">
      <alignment horizontal="center" vertical="center"/>
    </xf>
    <xf numFmtId="0" fontId="5" fillId="2" borderId="55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64" fontId="3" fillId="7" borderId="1" xfId="0" applyNumberFormat="1" applyFont="1" applyFill="1" applyBorder="1" applyAlignment="1">
      <alignment horizontal="center" vertical="center"/>
    </xf>
    <xf numFmtId="164" fontId="3" fillId="12" borderId="1" xfId="0" applyNumberFormat="1" applyFont="1" applyFill="1" applyBorder="1" applyAlignment="1">
      <alignment horizontal="center" vertical="center"/>
    </xf>
    <xf numFmtId="164" fontId="3" fillId="11" borderId="1" xfId="0" applyNumberFormat="1" applyFont="1" applyFill="1" applyBorder="1" applyAlignment="1">
      <alignment horizontal="center" vertical="center"/>
    </xf>
    <xf numFmtId="164" fontId="3" fillId="13" borderId="1" xfId="0" applyNumberFormat="1" applyFont="1" applyFill="1" applyBorder="1" applyAlignment="1">
      <alignment horizontal="center" vertical="center"/>
    </xf>
    <xf numFmtId="164" fontId="3" fillId="13" borderId="20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2" fontId="12" fillId="14" borderId="22" xfId="0" applyNumberFormat="1" applyFont="1" applyFill="1" applyBorder="1" applyAlignment="1">
      <alignment horizontal="center" vertical="center"/>
    </xf>
    <xf numFmtId="2" fontId="12" fillId="14" borderId="23" xfId="0" applyNumberFormat="1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/>
    </xf>
    <xf numFmtId="0" fontId="3" fillId="4" borderId="30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4" borderId="31" xfId="0" applyFont="1" applyFill="1" applyBorder="1" applyAlignment="1">
      <alignment horizontal="center" vertical="center"/>
    </xf>
    <xf numFmtId="49" fontId="3" fillId="3" borderId="13" xfId="0" applyNumberFormat="1" applyFont="1" applyFill="1" applyBorder="1" applyAlignment="1" applyProtection="1">
      <alignment horizontal="center" vertical="center"/>
      <protection locked="0"/>
    </xf>
    <xf numFmtId="49" fontId="3" fillId="3" borderId="44" xfId="0" applyNumberFormat="1" applyFont="1" applyFill="1" applyBorder="1" applyAlignment="1" applyProtection="1">
      <alignment horizontal="center" vertical="center"/>
      <protection locked="0"/>
    </xf>
    <xf numFmtId="49" fontId="3" fillId="3" borderId="14" xfId="0" applyNumberFormat="1" applyFont="1" applyFill="1" applyBorder="1" applyAlignment="1" applyProtection="1">
      <alignment horizontal="center" vertical="center"/>
      <protection locked="0"/>
    </xf>
    <xf numFmtId="49" fontId="3" fillId="3" borderId="48" xfId="0" applyNumberFormat="1" applyFont="1" applyFill="1" applyBorder="1" applyAlignment="1" applyProtection="1">
      <alignment horizontal="center" vertical="center"/>
      <protection locked="0"/>
    </xf>
    <xf numFmtId="0" fontId="12" fillId="14" borderId="7" xfId="0" applyFont="1" applyFill="1" applyBorder="1" applyAlignment="1">
      <alignment horizontal="center" vertical="center"/>
    </xf>
    <xf numFmtId="0" fontId="12" fillId="14" borderId="8" xfId="0" applyFont="1" applyFill="1" applyBorder="1" applyAlignment="1">
      <alignment horizontal="center" vertical="center"/>
    </xf>
    <xf numFmtId="0" fontId="12" fillId="14" borderId="9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49" fontId="3" fillId="3" borderId="25" xfId="0" applyNumberFormat="1" applyFont="1" applyFill="1" applyBorder="1" applyAlignment="1" applyProtection="1">
      <alignment horizontal="center" vertical="center"/>
      <protection locked="0"/>
    </xf>
    <xf numFmtId="0" fontId="3" fillId="3" borderId="18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49" fontId="3" fillId="3" borderId="32" xfId="0" applyNumberFormat="1" applyFont="1" applyFill="1" applyBorder="1" applyAlignment="1" applyProtection="1">
      <alignment horizontal="center" vertical="center"/>
      <protection locked="0"/>
    </xf>
    <xf numFmtId="49" fontId="3" fillId="3" borderId="8" xfId="0" applyNumberFormat="1" applyFont="1" applyFill="1" applyBorder="1" applyAlignment="1" applyProtection="1">
      <alignment horizontal="center" vertical="center"/>
      <protection locked="0"/>
    </xf>
    <xf numFmtId="49" fontId="3" fillId="3" borderId="9" xfId="0" applyNumberFormat="1" applyFont="1" applyFill="1" applyBorder="1" applyAlignment="1" applyProtection="1">
      <alignment horizontal="center" vertical="center"/>
      <protection locked="0"/>
    </xf>
    <xf numFmtId="0" fontId="16" fillId="3" borderId="49" xfId="0" applyFont="1" applyFill="1" applyBorder="1" applyAlignment="1">
      <alignment horizontal="center" vertical="center"/>
    </xf>
    <xf numFmtId="0" fontId="16" fillId="3" borderId="50" xfId="0" applyFont="1" applyFill="1" applyBorder="1" applyAlignment="1">
      <alignment horizontal="center" vertical="center"/>
    </xf>
    <xf numFmtId="164" fontId="3" fillId="13" borderId="5" xfId="0" applyNumberFormat="1" applyFont="1" applyFill="1" applyBorder="1" applyAlignment="1">
      <alignment horizontal="center" vertical="center"/>
    </xf>
    <xf numFmtId="2" fontId="12" fillId="14" borderId="56" xfId="0" applyNumberFormat="1" applyFont="1" applyFill="1" applyBorder="1" applyAlignment="1">
      <alignment horizontal="center" vertical="center"/>
    </xf>
    <xf numFmtId="2" fontId="12" fillId="14" borderId="10" xfId="0" applyNumberFormat="1" applyFont="1" applyFill="1" applyBorder="1" applyAlignment="1">
      <alignment horizontal="center" vertical="center"/>
    </xf>
    <xf numFmtId="2" fontId="12" fillId="14" borderId="11" xfId="0" applyNumberFormat="1" applyFont="1" applyFill="1" applyBorder="1" applyAlignment="1">
      <alignment horizontal="center" vertical="center"/>
    </xf>
    <xf numFmtId="2" fontId="12" fillId="14" borderId="1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20"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00FF"/>
      </font>
    </dxf>
    <dxf>
      <font>
        <color rgb="FFFF0000"/>
      </font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00FF"/>
      </font>
    </dxf>
    <dxf>
      <font>
        <color rgb="FFFF0000"/>
      </font>
    </dxf>
  </dxfs>
  <tableStyles count="0" defaultTableStyle="TableStyleMedium2" defaultPivotStyle="PivotStyleLight16"/>
  <colors>
    <mruColors>
      <color rgb="FF9BFFFF"/>
      <color rgb="FFFFFFCC"/>
      <color rgb="FF0000FF"/>
      <color rgb="FFABBFFF"/>
      <color rgb="FF0033CC"/>
      <color rgb="FF93ADFF"/>
      <color rgb="FF7999FF"/>
      <color rgb="FF3366FF"/>
      <color rgb="FFDA6D00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Tração = 0 kip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Flange!$G$4:$G$5</c:f>
              <c:numCache>
                <c:formatCode>0.00</c:formatCode>
                <c:ptCount val="2"/>
                <c:pt idx="0">
                  <c:v>374.62894736842105</c:v>
                </c:pt>
                <c:pt idx="1">
                  <c:v>103.46894736842104</c:v>
                </c:pt>
              </c:numCache>
            </c:numRef>
          </c:xVal>
          <c:yVal>
            <c:numRef>
              <c:f>Flange!$H$4:$H$5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0E-4161-9385-F39D85577867}"/>
            </c:ext>
          </c:extLst>
        </c:ser>
        <c:ser>
          <c:idx val="1"/>
          <c:order val="1"/>
          <c:tx>
            <c:v>Tração = 100 kip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Flange!$G$6:$G$7</c:f>
              <c:numCache>
                <c:formatCode>0.00</c:formatCode>
                <c:ptCount val="2"/>
                <c:pt idx="0">
                  <c:v>342.51789473684204</c:v>
                </c:pt>
                <c:pt idx="1">
                  <c:v>71.357894736842098</c:v>
                </c:pt>
              </c:numCache>
            </c:numRef>
          </c:xVal>
          <c:yVal>
            <c:numRef>
              <c:f>Flange!$H$6:$H$7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0E-4161-9385-F39D85577867}"/>
            </c:ext>
          </c:extLst>
        </c:ser>
        <c:ser>
          <c:idx val="2"/>
          <c:order val="2"/>
          <c:tx>
            <c:v>Tração = 200 kip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Flange!$G$8:$G$9</c:f>
              <c:numCache>
                <c:formatCode>0.00</c:formatCode>
                <c:ptCount val="2"/>
                <c:pt idx="0">
                  <c:v>308.62289473684206</c:v>
                </c:pt>
                <c:pt idx="1">
                  <c:v>39.246842105263156</c:v>
                </c:pt>
              </c:numCache>
            </c:numRef>
          </c:xVal>
          <c:yVal>
            <c:numRef>
              <c:f>Flange!$H$8:$H$9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0E-4161-9385-F39D85577867}"/>
            </c:ext>
          </c:extLst>
        </c:ser>
        <c:ser>
          <c:idx val="3"/>
          <c:order val="3"/>
          <c:tx>
            <c:v>Tração = 300 kip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Flange!$G$10:$G$11</c:f>
              <c:numCache>
                <c:formatCode>0.00</c:formatCode>
                <c:ptCount val="2"/>
                <c:pt idx="0">
                  <c:v>276.51184210526316</c:v>
                </c:pt>
                <c:pt idx="1">
                  <c:v>3.5678947368421055</c:v>
                </c:pt>
              </c:numCache>
            </c:numRef>
          </c:xVal>
          <c:yVal>
            <c:numRef>
              <c:f>Flange!$H$10:$H$11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0E-4161-9385-F39D85577867}"/>
            </c:ext>
          </c:extLst>
        </c:ser>
        <c:ser>
          <c:idx val="4"/>
          <c:order val="4"/>
          <c:tx>
            <c:v>Tração = 400 kip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Flange!$G$12:$G$13</c:f>
              <c:numCache>
                <c:formatCode>0.00</c:formatCode>
                <c:ptCount val="2"/>
                <c:pt idx="0">
                  <c:v>242.61684210526309</c:v>
                </c:pt>
                <c:pt idx="1">
                  <c:v>0</c:v>
                </c:pt>
              </c:numCache>
            </c:numRef>
          </c:xVal>
          <c:yVal>
            <c:numRef>
              <c:f>Flange!$H$12:$H$13</c:f>
              <c:numCache>
                <c:formatCode>0.00</c:formatCode>
                <c:ptCount val="2"/>
                <c:pt idx="0">
                  <c:v>0</c:v>
                </c:pt>
                <c:pt idx="1">
                  <c:v>8764.7058823529424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E-4161-9385-F39D85577867}"/>
            </c:ext>
          </c:extLst>
        </c:ser>
        <c:ser>
          <c:idx val="5"/>
          <c:order val="5"/>
          <c:tx>
            <c:v>Tração = 500 kip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Flange!$G$14:$G$15</c:f>
              <c:numCache>
                <c:formatCode>0.00</c:formatCode>
                <c:ptCount val="2"/>
                <c:pt idx="0">
                  <c:v>210.50578947368422</c:v>
                </c:pt>
                <c:pt idx="1">
                  <c:v>0</c:v>
                </c:pt>
              </c:numCache>
            </c:numRef>
          </c:xVal>
          <c:yVal>
            <c:numRef>
              <c:f>Flange!$H$14:$H$15</c:f>
              <c:numCache>
                <c:formatCode>0.00</c:formatCode>
                <c:ptCount val="2"/>
                <c:pt idx="0">
                  <c:v>0</c:v>
                </c:pt>
                <c:pt idx="1">
                  <c:v>7588.2352941176478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E-4161-9385-F39D8557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Momento fletor </a:t>
                </a:r>
                <a:r>
                  <a:rPr lang="pt-BR" sz="1100" baseline="0"/>
                  <a:t>(kN.m)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25"/>
      </c:valAx>
      <c:valAx>
        <c:axId val="740204120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Pressão interna</a:t>
                </a:r>
                <a:r>
                  <a:rPr lang="en-US" sz="1100" b="1" baseline="0"/>
                  <a:t> </a:t>
                </a:r>
                <a:r>
                  <a:rPr lang="en-US" sz="1100"/>
                  <a:t>(psi)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6601792586069"/>
          <c:y val="5.6006819241052809E-2"/>
          <c:w val="0.17336278232501379"/>
          <c:h val="0.3068203292770221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Sem pressão interna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Swivel!$C$9:$C$19</c:f>
              <c:numCache>
                <c:formatCode>0.00</c:formatCode>
                <c:ptCount val="11"/>
                <c:pt idx="0">
                  <c:v>0</c:v>
                </c:pt>
                <c:pt idx="1">
                  <c:v>656</c:v>
                </c:pt>
                <c:pt idx="2">
                  <c:v>728.88888888888891</c:v>
                </c:pt>
                <c:pt idx="3">
                  <c:v>820</c:v>
                </c:pt>
                <c:pt idx="4">
                  <c:v>937.14285714285711</c:v>
                </c:pt>
                <c:pt idx="5">
                  <c:v>1093.3333333333333</c:v>
                </c:pt>
                <c:pt idx="6">
                  <c:v>1312</c:v>
                </c:pt>
                <c:pt idx="7">
                  <c:v>1640</c:v>
                </c:pt>
                <c:pt idx="8">
                  <c:v>2186.6666666666665</c:v>
                </c:pt>
                <c:pt idx="9">
                  <c:v>3280</c:v>
                </c:pt>
                <c:pt idx="10">
                  <c:v>6560</c:v>
                </c:pt>
              </c:numCache>
            </c:numRef>
          </c:xVal>
          <c:yVal>
            <c:numRef>
              <c:f>Swivel!$D$9:$D$19</c:f>
              <c:numCache>
                <c:formatCode>0.00</c:formatCode>
                <c:ptCount val="11"/>
                <c:pt idx="0">
                  <c:v>480</c:v>
                </c:pt>
                <c:pt idx="1">
                  <c:v>432</c:v>
                </c:pt>
                <c:pt idx="2">
                  <c:v>426.66666666666669</c:v>
                </c:pt>
                <c:pt idx="3">
                  <c:v>420</c:v>
                </c:pt>
                <c:pt idx="4">
                  <c:v>411.42857142857144</c:v>
                </c:pt>
                <c:pt idx="5">
                  <c:v>400</c:v>
                </c:pt>
                <c:pt idx="6">
                  <c:v>384</c:v>
                </c:pt>
                <c:pt idx="7">
                  <c:v>360</c:v>
                </c:pt>
                <c:pt idx="8">
                  <c:v>320</c:v>
                </c:pt>
                <c:pt idx="9">
                  <c:v>240.00000000000003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7-4A5C-A34C-A6DA9DE3B3B3}"/>
            </c:ext>
          </c:extLst>
        </c:ser>
        <c:ser>
          <c:idx val="1"/>
          <c:order val="1"/>
          <c:tx>
            <c:v>Pressão interna de 11000 psi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Swivel!$C$23:$C$33</c:f>
              <c:numCache>
                <c:formatCode>0.00</c:formatCode>
                <c:ptCount val="11"/>
                <c:pt idx="0">
                  <c:v>0</c:v>
                </c:pt>
                <c:pt idx="1">
                  <c:v>487.03999999999996</c:v>
                </c:pt>
                <c:pt idx="2">
                  <c:v>541.15555555555557</c:v>
                </c:pt>
                <c:pt idx="3">
                  <c:v>608.79999999999995</c:v>
                </c:pt>
                <c:pt idx="4">
                  <c:v>695.77142857142849</c:v>
                </c:pt>
                <c:pt idx="5">
                  <c:v>811.73333333333323</c:v>
                </c:pt>
                <c:pt idx="6">
                  <c:v>974.07999999999993</c:v>
                </c:pt>
                <c:pt idx="7">
                  <c:v>1217.5999999999999</c:v>
                </c:pt>
                <c:pt idx="8">
                  <c:v>1623.4666666666665</c:v>
                </c:pt>
                <c:pt idx="9">
                  <c:v>2435.1999999999998</c:v>
                </c:pt>
                <c:pt idx="10">
                  <c:v>4870.3999999999996</c:v>
                </c:pt>
              </c:numCache>
            </c:numRef>
          </c:xVal>
          <c:yVal>
            <c:numRef>
              <c:f>Swivel!$D$23:$D$33</c:f>
              <c:numCache>
                <c:formatCode>0.00</c:formatCode>
                <c:ptCount val="11"/>
                <c:pt idx="0">
                  <c:v>348</c:v>
                </c:pt>
                <c:pt idx="1">
                  <c:v>313.2</c:v>
                </c:pt>
                <c:pt idx="2">
                  <c:v>309.33333333333331</c:v>
                </c:pt>
                <c:pt idx="3">
                  <c:v>304.5</c:v>
                </c:pt>
                <c:pt idx="4">
                  <c:v>298.28571428571428</c:v>
                </c:pt>
                <c:pt idx="5">
                  <c:v>290</c:v>
                </c:pt>
                <c:pt idx="6">
                  <c:v>278.39999999999998</c:v>
                </c:pt>
                <c:pt idx="7">
                  <c:v>261</c:v>
                </c:pt>
                <c:pt idx="8">
                  <c:v>232</c:v>
                </c:pt>
                <c:pt idx="9">
                  <c:v>174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37-4A5C-A34C-A6DA9DE3B3B3}"/>
            </c:ext>
          </c:extLst>
        </c:ser>
        <c:ser>
          <c:idx val="2"/>
          <c:order val="2"/>
          <c:tx>
            <c:v>Ponto médio @ sem pressão interna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Swivel!$C$37</c:f>
              <c:numCache>
                <c:formatCode>0.00</c:formatCode>
                <c:ptCount val="1"/>
                <c:pt idx="0">
                  <c:v>3280</c:v>
                </c:pt>
              </c:numCache>
            </c:numRef>
          </c:xVal>
          <c:yVal>
            <c:numRef>
              <c:f>Swivel!$D$37</c:f>
              <c:numCache>
                <c:formatCode>0.00</c:formatCode>
                <c:ptCount val="1"/>
                <c:pt idx="0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37-4A5C-A34C-A6DA9DE3B3B3}"/>
            </c:ext>
          </c:extLst>
        </c:ser>
        <c:ser>
          <c:idx val="3"/>
          <c:order val="3"/>
          <c:tx>
            <c:v>Ponto médio @ pressão interna de 11000 psi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Swivel!$C$38</c:f>
              <c:numCache>
                <c:formatCode>0.00</c:formatCode>
                <c:ptCount val="1"/>
                <c:pt idx="0">
                  <c:v>2435.1999999999998</c:v>
                </c:pt>
              </c:numCache>
            </c:numRef>
          </c:xVal>
          <c:yVal>
            <c:numRef>
              <c:f>Swivel!$D$38</c:f>
              <c:numCache>
                <c:formatCode>0.00</c:formatCode>
                <c:ptCount val="1"/>
                <c:pt idx="0">
                  <c:v>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7-4A5C-A34C-A6DA9DE3B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7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Tração </a:t>
                </a:r>
                <a:r>
                  <a:rPr lang="pt-BR" sz="1100" baseline="0"/>
                  <a:t>(kN)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500"/>
      </c:valAx>
      <c:valAx>
        <c:axId val="74020412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90198754864951"/>
          <c:y val="5.9037222619899778E-2"/>
          <c:w val="0.37982681270222507"/>
          <c:h val="0.19810785015509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Carga admissível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Fixadores!$C$8:$C$18</c:f>
              <c:numCache>
                <c:formatCode>0.00</c:formatCode>
                <c:ptCount val="11"/>
                <c:pt idx="0">
                  <c:v>0</c:v>
                </c:pt>
                <c:pt idx="1">
                  <c:v>415.584</c:v>
                </c:pt>
                <c:pt idx="2">
                  <c:v>461.76</c:v>
                </c:pt>
                <c:pt idx="3">
                  <c:v>519.48</c:v>
                </c:pt>
                <c:pt idx="4">
                  <c:v>593.69142857142856</c:v>
                </c:pt>
                <c:pt idx="5">
                  <c:v>692.64</c:v>
                </c:pt>
                <c:pt idx="6">
                  <c:v>831.16800000000001</c:v>
                </c:pt>
                <c:pt idx="7">
                  <c:v>1038.96</c:v>
                </c:pt>
                <c:pt idx="8">
                  <c:v>1385.28</c:v>
                </c:pt>
                <c:pt idx="9">
                  <c:v>2077.92</c:v>
                </c:pt>
                <c:pt idx="10">
                  <c:v>4155.84</c:v>
                </c:pt>
              </c:numCache>
            </c:numRef>
          </c:xVal>
          <c:yVal>
            <c:numRef>
              <c:f>Fixadores!$D$8:$D$18</c:f>
              <c:numCache>
                <c:formatCode>0.00</c:formatCode>
                <c:ptCount val="11"/>
                <c:pt idx="0">
                  <c:v>2408.33</c:v>
                </c:pt>
                <c:pt idx="1">
                  <c:v>2167.4969999999998</c:v>
                </c:pt>
                <c:pt idx="2">
                  <c:v>2140.7377777777779</c:v>
                </c:pt>
                <c:pt idx="3">
                  <c:v>2107.2887499999997</c:v>
                </c:pt>
                <c:pt idx="4">
                  <c:v>2064.2828571428572</c:v>
                </c:pt>
                <c:pt idx="5">
                  <c:v>2006.9416666666666</c:v>
                </c:pt>
                <c:pt idx="6">
                  <c:v>1926.664</c:v>
                </c:pt>
                <c:pt idx="7">
                  <c:v>1806.2474999999999</c:v>
                </c:pt>
                <c:pt idx="8">
                  <c:v>1605.5533333333333</c:v>
                </c:pt>
                <c:pt idx="9">
                  <c:v>1204.165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F-4E98-B2C5-387BFEAA6CB1}"/>
            </c:ext>
          </c:extLst>
        </c:ser>
        <c:ser>
          <c:idx val="1"/>
          <c:order val="1"/>
          <c:tx>
            <c:v>Ponto médio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Fixadores!$C$22</c:f>
              <c:numCache>
                <c:formatCode>General</c:formatCode>
                <c:ptCount val="1"/>
                <c:pt idx="0">
                  <c:v>2077.92</c:v>
                </c:pt>
              </c:numCache>
            </c:numRef>
          </c:xVal>
          <c:yVal>
            <c:numRef>
              <c:f>Fixadores!$D$22</c:f>
              <c:numCache>
                <c:formatCode>General</c:formatCode>
                <c:ptCount val="1"/>
                <c:pt idx="0">
                  <c:v>1204.165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9F-4E98-B2C5-387BFEAA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Tração </a:t>
                </a:r>
                <a:r>
                  <a:rPr lang="pt-BR" sz="1100" baseline="0"/>
                  <a:t>(kN)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500"/>
      </c:valAx>
      <c:valAx>
        <c:axId val="7402041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6601792586069"/>
          <c:y val="5.2990392146312001E-2"/>
          <c:w val="0.17528262888314644"/>
          <c:h val="8.0781064098195021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4"/>
          <c:order val="0"/>
          <c:tx>
            <c:v>Mínima (LP @ 1000 psi)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psi'!$V$4:$V$10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psi'!$U$4:$U$10</c:f>
              <c:numCache>
                <c:formatCode>0.00</c:formatCode>
                <c:ptCount val="7"/>
                <c:pt idx="0">
                  <c:v>276.24832500000002</c:v>
                </c:pt>
                <c:pt idx="1">
                  <c:v>260.99535000000003</c:v>
                </c:pt>
                <c:pt idx="2">
                  <c:v>247.43715</c:v>
                </c:pt>
                <c:pt idx="3">
                  <c:v>232.18417500000001</c:v>
                </c:pt>
                <c:pt idx="4">
                  <c:v>216.93119999999999</c:v>
                </c:pt>
                <c:pt idx="5">
                  <c:v>199.98345</c:v>
                </c:pt>
                <c:pt idx="6">
                  <c:v>193.20435000000001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07-40ED-B3FC-6A5A5933EA5A}"/>
            </c:ext>
          </c:extLst>
        </c:ser>
        <c:ser>
          <c:idx val="0"/>
          <c:order val="1"/>
          <c:tx>
            <c:v>Nominal (LP @ 1250 psi)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psi'!$V$11:$V$17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psi'!$U$11:$U$17</c:f>
              <c:numCache>
                <c:formatCode>0.00</c:formatCode>
                <c:ptCount val="7"/>
                <c:pt idx="0">
                  <c:v>311.83859999999999</c:v>
                </c:pt>
                <c:pt idx="1">
                  <c:v>296.58562499999999</c:v>
                </c:pt>
                <c:pt idx="2">
                  <c:v>279.63787500000001</c:v>
                </c:pt>
                <c:pt idx="3">
                  <c:v>266.07967500000001</c:v>
                </c:pt>
                <c:pt idx="4">
                  <c:v>250.82670000000002</c:v>
                </c:pt>
                <c:pt idx="5">
                  <c:v>233.87895</c:v>
                </c:pt>
                <c:pt idx="6">
                  <c:v>225.40507500000001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07-40ED-B3FC-6A5A5933EA5A}"/>
            </c:ext>
          </c:extLst>
        </c:ser>
        <c:ser>
          <c:idx val="1"/>
          <c:order val="2"/>
          <c:tx>
            <c:v>Máxima (LP @ 1500 psi)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'Conector@11000 psi'!$V$18:$V$24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psi'!$U$18:$U$24</c:f>
              <c:numCache>
                <c:formatCode>0.00</c:formatCode>
                <c:ptCount val="7"/>
                <c:pt idx="0">
                  <c:v>345.73409999999996</c:v>
                </c:pt>
                <c:pt idx="1">
                  <c:v>330.48112500000002</c:v>
                </c:pt>
                <c:pt idx="2">
                  <c:v>315.22815000000003</c:v>
                </c:pt>
                <c:pt idx="3">
                  <c:v>299.97517499999998</c:v>
                </c:pt>
                <c:pt idx="4">
                  <c:v>286.41697499999998</c:v>
                </c:pt>
                <c:pt idx="5">
                  <c:v>269.46922499999999</c:v>
                </c:pt>
                <c:pt idx="6">
                  <c:v>260.99535000000003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07-40ED-B3FC-6A5A5933E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Pressão interna</a:t>
                </a:r>
                <a:r>
                  <a:rPr lang="pt-BR" sz="1100" b="1" baseline="0"/>
                  <a:t> </a:t>
                </a:r>
                <a:r>
                  <a:rPr lang="pt-BR" sz="1100" b="0" baseline="0"/>
                  <a:t>(psi)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1100"/>
      </c:valAx>
      <c:valAx>
        <c:axId val="740204120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  <c:min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54933622779016"/>
          <c:y val="5.1532021495415546E-2"/>
          <c:w val="0.23317946402308434"/>
          <c:h val="0.1294880644663250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4"/>
          <c:order val="0"/>
          <c:tx>
            <c:v>Mínima (LP @ 1000 psi)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psi'!$V$4:$V$10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psi'!$U$4:$U$10</c:f>
              <c:numCache>
                <c:formatCode>0.00</c:formatCode>
                <c:ptCount val="7"/>
                <c:pt idx="0">
                  <c:v>276.24832500000002</c:v>
                </c:pt>
                <c:pt idx="1">
                  <c:v>260.99535000000003</c:v>
                </c:pt>
                <c:pt idx="2">
                  <c:v>247.43715</c:v>
                </c:pt>
                <c:pt idx="3">
                  <c:v>232.18417500000001</c:v>
                </c:pt>
                <c:pt idx="4">
                  <c:v>216.93119999999999</c:v>
                </c:pt>
                <c:pt idx="5">
                  <c:v>199.98345</c:v>
                </c:pt>
                <c:pt idx="6">
                  <c:v>193.20435000000001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6-4BA8-9A58-44852741226A}"/>
            </c:ext>
          </c:extLst>
        </c:ser>
        <c:ser>
          <c:idx val="0"/>
          <c:order val="1"/>
          <c:tx>
            <c:v>Nominal (LP @ 1250 psi)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psi'!$V$11:$V$17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psi'!$U$11:$U$17</c:f>
              <c:numCache>
                <c:formatCode>0.00</c:formatCode>
                <c:ptCount val="7"/>
                <c:pt idx="0">
                  <c:v>311.83859999999999</c:v>
                </c:pt>
                <c:pt idx="1">
                  <c:v>296.58562499999999</c:v>
                </c:pt>
                <c:pt idx="2">
                  <c:v>279.63787500000001</c:v>
                </c:pt>
                <c:pt idx="3">
                  <c:v>266.07967500000001</c:v>
                </c:pt>
                <c:pt idx="4">
                  <c:v>250.82670000000002</c:v>
                </c:pt>
                <c:pt idx="5">
                  <c:v>233.87895</c:v>
                </c:pt>
                <c:pt idx="6">
                  <c:v>225.40507500000001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6-4BA8-9A58-44852741226A}"/>
            </c:ext>
          </c:extLst>
        </c:ser>
        <c:ser>
          <c:idx val="1"/>
          <c:order val="2"/>
          <c:tx>
            <c:v>Máxima (LP @ 1500 psi)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'Conector@11000 psi'!$V$18:$V$24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psi'!$U$18:$U$24</c:f>
              <c:numCache>
                <c:formatCode>0.00</c:formatCode>
                <c:ptCount val="7"/>
                <c:pt idx="0">
                  <c:v>345.73409999999996</c:v>
                </c:pt>
                <c:pt idx="1">
                  <c:v>330.48112500000002</c:v>
                </c:pt>
                <c:pt idx="2">
                  <c:v>315.22815000000003</c:v>
                </c:pt>
                <c:pt idx="3">
                  <c:v>299.97517499999998</c:v>
                </c:pt>
                <c:pt idx="4">
                  <c:v>286.41697499999998</c:v>
                </c:pt>
                <c:pt idx="5">
                  <c:v>269.46922499999999</c:v>
                </c:pt>
                <c:pt idx="6">
                  <c:v>260.99535000000003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86-4BA8-9A58-44852741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Pressão interna</a:t>
                </a:r>
                <a:r>
                  <a:rPr lang="pt-BR" sz="1100" b="1" baseline="0"/>
                  <a:t> </a:t>
                </a:r>
                <a:r>
                  <a:rPr lang="pt-BR" sz="1100" b="0" baseline="0"/>
                  <a:t>(psi)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1100"/>
      </c:valAx>
      <c:valAx>
        <c:axId val="740204120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  <c:min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54933622779016"/>
          <c:y val="5.1532021495415546E-2"/>
          <c:w val="0.23317946402308434"/>
          <c:h val="0.1294880644663250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7</xdr:row>
      <xdr:rowOff>57150</xdr:rowOff>
    </xdr:from>
    <xdr:to>
      <xdr:col>18</xdr:col>
      <xdr:colOff>361951</xdr:colOff>
      <xdr:row>29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0EDCA-F70F-47BE-A9C8-78FBEEE8C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190500</xdr:rowOff>
    </xdr:from>
    <xdr:to>
      <xdr:col>17</xdr:col>
      <xdr:colOff>514351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9BE1D-0306-418E-8F4F-727C418EE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0</xdr:rowOff>
    </xdr:from>
    <xdr:to>
      <xdr:col>17</xdr:col>
      <xdr:colOff>533401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78E88-1152-4A6A-9259-507CFFEAC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333375</xdr:colOff>
      <xdr:row>24</xdr:row>
      <xdr:rowOff>190500</xdr:rowOff>
    </xdr:from>
    <xdr:to>
      <xdr:col>21</xdr:col>
      <xdr:colOff>952501</xdr:colOff>
      <xdr:row>46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15611-5C9A-4453-80A5-D6D2495F6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209550</xdr:colOff>
      <xdr:row>24</xdr:row>
      <xdr:rowOff>142875</xdr:rowOff>
    </xdr:from>
    <xdr:to>
      <xdr:col>21</xdr:col>
      <xdr:colOff>828676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4931C-E01B-4867-B685-7E251E280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47625</xdr:rowOff>
    </xdr:from>
    <xdr:to>
      <xdr:col>2</xdr:col>
      <xdr:colOff>1571625</xdr:colOff>
      <xdr:row>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623D74-5121-40BD-8315-F67582469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15" r="69252" b="72241"/>
        <a:stretch/>
      </xdr:blipFill>
      <xdr:spPr>
        <a:xfrm>
          <a:off x="771525" y="447675"/>
          <a:ext cx="17716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</xdr:row>
      <xdr:rowOff>38100</xdr:rowOff>
    </xdr:from>
    <xdr:to>
      <xdr:col>2</xdr:col>
      <xdr:colOff>1686375</xdr:colOff>
      <xdr:row>7</xdr:row>
      <xdr:rowOff>162084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CC4F10-8F44-47FC-AA79-E47A11EF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038225"/>
          <a:ext cx="2153100" cy="524034"/>
        </a:xfrm>
        <a:prstGeom prst="rect">
          <a:avLst/>
        </a:prstGeom>
      </xdr:spPr>
    </xdr:pic>
    <xdr:clientData/>
  </xdr:twoCellAnchor>
  <xdr:twoCellAnchor editAs="oneCell">
    <xdr:from>
      <xdr:col>2</xdr:col>
      <xdr:colOff>2261550</xdr:colOff>
      <xdr:row>1</xdr:row>
      <xdr:rowOff>142875</xdr:rowOff>
    </xdr:from>
    <xdr:to>
      <xdr:col>2</xdr:col>
      <xdr:colOff>3034350</xdr:colOff>
      <xdr:row>8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E36625-93C5-4066-B04D-3C36011A8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100" y="342900"/>
          <a:ext cx="7728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47625</xdr:rowOff>
    </xdr:from>
    <xdr:to>
      <xdr:col>2</xdr:col>
      <xdr:colOff>1571625</xdr:colOff>
      <xdr:row>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404E61-E7F5-491F-9119-63667DAFC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15" r="69252" b="72241"/>
        <a:stretch/>
      </xdr:blipFill>
      <xdr:spPr>
        <a:xfrm>
          <a:off x="771525" y="447675"/>
          <a:ext cx="17716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</xdr:row>
      <xdr:rowOff>38100</xdr:rowOff>
    </xdr:from>
    <xdr:to>
      <xdr:col>2</xdr:col>
      <xdr:colOff>1686375</xdr:colOff>
      <xdr:row>7</xdr:row>
      <xdr:rowOff>162084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862B8C-1572-4FC1-93AE-458664694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038225"/>
          <a:ext cx="2153100" cy="524034"/>
        </a:xfrm>
        <a:prstGeom prst="rect">
          <a:avLst/>
        </a:prstGeom>
      </xdr:spPr>
    </xdr:pic>
    <xdr:clientData/>
  </xdr:twoCellAnchor>
  <xdr:twoCellAnchor editAs="oneCell">
    <xdr:from>
      <xdr:col>2</xdr:col>
      <xdr:colOff>2261550</xdr:colOff>
      <xdr:row>1</xdr:row>
      <xdr:rowOff>142875</xdr:rowOff>
    </xdr:from>
    <xdr:to>
      <xdr:col>2</xdr:col>
      <xdr:colOff>3034350</xdr:colOff>
      <xdr:row>8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7B9A62-DF16-4B4F-8361-AD9D6A12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100" y="342900"/>
          <a:ext cx="7728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0</xdr:row>
      <xdr:rowOff>180975</xdr:rowOff>
    </xdr:from>
    <xdr:to>
      <xdr:col>28</xdr:col>
      <xdr:colOff>93177</xdr:colOff>
      <xdr:row>37</xdr:row>
      <xdr:rowOff>84856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9F34BF-DCA7-4572-8351-6C1B04E9D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80975"/>
          <a:ext cx="16580952" cy="69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93181</xdr:colOff>
      <xdr:row>37</xdr:row>
      <xdr:rowOff>189619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089BD-8366-462E-AC7D-84A548F93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552381" cy="7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B1:AA18"/>
  <sheetViews>
    <sheetView workbookViewId="0"/>
  </sheetViews>
  <sheetFormatPr defaultColWidth="9.140625" defaultRowHeight="15"/>
  <cols>
    <col min="1" max="1" width="3.140625" style="1" customWidth="1"/>
    <col min="2" max="2" width="18.7109375" style="1" customWidth="1"/>
    <col min="3" max="3" width="15.7109375" style="1" customWidth="1"/>
    <col min="4" max="4" width="20.7109375" style="1" customWidth="1"/>
    <col min="5" max="6" width="28.7109375" style="1" customWidth="1"/>
    <col min="7" max="24" width="9.140625" style="1"/>
    <col min="25" max="25" width="15" style="1" customWidth="1"/>
    <col min="26" max="27" width="9.140625" style="1" customWidth="1"/>
    <col min="28" max="16384" width="9.140625" style="1"/>
  </cols>
  <sheetData>
    <row r="1" spans="2:27" ht="15.75" thickBot="1"/>
    <row r="2" spans="2:27" ht="24" customHeight="1" thickBot="1">
      <c r="B2" s="230" t="s">
        <v>0</v>
      </c>
      <c r="C2" s="231"/>
      <c r="D2" s="231"/>
      <c r="E2" s="231"/>
      <c r="F2" s="232"/>
      <c r="G2" s="5"/>
      <c r="H2" s="5"/>
      <c r="Y2" s="122"/>
      <c r="Z2" s="122"/>
      <c r="AA2" s="122"/>
    </row>
    <row r="3" spans="2:27" ht="24" customHeight="1">
      <c r="B3" s="233" t="s">
        <v>1</v>
      </c>
      <c r="C3" s="225" t="s">
        <v>2</v>
      </c>
      <c r="D3" s="35" t="s">
        <v>3</v>
      </c>
      <c r="E3" s="35" t="s">
        <v>4</v>
      </c>
      <c r="F3" s="84" t="s">
        <v>5</v>
      </c>
      <c r="G3" s="114"/>
      <c r="H3" s="114"/>
      <c r="Y3" s="227" t="s">
        <v>6</v>
      </c>
      <c r="Z3" s="228"/>
      <c r="AA3" s="229"/>
    </row>
    <row r="4" spans="2:27">
      <c r="B4" s="234"/>
      <c r="C4" s="226"/>
      <c r="D4" s="36" t="s">
        <v>7</v>
      </c>
      <c r="E4" s="36" t="s">
        <v>8</v>
      </c>
      <c r="F4" s="37" t="s">
        <v>7</v>
      </c>
      <c r="Y4" s="50" t="s">
        <v>9</v>
      </c>
      <c r="Z4" s="51" t="s">
        <v>10</v>
      </c>
      <c r="AA4" s="52" t="s">
        <v>11</v>
      </c>
    </row>
    <row r="5" spans="2:27" ht="18">
      <c r="B5" s="220" t="s">
        <v>12</v>
      </c>
      <c r="C5" s="38" t="s">
        <v>13</v>
      </c>
      <c r="D5" s="19">
        <v>60</v>
      </c>
      <c r="E5" s="42">
        <f t="shared" ref="E5:E18" si="0">(D5*1000)/2</f>
        <v>30000</v>
      </c>
      <c r="F5" s="43">
        <f t="shared" ref="F5:F11" si="1">((3/(2*$AA$5))*E5)/1000</f>
        <v>45</v>
      </c>
      <c r="Y5" s="115" t="s">
        <v>12</v>
      </c>
      <c r="Z5" s="53" t="s">
        <v>14</v>
      </c>
      <c r="AA5" s="123">
        <v>1</v>
      </c>
    </row>
    <row r="6" spans="2:27" ht="18.75" thickBot="1">
      <c r="B6" s="220"/>
      <c r="C6" s="38" t="s">
        <v>15</v>
      </c>
      <c r="D6" s="19">
        <v>120</v>
      </c>
      <c r="E6" s="42">
        <f t="shared" si="0"/>
        <v>60000</v>
      </c>
      <c r="F6" s="43">
        <f t="shared" si="1"/>
        <v>90</v>
      </c>
      <c r="Y6" s="117" t="s">
        <v>16</v>
      </c>
      <c r="Z6" s="54" t="s">
        <v>14</v>
      </c>
      <c r="AA6" s="124">
        <v>1.35</v>
      </c>
    </row>
    <row r="7" spans="2:27" ht="18">
      <c r="B7" s="220"/>
      <c r="C7" s="38" t="s">
        <v>17</v>
      </c>
      <c r="D7" s="19">
        <v>180</v>
      </c>
      <c r="E7" s="42">
        <f t="shared" si="0"/>
        <v>90000</v>
      </c>
      <c r="F7" s="43">
        <f t="shared" si="1"/>
        <v>135</v>
      </c>
    </row>
    <row r="8" spans="2:27" ht="18">
      <c r="B8" s="220"/>
      <c r="C8" s="38" t="s">
        <v>18</v>
      </c>
      <c r="D8" s="19">
        <v>-60</v>
      </c>
      <c r="E8" s="42">
        <f t="shared" si="0"/>
        <v>-30000</v>
      </c>
      <c r="F8" s="43">
        <f t="shared" si="1"/>
        <v>-45</v>
      </c>
    </row>
    <row r="9" spans="2:27" ht="18">
      <c r="B9" s="220"/>
      <c r="C9" s="38" t="s">
        <v>19</v>
      </c>
      <c r="D9" s="19">
        <v>-120</v>
      </c>
      <c r="E9" s="42">
        <f t="shared" si="0"/>
        <v>-60000</v>
      </c>
      <c r="F9" s="43">
        <f t="shared" si="1"/>
        <v>-90</v>
      </c>
    </row>
    <row r="10" spans="2:27" ht="18">
      <c r="B10" s="220"/>
      <c r="C10" s="38" t="s">
        <v>20</v>
      </c>
      <c r="D10" s="19">
        <v>-180</v>
      </c>
      <c r="E10" s="42">
        <f t="shared" si="0"/>
        <v>-90000</v>
      </c>
      <c r="F10" s="43">
        <f t="shared" si="1"/>
        <v>-135</v>
      </c>
    </row>
    <row r="11" spans="2:27" ht="18">
      <c r="B11" s="221"/>
      <c r="C11" s="39" t="s">
        <v>21</v>
      </c>
      <c r="D11" s="22">
        <v>0</v>
      </c>
      <c r="E11" s="44">
        <f t="shared" si="0"/>
        <v>0</v>
      </c>
      <c r="F11" s="45">
        <f t="shared" si="1"/>
        <v>0</v>
      </c>
    </row>
    <row r="12" spans="2:27" ht="18">
      <c r="B12" s="222" t="s">
        <v>22</v>
      </c>
      <c r="C12" s="40" t="s">
        <v>13</v>
      </c>
      <c r="D12" s="23">
        <v>60</v>
      </c>
      <c r="E12" s="46">
        <f t="shared" si="0"/>
        <v>30000</v>
      </c>
      <c r="F12" s="47">
        <f t="shared" ref="F12:F18" si="2">((3/(2*$AA$6))*E12)/1000</f>
        <v>33.333333333333329</v>
      </c>
    </row>
    <row r="13" spans="2:27" ht="18">
      <c r="B13" s="223"/>
      <c r="C13" s="38" t="s">
        <v>15</v>
      </c>
      <c r="D13" s="19">
        <v>120</v>
      </c>
      <c r="E13" s="42">
        <f t="shared" si="0"/>
        <v>60000</v>
      </c>
      <c r="F13" s="47">
        <f t="shared" si="2"/>
        <v>66.666666666666657</v>
      </c>
    </row>
    <row r="14" spans="2:27" ht="18">
      <c r="B14" s="223"/>
      <c r="C14" s="38" t="s">
        <v>17</v>
      </c>
      <c r="D14" s="19">
        <v>180</v>
      </c>
      <c r="E14" s="42">
        <f t="shared" si="0"/>
        <v>90000</v>
      </c>
      <c r="F14" s="47">
        <f t="shared" si="2"/>
        <v>99.999999999999986</v>
      </c>
    </row>
    <row r="15" spans="2:27" ht="18">
      <c r="B15" s="223"/>
      <c r="C15" s="38" t="s">
        <v>18</v>
      </c>
      <c r="D15" s="19">
        <v>-60</v>
      </c>
      <c r="E15" s="42">
        <f t="shared" si="0"/>
        <v>-30000</v>
      </c>
      <c r="F15" s="47">
        <f t="shared" si="2"/>
        <v>-33.333333333333329</v>
      </c>
    </row>
    <row r="16" spans="2:27" ht="18">
      <c r="B16" s="223"/>
      <c r="C16" s="38" t="s">
        <v>19</v>
      </c>
      <c r="D16" s="19">
        <v>-120</v>
      </c>
      <c r="E16" s="42">
        <f t="shared" si="0"/>
        <v>-60000</v>
      </c>
      <c r="F16" s="47">
        <f t="shared" si="2"/>
        <v>-66.666666666666657</v>
      </c>
    </row>
    <row r="17" spans="2:6" ht="18">
      <c r="B17" s="223"/>
      <c r="C17" s="38" t="s">
        <v>20</v>
      </c>
      <c r="D17" s="19">
        <v>-180</v>
      </c>
      <c r="E17" s="42">
        <f t="shared" si="0"/>
        <v>-90000</v>
      </c>
      <c r="F17" s="47">
        <f t="shared" si="2"/>
        <v>-99.999999999999986</v>
      </c>
    </row>
    <row r="18" spans="2:6" ht="18.75" thickBot="1">
      <c r="B18" s="224"/>
      <c r="C18" s="41" t="s">
        <v>21</v>
      </c>
      <c r="D18" s="24">
        <v>0</v>
      </c>
      <c r="E18" s="48">
        <f t="shared" si="0"/>
        <v>0</v>
      </c>
      <c r="F18" s="49">
        <f t="shared" si="2"/>
        <v>0</v>
      </c>
    </row>
  </sheetData>
  <sheetProtection algorithmName="SHA-512" hashValue="hymCqjyBWEF1a6GvYTUblCU7sOghRFpCZbWxS24y6gdrZUA80frRlumf1ZIPgxwua8wytbxQOlufSCh9k34cfg==" saltValue="32Czgx/70RwSY4RR7wYasg==" spinCount="100000" sheet="1" objects="1" scenarios="1"/>
  <mergeCells count="6">
    <mergeCell ref="B5:B11"/>
    <mergeCell ref="B12:B18"/>
    <mergeCell ref="C3:C4"/>
    <mergeCell ref="Y3:AA3"/>
    <mergeCell ref="B2:F2"/>
    <mergeCell ref="B3:B4"/>
  </mergeCells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/>
  </sheetPr>
  <dimension ref="A1:M39"/>
  <sheetViews>
    <sheetView workbookViewId="0"/>
  </sheetViews>
  <sheetFormatPr defaultColWidth="9.140625" defaultRowHeight="15"/>
  <cols>
    <col min="1" max="1" width="3.28515625" style="1" customWidth="1"/>
    <col min="2" max="3" width="9.5703125" style="1" customWidth="1"/>
    <col min="4" max="7" width="24.7109375" style="1" customWidth="1"/>
    <col min="8" max="8" width="21.7109375" style="1" customWidth="1"/>
    <col min="9" max="9" width="3.42578125" style="1" customWidth="1"/>
    <col min="10" max="10" width="13.7109375" style="1" customWidth="1"/>
    <col min="11" max="12" width="12.7109375" style="1" customWidth="1"/>
    <col min="13" max="13" width="20.7109375" style="1" customWidth="1"/>
    <col min="14" max="16384" width="9.140625" style="1"/>
  </cols>
  <sheetData>
    <row r="1" spans="1:13" ht="15.75" thickBot="1"/>
    <row r="2" spans="1:13" ht="24" customHeight="1">
      <c r="A2" s="25"/>
      <c r="B2" s="242" t="s">
        <v>23</v>
      </c>
      <c r="C2" s="243"/>
      <c r="D2" s="244"/>
      <c r="E2" s="244"/>
      <c r="F2" s="244"/>
      <c r="G2" s="244"/>
      <c r="H2" s="245"/>
      <c r="I2" s="25"/>
      <c r="J2" s="227" t="s">
        <v>24</v>
      </c>
      <c r="K2" s="228"/>
      <c r="L2" s="238"/>
      <c r="M2" s="229"/>
    </row>
    <row r="3" spans="1:13" ht="24" customHeight="1">
      <c r="A3" s="25"/>
      <c r="B3" s="118" t="s">
        <v>25</v>
      </c>
      <c r="C3" s="120" t="s">
        <v>26</v>
      </c>
      <c r="D3" s="18" t="s">
        <v>27</v>
      </c>
      <c r="E3" s="18" t="s">
        <v>28</v>
      </c>
      <c r="F3" s="18" t="s">
        <v>29</v>
      </c>
      <c r="G3" s="18" t="s">
        <v>30</v>
      </c>
      <c r="H3" s="32" t="s">
        <v>31</v>
      </c>
      <c r="I3" s="25"/>
      <c r="J3" s="56" t="s">
        <v>32</v>
      </c>
      <c r="K3" s="240" t="s">
        <v>30</v>
      </c>
      <c r="L3" s="241"/>
      <c r="M3" s="32" t="s">
        <v>31</v>
      </c>
    </row>
    <row r="4" spans="1:13">
      <c r="A4" s="25"/>
      <c r="B4" s="235">
        <v>1</v>
      </c>
      <c r="C4" s="53">
        <v>6</v>
      </c>
      <c r="D4" s="19">
        <v>10.5</v>
      </c>
      <c r="E4" s="19">
        <v>0</v>
      </c>
      <c r="F4" s="57">
        <f t="shared" ref="F4:F15" si="0">(300/11.4)*D4</f>
        <v>276.31578947368422</v>
      </c>
      <c r="G4" s="57">
        <f t="shared" ref="G4:G15" si="1">1.3558*F4</f>
        <v>374.62894736842105</v>
      </c>
      <c r="H4" s="26">
        <f t="shared" ref="H4:H15" si="2">(10000/8.5)*E4</f>
        <v>0</v>
      </c>
      <c r="I4" s="25"/>
      <c r="J4" s="235">
        <v>100</v>
      </c>
      <c r="K4" s="101">
        <v>-325</v>
      </c>
      <c r="L4" s="102">
        <v>325</v>
      </c>
      <c r="M4" s="59">
        <v>0</v>
      </c>
    </row>
    <row r="5" spans="1:13">
      <c r="A5" s="25"/>
      <c r="B5" s="236"/>
      <c r="C5" s="53">
        <v>12</v>
      </c>
      <c r="D5" s="19">
        <v>2.9</v>
      </c>
      <c r="E5" s="19">
        <v>8.5</v>
      </c>
      <c r="F5" s="57">
        <f t="shared" si="0"/>
        <v>76.315789473684205</v>
      </c>
      <c r="G5" s="57">
        <f t="shared" si="1"/>
        <v>103.46894736842104</v>
      </c>
      <c r="H5" s="26">
        <f t="shared" si="2"/>
        <v>10000</v>
      </c>
      <c r="I5" s="25"/>
      <c r="J5" s="239"/>
      <c r="K5" s="101">
        <v>-125</v>
      </c>
      <c r="L5" s="102">
        <v>125</v>
      </c>
      <c r="M5" s="59">
        <v>5500</v>
      </c>
    </row>
    <row r="6" spans="1:13" ht="15.75" thickBot="1">
      <c r="A6" s="25"/>
      <c r="B6" s="235">
        <v>2</v>
      </c>
      <c r="C6" s="53">
        <v>5</v>
      </c>
      <c r="D6" s="19">
        <v>9.6</v>
      </c>
      <c r="E6" s="19">
        <v>0</v>
      </c>
      <c r="F6" s="57">
        <f t="shared" si="0"/>
        <v>252.63157894736838</v>
      </c>
      <c r="G6" s="57">
        <f t="shared" si="1"/>
        <v>342.51789473684204</v>
      </c>
      <c r="H6" s="26">
        <f t="shared" si="2"/>
        <v>0</v>
      </c>
      <c r="I6" s="25"/>
      <c r="J6" s="237"/>
      <c r="K6" s="6">
        <v>-75</v>
      </c>
      <c r="L6" s="103">
        <v>75</v>
      </c>
      <c r="M6" s="60">
        <v>11000</v>
      </c>
    </row>
    <row r="7" spans="1:13">
      <c r="A7" s="25"/>
      <c r="B7" s="236"/>
      <c r="C7" s="53">
        <v>11</v>
      </c>
      <c r="D7" s="19">
        <v>2</v>
      </c>
      <c r="E7" s="19">
        <v>8.5</v>
      </c>
      <c r="F7" s="57">
        <f t="shared" si="0"/>
        <v>52.631578947368418</v>
      </c>
      <c r="G7" s="57">
        <f t="shared" si="1"/>
        <v>71.357894736842098</v>
      </c>
      <c r="H7" s="26">
        <f t="shared" si="2"/>
        <v>10000</v>
      </c>
      <c r="I7" s="25"/>
      <c r="K7" s="34"/>
      <c r="L7" s="34"/>
      <c r="M7" s="34"/>
    </row>
    <row r="8" spans="1:13">
      <c r="A8" s="25"/>
      <c r="B8" s="235">
        <v>3</v>
      </c>
      <c r="C8" s="53">
        <v>4</v>
      </c>
      <c r="D8" s="19">
        <v>8.65</v>
      </c>
      <c r="E8" s="19">
        <v>0</v>
      </c>
      <c r="F8" s="57">
        <f t="shared" si="0"/>
        <v>227.63157894736841</v>
      </c>
      <c r="G8" s="57">
        <f t="shared" si="1"/>
        <v>308.62289473684206</v>
      </c>
      <c r="H8" s="26">
        <f t="shared" si="2"/>
        <v>0</v>
      </c>
      <c r="I8" s="25"/>
      <c r="J8" s="25"/>
    </row>
    <row r="9" spans="1:13">
      <c r="A9" s="25"/>
      <c r="B9" s="236"/>
      <c r="C9" s="53">
        <v>10</v>
      </c>
      <c r="D9" s="19">
        <v>1.1000000000000001</v>
      </c>
      <c r="E9" s="19">
        <v>8.5</v>
      </c>
      <c r="F9" s="57">
        <f t="shared" si="0"/>
        <v>28.947368421052634</v>
      </c>
      <c r="G9" s="57">
        <f t="shared" si="1"/>
        <v>39.246842105263156</v>
      </c>
      <c r="H9" s="26">
        <f t="shared" si="2"/>
        <v>10000</v>
      </c>
      <c r="I9" s="25"/>
      <c r="J9" s="25"/>
    </row>
    <row r="10" spans="1:13">
      <c r="A10" s="25"/>
      <c r="B10" s="235">
        <v>4</v>
      </c>
      <c r="C10" s="53">
        <v>3</v>
      </c>
      <c r="D10" s="19">
        <v>7.75</v>
      </c>
      <c r="E10" s="19">
        <v>0</v>
      </c>
      <c r="F10" s="57">
        <f t="shared" si="0"/>
        <v>203.94736842105263</v>
      </c>
      <c r="G10" s="57">
        <f t="shared" si="1"/>
        <v>276.51184210526316</v>
      </c>
      <c r="H10" s="26">
        <f t="shared" si="2"/>
        <v>0</v>
      </c>
      <c r="I10" s="25"/>
      <c r="J10" s="25"/>
    </row>
    <row r="11" spans="1:13">
      <c r="A11" s="25"/>
      <c r="B11" s="236"/>
      <c r="C11" s="53">
        <v>9</v>
      </c>
      <c r="D11" s="19">
        <v>0.1</v>
      </c>
      <c r="E11" s="19">
        <v>8.5</v>
      </c>
      <c r="F11" s="57">
        <f t="shared" si="0"/>
        <v>2.6315789473684212</v>
      </c>
      <c r="G11" s="57">
        <f t="shared" si="1"/>
        <v>3.5678947368421055</v>
      </c>
      <c r="H11" s="26">
        <f t="shared" si="2"/>
        <v>10000</v>
      </c>
      <c r="I11" s="25"/>
      <c r="J11" s="25"/>
    </row>
    <row r="12" spans="1:13">
      <c r="A12" s="25"/>
      <c r="B12" s="235">
        <v>5</v>
      </c>
      <c r="C12" s="53">
        <v>2</v>
      </c>
      <c r="D12" s="19">
        <v>6.8</v>
      </c>
      <c r="E12" s="19">
        <v>0</v>
      </c>
      <c r="F12" s="57">
        <f t="shared" si="0"/>
        <v>178.9473684210526</v>
      </c>
      <c r="G12" s="57">
        <f t="shared" si="1"/>
        <v>242.61684210526309</v>
      </c>
      <c r="H12" s="26">
        <f t="shared" si="2"/>
        <v>0</v>
      </c>
      <c r="I12" s="25"/>
      <c r="J12" s="25"/>
    </row>
    <row r="13" spans="1:13">
      <c r="A13" s="25"/>
      <c r="B13" s="236"/>
      <c r="C13" s="53">
        <v>8</v>
      </c>
      <c r="D13" s="19">
        <v>0</v>
      </c>
      <c r="E13" s="19">
        <v>7.45</v>
      </c>
      <c r="F13" s="57">
        <f t="shared" si="0"/>
        <v>0</v>
      </c>
      <c r="G13" s="57">
        <f t="shared" si="1"/>
        <v>0</v>
      </c>
      <c r="H13" s="26">
        <f t="shared" si="2"/>
        <v>8764.7058823529424</v>
      </c>
      <c r="I13" s="25"/>
      <c r="J13" s="25"/>
    </row>
    <row r="14" spans="1:13">
      <c r="A14" s="25"/>
      <c r="B14" s="235">
        <v>6</v>
      </c>
      <c r="C14" s="53">
        <v>1</v>
      </c>
      <c r="D14" s="19">
        <v>5.9</v>
      </c>
      <c r="E14" s="19">
        <v>0</v>
      </c>
      <c r="F14" s="57">
        <f t="shared" si="0"/>
        <v>155.26315789473685</v>
      </c>
      <c r="G14" s="57">
        <f t="shared" si="1"/>
        <v>210.50578947368422</v>
      </c>
      <c r="H14" s="26">
        <f t="shared" si="2"/>
        <v>0</v>
      </c>
      <c r="I14" s="25"/>
      <c r="J14" s="25"/>
    </row>
    <row r="15" spans="1:13" ht="15.75" thickBot="1">
      <c r="A15" s="25"/>
      <c r="B15" s="237"/>
      <c r="C15" s="54">
        <v>7</v>
      </c>
      <c r="D15" s="24">
        <v>0</v>
      </c>
      <c r="E15" s="24">
        <v>6.45</v>
      </c>
      <c r="F15" s="58">
        <f t="shared" si="0"/>
        <v>0</v>
      </c>
      <c r="G15" s="58">
        <f t="shared" si="1"/>
        <v>0</v>
      </c>
      <c r="H15" s="27">
        <f t="shared" si="2"/>
        <v>7588.2352941176478</v>
      </c>
      <c r="I15" s="25"/>
      <c r="J15" s="25"/>
    </row>
    <row r="16" spans="1:13">
      <c r="A16" s="25"/>
      <c r="D16" s="2"/>
      <c r="E16" s="2"/>
      <c r="F16" s="2"/>
      <c r="G16" s="2"/>
      <c r="H16" s="25"/>
      <c r="I16" s="25"/>
      <c r="J16" s="25"/>
    </row>
    <row r="17" spans="1:10">
      <c r="A17" s="25"/>
      <c r="B17" s="25"/>
      <c r="C17" s="25"/>
      <c r="D17" s="25"/>
      <c r="E17" s="25"/>
      <c r="F17" s="25"/>
      <c r="G17" s="25"/>
      <c r="H17" s="25"/>
      <c r="I17" s="25"/>
      <c r="J17" s="25"/>
    </row>
    <row r="18" spans="1:10">
      <c r="A18" s="25"/>
      <c r="B18" s="25"/>
      <c r="C18" s="25"/>
      <c r="D18" s="25"/>
      <c r="E18" s="25"/>
      <c r="F18" s="25"/>
      <c r="G18" s="25"/>
      <c r="H18" s="25"/>
      <c r="I18" s="25"/>
      <c r="J18" s="25"/>
    </row>
    <row r="19" spans="1:10">
      <c r="A19" s="25"/>
      <c r="B19" s="25"/>
      <c r="C19" s="25"/>
      <c r="D19" s="25"/>
      <c r="E19" s="25"/>
      <c r="F19" s="25"/>
      <c r="G19" s="25"/>
      <c r="H19" s="25"/>
      <c r="I19" s="25"/>
      <c r="J19" s="25"/>
    </row>
    <row r="20" spans="1:10">
      <c r="A20" s="25"/>
      <c r="B20" s="25"/>
      <c r="C20" s="25"/>
      <c r="D20" s="25"/>
      <c r="E20" s="25"/>
      <c r="F20" s="25"/>
      <c r="G20" s="25"/>
      <c r="H20" s="25"/>
      <c r="I20" s="25"/>
      <c r="J20" s="25"/>
    </row>
    <row r="21" spans="1:10">
      <c r="A21" s="25"/>
      <c r="B21" s="25"/>
      <c r="C21" s="25"/>
      <c r="D21" s="25"/>
      <c r="E21" s="25"/>
      <c r="F21" s="25"/>
      <c r="G21" s="25"/>
      <c r="H21" s="25"/>
      <c r="I21" s="25"/>
      <c r="J21" s="25"/>
    </row>
    <row r="22" spans="1:10">
      <c r="A22" s="25"/>
      <c r="B22" s="25"/>
      <c r="C22" s="25"/>
      <c r="D22" s="25"/>
      <c r="E22" s="25"/>
      <c r="F22" s="25"/>
      <c r="G22" s="25"/>
      <c r="H22" s="25"/>
      <c r="I22" s="25"/>
      <c r="J22" s="25"/>
    </row>
    <row r="23" spans="1:10">
      <c r="A23" s="25"/>
      <c r="B23" s="25"/>
      <c r="C23" s="25"/>
      <c r="D23" s="25"/>
      <c r="E23" s="25"/>
      <c r="F23" s="25"/>
      <c r="G23" s="25"/>
      <c r="H23" s="25"/>
      <c r="I23" s="25"/>
      <c r="J23" s="25"/>
    </row>
    <row r="24" spans="1:10">
      <c r="A24" s="25"/>
      <c r="B24" s="25"/>
      <c r="C24" s="25"/>
      <c r="D24" s="25"/>
      <c r="E24" s="25"/>
      <c r="F24" s="25"/>
      <c r="G24" s="25"/>
      <c r="H24" s="25"/>
      <c r="I24" s="25"/>
      <c r="J24" s="25"/>
    </row>
    <row r="25" spans="1:10">
      <c r="A25" s="25"/>
      <c r="B25" s="25"/>
      <c r="C25" s="25"/>
      <c r="D25" s="25"/>
      <c r="E25" s="25"/>
      <c r="F25" s="25"/>
      <c r="G25" s="25"/>
      <c r="H25" s="25"/>
      <c r="I25" s="25"/>
      <c r="J25" s="25"/>
    </row>
    <row r="26" spans="1:10">
      <c r="A26" s="25"/>
      <c r="B26" s="25"/>
      <c r="C26" s="25"/>
      <c r="D26" s="25"/>
      <c r="E26" s="25"/>
      <c r="F26" s="25"/>
      <c r="G26" s="25"/>
      <c r="H26" s="25"/>
      <c r="I26" s="25"/>
      <c r="J26" s="25"/>
    </row>
    <row r="27" spans="1:10">
      <c r="A27" s="25"/>
      <c r="B27" s="25"/>
      <c r="C27" s="25"/>
      <c r="D27" s="25"/>
      <c r="E27" s="25"/>
      <c r="F27" s="25"/>
      <c r="G27" s="25"/>
      <c r="H27" s="25"/>
      <c r="I27" s="25"/>
      <c r="J27" s="25"/>
    </row>
    <row r="28" spans="1:10">
      <c r="A28" s="25"/>
      <c r="B28" s="25"/>
      <c r="C28" s="25"/>
      <c r="D28" s="25"/>
      <c r="E28" s="25"/>
      <c r="F28" s="25"/>
      <c r="G28" s="25"/>
      <c r="H28" s="25"/>
      <c r="I28" s="25"/>
      <c r="J28" s="25"/>
    </row>
    <row r="29" spans="1:10">
      <c r="A29" s="25"/>
      <c r="B29" s="25"/>
      <c r="C29" s="25"/>
      <c r="D29" s="25"/>
      <c r="E29" s="25"/>
      <c r="F29" s="25"/>
      <c r="G29" s="25"/>
      <c r="H29" s="25"/>
      <c r="I29" s="25"/>
      <c r="J29" s="25"/>
    </row>
    <row r="30" spans="1:10">
      <c r="A30" s="25"/>
      <c r="B30" s="25"/>
      <c r="C30" s="25"/>
      <c r="D30" s="25"/>
      <c r="E30" s="25"/>
      <c r="F30" s="25"/>
      <c r="G30" s="25"/>
      <c r="H30" s="25"/>
      <c r="I30" s="25"/>
      <c r="J30" s="25"/>
    </row>
    <row r="31" spans="1:10">
      <c r="A31" s="25"/>
      <c r="B31" s="25"/>
      <c r="C31" s="25"/>
      <c r="D31" s="25"/>
      <c r="E31" s="25"/>
      <c r="F31" s="25"/>
      <c r="G31" s="25"/>
      <c r="H31" s="25"/>
      <c r="I31" s="25"/>
      <c r="J31" s="25"/>
    </row>
    <row r="32" spans="1:10">
      <c r="A32" s="25"/>
      <c r="B32" s="25"/>
      <c r="C32" s="25"/>
      <c r="D32" s="25"/>
      <c r="E32" s="25"/>
      <c r="F32" s="25"/>
      <c r="G32" s="25"/>
      <c r="H32" s="25"/>
      <c r="I32" s="25"/>
      <c r="J32" s="25"/>
    </row>
    <row r="33" spans="1:10">
      <c r="A33" s="25"/>
      <c r="B33" s="25"/>
      <c r="C33" s="25"/>
      <c r="D33" s="25"/>
      <c r="E33" s="25"/>
      <c r="F33" s="25"/>
      <c r="G33" s="25"/>
      <c r="H33" s="25"/>
      <c r="I33" s="25"/>
      <c r="J33" s="25"/>
    </row>
    <row r="34" spans="1:10">
      <c r="A34" s="25"/>
      <c r="B34" s="25"/>
      <c r="C34" s="25"/>
      <c r="D34" s="25"/>
      <c r="E34" s="25"/>
      <c r="F34" s="25"/>
      <c r="G34" s="25"/>
      <c r="H34" s="25"/>
      <c r="I34" s="25"/>
      <c r="J34" s="25"/>
    </row>
    <row r="35" spans="1:10">
      <c r="A35" s="25"/>
      <c r="B35" s="25"/>
      <c r="C35" s="25"/>
      <c r="D35" s="25"/>
      <c r="E35" s="25"/>
      <c r="F35" s="25"/>
      <c r="G35" s="25"/>
      <c r="H35" s="25"/>
      <c r="I35" s="25"/>
      <c r="J35" s="25"/>
    </row>
    <row r="36" spans="1:10">
      <c r="A36" s="25"/>
      <c r="B36" s="25"/>
      <c r="C36" s="25"/>
      <c r="D36" s="25"/>
      <c r="E36" s="25"/>
      <c r="F36" s="25"/>
      <c r="G36" s="25"/>
      <c r="H36" s="25"/>
      <c r="I36" s="25"/>
      <c r="J36" s="25"/>
    </row>
    <row r="37" spans="1:10">
      <c r="A37" s="25"/>
      <c r="B37" s="25"/>
      <c r="C37" s="25"/>
      <c r="D37" s="25"/>
      <c r="E37" s="25"/>
      <c r="F37" s="25"/>
      <c r="G37" s="25"/>
      <c r="H37" s="25"/>
      <c r="I37" s="25"/>
      <c r="J37" s="25"/>
    </row>
    <row r="38" spans="1:10">
      <c r="A38" s="25"/>
      <c r="B38" s="25"/>
      <c r="C38" s="25"/>
      <c r="D38" s="25"/>
      <c r="E38" s="25"/>
      <c r="F38" s="25"/>
      <c r="G38" s="25"/>
      <c r="H38" s="25"/>
      <c r="I38" s="25"/>
      <c r="J38" s="25"/>
    </row>
    <row r="39" spans="1:10">
      <c r="A39" s="25"/>
      <c r="I39" s="25"/>
      <c r="J39" s="25"/>
    </row>
  </sheetData>
  <sheetProtection algorithmName="SHA-512" hashValue="Ewirwx4FzaBjhQUhQrOTbiY7r04lFH9Lj65xg4Efs72rLZ0eUWrJkhUr3kQyh3z/yLoY2nCKOA7jHpLmS/SdtQ==" saltValue="9PxALdzg8sVP24+aiQgGgg==" spinCount="100000" sheet="1" objects="1" scenarios="1"/>
  <mergeCells count="10">
    <mergeCell ref="B12:B13"/>
    <mergeCell ref="B14:B15"/>
    <mergeCell ref="J2:M2"/>
    <mergeCell ref="J4:J6"/>
    <mergeCell ref="K3:L3"/>
    <mergeCell ref="B2:H2"/>
    <mergeCell ref="B4:B5"/>
    <mergeCell ref="B6:B7"/>
    <mergeCell ref="B8:B9"/>
    <mergeCell ref="B10:B11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B1:J38"/>
  <sheetViews>
    <sheetView workbookViewId="0"/>
  </sheetViews>
  <sheetFormatPr defaultColWidth="9.140625" defaultRowHeight="15"/>
  <cols>
    <col min="1" max="1" width="3.28515625" style="1" customWidth="1"/>
    <col min="2" max="2" width="14.28515625" style="1" customWidth="1"/>
    <col min="3" max="3" width="12.7109375" style="1" customWidth="1"/>
    <col min="4" max="4" width="23.5703125" style="1" customWidth="1"/>
    <col min="5" max="6" width="20.7109375" style="1" customWidth="1"/>
    <col min="7" max="7" width="3" style="1" customWidth="1"/>
    <col min="8" max="16384" width="9.140625" style="1"/>
  </cols>
  <sheetData>
    <row r="1" spans="2:10" ht="15.75" thickBot="1"/>
    <row r="2" spans="2:10" ht="24" customHeight="1">
      <c r="B2" s="242" t="s">
        <v>33</v>
      </c>
      <c r="C2" s="244"/>
      <c r="D2" s="244"/>
      <c r="E2" s="244"/>
      <c r="F2" s="245"/>
      <c r="H2" s="246"/>
      <c r="I2" s="246"/>
      <c r="J2" s="246"/>
    </row>
    <row r="3" spans="2:10" ht="24" customHeight="1">
      <c r="B3" s="56" t="s">
        <v>34</v>
      </c>
      <c r="C3" s="18" t="s">
        <v>32</v>
      </c>
      <c r="D3" s="18" t="s">
        <v>30</v>
      </c>
      <c r="E3" s="119" t="s">
        <v>35</v>
      </c>
      <c r="F3" s="121" t="s">
        <v>36</v>
      </c>
    </row>
    <row r="4" spans="2:10">
      <c r="B4" s="115">
        <v>0</v>
      </c>
      <c r="C4" s="19">
        <v>6560</v>
      </c>
      <c r="D4" s="19">
        <v>480</v>
      </c>
      <c r="E4" s="61">
        <f>-($D$4/$C$4)</f>
        <v>-7.3170731707317069E-2</v>
      </c>
      <c r="F4" s="43">
        <f>$D$4</f>
        <v>480</v>
      </c>
    </row>
    <row r="5" spans="2:10" ht="15.75" thickBot="1">
      <c r="B5" s="117">
        <v>11000</v>
      </c>
      <c r="C5" s="6">
        <v>4870.3999999999996</v>
      </c>
      <c r="D5" s="6">
        <v>348</v>
      </c>
      <c r="E5" s="62">
        <f>-($D$5/$C$5)</f>
        <v>-7.1452036793692511E-2</v>
      </c>
      <c r="F5" s="55">
        <f>$D$5</f>
        <v>348</v>
      </c>
    </row>
    <row r="6" spans="2:10" ht="15.75" thickBot="1"/>
    <row r="7" spans="2:10">
      <c r="B7" s="227" t="s">
        <v>37</v>
      </c>
      <c r="C7" s="228"/>
      <c r="D7" s="229"/>
    </row>
    <row r="8" spans="2:10">
      <c r="B8" s="118" t="s">
        <v>38</v>
      </c>
      <c r="C8" s="18" t="s">
        <v>32</v>
      </c>
      <c r="D8" s="32" t="s">
        <v>30</v>
      </c>
    </row>
    <row r="9" spans="2:10">
      <c r="B9" s="115">
        <v>0</v>
      </c>
      <c r="C9" s="57">
        <v>0</v>
      </c>
      <c r="D9" s="43">
        <f>$E$4*C9+$D$4</f>
        <v>480</v>
      </c>
    </row>
    <row r="10" spans="2:10">
      <c r="B10" s="115">
        <v>1</v>
      </c>
      <c r="C10" s="57">
        <f>$C$4/(11-B10)</f>
        <v>656</v>
      </c>
      <c r="D10" s="43">
        <f t="shared" ref="D10:D18" si="0">$E$4*C10+$D$4</f>
        <v>432</v>
      </c>
    </row>
    <row r="11" spans="2:10">
      <c r="B11" s="115">
        <v>2</v>
      </c>
      <c r="C11" s="57">
        <f t="shared" ref="C11:C18" si="1">$C$4/(11-B11)</f>
        <v>728.88888888888891</v>
      </c>
      <c r="D11" s="43">
        <f t="shared" si="0"/>
        <v>426.66666666666669</v>
      </c>
    </row>
    <row r="12" spans="2:10">
      <c r="B12" s="115">
        <v>3</v>
      </c>
      <c r="C12" s="57">
        <f t="shared" si="1"/>
        <v>820</v>
      </c>
      <c r="D12" s="43">
        <f t="shared" si="0"/>
        <v>420</v>
      </c>
    </row>
    <row r="13" spans="2:10">
      <c r="B13" s="115">
        <v>4</v>
      </c>
      <c r="C13" s="57">
        <f t="shared" si="1"/>
        <v>937.14285714285711</v>
      </c>
      <c r="D13" s="43">
        <f t="shared" si="0"/>
        <v>411.42857142857144</v>
      </c>
    </row>
    <row r="14" spans="2:10">
      <c r="B14" s="115">
        <v>5</v>
      </c>
      <c r="C14" s="57">
        <f t="shared" si="1"/>
        <v>1093.3333333333333</v>
      </c>
      <c r="D14" s="43">
        <f t="shared" si="0"/>
        <v>400</v>
      </c>
    </row>
    <row r="15" spans="2:10">
      <c r="B15" s="115">
        <v>6</v>
      </c>
      <c r="C15" s="57">
        <f t="shared" si="1"/>
        <v>1312</v>
      </c>
      <c r="D15" s="43">
        <f t="shared" si="0"/>
        <v>384</v>
      </c>
    </row>
    <row r="16" spans="2:10">
      <c r="B16" s="115">
        <v>7</v>
      </c>
      <c r="C16" s="57">
        <f t="shared" si="1"/>
        <v>1640</v>
      </c>
      <c r="D16" s="43">
        <f t="shared" si="0"/>
        <v>360</v>
      </c>
    </row>
    <row r="17" spans="2:4">
      <c r="B17" s="115">
        <v>8</v>
      </c>
      <c r="C17" s="57">
        <f t="shared" si="1"/>
        <v>2186.6666666666665</v>
      </c>
      <c r="D17" s="43">
        <f t="shared" si="0"/>
        <v>320</v>
      </c>
    </row>
    <row r="18" spans="2:4">
      <c r="B18" s="115">
        <v>9</v>
      </c>
      <c r="C18" s="57">
        <f t="shared" si="1"/>
        <v>3280</v>
      </c>
      <c r="D18" s="43">
        <f t="shared" si="0"/>
        <v>240.00000000000003</v>
      </c>
    </row>
    <row r="19" spans="2:4" ht="15.75" thickBot="1">
      <c r="B19" s="117">
        <v>10</v>
      </c>
      <c r="C19" s="58">
        <f>$C$4/(11-B19)</f>
        <v>6560</v>
      </c>
      <c r="D19" s="55">
        <f>$E$4*C19+$D$4</f>
        <v>0</v>
      </c>
    </row>
    <row r="20" spans="2:4" ht="15.75" thickBot="1"/>
    <row r="21" spans="2:4">
      <c r="B21" s="227" t="s">
        <v>39</v>
      </c>
      <c r="C21" s="228"/>
      <c r="D21" s="229"/>
    </row>
    <row r="22" spans="2:4">
      <c r="B22" s="118" t="s">
        <v>38</v>
      </c>
      <c r="C22" s="18" t="s">
        <v>32</v>
      </c>
      <c r="D22" s="32" t="s">
        <v>30</v>
      </c>
    </row>
    <row r="23" spans="2:4">
      <c r="B23" s="115">
        <v>0</v>
      </c>
      <c r="C23" s="57">
        <v>0</v>
      </c>
      <c r="D23" s="43">
        <f>$E$5*C23+$D$5</f>
        <v>348</v>
      </c>
    </row>
    <row r="24" spans="2:4">
      <c r="B24" s="115">
        <v>1</v>
      </c>
      <c r="C24" s="57">
        <f>$C$5/(11-B24)</f>
        <v>487.03999999999996</v>
      </c>
      <c r="D24" s="43">
        <f t="shared" ref="D24:D33" si="2">$E$5*C24+$D$5</f>
        <v>313.2</v>
      </c>
    </row>
    <row r="25" spans="2:4">
      <c r="B25" s="115">
        <v>2</v>
      </c>
      <c r="C25" s="57">
        <f t="shared" ref="C25:C33" si="3">$C$5/(11-B25)</f>
        <v>541.15555555555557</v>
      </c>
      <c r="D25" s="43">
        <f t="shared" si="2"/>
        <v>309.33333333333331</v>
      </c>
    </row>
    <row r="26" spans="2:4">
      <c r="B26" s="115">
        <v>3</v>
      </c>
      <c r="C26" s="57">
        <f t="shared" si="3"/>
        <v>608.79999999999995</v>
      </c>
      <c r="D26" s="43">
        <f t="shared" si="2"/>
        <v>304.5</v>
      </c>
    </row>
    <row r="27" spans="2:4">
      <c r="B27" s="115">
        <v>4</v>
      </c>
      <c r="C27" s="57">
        <f t="shared" si="3"/>
        <v>695.77142857142849</v>
      </c>
      <c r="D27" s="43">
        <f t="shared" si="2"/>
        <v>298.28571428571428</v>
      </c>
    </row>
    <row r="28" spans="2:4">
      <c r="B28" s="115">
        <v>5</v>
      </c>
      <c r="C28" s="57">
        <f t="shared" si="3"/>
        <v>811.73333333333323</v>
      </c>
      <c r="D28" s="43">
        <f t="shared" si="2"/>
        <v>290</v>
      </c>
    </row>
    <row r="29" spans="2:4">
      <c r="B29" s="115">
        <v>6</v>
      </c>
      <c r="C29" s="57">
        <f t="shared" si="3"/>
        <v>974.07999999999993</v>
      </c>
      <c r="D29" s="43">
        <f t="shared" si="2"/>
        <v>278.39999999999998</v>
      </c>
    </row>
    <row r="30" spans="2:4">
      <c r="B30" s="115">
        <v>7</v>
      </c>
      <c r="C30" s="57">
        <f t="shared" si="3"/>
        <v>1217.5999999999999</v>
      </c>
      <c r="D30" s="43">
        <f t="shared" si="2"/>
        <v>261</v>
      </c>
    </row>
    <row r="31" spans="2:4">
      <c r="B31" s="115">
        <v>8</v>
      </c>
      <c r="C31" s="57">
        <f t="shared" si="3"/>
        <v>1623.4666666666665</v>
      </c>
      <c r="D31" s="43">
        <f t="shared" si="2"/>
        <v>232</v>
      </c>
    </row>
    <row r="32" spans="2:4">
      <c r="B32" s="115">
        <v>9</v>
      </c>
      <c r="C32" s="57">
        <f t="shared" si="3"/>
        <v>2435.1999999999998</v>
      </c>
      <c r="D32" s="43">
        <f t="shared" si="2"/>
        <v>174</v>
      </c>
    </row>
    <row r="33" spans="2:4" ht="15.75" thickBot="1">
      <c r="B33" s="117">
        <v>10</v>
      </c>
      <c r="C33" s="58">
        <f t="shared" si="3"/>
        <v>4870.3999999999996</v>
      </c>
      <c r="D33" s="55">
        <f t="shared" si="2"/>
        <v>0</v>
      </c>
    </row>
    <row r="34" spans="2:4" ht="15.75" thickBot="1"/>
    <row r="35" spans="2:4">
      <c r="B35" s="227" t="s">
        <v>40</v>
      </c>
      <c r="C35" s="228"/>
      <c r="D35" s="229"/>
    </row>
    <row r="36" spans="2:4">
      <c r="B36" s="56" t="s">
        <v>41</v>
      </c>
      <c r="C36" s="18" t="s">
        <v>32</v>
      </c>
      <c r="D36" s="32" t="s">
        <v>30</v>
      </c>
    </row>
    <row r="37" spans="2:4">
      <c r="B37" s="115">
        <v>0</v>
      </c>
      <c r="C37" s="57">
        <f>C4/2</f>
        <v>3280</v>
      </c>
      <c r="D37" s="43">
        <f>D4/2</f>
        <v>240</v>
      </c>
    </row>
    <row r="38" spans="2:4" ht="15.75" thickBot="1">
      <c r="B38" s="117">
        <v>11000</v>
      </c>
      <c r="C38" s="58">
        <f t="shared" ref="C38:D38" si="4">C5/2</f>
        <v>2435.1999999999998</v>
      </c>
      <c r="D38" s="55">
        <f t="shared" si="4"/>
        <v>174</v>
      </c>
    </row>
  </sheetData>
  <sheetProtection algorithmName="SHA-512" hashValue="Tz2kOCdkh6rw/tg0qjPcczVXKKpNACdBIxYM9R3QYIrEAP4TAz645NRKovkKPxZfMNzizkmwSdtAJ6BRoWHPaw==" saltValue="BgaD7q3yFZavfR4zet0k5w==" spinCount="100000" sheet="1" objects="1" scenarios="1"/>
  <mergeCells count="5">
    <mergeCell ref="B21:D21"/>
    <mergeCell ref="B35:D35"/>
    <mergeCell ref="B2:F2"/>
    <mergeCell ref="H2:J2"/>
    <mergeCell ref="B7:D7"/>
  </mergeCells>
  <pageMargins left="0.7" right="0.7" top="0.75" bottom="0.75" header="0.3" footer="0.3"/>
  <pageSetup paperSize="9" orientation="portrait" horizontalDpi="90" verticalDpi="90" r:id="rId1"/>
  <ignoredErrors>
    <ignoredError sqref="E4:E5" evalError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7"/>
  </sheetPr>
  <dimension ref="B1:J22"/>
  <sheetViews>
    <sheetView workbookViewId="0"/>
  </sheetViews>
  <sheetFormatPr defaultColWidth="9.140625" defaultRowHeight="15"/>
  <cols>
    <col min="1" max="1" width="3.28515625" style="1" customWidth="1"/>
    <col min="2" max="2" width="14.28515625" style="1" customWidth="1"/>
    <col min="3" max="3" width="12.7109375" style="1" customWidth="1"/>
    <col min="4" max="4" width="23.5703125" style="1" customWidth="1"/>
    <col min="5" max="6" width="20.7109375" style="1" customWidth="1"/>
    <col min="7" max="7" width="2.42578125" style="1" customWidth="1"/>
    <col min="8" max="16384" width="9.140625" style="1"/>
  </cols>
  <sheetData>
    <row r="1" spans="2:10" ht="15.75" thickBot="1"/>
    <row r="2" spans="2:10" ht="24" customHeight="1">
      <c r="B2" s="227" t="s">
        <v>42</v>
      </c>
      <c r="C2" s="228"/>
      <c r="D2" s="228"/>
      <c r="E2" s="228"/>
      <c r="F2" s="229"/>
      <c r="H2" s="246"/>
      <c r="I2" s="246"/>
      <c r="J2" s="246"/>
    </row>
    <row r="3" spans="2:10" ht="24" customHeight="1">
      <c r="B3" s="56" t="s">
        <v>34</v>
      </c>
      <c r="C3" s="18" t="s">
        <v>32</v>
      </c>
      <c r="D3" s="18" t="s">
        <v>43</v>
      </c>
      <c r="E3" s="119" t="s">
        <v>35</v>
      </c>
      <c r="F3" s="121" t="s">
        <v>36</v>
      </c>
    </row>
    <row r="4" spans="2:10" ht="15.75" thickBot="1">
      <c r="B4" s="117">
        <v>0</v>
      </c>
      <c r="C4" s="28">
        <v>4155.84</v>
      </c>
      <c r="D4" s="24">
        <v>2408.33</v>
      </c>
      <c r="E4" s="62">
        <f>-($D$4/$C$4)</f>
        <v>-0.57950498575498577</v>
      </c>
      <c r="F4" s="55">
        <f>$D$4</f>
        <v>2408.33</v>
      </c>
    </row>
    <row r="5" spans="2:10" ht="15.75" thickBot="1"/>
    <row r="6" spans="2:10">
      <c r="B6" s="227" t="s">
        <v>37</v>
      </c>
      <c r="C6" s="228"/>
      <c r="D6" s="229"/>
    </row>
    <row r="7" spans="2:10">
      <c r="B7" s="118" t="s">
        <v>38</v>
      </c>
      <c r="C7" s="18" t="s">
        <v>32</v>
      </c>
      <c r="D7" s="32" t="s">
        <v>30</v>
      </c>
    </row>
    <row r="8" spans="2:10">
      <c r="B8" s="115">
        <v>0</v>
      </c>
      <c r="C8" s="57">
        <v>0</v>
      </c>
      <c r="D8" s="43">
        <f>$E$4*C8+$D$4</f>
        <v>2408.33</v>
      </c>
    </row>
    <row r="9" spans="2:10">
      <c r="B9" s="115">
        <v>1</v>
      </c>
      <c r="C9" s="57">
        <f>$C$4/(11-B9)</f>
        <v>415.584</v>
      </c>
      <c r="D9" s="43">
        <f t="shared" ref="D9:D17" si="0">$E$4*C9+$D$4</f>
        <v>2167.4969999999998</v>
      </c>
    </row>
    <row r="10" spans="2:10">
      <c r="B10" s="115">
        <v>2</v>
      </c>
      <c r="C10" s="57">
        <f t="shared" ref="C10:C17" si="1">$C$4/(11-B10)</f>
        <v>461.76</v>
      </c>
      <c r="D10" s="43">
        <f t="shared" si="0"/>
        <v>2140.7377777777779</v>
      </c>
    </row>
    <row r="11" spans="2:10">
      <c r="B11" s="115">
        <v>3</v>
      </c>
      <c r="C11" s="57">
        <f t="shared" si="1"/>
        <v>519.48</v>
      </c>
      <c r="D11" s="43">
        <f t="shared" si="0"/>
        <v>2107.2887499999997</v>
      </c>
    </row>
    <row r="12" spans="2:10">
      <c r="B12" s="115">
        <v>4</v>
      </c>
      <c r="C12" s="57">
        <f t="shared" si="1"/>
        <v>593.69142857142856</v>
      </c>
      <c r="D12" s="43">
        <f t="shared" si="0"/>
        <v>2064.2828571428572</v>
      </c>
    </row>
    <row r="13" spans="2:10">
      <c r="B13" s="115">
        <v>5</v>
      </c>
      <c r="C13" s="57">
        <f t="shared" si="1"/>
        <v>692.64</v>
      </c>
      <c r="D13" s="43">
        <f t="shared" si="0"/>
        <v>2006.9416666666666</v>
      </c>
    </row>
    <row r="14" spans="2:10">
      <c r="B14" s="115">
        <v>6</v>
      </c>
      <c r="C14" s="57">
        <f t="shared" si="1"/>
        <v>831.16800000000001</v>
      </c>
      <c r="D14" s="43">
        <f t="shared" si="0"/>
        <v>1926.664</v>
      </c>
    </row>
    <row r="15" spans="2:10">
      <c r="B15" s="115">
        <v>7</v>
      </c>
      <c r="C15" s="57">
        <f t="shared" si="1"/>
        <v>1038.96</v>
      </c>
      <c r="D15" s="43">
        <f t="shared" si="0"/>
        <v>1806.2474999999999</v>
      </c>
    </row>
    <row r="16" spans="2:10">
      <c r="B16" s="115">
        <v>8</v>
      </c>
      <c r="C16" s="57">
        <f t="shared" si="1"/>
        <v>1385.28</v>
      </c>
      <c r="D16" s="43">
        <f t="shared" si="0"/>
        <v>1605.5533333333333</v>
      </c>
    </row>
    <row r="17" spans="2:4">
      <c r="B17" s="115">
        <v>9</v>
      </c>
      <c r="C17" s="57">
        <f t="shared" si="1"/>
        <v>2077.92</v>
      </c>
      <c r="D17" s="43">
        <f t="shared" si="0"/>
        <v>1204.165</v>
      </c>
    </row>
    <row r="18" spans="2:4" ht="15.75" thickBot="1">
      <c r="B18" s="117">
        <v>10</v>
      </c>
      <c r="C18" s="58">
        <f>$C$4/(11-B18)</f>
        <v>4155.84</v>
      </c>
      <c r="D18" s="55">
        <f>$E$4*C18+$D$4</f>
        <v>0</v>
      </c>
    </row>
    <row r="19" spans="2:4" ht="15.75" thickBot="1"/>
    <row r="20" spans="2:4">
      <c r="B20" s="227" t="s">
        <v>40</v>
      </c>
      <c r="C20" s="228"/>
      <c r="D20" s="229"/>
    </row>
    <row r="21" spans="2:4">
      <c r="B21" s="56" t="s">
        <v>34</v>
      </c>
      <c r="C21" s="18" t="s">
        <v>44</v>
      </c>
      <c r="D21" s="32" t="s">
        <v>43</v>
      </c>
    </row>
    <row r="22" spans="2:4" ht="15.75" thickBot="1">
      <c r="B22" s="117">
        <v>0</v>
      </c>
      <c r="C22" s="63">
        <f>C4/2</f>
        <v>2077.92</v>
      </c>
      <c r="D22" s="64">
        <f>D4/2</f>
        <v>1204.165</v>
      </c>
    </row>
  </sheetData>
  <sheetProtection algorithmName="SHA-512" hashValue="62qOEnNQaVH+1essV4EvFt5NLLCNoVIfSSCqOXRBVMbKXBmYqB1w4vD1s2JeJQZkiP8e1W54+66xvuLiF2sroQ==" saltValue="7wGIONZUE3HrHVI2wuPo/Q==" spinCount="100000" sheet="1" objects="1" scenarios="1"/>
  <mergeCells count="4">
    <mergeCell ref="B2:F2"/>
    <mergeCell ref="H2:J2"/>
    <mergeCell ref="B6:D6"/>
    <mergeCell ref="B20:D20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theme="6"/>
  </sheetPr>
  <dimension ref="B1:W14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28.140625" defaultRowHeight="15"/>
  <cols>
    <col min="1" max="1" width="3.28515625" style="1" customWidth="1"/>
    <col min="2" max="2" width="6.5703125" style="1" customWidth="1"/>
    <col min="3" max="3" width="17.140625" style="1" customWidth="1"/>
    <col min="4" max="4" width="8.855468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855468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140625" style="1" customWidth="1"/>
    <col min="16" max="16" width="4.28515625" style="1" customWidth="1"/>
    <col min="17" max="17" width="3.28515625" style="1" customWidth="1"/>
    <col min="18" max="18" width="19.28515625" style="1" customWidth="1"/>
    <col min="19" max="19" width="20.7109375" style="1" customWidth="1"/>
    <col min="20" max="21" width="24.7109375" style="1" customWidth="1"/>
    <col min="22" max="22" width="20.7109375" style="1" customWidth="1"/>
    <col min="23" max="23" width="3.5703125" style="1" customWidth="1"/>
    <col min="24" max="16384" width="28.140625" style="1"/>
  </cols>
  <sheetData>
    <row r="1" spans="2:23" ht="15.75" thickBot="1"/>
    <row r="2" spans="2:23" ht="24" customHeight="1">
      <c r="B2" s="227" t="s">
        <v>45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9"/>
      <c r="R2" s="227" t="s">
        <v>46</v>
      </c>
      <c r="S2" s="247"/>
      <c r="T2" s="228"/>
      <c r="U2" s="228"/>
      <c r="V2" s="229"/>
      <c r="W2" s="25"/>
    </row>
    <row r="3" spans="2:23" ht="24" customHeight="1">
      <c r="B3" s="252" t="s">
        <v>47</v>
      </c>
      <c r="C3" s="225" t="s">
        <v>9</v>
      </c>
      <c r="D3" s="253" t="s">
        <v>38</v>
      </c>
      <c r="E3" s="253" t="s">
        <v>48</v>
      </c>
      <c r="F3" s="253" t="s">
        <v>49</v>
      </c>
      <c r="G3" s="253" t="s">
        <v>50</v>
      </c>
      <c r="H3" s="225" t="s">
        <v>51</v>
      </c>
      <c r="I3" s="225" t="s">
        <v>52</v>
      </c>
      <c r="J3" s="225" t="s">
        <v>53</v>
      </c>
      <c r="K3" s="253" t="s">
        <v>54</v>
      </c>
      <c r="L3" s="253"/>
      <c r="M3" s="254" t="s">
        <v>55</v>
      </c>
      <c r="N3" s="255"/>
      <c r="O3" s="255"/>
      <c r="P3" s="256"/>
      <c r="R3" s="50" t="s">
        <v>56</v>
      </c>
      <c r="S3" s="81" t="s">
        <v>57</v>
      </c>
      <c r="T3" s="51" t="s">
        <v>58</v>
      </c>
      <c r="U3" s="51" t="s">
        <v>59</v>
      </c>
      <c r="V3" s="52" t="s">
        <v>60</v>
      </c>
      <c r="W3" s="25"/>
    </row>
    <row r="4" spans="2:23">
      <c r="B4" s="252"/>
      <c r="C4" s="226"/>
      <c r="D4" s="253"/>
      <c r="E4" s="253"/>
      <c r="F4" s="253"/>
      <c r="G4" s="253"/>
      <c r="H4" s="226"/>
      <c r="I4" s="226"/>
      <c r="J4" s="226"/>
      <c r="K4" s="253"/>
      <c r="L4" s="253"/>
      <c r="M4" s="257" t="s">
        <v>61</v>
      </c>
      <c r="N4" s="258"/>
      <c r="O4" s="253" t="s">
        <v>62</v>
      </c>
      <c r="P4" s="259"/>
      <c r="R4" s="248" t="s">
        <v>63</v>
      </c>
      <c r="S4" s="104">
        <v>8.15</v>
      </c>
      <c r="T4" s="57">
        <f t="shared" ref="T4:T24" si="0">(300/12)*S4</f>
        <v>203.75</v>
      </c>
      <c r="U4" s="57">
        <f>1.35582*T4</f>
        <v>276.24832500000002</v>
      </c>
      <c r="V4" s="20">
        <v>0</v>
      </c>
      <c r="W4" s="25"/>
    </row>
    <row r="5" spans="2:23" ht="18">
      <c r="B5" s="115">
        <v>1</v>
      </c>
      <c r="C5" s="260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3" t="s">
        <v>70</v>
      </c>
      <c r="L5" s="8" t="s">
        <v>71</v>
      </c>
      <c r="M5" s="101">
        <v>163.95</v>
      </c>
      <c r="N5" s="12" t="s">
        <v>72</v>
      </c>
      <c r="O5" s="12">
        <v>0</v>
      </c>
      <c r="P5" s="59" t="s">
        <v>72</v>
      </c>
      <c r="R5" s="248"/>
      <c r="S5" s="104">
        <v>7.7</v>
      </c>
      <c r="T5" s="57">
        <f t="shared" si="0"/>
        <v>192.5</v>
      </c>
      <c r="U5" s="57">
        <f t="shared" ref="U5:U24" si="1">1.35582*T5</f>
        <v>260.99535000000003</v>
      </c>
      <c r="V5" s="20">
        <v>2000</v>
      </c>
      <c r="W5" s="25"/>
    </row>
    <row r="6" spans="2:23" ht="18">
      <c r="B6" s="115">
        <v>2</v>
      </c>
      <c r="C6" s="261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4"/>
      <c r="L6" s="8" t="s">
        <v>71</v>
      </c>
      <c r="M6" s="101">
        <v>200.39</v>
      </c>
      <c r="N6" s="12" t="s">
        <v>72</v>
      </c>
      <c r="O6" s="12">
        <v>0</v>
      </c>
      <c r="P6" s="59" t="s">
        <v>72</v>
      </c>
      <c r="R6" s="248"/>
      <c r="S6" s="104">
        <v>7.3</v>
      </c>
      <c r="T6" s="57">
        <f t="shared" si="0"/>
        <v>182.5</v>
      </c>
      <c r="U6" s="57">
        <f t="shared" si="1"/>
        <v>247.43715</v>
      </c>
      <c r="V6" s="20">
        <v>4000</v>
      </c>
      <c r="W6" s="25"/>
    </row>
    <row r="7" spans="2:23" ht="18">
      <c r="B7" s="115">
        <v>3</v>
      </c>
      <c r="C7" s="261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4"/>
      <c r="L7" s="8" t="s">
        <v>71</v>
      </c>
      <c r="M7" s="101">
        <v>236.82</v>
      </c>
      <c r="N7" s="12" t="s">
        <v>72</v>
      </c>
      <c r="O7" s="12">
        <v>0</v>
      </c>
      <c r="P7" s="59" t="s">
        <v>72</v>
      </c>
      <c r="R7" s="248"/>
      <c r="S7" s="104">
        <v>6.85</v>
      </c>
      <c r="T7" s="57">
        <f t="shared" si="0"/>
        <v>171.25</v>
      </c>
      <c r="U7" s="57">
        <f t="shared" si="1"/>
        <v>232.18417500000001</v>
      </c>
      <c r="V7" s="20">
        <v>6000</v>
      </c>
      <c r="W7" s="25"/>
    </row>
    <row r="8" spans="2:23" ht="18">
      <c r="B8" s="115">
        <v>4</v>
      </c>
      <c r="C8" s="261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4"/>
      <c r="L8" s="8" t="s">
        <v>71</v>
      </c>
      <c r="M8" s="12">
        <v>0</v>
      </c>
      <c r="N8" s="12" t="s">
        <v>72</v>
      </c>
      <c r="O8" s="101">
        <v>297.12</v>
      </c>
      <c r="P8" s="59" t="s">
        <v>72</v>
      </c>
      <c r="R8" s="248"/>
      <c r="S8" s="104">
        <v>6.4</v>
      </c>
      <c r="T8" s="57">
        <f t="shared" si="0"/>
        <v>160</v>
      </c>
      <c r="U8" s="57">
        <f t="shared" si="1"/>
        <v>216.93119999999999</v>
      </c>
      <c r="V8" s="20">
        <v>8000</v>
      </c>
      <c r="W8" s="25"/>
    </row>
    <row r="9" spans="2:23" ht="18">
      <c r="B9" s="115">
        <v>5</v>
      </c>
      <c r="C9" s="261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4"/>
      <c r="L9" s="8" t="s">
        <v>71</v>
      </c>
      <c r="M9" s="12">
        <v>0</v>
      </c>
      <c r="N9" s="12" t="s">
        <v>72</v>
      </c>
      <c r="O9" s="101">
        <v>178.26</v>
      </c>
      <c r="P9" s="59" t="s">
        <v>72</v>
      </c>
      <c r="R9" s="248"/>
      <c r="S9" s="104">
        <v>5.9</v>
      </c>
      <c r="T9" s="57">
        <f t="shared" si="0"/>
        <v>147.5</v>
      </c>
      <c r="U9" s="57">
        <f t="shared" si="1"/>
        <v>199.98345</v>
      </c>
      <c r="V9" s="20">
        <v>10000</v>
      </c>
      <c r="W9" s="25"/>
    </row>
    <row r="10" spans="2:23" ht="18">
      <c r="B10" s="115">
        <v>6</v>
      </c>
      <c r="C10" s="261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4"/>
      <c r="L10" s="8" t="s">
        <v>71</v>
      </c>
      <c r="M10" s="12">
        <v>0</v>
      </c>
      <c r="N10" s="12" t="s">
        <v>72</v>
      </c>
      <c r="O10" s="101">
        <v>59.41</v>
      </c>
      <c r="P10" s="59" t="s">
        <v>72</v>
      </c>
      <c r="R10" s="235"/>
      <c r="S10" s="105">
        <v>5.7</v>
      </c>
      <c r="T10" s="82">
        <f t="shared" si="0"/>
        <v>142.5</v>
      </c>
      <c r="U10" s="82">
        <f t="shared" si="1"/>
        <v>193.20435000000001</v>
      </c>
      <c r="V10" s="83">
        <v>11000</v>
      </c>
      <c r="W10" s="25"/>
    </row>
    <row r="11" spans="2:23" ht="18">
      <c r="B11" s="115">
        <v>7</v>
      </c>
      <c r="C11" s="261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4"/>
      <c r="L11" s="8" t="s">
        <v>71</v>
      </c>
      <c r="M11" s="42">
        <f>M5/2</f>
        <v>81.974999999999994</v>
      </c>
      <c r="N11" s="12" t="s">
        <v>72</v>
      </c>
      <c r="O11" s="101">
        <v>564.54</v>
      </c>
      <c r="P11" s="59" t="s">
        <v>72</v>
      </c>
      <c r="R11" s="249" t="s">
        <v>92</v>
      </c>
      <c r="S11" s="106">
        <v>9.1999999999999993</v>
      </c>
      <c r="T11" s="79">
        <f t="shared" si="0"/>
        <v>229.99999999999997</v>
      </c>
      <c r="U11" s="79">
        <f t="shared" si="1"/>
        <v>311.83859999999999</v>
      </c>
      <c r="V11" s="30">
        <v>0</v>
      </c>
      <c r="W11" s="25"/>
    </row>
    <row r="12" spans="2:23" ht="18">
      <c r="B12" s="115">
        <v>8</v>
      </c>
      <c r="C12" s="261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4"/>
      <c r="L12" s="8" t="s">
        <v>71</v>
      </c>
      <c r="M12" s="42">
        <f>M6/2</f>
        <v>100.19499999999999</v>
      </c>
      <c r="N12" s="12" t="s">
        <v>72</v>
      </c>
      <c r="O12" s="101">
        <v>505.12</v>
      </c>
      <c r="P12" s="59" t="s">
        <v>72</v>
      </c>
      <c r="R12" s="248"/>
      <c r="S12" s="104">
        <v>8.75</v>
      </c>
      <c r="T12" s="57">
        <f t="shared" si="0"/>
        <v>218.75</v>
      </c>
      <c r="U12" s="57">
        <f t="shared" si="1"/>
        <v>296.58562499999999</v>
      </c>
      <c r="V12" s="20">
        <v>2000</v>
      </c>
      <c r="W12" s="25"/>
    </row>
    <row r="13" spans="2:23" ht="18">
      <c r="B13" s="115">
        <v>9</v>
      </c>
      <c r="C13" s="261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4"/>
      <c r="L13" s="8" t="s">
        <v>71</v>
      </c>
      <c r="M13" s="42">
        <f>M7/2</f>
        <v>118.41</v>
      </c>
      <c r="N13" s="12" t="s">
        <v>72</v>
      </c>
      <c r="O13" s="101">
        <v>445.666</v>
      </c>
      <c r="P13" s="59" t="s">
        <v>72</v>
      </c>
      <c r="R13" s="248"/>
      <c r="S13" s="104">
        <v>8.25</v>
      </c>
      <c r="T13" s="57">
        <f t="shared" si="0"/>
        <v>206.25</v>
      </c>
      <c r="U13" s="57">
        <f t="shared" si="1"/>
        <v>279.63787500000001</v>
      </c>
      <c r="V13" s="20">
        <v>4000</v>
      </c>
      <c r="W13" s="25"/>
    </row>
    <row r="14" spans="2:23" ht="18">
      <c r="B14" s="115">
        <v>10</v>
      </c>
      <c r="C14" s="261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4"/>
      <c r="L14" s="8" t="s">
        <v>71</v>
      </c>
      <c r="M14" s="101">
        <v>91.09</v>
      </c>
      <c r="N14" s="12" t="s">
        <v>72</v>
      </c>
      <c r="O14" s="12">
        <v>0</v>
      </c>
      <c r="P14" s="59" t="s">
        <v>72</v>
      </c>
      <c r="R14" s="248"/>
      <c r="S14" s="104">
        <v>7.85</v>
      </c>
      <c r="T14" s="57">
        <f t="shared" si="0"/>
        <v>196.25</v>
      </c>
      <c r="U14" s="57">
        <f t="shared" si="1"/>
        <v>266.07967500000001</v>
      </c>
      <c r="V14" s="20">
        <v>6000</v>
      </c>
      <c r="W14" s="25"/>
    </row>
    <row r="15" spans="2:23" ht="18">
      <c r="B15" s="115">
        <v>11</v>
      </c>
      <c r="C15" s="261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4"/>
      <c r="L15" s="8" t="s">
        <v>71</v>
      </c>
      <c r="M15" s="101">
        <v>54.65</v>
      </c>
      <c r="N15" s="12" t="s">
        <v>72</v>
      </c>
      <c r="O15" s="12">
        <v>0</v>
      </c>
      <c r="P15" s="59" t="s">
        <v>72</v>
      </c>
      <c r="R15" s="248"/>
      <c r="S15" s="104">
        <v>7.4</v>
      </c>
      <c r="T15" s="57">
        <f t="shared" si="0"/>
        <v>185</v>
      </c>
      <c r="U15" s="57">
        <f t="shared" si="1"/>
        <v>250.82670000000002</v>
      </c>
      <c r="V15" s="20">
        <v>8000</v>
      </c>
      <c r="W15" s="25"/>
    </row>
    <row r="16" spans="2:23" ht="18">
      <c r="B16" s="115">
        <v>12</v>
      </c>
      <c r="C16" s="261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4"/>
      <c r="L16" s="8" t="s">
        <v>71</v>
      </c>
      <c r="M16" s="101">
        <v>18.22</v>
      </c>
      <c r="N16" s="12" t="s">
        <v>72</v>
      </c>
      <c r="O16" s="12">
        <v>0</v>
      </c>
      <c r="P16" s="59" t="s">
        <v>72</v>
      </c>
      <c r="R16" s="248"/>
      <c r="S16" s="104">
        <v>6.9</v>
      </c>
      <c r="T16" s="57">
        <f t="shared" si="0"/>
        <v>172.5</v>
      </c>
      <c r="U16" s="57">
        <f t="shared" si="1"/>
        <v>233.87895</v>
      </c>
      <c r="V16" s="20">
        <v>10000</v>
      </c>
      <c r="W16" s="25"/>
    </row>
    <row r="17" spans="2:23" ht="18">
      <c r="B17" s="115">
        <v>13</v>
      </c>
      <c r="C17" s="261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4"/>
      <c r="L17" s="8" t="s">
        <v>71</v>
      </c>
      <c r="M17" s="12">
        <v>0</v>
      </c>
      <c r="N17" s="12" t="s">
        <v>72</v>
      </c>
      <c r="O17" s="101">
        <v>534.82000000000005</v>
      </c>
      <c r="P17" s="59" t="s">
        <v>72</v>
      </c>
      <c r="R17" s="250"/>
      <c r="S17" s="107">
        <v>6.65</v>
      </c>
      <c r="T17" s="78">
        <f t="shared" si="0"/>
        <v>166.25</v>
      </c>
      <c r="U17" s="78">
        <f t="shared" si="1"/>
        <v>225.40507500000001</v>
      </c>
      <c r="V17" s="29">
        <v>11000</v>
      </c>
      <c r="W17" s="25"/>
    </row>
    <row r="18" spans="2:23" ht="18">
      <c r="B18" s="115">
        <v>14</v>
      </c>
      <c r="C18" s="261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4"/>
      <c r="L18" s="8" t="s">
        <v>71</v>
      </c>
      <c r="M18" s="12">
        <v>0</v>
      </c>
      <c r="N18" s="12" t="s">
        <v>72</v>
      </c>
      <c r="O18" s="101">
        <v>653.67999999999995</v>
      </c>
      <c r="P18" s="59" t="s">
        <v>72</v>
      </c>
      <c r="R18" s="236" t="s">
        <v>110</v>
      </c>
      <c r="S18" s="108">
        <v>10.199999999999999</v>
      </c>
      <c r="T18" s="80">
        <f t="shared" si="0"/>
        <v>254.99999999999997</v>
      </c>
      <c r="U18" s="80">
        <f t="shared" si="1"/>
        <v>345.73409999999996</v>
      </c>
      <c r="V18" s="31">
        <v>0</v>
      </c>
      <c r="W18" s="25"/>
    </row>
    <row r="19" spans="2:23" ht="18">
      <c r="B19" s="115">
        <v>15</v>
      </c>
      <c r="C19" s="261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4"/>
      <c r="L19" s="8" t="s">
        <v>71</v>
      </c>
      <c r="M19" s="12">
        <v>0</v>
      </c>
      <c r="N19" s="12" t="s">
        <v>72</v>
      </c>
      <c r="O19" s="101">
        <v>772.52</v>
      </c>
      <c r="P19" s="59" t="s">
        <v>72</v>
      </c>
      <c r="R19" s="248"/>
      <c r="S19" s="104">
        <v>9.75</v>
      </c>
      <c r="T19" s="57">
        <f t="shared" si="0"/>
        <v>243.75</v>
      </c>
      <c r="U19" s="57">
        <f t="shared" si="1"/>
        <v>330.48112500000002</v>
      </c>
      <c r="V19" s="20">
        <v>2000</v>
      </c>
      <c r="W19" s="25"/>
    </row>
    <row r="20" spans="2:23" ht="18">
      <c r="B20" s="115">
        <v>16</v>
      </c>
      <c r="C20" s="261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4"/>
      <c r="L20" s="8" t="s">
        <v>71</v>
      </c>
      <c r="M20" s="42">
        <f>M14/2</f>
        <v>45.545000000000002</v>
      </c>
      <c r="N20" s="12" t="s">
        <v>72</v>
      </c>
      <c r="O20" s="101">
        <v>683.42</v>
      </c>
      <c r="P20" s="59" t="s">
        <v>72</v>
      </c>
      <c r="R20" s="248"/>
      <c r="S20" s="104">
        <v>9.3000000000000007</v>
      </c>
      <c r="T20" s="57">
        <f t="shared" si="0"/>
        <v>232.50000000000003</v>
      </c>
      <c r="U20" s="57">
        <f t="shared" si="1"/>
        <v>315.22815000000003</v>
      </c>
      <c r="V20" s="20">
        <v>4000</v>
      </c>
      <c r="W20" s="25"/>
    </row>
    <row r="21" spans="2:23" ht="18">
      <c r="B21" s="115">
        <v>17</v>
      </c>
      <c r="C21" s="261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4"/>
      <c r="L21" s="8" t="s">
        <v>71</v>
      </c>
      <c r="M21" s="42">
        <f>M15/2</f>
        <v>27.324999999999999</v>
      </c>
      <c r="N21" s="12" t="s">
        <v>72</v>
      </c>
      <c r="O21" s="132">
        <v>742.82</v>
      </c>
      <c r="P21" s="59" t="s">
        <v>72</v>
      </c>
      <c r="R21" s="248"/>
      <c r="S21" s="104">
        <v>8.85</v>
      </c>
      <c r="T21" s="57">
        <f t="shared" si="0"/>
        <v>221.25</v>
      </c>
      <c r="U21" s="57">
        <f t="shared" si="1"/>
        <v>299.97517499999998</v>
      </c>
      <c r="V21" s="20">
        <v>6000</v>
      </c>
      <c r="W21" s="25"/>
    </row>
    <row r="22" spans="2:23" ht="18">
      <c r="B22" s="115">
        <v>18</v>
      </c>
      <c r="C22" s="261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4"/>
      <c r="L22" s="8" t="s">
        <v>71</v>
      </c>
      <c r="M22" s="42">
        <f>M16/2</f>
        <v>9.11</v>
      </c>
      <c r="N22" s="12" t="s">
        <v>72</v>
      </c>
      <c r="O22" s="132">
        <v>802.24</v>
      </c>
      <c r="P22" s="59" t="s">
        <v>72</v>
      </c>
      <c r="R22" s="248"/>
      <c r="S22" s="104">
        <v>8.4499999999999993</v>
      </c>
      <c r="T22" s="57">
        <f t="shared" si="0"/>
        <v>211.24999999999997</v>
      </c>
      <c r="U22" s="57">
        <f t="shared" si="1"/>
        <v>286.41697499999998</v>
      </c>
      <c r="V22" s="20">
        <v>8000</v>
      </c>
      <c r="W22" s="25"/>
    </row>
    <row r="23" spans="2:23" ht="18">
      <c r="B23" s="115">
        <v>19</v>
      </c>
      <c r="C23" s="261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4"/>
      <c r="L23" s="8" t="s">
        <v>71</v>
      </c>
      <c r="M23" s="101">
        <v>127.52</v>
      </c>
      <c r="N23" s="12" t="s">
        <v>72</v>
      </c>
      <c r="O23" s="12">
        <v>0</v>
      </c>
      <c r="P23" s="59" t="s">
        <v>72</v>
      </c>
      <c r="R23" s="248"/>
      <c r="S23" s="104">
        <v>7.95</v>
      </c>
      <c r="T23" s="57">
        <f t="shared" si="0"/>
        <v>198.75</v>
      </c>
      <c r="U23" s="57">
        <f t="shared" si="1"/>
        <v>269.46922499999999</v>
      </c>
      <c r="V23" s="20">
        <v>10000</v>
      </c>
      <c r="W23" s="25"/>
    </row>
    <row r="24" spans="2:23" ht="18.75" thickBot="1">
      <c r="B24" s="115">
        <v>20</v>
      </c>
      <c r="C24" s="261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4"/>
      <c r="L24" s="8" t="s">
        <v>71</v>
      </c>
      <c r="M24" s="12">
        <v>0</v>
      </c>
      <c r="N24" s="12" t="s">
        <v>72</v>
      </c>
      <c r="O24" s="101">
        <v>415.98</v>
      </c>
      <c r="P24" s="59" t="s">
        <v>72</v>
      </c>
      <c r="R24" s="251"/>
      <c r="S24" s="109">
        <v>7.7</v>
      </c>
      <c r="T24" s="58">
        <f t="shared" si="0"/>
        <v>192.5</v>
      </c>
      <c r="U24" s="58">
        <f t="shared" si="1"/>
        <v>260.99535000000003</v>
      </c>
      <c r="V24" s="21">
        <v>11000</v>
      </c>
      <c r="W24" s="25"/>
    </row>
    <row r="25" spans="2:23" ht="18">
      <c r="B25" s="115">
        <v>21</v>
      </c>
      <c r="C25" s="261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4"/>
      <c r="L25" s="8" t="s">
        <v>71</v>
      </c>
      <c r="M25" s="42">
        <f>M23/2</f>
        <v>63.76</v>
      </c>
      <c r="N25" s="12" t="s">
        <v>72</v>
      </c>
      <c r="O25" s="101">
        <v>623.97</v>
      </c>
      <c r="P25" s="59" t="s">
        <v>72</v>
      </c>
      <c r="W25" s="25"/>
    </row>
    <row r="26" spans="2:23" ht="18">
      <c r="B26" s="115">
        <v>22</v>
      </c>
      <c r="C26" s="261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4"/>
      <c r="L26" s="8" t="s">
        <v>71</v>
      </c>
      <c r="M26" s="101">
        <v>-91.09</v>
      </c>
      <c r="N26" s="12" t="s">
        <v>72</v>
      </c>
      <c r="O26" s="12">
        <v>0</v>
      </c>
      <c r="P26" s="59" t="s">
        <v>72</v>
      </c>
      <c r="W26" s="25"/>
    </row>
    <row r="27" spans="2:23" ht="18">
      <c r="B27" s="115">
        <v>23</v>
      </c>
      <c r="C27" s="261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4"/>
      <c r="L27" s="8" t="s">
        <v>71</v>
      </c>
      <c r="M27" s="101">
        <v>-54.65</v>
      </c>
      <c r="N27" s="12" t="s">
        <v>72</v>
      </c>
      <c r="O27" s="12">
        <v>0</v>
      </c>
      <c r="P27" s="59" t="s">
        <v>72</v>
      </c>
      <c r="W27" s="25"/>
    </row>
    <row r="28" spans="2:23" ht="18">
      <c r="B28" s="115">
        <v>24</v>
      </c>
      <c r="C28" s="261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4"/>
      <c r="L28" s="8" t="s">
        <v>71</v>
      </c>
      <c r="M28" s="101">
        <v>-18.22</v>
      </c>
      <c r="N28" s="12" t="s">
        <v>72</v>
      </c>
      <c r="O28" s="12">
        <v>0</v>
      </c>
      <c r="P28" s="59" t="s">
        <v>72</v>
      </c>
    </row>
    <row r="29" spans="2:23" ht="18">
      <c r="B29" s="115">
        <v>25</v>
      </c>
      <c r="C29" s="261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4"/>
      <c r="L29" s="8" t="s">
        <v>71</v>
      </c>
      <c r="M29" s="42">
        <f>M26/2</f>
        <v>-45.545000000000002</v>
      </c>
      <c r="N29" s="12" t="s">
        <v>72</v>
      </c>
      <c r="O29" s="101">
        <v>148.52000000000001</v>
      </c>
      <c r="P29" s="59" t="s">
        <v>72</v>
      </c>
    </row>
    <row r="30" spans="2:23" ht="18">
      <c r="B30" s="115">
        <v>26</v>
      </c>
      <c r="C30" s="261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4"/>
      <c r="L30" s="8" t="s">
        <v>71</v>
      </c>
      <c r="M30" s="42">
        <f>M27/2</f>
        <v>-27.324999999999999</v>
      </c>
      <c r="N30" s="12" t="s">
        <v>72</v>
      </c>
      <c r="O30" s="101">
        <v>89.11</v>
      </c>
      <c r="P30" s="59" t="s">
        <v>72</v>
      </c>
    </row>
    <row r="31" spans="2:23" ht="18">
      <c r="B31" s="115">
        <v>27</v>
      </c>
      <c r="C31" s="261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4"/>
      <c r="L31" s="8" t="s">
        <v>71</v>
      </c>
      <c r="M31" s="42">
        <f>M28/2</f>
        <v>-9.11</v>
      </c>
      <c r="N31" s="12" t="s">
        <v>72</v>
      </c>
      <c r="O31" s="101">
        <v>29.72</v>
      </c>
      <c r="P31" s="59" t="s">
        <v>72</v>
      </c>
    </row>
    <row r="32" spans="2:23" ht="18">
      <c r="B32" s="115">
        <v>28</v>
      </c>
      <c r="C32" s="261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4"/>
      <c r="L32" s="8" t="s">
        <v>71</v>
      </c>
      <c r="M32" s="101">
        <v>-163.95</v>
      </c>
      <c r="N32" s="12" t="s">
        <v>72</v>
      </c>
      <c r="O32" s="12">
        <v>0</v>
      </c>
      <c r="P32" s="59" t="s">
        <v>72</v>
      </c>
    </row>
    <row r="33" spans="2:16" ht="18">
      <c r="B33" s="115">
        <v>29</v>
      </c>
      <c r="C33" s="261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4"/>
      <c r="L33" s="8" t="s">
        <v>71</v>
      </c>
      <c r="M33" s="101">
        <v>-200.39</v>
      </c>
      <c r="N33" s="12" t="s">
        <v>72</v>
      </c>
      <c r="O33" s="12">
        <v>0</v>
      </c>
      <c r="P33" s="59" t="s">
        <v>72</v>
      </c>
    </row>
    <row r="34" spans="2:16" ht="18">
      <c r="B34" s="115">
        <v>30</v>
      </c>
      <c r="C34" s="261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4"/>
      <c r="L34" s="8" t="s">
        <v>71</v>
      </c>
      <c r="M34" s="101">
        <v>-236.82</v>
      </c>
      <c r="N34" s="12" t="s">
        <v>72</v>
      </c>
      <c r="O34" s="12">
        <v>0</v>
      </c>
      <c r="P34" s="59" t="s">
        <v>72</v>
      </c>
    </row>
    <row r="35" spans="2:16" ht="18">
      <c r="B35" s="115">
        <v>31</v>
      </c>
      <c r="C35" s="261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4"/>
      <c r="L35" s="8" t="s">
        <v>71</v>
      </c>
      <c r="M35" s="42">
        <f>M32/2</f>
        <v>-81.974999999999994</v>
      </c>
      <c r="N35" s="12" t="s">
        <v>72</v>
      </c>
      <c r="O35" s="132">
        <v>267.39</v>
      </c>
      <c r="P35" s="59" t="s">
        <v>72</v>
      </c>
    </row>
    <row r="36" spans="2:16" ht="18">
      <c r="B36" s="115">
        <v>32</v>
      </c>
      <c r="C36" s="261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4"/>
      <c r="L36" s="8" t="s">
        <v>71</v>
      </c>
      <c r="M36" s="42">
        <f>M33/2</f>
        <v>-100.19499999999999</v>
      </c>
      <c r="N36" s="12" t="s">
        <v>72</v>
      </c>
      <c r="O36" s="132">
        <v>326.82</v>
      </c>
      <c r="P36" s="59" t="s">
        <v>72</v>
      </c>
    </row>
    <row r="37" spans="2:16" ht="18">
      <c r="B37" s="115">
        <v>33</v>
      </c>
      <c r="C37" s="261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4"/>
      <c r="L37" s="8" t="s">
        <v>71</v>
      </c>
      <c r="M37" s="42">
        <f>M34/2</f>
        <v>-118.41</v>
      </c>
      <c r="N37" s="12" t="s">
        <v>72</v>
      </c>
      <c r="O37" s="101">
        <v>386.28</v>
      </c>
      <c r="P37" s="59" t="s">
        <v>72</v>
      </c>
    </row>
    <row r="38" spans="2:16" ht="18">
      <c r="B38" s="115">
        <v>34</v>
      </c>
      <c r="C38" s="261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4"/>
      <c r="L38" s="8" t="s">
        <v>71</v>
      </c>
      <c r="M38" s="101">
        <v>-127.52</v>
      </c>
      <c r="N38" s="12" t="s">
        <v>72</v>
      </c>
      <c r="O38" s="12">
        <v>0</v>
      </c>
      <c r="P38" s="59" t="s">
        <v>72</v>
      </c>
    </row>
    <row r="39" spans="2:16" ht="18">
      <c r="B39" s="115">
        <v>35</v>
      </c>
      <c r="C39" s="261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4"/>
      <c r="L39" s="8" t="s">
        <v>71</v>
      </c>
      <c r="M39" s="42">
        <f>M38/2</f>
        <v>-63.76</v>
      </c>
      <c r="N39" s="12" t="s">
        <v>72</v>
      </c>
      <c r="O39" s="132">
        <v>207.98</v>
      </c>
      <c r="P39" s="59" t="s">
        <v>72</v>
      </c>
    </row>
    <row r="40" spans="2:16" ht="18">
      <c r="B40" s="115">
        <v>36</v>
      </c>
      <c r="C40" s="261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4"/>
      <c r="L40" s="8" t="s">
        <v>71</v>
      </c>
      <c r="M40" s="12">
        <v>0</v>
      </c>
      <c r="N40" s="12" t="s">
        <v>72</v>
      </c>
      <c r="O40" s="101">
        <v>-534.79999999999995</v>
      </c>
      <c r="P40" s="59" t="s">
        <v>72</v>
      </c>
    </row>
    <row r="41" spans="2:16" ht="18">
      <c r="B41" s="115">
        <v>37</v>
      </c>
      <c r="C41" s="261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4"/>
      <c r="L41" s="8" t="s">
        <v>71</v>
      </c>
      <c r="M41" s="12">
        <v>0</v>
      </c>
      <c r="N41" s="12" t="s">
        <v>72</v>
      </c>
      <c r="O41" s="101">
        <v>-653.65</v>
      </c>
      <c r="P41" s="59" t="s">
        <v>72</v>
      </c>
    </row>
    <row r="42" spans="2:16" ht="18">
      <c r="B42" s="115">
        <v>38</v>
      </c>
      <c r="C42" s="261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4"/>
      <c r="L42" s="8" t="s">
        <v>71</v>
      </c>
      <c r="M42" s="12">
        <v>0</v>
      </c>
      <c r="N42" s="12" t="s">
        <v>72</v>
      </c>
      <c r="O42" s="101">
        <v>-772.52</v>
      </c>
      <c r="P42" s="59" t="s">
        <v>72</v>
      </c>
    </row>
    <row r="43" spans="2:16" ht="18">
      <c r="B43" s="115">
        <v>39</v>
      </c>
      <c r="C43" s="261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4"/>
      <c r="L43" s="8" t="s">
        <v>71</v>
      </c>
      <c r="M43" s="42">
        <f>M26/2</f>
        <v>-45.545000000000002</v>
      </c>
      <c r="N43" s="12" t="s">
        <v>72</v>
      </c>
      <c r="O43" s="101">
        <v>-683.39</v>
      </c>
      <c r="P43" s="59" t="s">
        <v>72</v>
      </c>
    </row>
    <row r="44" spans="2:16" ht="18">
      <c r="B44" s="115">
        <v>40</v>
      </c>
      <c r="C44" s="261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4"/>
      <c r="L44" s="8" t="s">
        <v>71</v>
      </c>
      <c r="M44" s="42">
        <f>M27/2</f>
        <v>-27.324999999999999</v>
      </c>
      <c r="N44" s="12" t="s">
        <v>72</v>
      </c>
      <c r="O44" s="101">
        <v>-742.8</v>
      </c>
      <c r="P44" s="59" t="s">
        <v>72</v>
      </c>
    </row>
    <row r="45" spans="2:16" ht="18">
      <c r="B45" s="115">
        <v>41</v>
      </c>
      <c r="C45" s="261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4"/>
      <c r="L45" s="8" t="s">
        <v>71</v>
      </c>
      <c r="M45" s="42">
        <f>M28/2</f>
        <v>-9.11</v>
      </c>
      <c r="N45" s="12" t="s">
        <v>72</v>
      </c>
      <c r="O45" s="101">
        <v>-802.22</v>
      </c>
      <c r="P45" s="59" t="s">
        <v>72</v>
      </c>
    </row>
    <row r="46" spans="2:16" ht="18">
      <c r="B46" s="115">
        <v>42</v>
      </c>
      <c r="C46" s="261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4"/>
      <c r="L46" s="8" t="s">
        <v>71</v>
      </c>
      <c r="M46" s="12">
        <v>0</v>
      </c>
      <c r="N46" s="12" t="s">
        <v>72</v>
      </c>
      <c r="O46" s="101">
        <v>-297.12</v>
      </c>
      <c r="P46" s="59" t="s">
        <v>72</v>
      </c>
    </row>
    <row r="47" spans="2:16" ht="18">
      <c r="B47" s="115">
        <v>43</v>
      </c>
      <c r="C47" s="261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4"/>
      <c r="L47" s="8" t="s">
        <v>71</v>
      </c>
      <c r="M47" s="12">
        <v>0</v>
      </c>
      <c r="N47" s="12" t="s">
        <v>72</v>
      </c>
      <c r="O47" s="101">
        <v>-178.26</v>
      </c>
      <c r="P47" s="59" t="s">
        <v>72</v>
      </c>
    </row>
    <row r="48" spans="2:16" ht="18">
      <c r="B48" s="115">
        <v>44</v>
      </c>
      <c r="C48" s="261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4"/>
      <c r="L48" s="8" t="s">
        <v>71</v>
      </c>
      <c r="M48" s="12">
        <v>0</v>
      </c>
      <c r="N48" s="12" t="s">
        <v>72</v>
      </c>
      <c r="O48" s="101">
        <v>-59.44</v>
      </c>
      <c r="P48" s="59" t="s">
        <v>72</v>
      </c>
    </row>
    <row r="49" spans="2:16" ht="18">
      <c r="B49" s="115">
        <v>45</v>
      </c>
      <c r="C49" s="261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4"/>
      <c r="L49" s="8" t="s">
        <v>71</v>
      </c>
      <c r="M49" s="42">
        <f>M32/2</f>
        <v>-81.974999999999994</v>
      </c>
      <c r="N49" s="12" t="s">
        <v>72</v>
      </c>
      <c r="O49" s="132">
        <v>-564.54</v>
      </c>
      <c r="P49" s="59" t="s">
        <v>72</v>
      </c>
    </row>
    <row r="50" spans="2:16" ht="18">
      <c r="B50" s="115">
        <v>46</v>
      </c>
      <c r="C50" s="261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4"/>
      <c r="L50" s="8" t="s">
        <v>71</v>
      </c>
      <c r="M50" s="42">
        <f t="shared" ref="M50:M51" si="2">M33/2</f>
        <v>-100.19499999999999</v>
      </c>
      <c r="N50" s="12" t="s">
        <v>72</v>
      </c>
      <c r="O50" s="101">
        <v>-505.12</v>
      </c>
      <c r="P50" s="59" t="s">
        <v>72</v>
      </c>
    </row>
    <row r="51" spans="2:16" ht="18">
      <c r="B51" s="115">
        <v>47</v>
      </c>
      <c r="C51" s="261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4"/>
      <c r="L51" s="8" t="s">
        <v>71</v>
      </c>
      <c r="M51" s="42">
        <f t="shared" si="2"/>
        <v>-118.41</v>
      </c>
      <c r="N51" s="12" t="s">
        <v>72</v>
      </c>
      <c r="O51" s="132">
        <v>-445.68</v>
      </c>
      <c r="P51" s="59" t="s">
        <v>72</v>
      </c>
    </row>
    <row r="52" spans="2:16" ht="18">
      <c r="B52" s="115">
        <v>48</v>
      </c>
      <c r="C52" s="261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4"/>
      <c r="L52" s="8" t="s">
        <v>71</v>
      </c>
      <c r="M52" s="67">
        <v>0</v>
      </c>
      <c r="N52" s="12" t="s">
        <v>72</v>
      </c>
      <c r="O52" s="101">
        <v>-415.95</v>
      </c>
      <c r="P52" s="59" t="s">
        <v>72</v>
      </c>
    </row>
    <row r="53" spans="2:16" ht="18">
      <c r="B53" s="115">
        <v>49</v>
      </c>
      <c r="C53" s="261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4"/>
      <c r="L53" s="8" t="s">
        <v>71</v>
      </c>
      <c r="M53" s="42">
        <f>M38/2</f>
        <v>-63.76</v>
      </c>
      <c r="N53" s="12" t="s">
        <v>72</v>
      </c>
      <c r="O53" s="101">
        <v>-623.94000000000005</v>
      </c>
      <c r="P53" s="59" t="s">
        <v>72</v>
      </c>
    </row>
    <row r="54" spans="2:16" ht="18">
      <c r="B54" s="115">
        <v>50</v>
      </c>
      <c r="C54" s="261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4"/>
      <c r="L54" s="8" t="s">
        <v>71</v>
      </c>
      <c r="M54" s="42">
        <f>M5/2</f>
        <v>81.974999999999994</v>
      </c>
      <c r="N54" s="12" t="s">
        <v>72</v>
      </c>
      <c r="O54" s="101">
        <v>-267.39999999999998</v>
      </c>
      <c r="P54" s="59" t="s">
        <v>72</v>
      </c>
    </row>
    <row r="55" spans="2:16" ht="18">
      <c r="B55" s="115">
        <v>51</v>
      </c>
      <c r="C55" s="261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4"/>
      <c r="L55" s="8" t="s">
        <v>71</v>
      </c>
      <c r="M55" s="42">
        <f t="shared" ref="M55:M56" si="3">M6/2</f>
        <v>100.19499999999999</v>
      </c>
      <c r="N55" s="12" t="s">
        <v>72</v>
      </c>
      <c r="O55" s="101">
        <v>-326.82</v>
      </c>
      <c r="P55" s="59" t="s">
        <v>72</v>
      </c>
    </row>
    <row r="56" spans="2:16" ht="18">
      <c r="B56" s="115">
        <v>52</v>
      </c>
      <c r="C56" s="261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4"/>
      <c r="L56" s="8" t="s">
        <v>71</v>
      </c>
      <c r="M56" s="42">
        <f t="shared" si="3"/>
        <v>118.41</v>
      </c>
      <c r="N56" s="12" t="s">
        <v>72</v>
      </c>
      <c r="O56" s="101">
        <v>-386.28</v>
      </c>
      <c r="P56" s="59" t="s">
        <v>72</v>
      </c>
    </row>
    <row r="57" spans="2:16" ht="18">
      <c r="B57" s="115">
        <v>53</v>
      </c>
      <c r="C57" s="261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4"/>
      <c r="L57" s="8" t="s">
        <v>71</v>
      </c>
      <c r="M57" s="42">
        <f>M14/2</f>
        <v>45.545000000000002</v>
      </c>
      <c r="N57" s="12" t="s">
        <v>72</v>
      </c>
      <c r="O57" s="101">
        <v>-148.56</v>
      </c>
      <c r="P57" s="59" t="s">
        <v>72</v>
      </c>
    </row>
    <row r="58" spans="2:16" ht="18">
      <c r="B58" s="115">
        <v>54</v>
      </c>
      <c r="C58" s="261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4"/>
      <c r="L58" s="8" t="s">
        <v>71</v>
      </c>
      <c r="M58" s="42">
        <f t="shared" ref="M58:M59" si="4">M15/2</f>
        <v>27.324999999999999</v>
      </c>
      <c r="N58" s="12" t="s">
        <v>72</v>
      </c>
      <c r="O58" s="101">
        <v>-89.14</v>
      </c>
      <c r="P58" s="59" t="s">
        <v>72</v>
      </c>
    </row>
    <row r="59" spans="2:16" ht="18">
      <c r="B59" s="115">
        <v>55</v>
      </c>
      <c r="C59" s="261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4"/>
      <c r="L59" s="8" t="s">
        <v>71</v>
      </c>
      <c r="M59" s="42">
        <f t="shared" si="4"/>
        <v>9.11</v>
      </c>
      <c r="N59" s="12" t="s">
        <v>72</v>
      </c>
      <c r="O59" s="101">
        <v>-29.72</v>
      </c>
      <c r="P59" s="59" t="s">
        <v>72</v>
      </c>
    </row>
    <row r="60" spans="2:16" ht="18">
      <c r="B60" s="116">
        <v>56</v>
      </c>
      <c r="C60" s="262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5"/>
      <c r="L60" s="10" t="s">
        <v>71</v>
      </c>
      <c r="M60" s="44">
        <f>M23/2</f>
        <v>63.76</v>
      </c>
      <c r="N60" s="13" t="s">
        <v>72</v>
      </c>
      <c r="O60" s="131">
        <v>-208</v>
      </c>
      <c r="P60" s="71" t="s">
        <v>72</v>
      </c>
    </row>
    <row r="61" spans="2:16" ht="18">
      <c r="B61" s="85">
        <v>1</v>
      </c>
      <c r="C61" s="266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8">
        <v>5500</v>
      </c>
      <c r="L61" s="9" t="s">
        <v>71</v>
      </c>
      <c r="M61" s="133">
        <v>198.54</v>
      </c>
      <c r="N61" s="15" t="s">
        <v>72</v>
      </c>
      <c r="O61" s="15">
        <v>0</v>
      </c>
      <c r="P61" s="74" t="s">
        <v>72</v>
      </c>
    </row>
    <row r="62" spans="2:16" ht="18">
      <c r="B62" s="75">
        <v>2</v>
      </c>
      <c r="C62" s="266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8"/>
      <c r="L62" s="8" t="s">
        <v>71</v>
      </c>
      <c r="M62" s="101">
        <v>234.98</v>
      </c>
      <c r="N62" s="12" t="s">
        <v>72</v>
      </c>
      <c r="O62" s="15">
        <v>0</v>
      </c>
      <c r="P62" s="59" t="s">
        <v>72</v>
      </c>
    </row>
    <row r="63" spans="2:16" ht="18">
      <c r="B63" s="75">
        <v>3</v>
      </c>
      <c r="C63" s="266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8"/>
      <c r="L63" s="8" t="s">
        <v>71</v>
      </c>
      <c r="M63" s="101">
        <v>271.41000000000003</v>
      </c>
      <c r="N63" s="12" t="s">
        <v>72</v>
      </c>
      <c r="O63" s="15">
        <v>0</v>
      </c>
      <c r="P63" s="59" t="s">
        <v>72</v>
      </c>
    </row>
    <row r="64" spans="2:16" ht="18">
      <c r="B64" s="75">
        <v>4</v>
      </c>
      <c r="C64" s="266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8"/>
      <c r="L64" s="8" t="s">
        <v>71</v>
      </c>
      <c r="M64" s="12">
        <v>0</v>
      </c>
      <c r="N64" s="12" t="s">
        <v>72</v>
      </c>
      <c r="O64" s="101">
        <v>409.92</v>
      </c>
      <c r="P64" s="59" t="s">
        <v>72</v>
      </c>
    </row>
    <row r="65" spans="2:16" ht="18">
      <c r="B65" s="75">
        <v>5</v>
      </c>
      <c r="C65" s="266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8"/>
      <c r="L65" s="8" t="s">
        <v>71</v>
      </c>
      <c r="M65" s="12">
        <v>0</v>
      </c>
      <c r="N65" s="12" t="s">
        <v>72</v>
      </c>
      <c r="O65" s="101">
        <v>291.06</v>
      </c>
      <c r="P65" s="59" t="s">
        <v>72</v>
      </c>
    </row>
    <row r="66" spans="2:16" ht="18">
      <c r="B66" s="75">
        <v>6</v>
      </c>
      <c r="C66" s="266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8"/>
      <c r="L66" s="8" t="s">
        <v>71</v>
      </c>
      <c r="M66" s="12">
        <v>0</v>
      </c>
      <c r="N66" s="12" t="s">
        <v>72</v>
      </c>
      <c r="O66" s="101">
        <v>172.26</v>
      </c>
      <c r="P66" s="59" t="s">
        <v>72</v>
      </c>
    </row>
    <row r="67" spans="2:16" ht="18">
      <c r="B67" s="75">
        <v>7</v>
      </c>
      <c r="C67" s="266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8"/>
      <c r="L67" s="8" t="s">
        <v>71</v>
      </c>
      <c r="M67" s="42">
        <f>M61/2</f>
        <v>99.27</v>
      </c>
      <c r="N67" s="12" t="s">
        <v>72</v>
      </c>
      <c r="O67" s="101">
        <v>733.76</v>
      </c>
      <c r="P67" s="59" t="s">
        <v>72</v>
      </c>
    </row>
    <row r="68" spans="2:16" ht="18">
      <c r="B68" s="75">
        <v>8</v>
      </c>
      <c r="C68" s="266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8"/>
      <c r="L68" s="8" t="s">
        <v>71</v>
      </c>
      <c r="M68" s="42">
        <f>M62/2</f>
        <v>117.49</v>
      </c>
      <c r="N68" s="12" t="s">
        <v>72</v>
      </c>
      <c r="O68" s="101">
        <v>674.36</v>
      </c>
      <c r="P68" s="59" t="s">
        <v>72</v>
      </c>
    </row>
    <row r="69" spans="2:16" ht="18">
      <c r="B69" s="75">
        <v>9</v>
      </c>
      <c r="C69" s="266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8"/>
      <c r="L69" s="8" t="s">
        <v>71</v>
      </c>
      <c r="M69" s="42">
        <f>M63/2</f>
        <v>135.70500000000001</v>
      </c>
      <c r="N69" s="12" t="s">
        <v>72</v>
      </c>
      <c r="O69" s="101">
        <v>614.92999999999995</v>
      </c>
      <c r="P69" s="59" t="s">
        <v>72</v>
      </c>
    </row>
    <row r="70" spans="2:16" ht="18">
      <c r="B70" s="75">
        <v>10</v>
      </c>
      <c r="C70" s="266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8"/>
      <c r="L70" s="8" t="s">
        <v>71</v>
      </c>
      <c r="M70" s="101">
        <v>125.68</v>
      </c>
      <c r="N70" s="12" t="s">
        <v>72</v>
      </c>
      <c r="O70" s="12">
        <v>0</v>
      </c>
      <c r="P70" s="59" t="s">
        <v>72</v>
      </c>
    </row>
    <row r="71" spans="2:16" ht="18">
      <c r="B71" s="75">
        <v>11</v>
      </c>
      <c r="C71" s="266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8"/>
      <c r="L71" s="8" t="s">
        <v>71</v>
      </c>
      <c r="M71" s="101">
        <v>89.23</v>
      </c>
      <c r="N71" s="12" t="s">
        <v>72</v>
      </c>
      <c r="O71" s="12">
        <v>0</v>
      </c>
      <c r="P71" s="59" t="s">
        <v>72</v>
      </c>
    </row>
    <row r="72" spans="2:16" ht="18">
      <c r="B72" s="75">
        <v>12</v>
      </c>
      <c r="C72" s="266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8"/>
      <c r="L72" s="8" t="s">
        <v>71</v>
      </c>
      <c r="M72" s="101">
        <v>52.81</v>
      </c>
      <c r="N72" s="12" t="s">
        <v>72</v>
      </c>
      <c r="O72" s="12">
        <v>0</v>
      </c>
      <c r="P72" s="59" t="s">
        <v>72</v>
      </c>
    </row>
    <row r="73" spans="2:16" ht="18">
      <c r="B73" s="75">
        <v>13</v>
      </c>
      <c r="C73" s="266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8"/>
      <c r="L73" s="8" t="s">
        <v>71</v>
      </c>
      <c r="M73" s="12">
        <v>0</v>
      </c>
      <c r="N73" s="12" t="s">
        <v>72</v>
      </c>
      <c r="O73" s="101">
        <v>647.65</v>
      </c>
      <c r="P73" s="59" t="s">
        <v>72</v>
      </c>
    </row>
    <row r="74" spans="2:16" ht="18">
      <c r="B74" s="75">
        <v>14</v>
      </c>
      <c r="C74" s="266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8"/>
      <c r="L74" s="8" t="s">
        <v>71</v>
      </c>
      <c r="M74" s="12">
        <v>0</v>
      </c>
      <c r="N74" s="12" t="s">
        <v>72</v>
      </c>
      <c r="O74" s="101">
        <v>766.45</v>
      </c>
      <c r="P74" s="59" t="s">
        <v>72</v>
      </c>
    </row>
    <row r="75" spans="2:16" ht="18">
      <c r="B75" s="75">
        <v>15</v>
      </c>
      <c r="C75" s="266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8"/>
      <c r="L75" s="8" t="s">
        <v>71</v>
      </c>
      <c r="M75" s="12">
        <v>0</v>
      </c>
      <c r="N75" s="12" t="s">
        <v>72</v>
      </c>
      <c r="O75" s="101">
        <v>885.35</v>
      </c>
      <c r="P75" s="59" t="s">
        <v>72</v>
      </c>
    </row>
    <row r="76" spans="2:16" ht="18">
      <c r="B76" s="75">
        <v>16</v>
      </c>
      <c r="C76" s="266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8"/>
      <c r="L76" s="8" t="s">
        <v>71</v>
      </c>
      <c r="M76" s="42">
        <f>M70/2</f>
        <v>62.84</v>
      </c>
      <c r="N76" s="12" t="s">
        <v>72</v>
      </c>
      <c r="O76" s="101">
        <v>852.6</v>
      </c>
      <c r="P76" s="59" t="s">
        <v>72</v>
      </c>
    </row>
    <row r="77" spans="2:16" ht="18">
      <c r="B77" s="75">
        <v>17</v>
      </c>
      <c r="C77" s="266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8"/>
      <c r="L77" s="8" t="s">
        <v>71</v>
      </c>
      <c r="M77" s="42">
        <f>M71/2</f>
        <v>44.615000000000002</v>
      </c>
      <c r="N77" s="12" t="s">
        <v>72</v>
      </c>
      <c r="O77" s="132">
        <v>912.02</v>
      </c>
      <c r="P77" s="59" t="s">
        <v>72</v>
      </c>
    </row>
    <row r="78" spans="2:16" ht="18">
      <c r="B78" s="75">
        <v>18</v>
      </c>
      <c r="C78" s="266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8"/>
      <c r="L78" s="8" t="s">
        <v>71</v>
      </c>
      <c r="M78" s="42">
        <f>M72/2</f>
        <v>26.405000000000001</v>
      </c>
      <c r="N78" s="12" t="s">
        <v>72</v>
      </c>
      <c r="O78" s="101">
        <v>971.5</v>
      </c>
      <c r="P78" s="59" t="s">
        <v>72</v>
      </c>
    </row>
    <row r="79" spans="2:16" ht="18">
      <c r="B79" s="75">
        <v>19</v>
      </c>
      <c r="C79" s="266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8"/>
      <c r="L79" s="8" t="s">
        <v>71</v>
      </c>
      <c r="M79" s="101">
        <v>162.1</v>
      </c>
      <c r="N79" s="12" t="s">
        <v>72</v>
      </c>
      <c r="O79" s="12">
        <v>0</v>
      </c>
      <c r="P79" s="59" t="s">
        <v>72</v>
      </c>
    </row>
    <row r="80" spans="2:16" ht="18">
      <c r="B80" s="75">
        <v>20</v>
      </c>
      <c r="C80" s="266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8"/>
      <c r="L80" s="8" t="s">
        <v>71</v>
      </c>
      <c r="M80" s="12">
        <v>0</v>
      </c>
      <c r="N80" s="12" t="s">
        <v>72</v>
      </c>
      <c r="O80" s="101">
        <v>528.79999999999995</v>
      </c>
      <c r="P80" s="59" t="s">
        <v>72</v>
      </c>
    </row>
    <row r="81" spans="2:16" ht="18">
      <c r="B81" s="75">
        <v>21</v>
      </c>
      <c r="C81" s="266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8"/>
      <c r="L81" s="8" t="s">
        <v>71</v>
      </c>
      <c r="M81" s="42">
        <f>M79/2</f>
        <v>81.05</v>
      </c>
      <c r="N81" s="12" t="s">
        <v>72</v>
      </c>
      <c r="O81" s="132">
        <v>793.14</v>
      </c>
      <c r="P81" s="59" t="s">
        <v>72</v>
      </c>
    </row>
    <row r="82" spans="2:16" ht="18">
      <c r="B82" s="75">
        <v>22</v>
      </c>
      <c r="C82" s="266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8"/>
      <c r="L82" s="8" t="s">
        <v>71</v>
      </c>
      <c r="M82" s="101">
        <v>-125.68</v>
      </c>
      <c r="N82" s="12" t="s">
        <v>72</v>
      </c>
      <c r="O82" s="12">
        <v>0</v>
      </c>
      <c r="P82" s="59" t="s">
        <v>72</v>
      </c>
    </row>
    <row r="83" spans="2:16" ht="18">
      <c r="B83" s="75">
        <v>23</v>
      </c>
      <c r="C83" s="266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8"/>
      <c r="L83" s="8" t="s">
        <v>71</v>
      </c>
      <c r="M83" s="101">
        <v>-89.23</v>
      </c>
      <c r="N83" s="12" t="s">
        <v>72</v>
      </c>
      <c r="O83" s="12">
        <v>0</v>
      </c>
      <c r="P83" s="59" t="s">
        <v>72</v>
      </c>
    </row>
    <row r="84" spans="2:16" ht="18">
      <c r="B84" s="75">
        <v>24</v>
      </c>
      <c r="C84" s="266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8"/>
      <c r="L84" s="8" t="s">
        <v>71</v>
      </c>
      <c r="M84" s="101">
        <v>-52.8</v>
      </c>
      <c r="N84" s="12" t="s">
        <v>72</v>
      </c>
      <c r="O84" s="12">
        <v>0</v>
      </c>
      <c r="P84" s="59" t="s">
        <v>72</v>
      </c>
    </row>
    <row r="85" spans="2:16" ht="18">
      <c r="B85" s="75">
        <v>25</v>
      </c>
      <c r="C85" s="266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8"/>
      <c r="L85" s="8" t="s">
        <v>71</v>
      </c>
      <c r="M85" s="42">
        <f>M82/2</f>
        <v>-62.84</v>
      </c>
      <c r="N85" s="12" t="s">
        <v>72</v>
      </c>
      <c r="O85" s="101">
        <v>204.95</v>
      </c>
      <c r="P85" s="59" t="s">
        <v>72</v>
      </c>
    </row>
    <row r="86" spans="2:16" ht="18">
      <c r="B86" s="75">
        <v>26</v>
      </c>
      <c r="C86" s="266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8"/>
      <c r="L86" s="8" t="s">
        <v>71</v>
      </c>
      <c r="M86" s="42">
        <f>M83/2</f>
        <v>-44.615000000000002</v>
      </c>
      <c r="N86" s="12" t="s">
        <v>72</v>
      </c>
      <c r="O86" s="101">
        <v>145.55000000000001</v>
      </c>
      <c r="P86" s="59" t="s">
        <v>72</v>
      </c>
    </row>
    <row r="87" spans="2:16" ht="18">
      <c r="B87" s="75">
        <v>27</v>
      </c>
      <c r="C87" s="266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8"/>
      <c r="L87" s="8" t="s">
        <v>71</v>
      </c>
      <c r="M87" s="42">
        <f>M84/2</f>
        <v>-26.4</v>
      </c>
      <c r="N87" s="12" t="s">
        <v>72</v>
      </c>
      <c r="O87" s="101">
        <v>86.15</v>
      </c>
      <c r="P87" s="59" t="s">
        <v>72</v>
      </c>
    </row>
    <row r="88" spans="2:16" ht="18">
      <c r="B88" s="75">
        <v>28</v>
      </c>
      <c r="C88" s="266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8"/>
      <c r="L88" s="8" t="s">
        <v>71</v>
      </c>
      <c r="M88" s="101">
        <v>-198.54</v>
      </c>
      <c r="N88" s="12" t="s">
        <v>72</v>
      </c>
      <c r="O88" s="12">
        <v>0</v>
      </c>
      <c r="P88" s="59" t="s">
        <v>72</v>
      </c>
    </row>
    <row r="89" spans="2:16" ht="18">
      <c r="B89" s="75">
        <v>29</v>
      </c>
      <c r="C89" s="266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8"/>
      <c r="L89" s="8" t="s">
        <v>71</v>
      </c>
      <c r="M89" s="101">
        <v>-234.98</v>
      </c>
      <c r="N89" s="12" t="s">
        <v>72</v>
      </c>
      <c r="O89" s="12">
        <v>0</v>
      </c>
      <c r="P89" s="59" t="s">
        <v>72</v>
      </c>
    </row>
    <row r="90" spans="2:16" ht="18">
      <c r="B90" s="75">
        <v>30</v>
      </c>
      <c r="C90" s="266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8"/>
      <c r="L90" s="8" t="s">
        <v>71</v>
      </c>
      <c r="M90" s="101">
        <v>-271.41000000000003</v>
      </c>
      <c r="N90" s="12" t="s">
        <v>72</v>
      </c>
      <c r="O90" s="12">
        <v>0</v>
      </c>
      <c r="P90" s="59" t="s">
        <v>72</v>
      </c>
    </row>
    <row r="91" spans="2:16" ht="18">
      <c r="B91" s="75">
        <v>31</v>
      </c>
      <c r="C91" s="266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8"/>
      <c r="L91" s="8" t="s">
        <v>71</v>
      </c>
      <c r="M91" s="42">
        <f>M88/2</f>
        <v>-99.27</v>
      </c>
      <c r="N91" s="12" t="s">
        <v>72</v>
      </c>
      <c r="O91" s="101">
        <v>323.8</v>
      </c>
      <c r="P91" s="59" t="s">
        <v>72</v>
      </c>
    </row>
    <row r="92" spans="2:16" ht="18">
      <c r="B92" s="75">
        <v>32</v>
      </c>
      <c r="C92" s="266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8"/>
      <c r="L92" s="8" t="s">
        <v>71</v>
      </c>
      <c r="M92" s="42">
        <f>M89/2</f>
        <v>-117.49</v>
      </c>
      <c r="N92" s="12" t="s">
        <v>72</v>
      </c>
      <c r="O92" s="101">
        <v>383.22</v>
      </c>
      <c r="P92" s="59" t="s">
        <v>72</v>
      </c>
    </row>
    <row r="93" spans="2:16" ht="18">
      <c r="B93" s="75">
        <v>33</v>
      </c>
      <c r="C93" s="266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8"/>
      <c r="L93" s="8" t="s">
        <v>71</v>
      </c>
      <c r="M93" s="42">
        <f>M90/2</f>
        <v>-135.70500000000001</v>
      </c>
      <c r="N93" s="12" t="s">
        <v>72</v>
      </c>
      <c r="O93" s="101">
        <v>442.65</v>
      </c>
      <c r="P93" s="59" t="s">
        <v>72</v>
      </c>
    </row>
    <row r="94" spans="2:16" ht="18">
      <c r="B94" s="75">
        <v>34</v>
      </c>
      <c r="C94" s="266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8"/>
      <c r="L94" s="8" t="s">
        <v>71</v>
      </c>
      <c r="M94" s="101">
        <v>-162.1</v>
      </c>
      <c r="N94" s="12" t="s">
        <v>72</v>
      </c>
      <c r="O94" s="12">
        <v>0</v>
      </c>
      <c r="P94" s="59" t="s">
        <v>72</v>
      </c>
    </row>
    <row r="95" spans="2:16" ht="18">
      <c r="B95" s="75">
        <v>35</v>
      </c>
      <c r="C95" s="266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8"/>
      <c r="L95" s="8" t="s">
        <v>71</v>
      </c>
      <c r="M95" s="42">
        <f>M94/2</f>
        <v>-81.05</v>
      </c>
      <c r="N95" s="12" t="s">
        <v>72</v>
      </c>
      <c r="O95" s="101">
        <v>264.41000000000003</v>
      </c>
      <c r="P95" s="59" t="s">
        <v>72</v>
      </c>
    </row>
    <row r="96" spans="2:16" ht="18">
      <c r="B96" s="75">
        <v>36</v>
      </c>
      <c r="C96" s="266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8"/>
      <c r="L96" s="8" t="s">
        <v>71</v>
      </c>
      <c r="M96" s="12">
        <v>0</v>
      </c>
      <c r="N96" s="12" t="s">
        <v>72</v>
      </c>
      <c r="O96" s="132">
        <v>-647.65</v>
      </c>
      <c r="P96" s="59" t="s">
        <v>72</v>
      </c>
    </row>
    <row r="97" spans="2:16" ht="18">
      <c r="B97" s="75">
        <v>37</v>
      </c>
      <c r="C97" s="266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8"/>
      <c r="L97" s="8" t="s">
        <v>71</v>
      </c>
      <c r="M97" s="12">
        <v>0</v>
      </c>
      <c r="N97" s="12" t="s">
        <v>72</v>
      </c>
      <c r="O97" s="101">
        <v>-766.5</v>
      </c>
      <c r="P97" s="59" t="s">
        <v>72</v>
      </c>
    </row>
    <row r="98" spans="2:16" ht="18">
      <c r="B98" s="75">
        <v>38</v>
      </c>
      <c r="C98" s="266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8"/>
      <c r="L98" s="8" t="s">
        <v>71</v>
      </c>
      <c r="M98" s="12">
        <v>0</v>
      </c>
      <c r="N98" s="12" t="s">
        <v>72</v>
      </c>
      <c r="O98" s="101">
        <v>-885.3</v>
      </c>
      <c r="P98" s="59" t="s">
        <v>72</v>
      </c>
    </row>
    <row r="99" spans="2:16" ht="18">
      <c r="B99" s="75">
        <v>39</v>
      </c>
      <c r="C99" s="266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8"/>
      <c r="L99" s="8" t="s">
        <v>71</v>
      </c>
      <c r="M99" s="42">
        <f>M82/2</f>
        <v>-62.84</v>
      </c>
      <c r="N99" s="12" t="s">
        <v>72</v>
      </c>
      <c r="O99" s="101">
        <v>-852.64</v>
      </c>
      <c r="P99" s="59" t="s">
        <v>72</v>
      </c>
    </row>
    <row r="100" spans="2:16" ht="18">
      <c r="B100" s="75">
        <v>40</v>
      </c>
      <c r="C100" s="266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8"/>
      <c r="L100" s="8" t="s">
        <v>71</v>
      </c>
      <c r="M100" s="42">
        <f>M83/2</f>
        <v>-44.615000000000002</v>
      </c>
      <c r="N100" s="12" t="s">
        <v>72</v>
      </c>
      <c r="O100" s="101">
        <v>-912.04</v>
      </c>
      <c r="P100" s="59" t="s">
        <v>72</v>
      </c>
    </row>
    <row r="101" spans="2:16" ht="18">
      <c r="B101" s="75">
        <v>41</v>
      </c>
      <c r="C101" s="266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8"/>
      <c r="L101" s="8" t="s">
        <v>71</v>
      </c>
      <c r="M101" s="42">
        <f>M84/2</f>
        <v>-26.4</v>
      </c>
      <c r="N101" s="12" t="s">
        <v>72</v>
      </c>
      <c r="O101" s="101">
        <v>-971.44</v>
      </c>
      <c r="P101" s="59" t="s">
        <v>72</v>
      </c>
    </row>
    <row r="102" spans="2:16" ht="18">
      <c r="B102" s="75">
        <v>42</v>
      </c>
      <c r="C102" s="266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8"/>
      <c r="L102" s="8" t="s">
        <v>71</v>
      </c>
      <c r="M102" s="12">
        <v>0</v>
      </c>
      <c r="N102" s="12" t="s">
        <v>72</v>
      </c>
      <c r="O102" s="101">
        <v>-409.92</v>
      </c>
      <c r="P102" s="59" t="s">
        <v>72</v>
      </c>
    </row>
    <row r="103" spans="2:16" ht="18">
      <c r="B103" s="75">
        <v>43</v>
      </c>
      <c r="C103" s="266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8"/>
      <c r="L103" s="8" t="s">
        <v>71</v>
      </c>
      <c r="M103" s="12">
        <v>0</v>
      </c>
      <c r="N103" s="12" t="s">
        <v>72</v>
      </c>
      <c r="O103" s="101">
        <v>-291.08</v>
      </c>
      <c r="P103" s="59" t="s">
        <v>72</v>
      </c>
    </row>
    <row r="104" spans="2:16" ht="18">
      <c r="B104" s="75">
        <v>44</v>
      </c>
      <c r="C104" s="266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8"/>
      <c r="L104" s="8" t="s">
        <v>71</v>
      </c>
      <c r="M104" s="12">
        <v>0</v>
      </c>
      <c r="N104" s="12" t="s">
        <v>72</v>
      </c>
      <c r="O104" s="101">
        <v>-172.24</v>
      </c>
      <c r="P104" s="59" t="s">
        <v>72</v>
      </c>
    </row>
    <row r="105" spans="2:16" ht="18">
      <c r="B105" s="75">
        <v>45</v>
      </c>
      <c r="C105" s="266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8"/>
      <c r="L105" s="8" t="s">
        <v>71</v>
      </c>
      <c r="M105" s="42">
        <f>M88/2</f>
        <v>-99.27</v>
      </c>
      <c r="N105" s="12" t="s">
        <v>72</v>
      </c>
      <c r="O105" s="101">
        <v>-733.74</v>
      </c>
      <c r="P105" s="59" t="s">
        <v>72</v>
      </c>
    </row>
    <row r="106" spans="2:16" ht="18">
      <c r="B106" s="75">
        <v>46</v>
      </c>
      <c r="C106" s="266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8"/>
      <c r="L106" s="8" t="s">
        <v>71</v>
      </c>
      <c r="M106" s="42">
        <f>M89/2</f>
        <v>-117.49</v>
      </c>
      <c r="N106" s="12" t="s">
        <v>72</v>
      </c>
      <c r="O106" s="101">
        <v>-674.35</v>
      </c>
      <c r="P106" s="59" t="s">
        <v>72</v>
      </c>
    </row>
    <row r="107" spans="2:16" ht="18">
      <c r="B107" s="75">
        <v>47</v>
      </c>
      <c r="C107" s="266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8"/>
      <c r="L107" s="8" t="s">
        <v>71</v>
      </c>
      <c r="M107" s="42">
        <f>M90/2</f>
        <v>-135.70500000000001</v>
      </c>
      <c r="N107" s="12" t="s">
        <v>72</v>
      </c>
      <c r="O107" s="101">
        <v>-614.91999999999996</v>
      </c>
      <c r="P107" s="59" t="s">
        <v>72</v>
      </c>
    </row>
    <row r="108" spans="2:16" ht="18">
      <c r="B108" s="75">
        <v>48</v>
      </c>
      <c r="C108" s="266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8"/>
      <c r="L108" s="8" t="s">
        <v>71</v>
      </c>
      <c r="M108" s="16">
        <v>0</v>
      </c>
      <c r="N108" s="12" t="s">
        <v>72</v>
      </c>
      <c r="O108" s="101">
        <v>-528.79999999999995</v>
      </c>
      <c r="P108" s="59" t="s">
        <v>72</v>
      </c>
    </row>
    <row r="109" spans="2:16" ht="18">
      <c r="B109" s="75">
        <v>49</v>
      </c>
      <c r="C109" s="266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8"/>
      <c r="L109" s="8" t="s">
        <v>71</v>
      </c>
      <c r="M109" s="42">
        <f>M94/2</f>
        <v>-81.05</v>
      </c>
      <c r="N109" s="12" t="s">
        <v>72</v>
      </c>
      <c r="O109" s="101">
        <v>-793.16</v>
      </c>
      <c r="P109" s="59" t="s">
        <v>72</v>
      </c>
    </row>
    <row r="110" spans="2:16" ht="18">
      <c r="B110" s="75">
        <v>50</v>
      </c>
      <c r="C110" s="266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8"/>
      <c r="L110" s="8" t="s">
        <v>71</v>
      </c>
      <c r="M110" s="42">
        <f>M61/2</f>
        <v>99.27</v>
      </c>
      <c r="N110" s="12" t="s">
        <v>72</v>
      </c>
      <c r="O110" s="101">
        <v>-323.81</v>
      </c>
      <c r="P110" s="59" t="s">
        <v>72</v>
      </c>
    </row>
    <row r="111" spans="2:16" ht="18">
      <c r="B111" s="75">
        <v>51</v>
      </c>
      <c r="C111" s="266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8"/>
      <c r="L111" s="8" t="s">
        <v>71</v>
      </c>
      <c r="M111" s="42">
        <f>M62/2</f>
        <v>117.49</v>
      </c>
      <c r="N111" s="12" t="s">
        <v>72</v>
      </c>
      <c r="O111" s="101">
        <v>-383.21</v>
      </c>
      <c r="P111" s="59" t="s">
        <v>72</v>
      </c>
    </row>
    <row r="112" spans="2:16" ht="18">
      <c r="B112" s="75">
        <v>52</v>
      </c>
      <c r="C112" s="266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8"/>
      <c r="L112" s="8" t="s">
        <v>71</v>
      </c>
      <c r="M112" s="42">
        <f>M63/2</f>
        <v>135.70500000000001</v>
      </c>
      <c r="N112" s="12" t="s">
        <v>72</v>
      </c>
      <c r="O112" s="101">
        <v>-442.63</v>
      </c>
      <c r="P112" s="59" t="s">
        <v>72</v>
      </c>
    </row>
    <row r="113" spans="2:16" ht="18">
      <c r="B113" s="75">
        <v>53</v>
      </c>
      <c r="C113" s="266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8"/>
      <c r="L113" s="8" t="s">
        <v>71</v>
      </c>
      <c r="M113" s="42">
        <f>M70/2</f>
        <v>62.84</v>
      </c>
      <c r="N113" s="12" t="s">
        <v>72</v>
      </c>
      <c r="O113" s="101">
        <v>-204.93</v>
      </c>
      <c r="P113" s="59" t="s">
        <v>72</v>
      </c>
    </row>
    <row r="114" spans="2:16" ht="18">
      <c r="B114" s="75">
        <v>54</v>
      </c>
      <c r="C114" s="266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8"/>
      <c r="L114" s="8" t="s">
        <v>71</v>
      </c>
      <c r="M114" s="42">
        <f>M71/2</f>
        <v>44.615000000000002</v>
      </c>
      <c r="N114" s="12" t="s">
        <v>72</v>
      </c>
      <c r="O114" s="101">
        <v>-145.52000000000001</v>
      </c>
      <c r="P114" s="59" t="s">
        <v>72</v>
      </c>
    </row>
    <row r="115" spans="2:16" ht="18">
      <c r="B115" s="75">
        <v>55</v>
      </c>
      <c r="C115" s="266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8"/>
      <c r="L115" s="8" t="s">
        <v>71</v>
      </c>
      <c r="M115" s="42">
        <f>M72/2</f>
        <v>26.405000000000001</v>
      </c>
      <c r="N115" s="12" t="s">
        <v>72</v>
      </c>
      <c r="O115" s="101">
        <v>-86.1</v>
      </c>
      <c r="P115" s="59" t="s">
        <v>72</v>
      </c>
    </row>
    <row r="116" spans="2:16" ht="18.75" thickBot="1">
      <c r="B116" s="33">
        <v>56</v>
      </c>
      <c r="C116" s="267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9"/>
      <c r="L116" s="11" t="s">
        <v>71</v>
      </c>
      <c r="M116" s="48">
        <f>M79/2</f>
        <v>81.05</v>
      </c>
      <c r="N116" s="14" t="s">
        <v>72</v>
      </c>
      <c r="O116" s="6">
        <v>-264.7</v>
      </c>
      <c r="P116" s="60" t="s">
        <v>72</v>
      </c>
    </row>
    <row r="117" spans="2:16">
      <c r="B117" s="122"/>
      <c r="C117" s="122"/>
      <c r="D117" s="122"/>
      <c r="E117" s="122"/>
      <c r="F117" s="122"/>
    </row>
    <row r="118" spans="2:16">
      <c r="B118" s="122"/>
      <c r="C118" s="122"/>
      <c r="D118" s="122"/>
      <c r="E118" s="122"/>
      <c r="F118" s="122"/>
    </row>
    <row r="119" spans="2:16">
      <c r="B119" s="122"/>
      <c r="C119" s="122"/>
      <c r="D119" s="122"/>
      <c r="E119" s="122"/>
      <c r="F119" s="122"/>
    </row>
    <row r="120" spans="2:16">
      <c r="B120" s="122"/>
      <c r="C120" s="122"/>
      <c r="D120" s="122"/>
      <c r="E120" s="122"/>
      <c r="F120" s="122"/>
    </row>
    <row r="121" spans="2:16">
      <c r="B121" s="122"/>
      <c r="C121" s="122"/>
      <c r="D121" s="122"/>
      <c r="E121" s="122"/>
      <c r="F121" s="122"/>
    </row>
    <row r="122" spans="2:16">
      <c r="B122" s="122"/>
      <c r="C122" s="122"/>
      <c r="D122" s="122"/>
      <c r="E122" s="122"/>
      <c r="F122" s="122"/>
    </row>
    <row r="123" spans="2:16">
      <c r="B123" s="122"/>
      <c r="C123" s="122"/>
      <c r="D123" s="122"/>
      <c r="E123" s="122"/>
      <c r="F123" s="122"/>
    </row>
    <row r="124" spans="2:16">
      <c r="B124" s="122"/>
      <c r="C124" s="122"/>
      <c r="D124" s="122"/>
      <c r="E124" s="122"/>
      <c r="F124" s="122"/>
    </row>
    <row r="125" spans="2:16">
      <c r="B125" s="122"/>
      <c r="C125" s="122"/>
      <c r="D125" s="122"/>
      <c r="E125" s="122"/>
      <c r="F125" s="122"/>
    </row>
    <row r="126" spans="2:16">
      <c r="B126" s="122"/>
      <c r="C126" s="122"/>
      <c r="D126" s="122"/>
      <c r="E126" s="122"/>
      <c r="F126" s="122"/>
    </row>
    <row r="127" spans="2:16">
      <c r="B127" s="122"/>
      <c r="C127" s="122"/>
      <c r="D127" s="122"/>
      <c r="E127" s="122"/>
      <c r="F127" s="122"/>
    </row>
    <row r="128" spans="2:16">
      <c r="B128" s="122"/>
      <c r="C128" s="122"/>
      <c r="D128" s="122"/>
      <c r="E128" s="122"/>
      <c r="F128" s="122"/>
    </row>
    <row r="129" spans="2:6">
      <c r="B129" s="122"/>
      <c r="C129" s="122"/>
      <c r="D129" s="122"/>
      <c r="E129" s="122"/>
      <c r="F129" s="122"/>
    </row>
    <row r="130" spans="2:6">
      <c r="B130" s="122"/>
      <c r="C130" s="122"/>
      <c r="D130" s="122"/>
      <c r="E130" s="122"/>
      <c r="F130" s="122"/>
    </row>
    <row r="131" spans="2:6">
      <c r="B131" s="122"/>
      <c r="C131" s="122"/>
      <c r="D131" s="122"/>
      <c r="E131" s="122"/>
      <c r="F131" s="122"/>
    </row>
    <row r="132" spans="2:6">
      <c r="B132" s="122"/>
      <c r="C132" s="122"/>
      <c r="D132" s="122"/>
      <c r="E132" s="122"/>
      <c r="F132" s="122"/>
    </row>
    <row r="133" spans="2:6">
      <c r="B133" s="122"/>
      <c r="C133" s="122"/>
      <c r="D133" s="122"/>
      <c r="E133" s="122"/>
      <c r="F133" s="122"/>
    </row>
    <row r="134" spans="2:6">
      <c r="B134" s="122"/>
      <c r="C134" s="122"/>
      <c r="D134" s="122"/>
      <c r="E134" s="122"/>
      <c r="F134" s="122"/>
    </row>
    <row r="135" spans="2:6">
      <c r="B135" s="122"/>
      <c r="C135" s="122"/>
      <c r="D135" s="122"/>
      <c r="E135" s="122"/>
      <c r="F135" s="122"/>
    </row>
    <row r="136" spans="2:6">
      <c r="B136" s="122"/>
      <c r="C136" s="122"/>
      <c r="D136" s="122"/>
      <c r="E136" s="122"/>
      <c r="F136" s="122"/>
    </row>
    <row r="137" spans="2:6">
      <c r="B137" s="122"/>
      <c r="C137" s="122"/>
      <c r="D137" s="122"/>
      <c r="E137" s="122"/>
      <c r="F137" s="122"/>
    </row>
    <row r="138" spans="2:6">
      <c r="B138" s="122"/>
      <c r="C138" s="122"/>
      <c r="D138" s="122"/>
      <c r="E138" s="122"/>
      <c r="F138" s="122"/>
    </row>
    <row r="139" spans="2:6">
      <c r="B139" s="122"/>
      <c r="C139" s="122"/>
      <c r="D139" s="122"/>
      <c r="E139" s="122"/>
      <c r="F139" s="122"/>
    </row>
    <row r="140" spans="2:6">
      <c r="B140" s="122"/>
      <c r="C140" s="122"/>
      <c r="D140" s="122"/>
      <c r="E140" s="122"/>
      <c r="F140" s="122"/>
    </row>
    <row r="141" spans="2:6">
      <c r="B141" s="122"/>
      <c r="C141" s="122"/>
      <c r="D141" s="122"/>
      <c r="E141" s="122"/>
      <c r="F141" s="122"/>
    </row>
    <row r="142" spans="2:6">
      <c r="B142" s="122"/>
      <c r="C142" s="122"/>
      <c r="D142" s="122"/>
      <c r="E142" s="122"/>
      <c r="F142" s="122"/>
    </row>
  </sheetData>
  <sheetProtection algorithmName="SHA-512" hashValue="jIHcmkX7RgEZSeO7ggDTNiV4sc2kCzdqqKmjsD/sn7HyvOVScG19zDH0dl6kYpMLmw7v8SEeDR/rScLD0nRQxA==" saltValue="JnaPerq4wBj7XmuVac9jQA==" spinCount="100000" sheet="1" objects="1" scenarios="1"/>
  <mergeCells count="22">
    <mergeCell ref="M4:N4"/>
    <mergeCell ref="O4:P4"/>
    <mergeCell ref="C5:C60"/>
    <mergeCell ref="K5:K60"/>
    <mergeCell ref="C61:C116"/>
    <mergeCell ref="K61:K116"/>
    <mergeCell ref="R2:V2"/>
    <mergeCell ref="R4:R10"/>
    <mergeCell ref="R11:R17"/>
    <mergeCell ref="R18:R24"/>
    <mergeCell ref="B2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4"/>
    <mergeCell ref="M3:P3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6"/>
  </sheetPr>
  <dimension ref="B1:W14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28.140625" defaultRowHeight="15"/>
  <cols>
    <col min="1" max="1" width="3.28515625" style="1" customWidth="1"/>
    <col min="2" max="2" width="6.5703125" style="1" customWidth="1"/>
    <col min="3" max="3" width="17.140625" style="1" customWidth="1"/>
    <col min="4" max="4" width="8.855468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855468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140625" style="1" customWidth="1"/>
    <col min="16" max="16" width="4.28515625" style="1" customWidth="1"/>
    <col min="17" max="17" width="3.28515625" style="1" customWidth="1"/>
    <col min="18" max="18" width="19.28515625" style="1" customWidth="1"/>
    <col min="19" max="19" width="20.7109375" style="1" customWidth="1"/>
    <col min="20" max="21" width="24.7109375" style="1" customWidth="1"/>
    <col min="22" max="22" width="20.7109375" style="1" customWidth="1"/>
    <col min="23" max="23" width="3.5703125" style="1" customWidth="1"/>
    <col min="24" max="26" width="9.140625" style="1"/>
    <col min="27" max="16384" width="28.140625" style="1"/>
  </cols>
  <sheetData>
    <row r="1" spans="2:23" ht="15.75" thickBot="1"/>
    <row r="2" spans="2:23" ht="24" customHeight="1">
      <c r="B2" s="227" t="s">
        <v>206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9"/>
      <c r="R2" s="227" t="s">
        <v>46</v>
      </c>
      <c r="S2" s="247"/>
      <c r="T2" s="228"/>
      <c r="U2" s="228"/>
      <c r="V2" s="229"/>
      <c r="W2" s="25"/>
    </row>
    <row r="3" spans="2:23" ht="24" customHeight="1">
      <c r="B3" s="252" t="s">
        <v>47</v>
      </c>
      <c r="C3" s="225" t="s">
        <v>9</v>
      </c>
      <c r="D3" s="253" t="s">
        <v>38</v>
      </c>
      <c r="E3" s="253" t="s">
        <v>207</v>
      </c>
      <c r="F3" s="253" t="s">
        <v>49</v>
      </c>
      <c r="G3" s="253" t="s">
        <v>50</v>
      </c>
      <c r="H3" s="225" t="s">
        <v>51</v>
      </c>
      <c r="I3" s="225" t="s">
        <v>52</v>
      </c>
      <c r="J3" s="225" t="s">
        <v>53</v>
      </c>
      <c r="K3" s="253" t="s">
        <v>54</v>
      </c>
      <c r="L3" s="253"/>
      <c r="M3" s="254" t="s">
        <v>55</v>
      </c>
      <c r="N3" s="255"/>
      <c r="O3" s="255"/>
      <c r="P3" s="256"/>
      <c r="R3" s="50" t="s">
        <v>56</v>
      </c>
      <c r="S3" s="81" t="s">
        <v>57</v>
      </c>
      <c r="T3" s="51" t="s">
        <v>58</v>
      </c>
      <c r="U3" s="51" t="s">
        <v>59</v>
      </c>
      <c r="V3" s="52" t="s">
        <v>60</v>
      </c>
      <c r="W3" s="25"/>
    </row>
    <row r="4" spans="2:23">
      <c r="B4" s="252"/>
      <c r="C4" s="226"/>
      <c r="D4" s="253"/>
      <c r="E4" s="253"/>
      <c r="F4" s="253"/>
      <c r="G4" s="253"/>
      <c r="H4" s="226"/>
      <c r="I4" s="226"/>
      <c r="J4" s="226"/>
      <c r="K4" s="253"/>
      <c r="L4" s="253"/>
      <c r="M4" s="257" t="s">
        <v>61</v>
      </c>
      <c r="N4" s="258"/>
      <c r="O4" s="253" t="s">
        <v>62</v>
      </c>
      <c r="P4" s="259"/>
      <c r="R4" s="248" t="s">
        <v>63</v>
      </c>
      <c r="S4" s="134">
        <v>8.15</v>
      </c>
      <c r="T4" s="125">
        <f>(300/12)*S4</f>
        <v>203.75</v>
      </c>
      <c r="U4" s="125">
        <f>1.35582*T4</f>
        <v>276.24832500000002</v>
      </c>
      <c r="V4" s="123">
        <v>0</v>
      </c>
      <c r="W4" s="25"/>
    </row>
    <row r="5" spans="2:23" ht="18">
      <c r="B5" s="115">
        <v>1</v>
      </c>
      <c r="C5" s="260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3" t="s">
        <v>70</v>
      </c>
      <c r="L5" s="8" t="s">
        <v>71</v>
      </c>
      <c r="M5" s="101">
        <v>163.95</v>
      </c>
      <c r="N5" s="12" t="s">
        <v>72</v>
      </c>
      <c r="O5" s="12">
        <v>0</v>
      </c>
      <c r="P5" s="59" t="s">
        <v>72</v>
      </c>
      <c r="R5" s="248"/>
      <c r="S5" s="134">
        <v>7.7</v>
      </c>
      <c r="T5" s="125">
        <f t="shared" ref="T5:T24" si="0">(300/12)*S5</f>
        <v>192.5</v>
      </c>
      <c r="U5" s="125">
        <f t="shared" ref="U5:U24" si="1">1.35582*T5</f>
        <v>260.99535000000003</v>
      </c>
      <c r="V5" s="123">
        <v>2000</v>
      </c>
      <c r="W5" s="25"/>
    </row>
    <row r="6" spans="2:23" ht="18">
      <c r="B6" s="115">
        <v>2</v>
      </c>
      <c r="C6" s="261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4"/>
      <c r="L6" s="8" t="s">
        <v>71</v>
      </c>
      <c r="M6" s="101">
        <v>200.39</v>
      </c>
      <c r="N6" s="12" t="s">
        <v>72</v>
      </c>
      <c r="O6" s="12">
        <v>0</v>
      </c>
      <c r="P6" s="59" t="s">
        <v>72</v>
      </c>
      <c r="R6" s="248"/>
      <c r="S6" s="134">
        <v>7.3</v>
      </c>
      <c r="T6" s="125">
        <f t="shared" si="0"/>
        <v>182.5</v>
      </c>
      <c r="U6" s="125">
        <f t="shared" si="1"/>
        <v>247.43715</v>
      </c>
      <c r="V6" s="123">
        <v>4000</v>
      </c>
      <c r="W6" s="25"/>
    </row>
    <row r="7" spans="2:23" ht="18">
      <c r="B7" s="115">
        <v>3</v>
      </c>
      <c r="C7" s="261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4"/>
      <c r="L7" s="8" t="s">
        <v>71</v>
      </c>
      <c r="M7" s="101">
        <v>236.82</v>
      </c>
      <c r="N7" s="12" t="s">
        <v>72</v>
      </c>
      <c r="O7" s="12">
        <v>0</v>
      </c>
      <c r="P7" s="59" t="s">
        <v>72</v>
      </c>
      <c r="R7" s="248"/>
      <c r="S7" s="134">
        <v>6.85</v>
      </c>
      <c r="T7" s="125">
        <f t="shared" si="0"/>
        <v>171.25</v>
      </c>
      <c r="U7" s="125">
        <f t="shared" si="1"/>
        <v>232.18417500000001</v>
      </c>
      <c r="V7" s="123">
        <v>6000</v>
      </c>
      <c r="W7" s="25"/>
    </row>
    <row r="8" spans="2:23" ht="18">
      <c r="B8" s="115">
        <v>4</v>
      </c>
      <c r="C8" s="261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4"/>
      <c r="L8" s="8" t="s">
        <v>71</v>
      </c>
      <c r="M8" s="12">
        <v>0</v>
      </c>
      <c r="N8" s="12" t="s">
        <v>72</v>
      </c>
      <c r="O8" s="101">
        <v>297.12</v>
      </c>
      <c r="P8" s="59" t="s">
        <v>72</v>
      </c>
      <c r="R8" s="248"/>
      <c r="S8" s="134">
        <v>6.4</v>
      </c>
      <c r="T8" s="125">
        <f t="shared" si="0"/>
        <v>160</v>
      </c>
      <c r="U8" s="125">
        <f t="shared" si="1"/>
        <v>216.93119999999999</v>
      </c>
      <c r="V8" s="123">
        <v>8000</v>
      </c>
      <c r="W8" s="25"/>
    </row>
    <row r="9" spans="2:23" ht="18">
      <c r="B9" s="115">
        <v>5</v>
      </c>
      <c r="C9" s="261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4"/>
      <c r="L9" s="8" t="s">
        <v>71</v>
      </c>
      <c r="M9" s="12">
        <v>0</v>
      </c>
      <c r="N9" s="12" t="s">
        <v>72</v>
      </c>
      <c r="O9" s="101">
        <v>178.26</v>
      </c>
      <c r="P9" s="59" t="s">
        <v>72</v>
      </c>
      <c r="R9" s="248"/>
      <c r="S9" s="134">
        <v>5.9</v>
      </c>
      <c r="T9" s="125">
        <f t="shared" si="0"/>
        <v>147.5</v>
      </c>
      <c r="U9" s="125">
        <f t="shared" si="1"/>
        <v>199.98345</v>
      </c>
      <c r="V9" s="123">
        <v>10000</v>
      </c>
      <c r="W9" s="25"/>
    </row>
    <row r="10" spans="2:23" ht="18">
      <c r="B10" s="115">
        <v>6</v>
      </c>
      <c r="C10" s="261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4"/>
      <c r="L10" s="8" t="s">
        <v>71</v>
      </c>
      <c r="M10" s="12">
        <v>0</v>
      </c>
      <c r="N10" s="12" t="s">
        <v>72</v>
      </c>
      <c r="O10" s="101">
        <v>59.41</v>
      </c>
      <c r="P10" s="59" t="s">
        <v>72</v>
      </c>
      <c r="R10" s="235"/>
      <c r="S10" s="135">
        <v>5.7</v>
      </c>
      <c r="T10" s="127">
        <f t="shared" si="0"/>
        <v>142.5</v>
      </c>
      <c r="U10" s="127">
        <f t="shared" si="1"/>
        <v>193.20435000000001</v>
      </c>
      <c r="V10" s="140">
        <v>11000</v>
      </c>
      <c r="W10" s="25"/>
    </row>
    <row r="11" spans="2:23" ht="18">
      <c r="B11" s="115">
        <v>7</v>
      </c>
      <c r="C11" s="261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4"/>
      <c r="L11" s="8" t="s">
        <v>71</v>
      </c>
      <c r="M11" s="42">
        <f>M5/2</f>
        <v>81.974999999999994</v>
      </c>
      <c r="N11" s="12" t="s">
        <v>72</v>
      </c>
      <c r="O11" s="101">
        <v>564.54</v>
      </c>
      <c r="P11" s="59" t="s">
        <v>72</v>
      </c>
      <c r="R11" s="249" t="s">
        <v>92</v>
      </c>
      <c r="S11" s="136">
        <v>9.1999999999999993</v>
      </c>
      <c r="T11" s="128">
        <f t="shared" si="0"/>
        <v>229.99999999999997</v>
      </c>
      <c r="U11" s="128">
        <f t="shared" si="1"/>
        <v>311.83859999999999</v>
      </c>
      <c r="V11" s="141">
        <v>0</v>
      </c>
      <c r="W11" s="25"/>
    </row>
    <row r="12" spans="2:23" ht="18">
      <c r="B12" s="115">
        <v>8</v>
      </c>
      <c r="C12" s="261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4"/>
      <c r="L12" s="8" t="s">
        <v>71</v>
      </c>
      <c r="M12" s="42">
        <f>M6/2</f>
        <v>100.19499999999999</v>
      </c>
      <c r="N12" s="12" t="s">
        <v>72</v>
      </c>
      <c r="O12" s="101">
        <v>505.12</v>
      </c>
      <c r="P12" s="59" t="s">
        <v>72</v>
      </c>
      <c r="R12" s="248"/>
      <c r="S12" s="134">
        <v>8.75</v>
      </c>
      <c r="T12" s="125">
        <f t="shared" si="0"/>
        <v>218.75</v>
      </c>
      <c r="U12" s="125">
        <f t="shared" si="1"/>
        <v>296.58562499999999</v>
      </c>
      <c r="V12" s="123">
        <v>2000</v>
      </c>
      <c r="W12" s="25"/>
    </row>
    <row r="13" spans="2:23" ht="18">
      <c r="B13" s="115">
        <v>9</v>
      </c>
      <c r="C13" s="261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4"/>
      <c r="L13" s="8" t="s">
        <v>71</v>
      </c>
      <c r="M13" s="42">
        <f>M7/2</f>
        <v>118.41</v>
      </c>
      <c r="N13" s="12" t="s">
        <v>72</v>
      </c>
      <c r="O13" s="101">
        <v>445.666</v>
      </c>
      <c r="P13" s="59" t="s">
        <v>72</v>
      </c>
      <c r="R13" s="248"/>
      <c r="S13" s="134">
        <v>8.25</v>
      </c>
      <c r="T13" s="125">
        <f t="shared" si="0"/>
        <v>206.25</v>
      </c>
      <c r="U13" s="125">
        <f t="shared" si="1"/>
        <v>279.63787500000001</v>
      </c>
      <c r="V13" s="123">
        <v>4000</v>
      </c>
      <c r="W13" s="25"/>
    </row>
    <row r="14" spans="2:23" ht="18">
      <c r="B14" s="115">
        <v>10</v>
      </c>
      <c r="C14" s="261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4"/>
      <c r="L14" s="8" t="s">
        <v>71</v>
      </c>
      <c r="M14" s="101">
        <v>91.09</v>
      </c>
      <c r="N14" s="12" t="s">
        <v>72</v>
      </c>
      <c r="O14" s="12">
        <v>0</v>
      </c>
      <c r="P14" s="59" t="s">
        <v>72</v>
      </c>
      <c r="R14" s="248"/>
      <c r="S14" s="134">
        <v>7.85</v>
      </c>
      <c r="T14" s="125">
        <f t="shared" si="0"/>
        <v>196.25</v>
      </c>
      <c r="U14" s="125">
        <f t="shared" si="1"/>
        <v>266.07967500000001</v>
      </c>
      <c r="V14" s="123">
        <v>6000</v>
      </c>
      <c r="W14" s="25"/>
    </row>
    <row r="15" spans="2:23" ht="18">
      <c r="B15" s="115">
        <v>11</v>
      </c>
      <c r="C15" s="261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4"/>
      <c r="L15" s="8" t="s">
        <v>71</v>
      </c>
      <c r="M15" s="101">
        <v>54.65</v>
      </c>
      <c r="N15" s="12" t="s">
        <v>72</v>
      </c>
      <c r="O15" s="12">
        <v>0</v>
      </c>
      <c r="P15" s="59" t="s">
        <v>72</v>
      </c>
      <c r="R15" s="248"/>
      <c r="S15" s="134">
        <v>7.4</v>
      </c>
      <c r="T15" s="125">
        <f t="shared" si="0"/>
        <v>185</v>
      </c>
      <c r="U15" s="125">
        <f t="shared" si="1"/>
        <v>250.82670000000002</v>
      </c>
      <c r="V15" s="123">
        <v>8000</v>
      </c>
      <c r="W15" s="25"/>
    </row>
    <row r="16" spans="2:23" ht="18">
      <c r="B16" s="115">
        <v>12</v>
      </c>
      <c r="C16" s="261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4"/>
      <c r="L16" s="8" t="s">
        <v>71</v>
      </c>
      <c r="M16" s="101">
        <v>18.22</v>
      </c>
      <c r="N16" s="12" t="s">
        <v>72</v>
      </c>
      <c r="O16" s="12">
        <v>0</v>
      </c>
      <c r="P16" s="59" t="s">
        <v>72</v>
      </c>
      <c r="R16" s="248"/>
      <c r="S16" s="134">
        <v>6.9</v>
      </c>
      <c r="T16" s="125">
        <f t="shared" si="0"/>
        <v>172.5</v>
      </c>
      <c r="U16" s="125">
        <f t="shared" si="1"/>
        <v>233.87895</v>
      </c>
      <c r="V16" s="123">
        <v>10000</v>
      </c>
      <c r="W16" s="25"/>
    </row>
    <row r="17" spans="2:23" ht="18">
      <c r="B17" s="115">
        <v>13</v>
      </c>
      <c r="C17" s="261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4"/>
      <c r="L17" s="8" t="s">
        <v>71</v>
      </c>
      <c r="M17" s="12">
        <v>0</v>
      </c>
      <c r="N17" s="12" t="s">
        <v>72</v>
      </c>
      <c r="O17" s="101">
        <v>534.82000000000005</v>
      </c>
      <c r="P17" s="59" t="s">
        <v>72</v>
      </c>
      <c r="R17" s="250"/>
      <c r="S17" s="137">
        <v>6.65</v>
      </c>
      <c r="T17" s="129">
        <f t="shared" si="0"/>
        <v>166.25</v>
      </c>
      <c r="U17" s="129">
        <f t="shared" si="1"/>
        <v>225.40507500000001</v>
      </c>
      <c r="V17" s="142">
        <v>11000</v>
      </c>
      <c r="W17" s="25"/>
    </row>
    <row r="18" spans="2:23" ht="18">
      <c r="B18" s="115">
        <v>14</v>
      </c>
      <c r="C18" s="261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4"/>
      <c r="L18" s="8" t="s">
        <v>71</v>
      </c>
      <c r="M18" s="12">
        <v>0</v>
      </c>
      <c r="N18" s="12" t="s">
        <v>72</v>
      </c>
      <c r="O18" s="101">
        <v>653.67999999999995</v>
      </c>
      <c r="P18" s="59" t="s">
        <v>72</v>
      </c>
      <c r="R18" s="236" t="s">
        <v>110</v>
      </c>
      <c r="S18" s="138">
        <v>10.199999999999999</v>
      </c>
      <c r="T18" s="130">
        <f t="shared" si="0"/>
        <v>254.99999999999997</v>
      </c>
      <c r="U18" s="130">
        <f t="shared" si="1"/>
        <v>345.73409999999996</v>
      </c>
      <c r="V18" s="143">
        <v>0</v>
      </c>
      <c r="W18" s="25"/>
    </row>
    <row r="19" spans="2:23" ht="18">
      <c r="B19" s="115">
        <v>15</v>
      </c>
      <c r="C19" s="261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4"/>
      <c r="L19" s="8" t="s">
        <v>71</v>
      </c>
      <c r="M19" s="12">
        <v>0</v>
      </c>
      <c r="N19" s="12" t="s">
        <v>72</v>
      </c>
      <c r="O19" s="101">
        <v>772.52</v>
      </c>
      <c r="P19" s="59" t="s">
        <v>72</v>
      </c>
      <c r="R19" s="248"/>
      <c r="S19" s="134">
        <v>9.75</v>
      </c>
      <c r="T19" s="125">
        <f t="shared" si="0"/>
        <v>243.75</v>
      </c>
      <c r="U19" s="125">
        <f t="shared" si="1"/>
        <v>330.48112500000002</v>
      </c>
      <c r="V19" s="123">
        <v>2000</v>
      </c>
      <c r="W19" s="25"/>
    </row>
    <row r="20" spans="2:23" ht="18">
      <c r="B20" s="115">
        <v>16</v>
      </c>
      <c r="C20" s="261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4"/>
      <c r="L20" s="8" t="s">
        <v>71</v>
      </c>
      <c r="M20" s="42">
        <f>M14/2</f>
        <v>45.545000000000002</v>
      </c>
      <c r="N20" s="12" t="s">
        <v>72</v>
      </c>
      <c r="O20" s="101">
        <v>683.42</v>
      </c>
      <c r="P20" s="59" t="s">
        <v>72</v>
      </c>
      <c r="R20" s="248"/>
      <c r="S20" s="134">
        <v>9.3000000000000007</v>
      </c>
      <c r="T20" s="125">
        <f t="shared" si="0"/>
        <v>232.50000000000003</v>
      </c>
      <c r="U20" s="125">
        <f t="shared" si="1"/>
        <v>315.22815000000003</v>
      </c>
      <c r="V20" s="123">
        <v>4000</v>
      </c>
      <c r="W20" s="25"/>
    </row>
    <row r="21" spans="2:23" ht="18">
      <c r="B21" s="115">
        <v>17</v>
      </c>
      <c r="C21" s="261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4"/>
      <c r="L21" s="8" t="s">
        <v>71</v>
      </c>
      <c r="M21" s="42">
        <f>M15/2</f>
        <v>27.324999999999999</v>
      </c>
      <c r="N21" s="12" t="s">
        <v>72</v>
      </c>
      <c r="O21" s="132">
        <v>742.82</v>
      </c>
      <c r="P21" s="59" t="s">
        <v>72</v>
      </c>
      <c r="R21" s="248"/>
      <c r="S21" s="134">
        <v>8.85</v>
      </c>
      <c r="T21" s="125">
        <f t="shared" si="0"/>
        <v>221.25</v>
      </c>
      <c r="U21" s="125">
        <f t="shared" si="1"/>
        <v>299.97517499999998</v>
      </c>
      <c r="V21" s="123">
        <v>6000</v>
      </c>
      <c r="W21" s="25"/>
    </row>
    <row r="22" spans="2:23" ht="18">
      <c r="B22" s="115">
        <v>18</v>
      </c>
      <c r="C22" s="261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4"/>
      <c r="L22" s="8" t="s">
        <v>71</v>
      </c>
      <c r="M22" s="42">
        <f>M16/2</f>
        <v>9.11</v>
      </c>
      <c r="N22" s="12" t="s">
        <v>72</v>
      </c>
      <c r="O22" s="132">
        <v>802.24</v>
      </c>
      <c r="P22" s="59" t="s">
        <v>72</v>
      </c>
      <c r="R22" s="248"/>
      <c r="S22" s="134">
        <v>8.4499999999999993</v>
      </c>
      <c r="T22" s="125">
        <f t="shared" si="0"/>
        <v>211.24999999999997</v>
      </c>
      <c r="U22" s="125">
        <f t="shared" si="1"/>
        <v>286.41697499999998</v>
      </c>
      <c r="V22" s="123">
        <v>8000</v>
      </c>
      <c r="W22" s="25"/>
    </row>
    <row r="23" spans="2:23" ht="18">
      <c r="B23" s="115">
        <v>19</v>
      </c>
      <c r="C23" s="261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4"/>
      <c r="L23" s="8" t="s">
        <v>71</v>
      </c>
      <c r="M23" s="101">
        <v>127.52</v>
      </c>
      <c r="N23" s="12" t="s">
        <v>72</v>
      </c>
      <c r="O23" s="12">
        <v>0</v>
      </c>
      <c r="P23" s="59" t="s">
        <v>72</v>
      </c>
      <c r="R23" s="248"/>
      <c r="S23" s="134">
        <v>7.95</v>
      </c>
      <c r="T23" s="125">
        <f t="shared" si="0"/>
        <v>198.75</v>
      </c>
      <c r="U23" s="125">
        <f t="shared" si="1"/>
        <v>269.46922499999999</v>
      </c>
      <c r="V23" s="123">
        <v>10000</v>
      </c>
      <c r="W23" s="25"/>
    </row>
    <row r="24" spans="2:23" ht="18.75" thickBot="1">
      <c r="B24" s="115">
        <v>20</v>
      </c>
      <c r="C24" s="261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4"/>
      <c r="L24" s="8" t="s">
        <v>71</v>
      </c>
      <c r="M24" s="12">
        <v>0</v>
      </c>
      <c r="N24" s="12" t="s">
        <v>72</v>
      </c>
      <c r="O24" s="101">
        <v>415.98</v>
      </c>
      <c r="P24" s="59" t="s">
        <v>72</v>
      </c>
      <c r="R24" s="251"/>
      <c r="S24" s="139">
        <v>7.7</v>
      </c>
      <c r="T24" s="126">
        <f t="shared" si="0"/>
        <v>192.5</v>
      </c>
      <c r="U24" s="126">
        <f t="shared" si="1"/>
        <v>260.99535000000003</v>
      </c>
      <c r="V24" s="124">
        <v>11000</v>
      </c>
      <c r="W24" s="25"/>
    </row>
    <row r="25" spans="2:23" ht="18">
      <c r="B25" s="115">
        <v>21</v>
      </c>
      <c r="C25" s="261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4"/>
      <c r="L25" s="8" t="s">
        <v>71</v>
      </c>
      <c r="M25" s="42">
        <f>M23/2</f>
        <v>63.76</v>
      </c>
      <c r="N25" s="12" t="s">
        <v>72</v>
      </c>
      <c r="O25" s="101">
        <v>623.97</v>
      </c>
      <c r="P25" s="59" t="s">
        <v>72</v>
      </c>
      <c r="W25" s="25"/>
    </row>
    <row r="26" spans="2:23" ht="18">
      <c r="B26" s="115">
        <v>22</v>
      </c>
      <c r="C26" s="261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4"/>
      <c r="L26" s="8" t="s">
        <v>71</v>
      </c>
      <c r="M26" s="101">
        <v>-91.09</v>
      </c>
      <c r="N26" s="12" t="s">
        <v>72</v>
      </c>
      <c r="O26" s="12">
        <v>0</v>
      </c>
      <c r="P26" s="59" t="s">
        <v>72</v>
      </c>
      <c r="W26" s="25"/>
    </row>
    <row r="27" spans="2:23" ht="18">
      <c r="B27" s="115">
        <v>23</v>
      </c>
      <c r="C27" s="261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4"/>
      <c r="L27" s="8" t="s">
        <v>71</v>
      </c>
      <c r="M27" s="101">
        <v>-54.65</v>
      </c>
      <c r="N27" s="12" t="s">
        <v>72</v>
      </c>
      <c r="O27" s="12">
        <v>0</v>
      </c>
      <c r="P27" s="59" t="s">
        <v>72</v>
      </c>
      <c r="W27" s="25"/>
    </row>
    <row r="28" spans="2:23" ht="18">
      <c r="B28" s="115">
        <v>24</v>
      </c>
      <c r="C28" s="261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4"/>
      <c r="L28" s="8" t="s">
        <v>71</v>
      </c>
      <c r="M28" s="101">
        <v>-18.22</v>
      </c>
      <c r="N28" s="12" t="s">
        <v>72</v>
      </c>
      <c r="O28" s="12">
        <v>0</v>
      </c>
      <c r="P28" s="59" t="s">
        <v>72</v>
      </c>
    </row>
    <row r="29" spans="2:23" ht="18">
      <c r="B29" s="115">
        <v>25</v>
      </c>
      <c r="C29" s="261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4"/>
      <c r="L29" s="8" t="s">
        <v>71</v>
      </c>
      <c r="M29" s="42">
        <f>M26/2</f>
        <v>-45.545000000000002</v>
      </c>
      <c r="N29" s="12" t="s">
        <v>72</v>
      </c>
      <c r="O29" s="101">
        <v>148.52000000000001</v>
      </c>
      <c r="P29" s="59" t="s">
        <v>72</v>
      </c>
    </row>
    <row r="30" spans="2:23" ht="18">
      <c r="B30" s="115">
        <v>26</v>
      </c>
      <c r="C30" s="261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4"/>
      <c r="L30" s="8" t="s">
        <v>71</v>
      </c>
      <c r="M30" s="42">
        <f>M27/2</f>
        <v>-27.324999999999999</v>
      </c>
      <c r="N30" s="12" t="s">
        <v>72</v>
      </c>
      <c r="O30" s="101">
        <v>89.11</v>
      </c>
      <c r="P30" s="59" t="s">
        <v>72</v>
      </c>
    </row>
    <row r="31" spans="2:23" ht="18">
      <c r="B31" s="115">
        <v>27</v>
      </c>
      <c r="C31" s="261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4"/>
      <c r="L31" s="8" t="s">
        <v>71</v>
      </c>
      <c r="M31" s="42">
        <f>M28/2</f>
        <v>-9.11</v>
      </c>
      <c r="N31" s="12" t="s">
        <v>72</v>
      </c>
      <c r="O31" s="101">
        <v>29.72</v>
      </c>
      <c r="P31" s="59" t="s">
        <v>72</v>
      </c>
    </row>
    <row r="32" spans="2:23" ht="18">
      <c r="B32" s="115">
        <v>28</v>
      </c>
      <c r="C32" s="261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4"/>
      <c r="L32" s="8" t="s">
        <v>71</v>
      </c>
      <c r="M32" s="101">
        <v>-163.95</v>
      </c>
      <c r="N32" s="12" t="s">
        <v>72</v>
      </c>
      <c r="O32" s="12">
        <v>0</v>
      </c>
      <c r="P32" s="59" t="s">
        <v>72</v>
      </c>
    </row>
    <row r="33" spans="2:16" ht="18">
      <c r="B33" s="115">
        <v>29</v>
      </c>
      <c r="C33" s="261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4"/>
      <c r="L33" s="8" t="s">
        <v>71</v>
      </c>
      <c r="M33" s="101">
        <v>-200.39</v>
      </c>
      <c r="N33" s="12" t="s">
        <v>72</v>
      </c>
      <c r="O33" s="12">
        <v>0</v>
      </c>
      <c r="P33" s="59" t="s">
        <v>72</v>
      </c>
    </row>
    <row r="34" spans="2:16" ht="18">
      <c r="B34" s="115">
        <v>30</v>
      </c>
      <c r="C34" s="261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4"/>
      <c r="L34" s="8" t="s">
        <v>71</v>
      </c>
      <c r="M34" s="101">
        <v>-236.82</v>
      </c>
      <c r="N34" s="12" t="s">
        <v>72</v>
      </c>
      <c r="O34" s="12">
        <v>0</v>
      </c>
      <c r="P34" s="59" t="s">
        <v>72</v>
      </c>
    </row>
    <row r="35" spans="2:16" ht="18">
      <c r="B35" s="115">
        <v>31</v>
      </c>
      <c r="C35" s="261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4"/>
      <c r="L35" s="8" t="s">
        <v>71</v>
      </c>
      <c r="M35" s="42">
        <f>M32/2</f>
        <v>-81.974999999999994</v>
      </c>
      <c r="N35" s="12" t="s">
        <v>72</v>
      </c>
      <c r="O35" s="132">
        <v>267.39</v>
      </c>
      <c r="P35" s="59" t="s">
        <v>72</v>
      </c>
    </row>
    <row r="36" spans="2:16" ht="18">
      <c r="B36" s="115">
        <v>32</v>
      </c>
      <c r="C36" s="261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4"/>
      <c r="L36" s="8" t="s">
        <v>71</v>
      </c>
      <c r="M36" s="42">
        <f>M33/2</f>
        <v>-100.19499999999999</v>
      </c>
      <c r="N36" s="12" t="s">
        <v>72</v>
      </c>
      <c r="O36" s="132">
        <v>326.82</v>
      </c>
      <c r="P36" s="59" t="s">
        <v>72</v>
      </c>
    </row>
    <row r="37" spans="2:16" ht="18">
      <c r="B37" s="115">
        <v>33</v>
      </c>
      <c r="C37" s="261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4"/>
      <c r="L37" s="8" t="s">
        <v>71</v>
      </c>
      <c r="M37" s="42">
        <f>M34/2</f>
        <v>-118.41</v>
      </c>
      <c r="N37" s="12" t="s">
        <v>72</v>
      </c>
      <c r="O37" s="101">
        <v>386.28</v>
      </c>
      <c r="P37" s="59" t="s">
        <v>72</v>
      </c>
    </row>
    <row r="38" spans="2:16" ht="18">
      <c r="B38" s="115">
        <v>34</v>
      </c>
      <c r="C38" s="261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4"/>
      <c r="L38" s="8" t="s">
        <v>71</v>
      </c>
      <c r="M38" s="101">
        <v>-127.52</v>
      </c>
      <c r="N38" s="12" t="s">
        <v>72</v>
      </c>
      <c r="O38" s="12">
        <v>0</v>
      </c>
      <c r="P38" s="59" t="s">
        <v>72</v>
      </c>
    </row>
    <row r="39" spans="2:16" ht="18">
      <c r="B39" s="115">
        <v>35</v>
      </c>
      <c r="C39" s="261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4"/>
      <c r="L39" s="8" t="s">
        <v>71</v>
      </c>
      <c r="M39" s="42">
        <f>M38/2</f>
        <v>-63.76</v>
      </c>
      <c r="N39" s="12" t="s">
        <v>72</v>
      </c>
      <c r="O39" s="132">
        <v>207.98</v>
      </c>
      <c r="P39" s="59" t="s">
        <v>72</v>
      </c>
    </row>
    <row r="40" spans="2:16" ht="18">
      <c r="B40" s="115">
        <v>36</v>
      </c>
      <c r="C40" s="261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4"/>
      <c r="L40" s="8" t="s">
        <v>71</v>
      </c>
      <c r="M40" s="12">
        <v>0</v>
      </c>
      <c r="N40" s="12" t="s">
        <v>72</v>
      </c>
      <c r="O40" s="101">
        <v>-534.79999999999995</v>
      </c>
      <c r="P40" s="59" t="s">
        <v>72</v>
      </c>
    </row>
    <row r="41" spans="2:16" ht="18">
      <c r="B41" s="115">
        <v>37</v>
      </c>
      <c r="C41" s="261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4"/>
      <c r="L41" s="8" t="s">
        <v>71</v>
      </c>
      <c r="M41" s="12">
        <v>0</v>
      </c>
      <c r="N41" s="12" t="s">
        <v>72</v>
      </c>
      <c r="O41" s="101">
        <v>-653.65</v>
      </c>
      <c r="P41" s="59" t="s">
        <v>72</v>
      </c>
    </row>
    <row r="42" spans="2:16" ht="18">
      <c r="B42" s="115">
        <v>38</v>
      </c>
      <c r="C42" s="261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4"/>
      <c r="L42" s="8" t="s">
        <v>71</v>
      </c>
      <c r="M42" s="12">
        <v>0</v>
      </c>
      <c r="N42" s="12" t="s">
        <v>72</v>
      </c>
      <c r="O42" s="101">
        <v>-772.52</v>
      </c>
      <c r="P42" s="59" t="s">
        <v>72</v>
      </c>
    </row>
    <row r="43" spans="2:16" ht="18">
      <c r="B43" s="115">
        <v>39</v>
      </c>
      <c r="C43" s="261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4"/>
      <c r="L43" s="8" t="s">
        <v>71</v>
      </c>
      <c r="M43" s="42">
        <f>M26/2</f>
        <v>-45.545000000000002</v>
      </c>
      <c r="N43" s="12" t="s">
        <v>72</v>
      </c>
      <c r="O43" s="101">
        <v>-683.39</v>
      </c>
      <c r="P43" s="59" t="s">
        <v>72</v>
      </c>
    </row>
    <row r="44" spans="2:16" ht="18">
      <c r="B44" s="115">
        <v>40</v>
      </c>
      <c r="C44" s="261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4"/>
      <c r="L44" s="8" t="s">
        <v>71</v>
      </c>
      <c r="M44" s="42">
        <f>M27/2</f>
        <v>-27.324999999999999</v>
      </c>
      <c r="N44" s="12" t="s">
        <v>72</v>
      </c>
      <c r="O44" s="101">
        <v>-742.8</v>
      </c>
      <c r="P44" s="59" t="s">
        <v>72</v>
      </c>
    </row>
    <row r="45" spans="2:16" ht="18">
      <c r="B45" s="115">
        <v>41</v>
      </c>
      <c r="C45" s="261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4"/>
      <c r="L45" s="8" t="s">
        <v>71</v>
      </c>
      <c r="M45" s="42">
        <f>M28/2</f>
        <v>-9.11</v>
      </c>
      <c r="N45" s="12" t="s">
        <v>72</v>
      </c>
      <c r="O45" s="101">
        <v>-802.22</v>
      </c>
      <c r="P45" s="59" t="s">
        <v>72</v>
      </c>
    </row>
    <row r="46" spans="2:16" ht="18">
      <c r="B46" s="115">
        <v>42</v>
      </c>
      <c r="C46" s="261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4"/>
      <c r="L46" s="8" t="s">
        <v>71</v>
      </c>
      <c r="M46" s="12">
        <v>0</v>
      </c>
      <c r="N46" s="12" t="s">
        <v>72</v>
      </c>
      <c r="O46" s="101">
        <v>-297.12</v>
      </c>
      <c r="P46" s="59" t="s">
        <v>72</v>
      </c>
    </row>
    <row r="47" spans="2:16" ht="18">
      <c r="B47" s="115">
        <v>43</v>
      </c>
      <c r="C47" s="261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4"/>
      <c r="L47" s="8" t="s">
        <v>71</v>
      </c>
      <c r="M47" s="12">
        <v>0</v>
      </c>
      <c r="N47" s="12" t="s">
        <v>72</v>
      </c>
      <c r="O47" s="101">
        <v>-178.26</v>
      </c>
      <c r="P47" s="59" t="s">
        <v>72</v>
      </c>
    </row>
    <row r="48" spans="2:16" ht="18">
      <c r="B48" s="115">
        <v>44</v>
      </c>
      <c r="C48" s="261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4"/>
      <c r="L48" s="8" t="s">
        <v>71</v>
      </c>
      <c r="M48" s="12">
        <v>0</v>
      </c>
      <c r="N48" s="12" t="s">
        <v>72</v>
      </c>
      <c r="O48" s="101">
        <v>-59.44</v>
      </c>
      <c r="P48" s="59" t="s">
        <v>72</v>
      </c>
    </row>
    <row r="49" spans="2:16" ht="18">
      <c r="B49" s="115">
        <v>45</v>
      </c>
      <c r="C49" s="261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4"/>
      <c r="L49" s="8" t="s">
        <v>71</v>
      </c>
      <c r="M49" s="42">
        <f>M32/2</f>
        <v>-81.974999999999994</v>
      </c>
      <c r="N49" s="12" t="s">
        <v>72</v>
      </c>
      <c r="O49" s="132">
        <v>-564.54</v>
      </c>
      <c r="P49" s="59" t="s">
        <v>72</v>
      </c>
    </row>
    <row r="50" spans="2:16" ht="18">
      <c r="B50" s="115">
        <v>46</v>
      </c>
      <c r="C50" s="261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4"/>
      <c r="L50" s="8" t="s">
        <v>71</v>
      </c>
      <c r="M50" s="42">
        <f t="shared" ref="M50:M51" si="2">M33/2</f>
        <v>-100.19499999999999</v>
      </c>
      <c r="N50" s="12" t="s">
        <v>72</v>
      </c>
      <c r="O50" s="101">
        <v>-505.12</v>
      </c>
      <c r="P50" s="59" t="s">
        <v>72</v>
      </c>
    </row>
    <row r="51" spans="2:16" ht="18">
      <c r="B51" s="115">
        <v>47</v>
      </c>
      <c r="C51" s="261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4"/>
      <c r="L51" s="8" t="s">
        <v>71</v>
      </c>
      <c r="M51" s="42">
        <f t="shared" si="2"/>
        <v>-118.41</v>
      </c>
      <c r="N51" s="12" t="s">
        <v>72</v>
      </c>
      <c r="O51" s="132">
        <v>-445.68</v>
      </c>
      <c r="P51" s="59" t="s">
        <v>72</v>
      </c>
    </row>
    <row r="52" spans="2:16" ht="18">
      <c r="B52" s="115">
        <v>48</v>
      </c>
      <c r="C52" s="261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4"/>
      <c r="L52" s="8" t="s">
        <v>71</v>
      </c>
      <c r="M52" s="67">
        <v>0</v>
      </c>
      <c r="N52" s="12" t="s">
        <v>72</v>
      </c>
      <c r="O52" s="101">
        <v>-415.95</v>
      </c>
      <c r="P52" s="59" t="s">
        <v>72</v>
      </c>
    </row>
    <row r="53" spans="2:16" ht="18">
      <c r="B53" s="115">
        <v>49</v>
      </c>
      <c r="C53" s="261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4"/>
      <c r="L53" s="8" t="s">
        <v>71</v>
      </c>
      <c r="M53" s="42">
        <f>M38/2</f>
        <v>-63.76</v>
      </c>
      <c r="N53" s="12" t="s">
        <v>72</v>
      </c>
      <c r="O53" s="101">
        <v>-623.94000000000005</v>
      </c>
      <c r="P53" s="59" t="s">
        <v>72</v>
      </c>
    </row>
    <row r="54" spans="2:16" ht="18">
      <c r="B54" s="115">
        <v>50</v>
      </c>
      <c r="C54" s="261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4"/>
      <c r="L54" s="8" t="s">
        <v>71</v>
      </c>
      <c r="M54" s="42">
        <f>M5/2</f>
        <v>81.974999999999994</v>
      </c>
      <c r="N54" s="12" t="s">
        <v>72</v>
      </c>
      <c r="O54" s="101">
        <v>-267.39999999999998</v>
      </c>
      <c r="P54" s="59" t="s">
        <v>72</v>
      </c>
    </row>
    <row r="55" spans="2:16" ht="18">
      <c r="B55" s="115">
        <v>51</v>
      </c>
      <c r="C55" s="261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4"/>
      <c r="L55" s="8" t="s">
        <v>71</v>
      </c>
      <c r="M55" s="42">
        <f t="shared" ref="M55:M56" si="3">M6/2</f>
        <v>100.19499999999999</v>
      </c>
      <c r="N55" s="12" t="s">
        <v>72</v>
      </c>
      <c r="O55" s="101">
        <v>-326.82</v>
      </c>
      <c r="P55" s="59" t="s">
        <v>72</v>
      </c>
    </row>
    <row r="56" spans="2:16" ht="18">
      <c r="B56" s="115">
        <v>52</v>
      </c>
      <c r="C56" s="261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4"/>
      <c r="L56" s="8" t="s">
        <v>71</v>
      </c>
      <c r="M56" s="42">
        <f t="shared" si="3"/>
        <v>118.41</v>
      </c>
      <c r="N56" s="12" t="s">
        <v>72</v>
      </c>
      <c r="O56" s="101">
        <v>-386.28</v>
      </c>
      <c r="P56" s="59" t="s">
        <v>72</v>
      </c>
    </row>
    <row r="57" spans="2:16" ht="18">
      <c r="B57" s="115">
        <v>53</v>
      </c>
      <c r="C57" s="261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4"/>
      <c r="L57" s="8" t="s">
        <v>71</v>
      </c>
      <c r="M57" s="42">
        <f>M14/2</f>
        <v>45.545000000000002</v>
      </c>
      <c r="N57" s="12" t="s">
        <v>72</v>
      </c>
      <c r="O57" s="101">
        <v>-148.56</v>
      </c>
      <c r="P57" s="59" t="s">
        <v>72</v>
      </c>
    </row>
    <row r="58" spans="2:16" ht="18">
      <c r="B58" s="115">
        <v>54</v>
      </c>
      <c r="C58" s="261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4"/>
      <c r="L58" s="8" t="s">
        <v>71</v>
      </c>
      <c r="M58" s="42">
        <f t="shared" ref="M58:M59" si="4">M15/2</f>
        <v>27.324999999999999</v>
      </c>
      <c r="N58" s="12" t="s">
        <v>72</v>
      </c>
      <c r="O58" s="101">
        <v>-89.14</v>
      </c>
      <c r="P58" s="59" t="s">
        <v>72</v>
      </c>
    </row>
    <row r="59" spans="2:16" ht="18">
      <c r="B59" s="115">
        <v>55</v>
      </c>
      <c r="C59" s="261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4"/>
      <c r="L59" s="8" t="s">
        <v>71</v>
      </c>
      <c r="M59" s="42">
        <f t="shared" si="4"/>
        <v>9.11</v>
      </c>
      <c r="N59" s="12" t="s">
        <v>72</v>
      </c>
      <c r="O59" s="101">
        <v>-29.72</v>
      </c>
      <c r="P59" s="59" t="s">
        <v>72</v>
      </c>
    </row>
    <row r="60" spans="2:16" ht="18">
      <c r="B60" s="116">
        <v>56</v>
      </c>
      <c r="C60" s="262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5"/>
      <c r="L60" s="10" t="s">
        <v>71</v>
      </c>
      <c r="M60" s="44">
        <f>M23/2</f>
        <v>63.76</v>
      </c>
      <c r="N60" s="13" t="s">
        <v>72</v>
      </c>
      <c r="O60" s="131">
        <v>-208</v>
      </c>
      <c r="P60" s="71" t="s">
        <v>72</v>
      </c>
    </row>
    <row r="61" spans="2:16" ht="18">
      <c r="B61" s="85">
        <v>1</v>
      </c>
      <c r="C61" s="266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8">
        <v>11000</v>
      </c>
      <c r="L61" s="9" t="s">
        <v>71</v>
      </c>
      <c r="M61" s="133">
        <v>176.5</v>
      </c>
      <c r="N61" s="15" t="s">
        <v>72</v>
      </c>
      <c r="O61" s="15">
        <v>0</v>
      </c>
      <c r="P61" s="74" t="s">
        <v>72</v>
      </c>
    </row>
    <row r="62" spans="2:16" ht="18">
      <c r="B62" s="75">
        <v>2</v>
      </c>
      <c r="C62" s="266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8"/>
      <c r="L62" s="8" t="s">
        <v>71</v>
      </c>
      <c r="M62" s="101">
        <v>212.93</v>
      </c>
      <c r="N62" s="12" t="s">
        <v>72</v>
      </c>
      <c r="O62" s="15">
        <v>0</v>
      </c>
      <c r="P62" s="59" t="s">
        <v>72</v>
      </c>
    </row>
    <row r="63" spans="2:16" ht="18">
      <c r="B63" s="75">
        <v>3</v>
      </c>
      <c r="C63" s="266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8"/>
      <c r="L63" s="8" t="s">
        <v>71</v>
      </c>
      <c r="M63" s="101">
        <v>249.37</v>
      </c>
      <c r="N63" s="12" t="s">
        <v>72</v>
      </c>
      <c r="O63" s="15">
        <v>0</v>
      </c>
      <c r="P63" s="59" t="s">
        <v>72</v>
      </c>
    </row>
    <row r="64" spans="2:16" ht="18">
      <c r="B64" s="75">
        <v>4</v>
      </c>
      <c r="C64" s="266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8"/>
      <c r="L64" s="8" t="s">
        <v>71</v>
      </c>
      <c r="M64" s="12">
        <v>0</v>
      </c>
      <c r="N64" s="12" t="s">
        <v>72</v>
      </c>
      <c r="O64" s="101">
        <v>338.02</v>
      </c>
      <c r="P64" s="59" t="s">
        <v>72</v>
      </c>
    </row>
    <row r="65" spans="2:16" ht="18">
      <c r="B65" s="75">
        <v>5</v>
      </c>
      <c r="C65" s="266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8"/>
      <c r="L65" s="8" t="s">
        <v>71</v>
      </c>
      <c r="M65" s="12">
        <v>0</v>
      </c>
      <c r="N65" s="12" t="s">
        <v>72</v>
      </c>
      <c r="O65" s="101">
        <v>219.22</v>
      </c>
      <c r="P65" s="59" t="s">
        <v>72</v>
      </c>
    </row>
    <row r="66" spans="2:16" ht="18">
      <c r="B66" s="75">
        <v>6</v>
      </c>
      <c r="C66" s="266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8"/>
      <c r="L66" s="8" t="s">
        <v>71</v>
      </c>
      <c r="M66" s="12">
        <v>0</v>
      </c>
      <c r="N66" s="12" t="s">
        <v>72</v>
      </c>
      <c r="O66" s="101">
        <v>100.35</v>
      </c>
      <c r="P66" s="59" t="s">
        <v>72</v>
      </c>
    </row>
    <row r="67" spans="2:16" ht="18">
      <c r="B67" s="75">
        <v>7</v>
      </c>
      <c r="C67" s="266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8"/>
      <c r="L67" s="8" t="s">
        <v>71</v>
      </c>
      <c r="M67" s="42">
        <f>M61/2</f>
        <v>88.25</v>
      </c>
      <c r="N67" s="12" t="s">
        <v>72</v>
      </c>
      <c r="O67" s="101">
        <v>625.88</v>
      </c>
      <c r="P67" s="59" t="s">
        <v>72</v>
      </c>
    </row>
    <row r="68" spans="2:16" ht="18">
      <c r="B68" s="75">
        <v>8</v>
      </c>
      <c r="C68" s="266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8"/>
      <c r="L68" s="8" t="s">
        <v>71</v>
      </c>
      <c r="M68" s="42">
        <f>M62/2</f>
        <v>106.465</v>
      </c>
      <c r="N68" s="12" t="s">
        <v>72</v>
      </c>
      <c r="O68" s="101">
        <v>566.52</v>
      </c>
      <c r="P68" s="59" t="s">
        <v>72</v>
      </c>
    </row>
    <row r="69" spans="2:16" ht="18">
      <c r="B69" s="75">
        <v>9</v>
      </c>
      <c r="C69" s="266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8"/>
      <c r="L69" s="8" t="s">
        <v>71</v>
      </c>
      <c r="M69" s="42">
        <f>M63/2</f>
        <v>124.685</v>
      </c>
      <c r="N69" s="12" t="s">
        <v>72</v>
      </c>
      <c r="O69" s="101">
        <v>507.08</v>
      </c>
      <c r="P69" s="59" t="s">
        <v>72</v>
      </c>
    </row>
    <row r="70" spans="2:16" ht="18">
      <c r="B70" s="75">
        <v>10</v>
      </c>
      <c r="C70" s="266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8"/>
      <c r="L70" s="8" t="s">
        <v>71</v>
      </c>
      <c r="M70" s="101">
        <v>103.64</v>
      </c>
      <c r="N70" s="12" t="s">
        <v>72</v>
      </c>
      <c r="O70" s="12">
        <v>0</v>
      </c>
      <c r="P70" s="59" t="s">
        <v>72</v>
      </c>
    </row>
    <row r="71" spans="2:16" ht="18">
      <c r="B71" s="75">
        <v>11</v>
      </c>
      <c r="C71" s="266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8"/>
      <c r="L71" s="8" t="s">
        <v>71</v>
      </c>
      <c r="M71" s="101">
        <v>67.19</v>
      </c>
      <c r="N71" s="12" t="s">
        <v>72</v>
      </c>
      <c r="O71" s="12">
        <v>0</v>
      </c>
      <c r="P71" s="59" t="s">
        <v>72</v>
      </c>
    </row>
    <row r="72" spans="2:16" ht="18">
      <c r="B72" s="75">
        <v>12</v>
      </c>
      <c r="C72" s="266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8"/>
      <c r="L72" s="8" t="s">
        <v>71</v>
      </c>
      <c r="M72" s="101">
        <v>30.76</v>
      </c>
      <c r="N72" s="12" t="s">
        <v>72</v>
      </c>
      <c r="O72" s="12">
        <v>0</v>
      </c>
      <c r="P72" s="59" t="s">
        <v>72</v>
      </c>
    </row>
    <row r="73" spans="2:16" ht="18">
      <c r="B73" s="75">
        <v>13</v>
      </c>
      <c r="C73" s="266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8"/>
      <c r="L73" s="8" t="s">
        <v>71</v>
      </c>
      <c r="M73" s="12">
        <v>0</v>
      </c>
      <c r="N73" s="12" t="s">
        <v>72</v>
      </c>
      <c r="O73" s="101">
        <v>575.75</v>
      </c>
      <c r="P73" s="59" t="s">
        <v>72</v>
      </c>
    </row>
    <row r="74" spans="2:16" ht="18">
      <c r="B74" s="75">
        <v>14</v>
      </c>
      <c r="C74" s="266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8"/>
      <c r="L74" s="8" t="s">
        <v>71</v>
      </c>
      <c r="M74" s="12">
        <v>0</v>
      </c>
      <c r="N74" s="12" t="s">
        <v>72</v>
      </c>
      <c r="O74" s="101">
        <v>694.6</v>
      </c>
      <c r="P74" s="59" t="s">
        <v>72</v>
      </c>
    </row>
    <row r="75" spans="2:16" ht="18">
      <c r="B75" s="75">
        <v>15</v>
      </c>
      <c r="C75" s="266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8"/>
      <c r="L75" s="8" t="s">
        <v>71</v>
      </c>
      <c r="M75" s="12">
        <v>0</v>
      </c>
      <c r="N75" s="12" t="s">
        <v>72</v>
      </c>
      <c r="O75" s="101">
        <v>813.42</v>
      </c>
      <c r="P75" s="59" t="s">
        <v>72</v>
      </c>
    </row>
    <row r="76" spans="2:16" ht="18">
      <c r="B76" s="75">
        <v>16</v>
      </c>
      <c r="C76" s="266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8"/>
      <c r="L76" s="8" t="s">
        <v>71</v>
      </c>
      <c r="M76" s="42">
        <f>M70/2</f>
        <v>51.82</v>
      </c>
      <c r="N76" s="12" t="s">
        <v>72</v>
      </c>
      <c r="O76" s="101">
        <v>744.8</v>
      </c>
      <c r="P76" s="59" t="s">
        <v>72</v>
      </c>
    </row>
    <row r="77" spans="2:16" ht="18">
      <c r="B77" s="75">
        <v>17</v>
      </c>
      <c r="C77" s="266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8"/>
      <c r="L77" s="8" t="s">
        <v>71</v>
      </c>
      <c r="M77" s="42">
        <f>M71/2</f>
        <v>33.594999999999999</v>
      </c>
      <c r="N77" s="12" t="s">
        <v>72</v>
      </c>
      <c r="O77" s="101">
        <v>804.2</v>
      </c>
      <c r="P77" s="59" t="s">
        <v>72</v>
      </c>
    </row>
    <row r="78" spans="2:16" ht="18">
      <c r="B78" s="75">
        <v>18</v>
      </c>
      <c r="C78" s="266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8"/>
      <c r="L78" s="8" t="s">
        <v>71</v>
      </c>
      <c r="M78" s="42">
        <f>M72/2</f>
        <v>15.38</v>
      </c>
      <c r="N78" s="12" t="s">
        <v>72</v>
      </c>
      <c r="O78" s="101">
        <v>863.6</v>
      </c>
      <c r="P78" s="59" t="s">
        <v>72</v>
      </c>
    </row>
    <row r="79" spans="2:16" ht="18">
      <c r="B79" s="75">
        <v>19</v>
      </c>
      <c r="C79" s="266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8"/>
      <c r="L79" s="8" t="s">
        <v>71</v>
      </c>
      <c r="M79" s="101">
        <v>140.06</v>
      </c>
      <c r="N79" s="12" t="s">
        <v>72</v>
      </c>
      <c r="O79" s="12">
        <v>0</v>
      </c>
      <c r="P79" s="59" t="s">
        <v>72</v>
      </c>
    </row>
    <row r="80" spans="2:16" ht="18">
      <c r="B80" s="75">
        <v>20</v>
      </c>
      <c r="C80" s="266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8"/>
      <c r="L80" s="8" t="s">
        <v>71</v>
      </c>
      <c r="M80" s="12">
        <v>0</v>
      </c>
      <c r="N80" s="12" t="s">
        <v>72</v>
      </c>
      <c r="O80" s="101">
        <v>456.9</v>
      </c>
      <c r="P80" s="59" t="s">
        <v>72</v>
      </c>
    </row>
    <row r="81" spans="2:16" ht="18">
      <c r="B81" s="75">
        <v>21</v>
      </c>
      <c r="C81" s="266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8"/>
      <c r="L81" s="8" t="s">
        <v>71</v>
      </c>
      <c r="M81" s="42">
        <f>M79/2</f>
        <v>70.03</v>
      </c>
      <c r="N81" s="12" t="s">
        <v>72</v>
      </c>
      <c r="O81" s="132">
        <v>685.35</v>
      </c>
      <c r="P81" s="59" t="s">
        <v>72</v>
      </c>
    </row>
    <row r="82" spans="2:16" ht="18">
      <c r="B82" s="75">
        <v>22</v>
      </c>
      <c r="C82" s="266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8"/>
      <c r="L82" s="8" t="s">
        <v>71</v>
      </c>
      <c r="M82" s="101">
        <v>-103.63</v>
      </c>
      <c r="N82" s="12" t="s">
        <v>72</v>
      </c>
      <c r="O82" s="12">
        <v>0</v>
      </c>
      <c r="P82" s="59" t="s">
        <v>72</v>
      </c>
    </row>
    <row r="83" spans="2:16" ht="18">
      <c r="B83" s="75">
        <v>23</v>
      </c>
      <c r="C83" s="266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8"/>
      <c r="L83" s="8" t="s">
        <v>71</v>
      </c>
      <c r="M83" s="101">
        <v>-67.2</v>
      </c>
      <c r="N83" s="12" t="s">
        <v>72</v>
      </c>
      <c r="O83" s="12">
        <v>0</v>
      </c>
      <c r="P83" s="59" t="s">
        <v>72</v>
      </c>
    </row>
    <row r="84" spans="2:16" ht="18">
      <c r="B84" s="75">
        <v>24</v>
      </c>
      <c r="C84" s="266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8"/>
      <c r="L84" s="8" t="s">
        <v>71</v>
      </c>
      <c r="M84" s="101">
        <v>-30.77</v>
      </c>
      <c r="N84" s="12" t="s">
        <v>72</v>
      </c>
      <c r="O84" s="12">
        <v>0</v>
      </c>
      <c r="P84" s="59" t="s">
        <v>72</v>
      </c>
    </row>
    <row r="85" spans="2:16" ht="18">
      <c r="B85" s="75">
        <v>25</v>
      </c>
      <c r="C85" s="266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8"/>
      <c r="L85" s="8" t="s">
        <v>71</v>
      </c>
      <c r="M85" s="42">
        <f>M82/2</f>
        <v>-51.814999999999998</v>
      </c>
      <c r="N85" s="12" t="s">
        <v>72</v>
      </c>
      <c r="O85" s="101">
        <v>168.98</v>
      </c>
      <c r="P85" s="59" t="s">
        <v>72</v>
      </c>
    </row>
    <row r="86" spans="2:16" ht="18">
      <c r="B86" s="75">
        <v>26</v>
      </c>
      <c r="C86" s="266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8"/>
      <c r="L86" s="8" t="s">
        <v>71</v>
      </c>
      <c r="M86" s="42">
        <f>M83/2</f>
        <v>-33.6</v>
      </c>
      <c r="N86" s="12" t="s">
        <v>72</v>
      </c>
      <c r="O86" s="101">
        <v>109.6</v>
      </c>
      <c r="P86" s="59" t="s">
        <v>72</v>
      </c>
    </row>
    <row r="87" spans="2:16" ht="18">
      <c r="B87" s="75">
        <v>27</v>
      </c>
      <c r="C87" s="266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8"/>
      <c r="L87" s="8" t="s">
        <v>71</v>
      </c>
      <c r="M87" s="42">
        <f>M84/2</f>
        <v>-15.385</v>
      </c>
      <c r="N87" s="12" t="s">
        <v>72</v>
      </c>
      <c r="O87" s="101">
        <v>50.15</v>
      </c>
      <c r="P87" s="59" t="s">
        <v>72</v>
      </c>
    </row>
    <row r="88" spans="2:16" ht="18">
      <c r="B88" s="75">
        <v>28</v>
      </c>
      <c r="C88" s="266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8"/>
      <c r="L88" s="8" t="s">
        <v>71</v>
      </c>
      <c r="M88" s="101">
        <v>-176.5</v>
      </c>
      <c r="N88" s="12" t="s">
        <v>72</v>
      </c>
      <c r="O88" s="12">
        <v>0</v>
      </c>
      <c r="P88" s="59" t="s">
        <v>72</v>
      </c>
    </row>
    <row r="89" spans="2:16" ht="18">
      <c r="B89" s="75">
        <v>29</v>
      </c>
      <c r="C89" s="266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8"/>
      <c r="L89" s="8" t="s">
        <v>71</v>
      </c>
      <c r="M89" s="101">
        <v>-212.93</v>
      </c>
      <c r="N89" s="12" t="s">
        <v>72</v>
      </c>
      <c r="O89" s="12">
        <v>0</v>
      </c>
      <c r="P89" s="59" t="s">
        <v>72</v>
      </c>
    </row>
    <row r="90" spans="2:16" ht="18">
      <c r="B90" s="75">
        <v>30</v>
      </c>
      <c r="C90" s="266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8"/>
      <c r="L90" s="8" t="s">
        <v>71</v>
      </c>
      <c r="M90" s="101">
        <v>-249.37</v>
      </c>
      <c r="N90" s="12" t="s">
        <v>72</v>
      </c>
      <c r="O90" s="12">
        <v>0</v>
      </c>
      <c r="P90" s="59" t="s">
        <v>72</v>
      </c>
    </row>
    <row r="91" spans="2:16" ht="18">
      <c r="B91" s="75">
        <v>31</v>
      </c>
      <c r="C91" s="266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8"/>
      <c r="L91" s="8" t="s">
        <v>71</v>
      </c>
      <c r="M91" s="42">
        <f>M88/2</f>
        <v>-88.25</v>
      </c>
      <c r="N91" s="12" t="s">
        <v>72</v>
      </c>
      <c r="O91" s="101">
        <v>287.85000000000002</v>
      </c>
      <c r="P91" s="59" t="s">
        <v>72</v>
      </c>
    </row>
    <row r="92" spans="2:16" ht="18">
      <c r="B92" s="75">
        <v>32</v>
      </c>
      <c r="C92" s="266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8"/>
      <c r="L92" s="8" t="s">
        <v>71</v>
      </c>
      <c r="M92" s="42">
        <f>M89/2</f>
        <v>-106.465</v>
      </c>
      <c r="N92" s="12" t="s">
        <v>72</v>
      </c>
      <c r="O92" s="101">
        <v>347.28</v>
      </c>
      <c r="P92" s="59" t="s">
        <v>72</v>
      </c>
    </row>
    <row r="93" spans="2:16" ht="18">
      <c r="B93" s="75">
        <v>33</v>
      </c>
      <c r="C93" s="266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8"/>
      <c r="L93" s="8" t="s">
        <v>71</v>
      </c>
      <c r="M93" s="42">
        <f>M90/2</f>
        <v>-124.685</v>
      </c>
      <c r="N93" s="12" t="s">
        <v>72</v>
      </c>
      <c r="O93" s="101">
        <v>406.69</v>
      </c>
      <c r="P93" s="59" t="s">
        <v>72</v>
      </c>
    </row>
    <row r="94" spans="2:16" ht="18">
      <c r="B94" s="75">
        <v>34</v>
      </c>
      <c r="C94" s="266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8"/>
      <c r="L94" s="8" t="s">
        <v>71</v>
      </c>
      <c r="M94" s="101">
        <v>-140.06</v>
      </c>
      <c r="N94" s="12" t="s">
        <v>72</v>
      </c>
      <c r="O94" s="12">
        <v>0</v>
      </c>
      <c r="P94" s="59" t="s">
        <v>72</v>
      </c>
    </row>
    <row r="95" spans="2:16" ht="18">
      <c r="B95" s="75">
        <v>35</v>
      </c>
      <c r="C95" s="266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8"/>
      <c r="L95" s="8" t="s">
        <v>71</v>
      </c>
      <c r="M95" s="42">
        <f>M94/2</f>
        <v>-70.03</v>
      </c>
      <c r="N95" s="12" t="s">
        <v>72</v>
      </c>
      <c r="O95" s="132">
        <v>228.48</v>
      </c>
      <c r="P95" s="59" t="s">
        <v>72</v>
      </c>
    </row>
    <row r="96" spans="2:16" ht="18">
      <c r="B96" s="75">
        <v>36</v>
      </c>
      <c r="C96" s="266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8"/>
      <c r="L96" s="8" t="s">
        <v>71</v>
      </c>
      <c r="M96" s="12">
        <v>0</v>
      </c>
      <c r="N96" s="12" t="s">
        <v>72</v>
      </c>
      <c r="O96" s="132">
        <v>-575.75</v>
      </c>
      <c r="P96" s="59" t="s">
        <v>72</v>
      </c>
    </row>
    <row r="97" spans="2:16" ht="18">
      <c r="B97" s="75">
        <v>37</v>
      </c>
      <c r="C97" s="266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8"/>
      <c r="L97" s="8" t="s">
        <v>71</v>
      </c>
      <c r="M97" s="12">
        <v>0</v>
      </c>
      <c r="N97" s="12" t="s">
        <v>72</v>
      </c>
      <c r="O97" s="132">
        <v>-694.58</v>
      </c>
      <c r="P97" s="59" t="s">
        <v>72</v>
      </c>
    </row>
    <row r="98" spans="2:16" ht="18">
      <c r="B98" s="75">
        <v>38</v>
      </c>
      <c r="C98" s="266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8"/>
      <c r="L98" s="8" t="s">
        <v>71</v>
      </c>
      <c r="M98" s="12">
        <v>0</v>
      </c>
      <c r="N98" s="12" t="s">
        <v>72</v>
      </c>
      <c r="O98" s="132">
        <v>-813.43</v>
      </c>
      <c r="P98" s="59" t="s">
        <v>72</v>
      </c>
    </row>
    <row r="99" spans="2:16" ht="18">
      <c r="B99" s="75">
        <v>39</v>
      </c>
      <c r="C99" s="266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8"/>
      <c r="L99" s="8" t="s">
        <v>71</v>
      </c>
      <c r="M99" s="42">
        <f>M82/2</f>
        <v>-51.814999999999998</v>
      </c>
      <c r="N99" s="12" t="s">
        <v>72</v>
      </c>
      <c r="O99" s="101">
        <v>-744.78</v>
      </c>
      <c r="P99" s="59" t="s">
        <v>72</v>
      </c>
    </row>
    <row r="100" spans="2:16" ht="18">
      <c r="B100" s="75">
        <v>40</v>
      </c>
      <c r="C100" s="266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8"/>
      <c r="L100" s="8" t="s">
        <v>71</v>
      </c>
      <c r="M100" s="42">
        <f t="shared" ref="M100:M101" si="5">M83/2</f>
        <v>-33.6</v>
      </c>
      <c r="N100" s="12" t="s">
        <v>72</v>
      </c>
      <c r="O100" s="101">
        <v>-804.18</v>
      </c>
      <c r="P100" s="59" t="s">
        <v>72</v>
      </c>
    </row>
    <row r="101" spans="2:16" ht="18">
      <c r="B101" s="75">
        <v>41</v>
      </c>
      <c r="C101" s="266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8"/>
      <c r="L101" s="8" t="s">
        <v>71</v>
      </c>
      <c r="M101" s="42">
        <f t="shared" si="5"/>
        <v>-15.385</v>
      </c>
      <c r="N101" s="12" t="s">
        <v>72</v>
      </c>
      <c r="O101" s="101">
        <v>-863.62</v>
      </c>
      <c r="P101" s="59" t="s">
        <v>72</v>
      </c>
    </row>
    <row r="102" spans="2:16" ht="18">
      <c r="B102" s="75">
        <v>42</v>
      </c>
      <c r="C102" s="266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8"/>
      <c r="L102" s="8" t="s">
        <v>71</v>
      </c>
      <c r="M102" s="12">
        <v>0</v>
      </c>
      <c r="N102" s="12" t="s">
        <v>72</v>
      </c>
      <c r="O102" s="101">
        <v>-338.02</v>
      </c>
      <c r="P102" s="59" t="s">
        <v>72</v>
      </c>
    </row>
    <row r="103" spans="2:16" ht="18">
      <c r="B103" s="75">
        <v>43</v>
      </c>
      <c r="C103" s="266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8"/>
      <c r="L103" s="8" t="s">
        <v>71</v>
      </c>
      <c r="M103" s="12">
        <v>0</v>
      </c>
      <c r="N103" s="12" t="s">
        <v>72</v>
      </c>
      <c r="O103" s="101">
        <v>-219.22</v>
      </c>
      <c r="P103" s="59" t="s">
        <v>72</v>
      </c>
    </row>
    <row r="104" spans="2:16" ht="18">
      <c r="B104" s="75">
        <v>44</v>
      </c>
      <c r="C104" s="266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8"/>
      <c r="L104" s="8" t="s">
        <v>71</v>
      </c>
      <c r="M104" s="12">
        <v>0</v>
      </c>
      <c r="N104" s="12" t="s">
        <v>72</v>
      </c>
      <c r="O104" s="101">
        <v>-100.32</v>
      </c>
      <c r="P104" s="59" t="s">
        <v>72</v>
      </c>
    </row>
    <row r="105" spans="2:16" ht="18">
      <c r="B105" s="75">
        <v>45</v>
      </c>
      <c r="C105" s="266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8"/>
      <c r="L105" s="8" t="s">
        <v>71</v>
      </c>
      <c r="M105" s="42">
        <f>M88/2</f>
        <v>-88.25</v>
      </c>
      <c r="N105" s="12" t="s">
        <v>72</v>
      </c>
      <c r="O105" s="101">
        <v>-625.88</v>
      </c>
      <c r="P105" s="59" t="s">
        <v>72</v>
      </c>
    </row>
    <row r="106" spans="2:16" ht="18">
      <c r="B106" s="75">
        <v>46</v>
      </c>
      <c r="C106" s="266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8"/>
      <c r="L106" s="8" t="s">
        <v>71</v>
      </c>
      <c r="M106" s="42">
        <f t="shared" ref="M106:M107" si="6">M89/2</f>
        <v>-106.465</v>
      </c>
      <c r="N106" s="12" t="s">
        <v>72</v>
      </c>
      <c r="O106" s="101">
        <v>-566.51</v>
      </c>
      <c r="P106" s="59" t="s">
        <v>72</v>
      </c>
    </row>
    <row r="107" spans="2:16" ht="18">
      <c r="B107" s="75">
        <v>47</v>
      </c>
      <c r="C107" s="266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8"/>
      <c r="L107" s="8" t="s">
        <v>71</v>
      </c>
      <c r="M107" s="42">
        <f t="shared" si="6"/>
        <v>-124.685</v>
      </c>
      <c r="N107" s="12" t="s">
        <v>72</v>
      </c>
      <c r="O107" s="101">
        <v>-507.05</v>
      </c>
      <c r="P107" s="59" t="s">
        <v>72</v>
      </c>
    </row>
    <row r="108" spans="2:16" ht="18">
      <c r="B108" s="75">
        <v>48</v>
      </c>
      <c r="C108" s="266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8"/>
      <c r="L108" s="8" t="s">
        <v>71</v>
      </c>
      <c r="M108" s="16">
        <v>0</v>
      </c>
      <c r="N108" s="12" t="s">
        <v>72</v>
      </c>
      <c r="O108" s="132">
        <v>-456.89</v>
      </c>
      <c r="P108" s="59" t="s">
        <v>72</v>
      </c>
    </row>
    <row r="109" spans="2:16" ht="18">
      <c r="B109" s="75">
        <v>49</v>
      </c>
      <c r="C109" s="266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8"/>
      <c r="L109" s="8" t="s">
        <v>71</v>
      </c>
      <c r="M109" s="42">
        <f>M94/2</f>
        <v>-70.03</v>
      </c>
      <c r="N109" s="12" t="s">
        <v>72</v>
      </c>
      <c r="O109" s="132">
        <v>-685.31</v>
      </c>
      <c r="P109" s="59" t="s">
        <v>72</v>
      </c>
    </row>
    <row r="110" spans="2:16" ht="18">
      <c r="B110" s="75">
        <v>50</v>
      </c>
      <c r="C110" s="266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8"/>
      <c r="L110" s="8" t="s">
        <v>71</v>
      </c>
      <c r="M110" s="42">
        <f>M61/2</f>
        <v>88.25</v>
      </c>
      <c r="N110" s="12" t="s">
        <v>72</v>
      </c>
      <c r="O110" s="101">
        <v>-287.85000000000002</v>
      </c>
      <c r="P110" s="59" t="s">
        <v>72</v>
      </c>
    </row>
    <row r="111" spans="2:16" ht="18">
      <c r="B111" s="75">
        <v>51</v>
      </c>
      <c r="C111" s="266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8"/>
      <c r="L111" s="8" t="s">
        <v>71</v>
      </c>
      <c r="M111" s="42">
        <f t="shared" ref="M111:M112" si="7">M62/2</f>
        <v>106.465</v>
      </c>
      <c r="N111" s="12" t="s">
        <v>72</v>
      </c>
      <c r="O111" s="101">
        <v>-347.3</v>
      </c>
      <c r="P111" s="59" t="s">
        <v>72</v>
      </c>
    </row>
    <row r="112" spans="2:16" ht="18">
      <c r="B112" s="75">
        <v>52</v>
      </c>
      <c r="C112" s="266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8"/>
      <c r="L112" s="8" t="s">
        <v>71</v>
      </c>
      <c r="M112" s="42">
        <f t="shared" si="7"/>
        <v>124.685</v>
      </c>
      <c r="N112" s="12" t="s">
        <v>72</v>
      </c>
      <c r="O112" s="101">
        <v>-406.72</v>
      </c>
      <c r="P112" s="59" t="s">
        <v>72</v>
      </c>
    </row>
    <row r="113" spans="2:16" ht="18">
      <c r="B113" s="75">
        <v>53</v>
      </c>
      <c r="C113" s="266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8"/>
      <c r="L113" s="8" t="s">
        <v>71</v>
      </c>
      <c r="M113" s="42">
        <f>M70/2</f>
        <v>51.82</v>
      </c>
      <c r="N113" s="12" t="s">
        <v>72</v>
      </c>
      <c r="O113" s="101">
        <v>-169.02</v>
      </c>
      <c r="P113" s="59" t="s">
        <v>72</v>
      </c>
    </row>
    <row r="114" spans="2:16" ht="18">
      <c r="B114" s="75">
        <v>54</v>
      </c>
      <c r="C114" s="266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8"/>
      <c r="L114" s="8" t="s">
        <v>71</v>
      </c>
      <c r="M114" s="42">
        <f>M71/2</f>
        <v>33.594999999999999</v>
      </c>
      <c r="N114" s="12" t="s">
        <v>72</v>
      </c>
      <c r="O114" s="101">
        <v>-109.6</v>
      </c>
      <c r="P114" s="59" t="s">
        <v>72</v>
      </c>
    </row>
    <row r="115" spans="2:16" ht="18">
      <c r="B115" s="75">
        <v>55</v>
      </c>
      <c r="C115" s="266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8"/>
      <c r="L115" s="8" t="s">
        <v>71</v>
      </c>
      <c r="M115" s="42">
        <f>M72/2</f>
        <v>15.38</v>
      </c>
      <c r="N115" s="12" t="s">
        <v>72</v>
      </c>
      <c r="O115" s="101">
        <v>-50.15</v>
      </c>
      <c r="P115" s="59" t="s">
        <v>72</v>
      </c>
    </row>
    <row r="116" spans="2:16" ht="18.75" thickBot="1">
      <c r="B116" s="33">
        <v>56</v>
      </c>
      <c r="C116" s="267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9"/>
      <c r="L116" s="11" t="s">
        <v>71</v>
      </c>
      <c r="M116" s="48">
        <f>M79/2</f>
        <v>70.03</v>
      </c>
      <c r="N116" s="14" t="s">
        <v>72</v>
      </c>
      <c r="O116" s="6">
        <v>-228.48</v>
      </c>
      <c r="P116" s="60" t="s">
        <v>72</v>
      </c>
    </row>
    <row r="117" spans="2:16">
      <c r="B117" s="122"/>
      <c r="C117" s="122"/>
      <c r="D117" s="122"/>
      <c r="E117" s="122"/>
      <c r="F117" s="122"/>
    </row>
    <row r="118" spans="2:16">
      <c r="B118" s="122"/>
      <c r="C118" s="122"/>
      <c r="D118" s="122"/>
      <c r="E118" s="122"/>
      <c r="F118" s="122"/>
    </row>
    <row r="119" spans="2:16">
      <c r="B119" s="122"/>
      <c r="C119" s="122"/>
      <c r="D119" s="122"/>
      <c r="E119" s="122"/>
      <c r="F119" s="122"/>
    </row>
    <row r="120" spans="2:16">
      <c r="B120" s="122"/>
      <c r="C120" s="122"/>
      <c r="D120" s="122"/>
      <c r="E120" s="122"/>
      <c r="F120" s="122"/>
    </row>
    <row r="121" spans="2:16">
      <c r="B121" s="122"/>
      <c r="C121" s="122"/>
      <c r="D121" s="122"/>
      <c r="E121" s="122"/>
      <c r="F121" s="122"/>
    </row>
    <row r="122" spans="2:16">
      <c r="B122" s="122"/>
      <c r="C122" s="122"/>
      <c r="D122" s="122"/>
      <c r="E122" s="122"/>
      <c r="F122" s="122"/>
    </row>
    <row r="123" spans="2:16">
      <c r="B123" s="122"/>
      <c r="C123" s="122"/>
      <c r="D123" s="122"/>
      <c r="E123" s="122"/>
      <c r="F123" s="122"/>
    </row>
    <row r="124" spans="2:16">
      <c r="B124" s="122"/>
      <c r="C124" s="122"/>
      <c r="D124" s="122"/>
      <c r="E124" s="122"/>
      <c r="F124" s="122"/>
    </row>
    <row r="125" spans="2:16">
      <c r="B125" s="122"/>
      <c r="C125" s="122"/>
      <c r="D125" s="122"/>
      <c r="E125" s="122"/>
      <c r="F125" s="122"/>
    </row>
    <row r="126" spans="2:16">
      <c r="B126" s="122"/>
      <c r="C126" s="122"/>
      <c r="D126" s="122"/>
      <c r="E126" s="122"/>
      <c r="F126" s="122"/>
    </row>
    <row r="127" spans="2:16">
      <c r="B127" s="122"/>
      <c r="C127" s="122"/>
      <c r="D127" s="122"/>
      <c r="E127" s="122"/>
      <c r="F127" s="122"/>
    </row>
    <row r="128" spans="2:16">
      <c r="B128" s="122"/>
      <c r="C128" s="122"/>
      <c r="D128" s="122"/>
      <c r="E128" s="122"/>
      <c r="F128" s="122"/>
    </row>
    <row r="129" spans="2:6">
      <c r="B129" s="122"/>
      <c r="C129" s="122"/>
      <c r="D129" s="122"/>
      <c r="E129" s="122"/>
      <c r="F129" s="122"/>
    </row>
    <row r="130" spans="2:6">
      <c r="B130" s="122"/>
      <c r="C130" s="122"/>
      <c r="D130" s="122"/>
      <c r="E130" s="122"/>
      <c r="F130" s="122"/>
    </row>
    <row r="131" spans="2:6">
      <c r="B131" s="122"/>
      <c r="C131" s="122"/>
      <c r="D131" s="122"/>
      <c r="E131" s="122"/>
      <c r="F131" s="122"/>
    </row>
    <row r="132" spans="2:6">
      <c r="B132" s="122"/>
      <c r="C132" s="122"/>
      <c r="D132" s="122"/>
      <c r="E132" s="122"/>
      <c r="F132" s="122"/>
    </row>
    <row r="133" spans="2:6">
      <c r="B133" s="122"/>
      <c r="C133" s="122"/>
      <c r="D133" s="122"/>
      <c r="E133" s="122"/>
      <c r="F133" s="122"/>
    </row>
    <row r="134" spans="2:6">
      <c r="B134" s="122"/>
      <c r="C134" s="122"/>
      <c r="D134" s="122"/>
      <c r="E134" s="122"/>
      <c r="F134" s="122"/>
    </row>
    <row r="135" spans="2:6">
      <c r="B135" s="122"/>
      <c r="C135" s="122"/>
      <c r="D135" s="122"/>
      <c r="E135" s="122"/>
      <c r="F135" s="122"/>
    </row>
    <row r="136" spans="2:6">
      <c r="B136" s="122"/>
      <c r="C136" s="122"/>
      <c r="D136" s="122"/>
      <c r="E136" s="122"/>
      <c r="F136" s="122"/>
    </row>
    <row r="137" spans="2:6">
      <c r="B137" s="122"/>
      <c r="C137" s="122"/>
      <c r="D137" s="122"/>
      <c r="E137" s="122"/>
      <c r="F137" s="122"/>
    </row>
    <row r="138" spans="2:6">
      <c r="B138" s="122"/>
      <c r="C138" s="122"/>
      <c r="D138" s="122"/>
      <c r="E138" s="122"/>
      <c r="F138" s="122"/>
    </row>
    <row r="139" spans="2:6">
      <c r="B139" s="122"/>
      <c r="C139" s="122"/>
      <c r="D139" s="122"/>
      <c r="E139" s="122"/>
      <c r="F139" s="122"/>
    </row>
    <row r="140" spans="2:6">
      <c r="B140" s="122"/>
      <c r="C140" s="122"/>
      <c r="D140" s="122"/>
      <c r="E140" s="122"/>
      <c r="F140" s="122"/>
    </row>
    <row r="141" spans="2:6">
      <c r="B141" s="122"/>
      <c r="C141" s="122"/>
      <c r="D141" s="122"/>
      <c r="E141" s="122"/>
      <c r="F141" s="122"/>
    </row>
    <row r="142" spans="2:6">
      <c r="B142" s="122"/>
      <c r="C142" s="122"/>
      <c r="D142" s="122"/>
      <c r="E142" s="122"/>
      <c r="F142" s="122"/>
    </row>
  </sheetData>
  <sheetProtection algorithmName="SHA-512" hashValue="7wWa2bdCSPEAvEoYvBRshq/9PeMpsOiH8i6SMaZzWjybDKcR9p32/sLXnCT+D4OStFtCkl0Bp2sWcDEnPctmbw==" saltValue="5masW2HdsFM1zpyNkmkYIA==" spinCount="100000" sheet="1" objects="1" scenarios="1"/>
  <mergeCells count="22">
    <mergeCell ref="R18:R24"/>
    <mergeCell ref="M4:N4"/>
    <mergeCell ref="O4:P4"/>
    <mergeCell ref="R2:V2"/>
    <mergeCell ref="R4:R10"/>
    <mergeCell ref="R11:R17"/>
    <mergeCell ref="C5:C60"/>
    <mergeCell ref="K5:K60"/>
    <mergeCell ref="C61:C116"/>
    <mergeCell ref="K61:K116"/>
    <mergeCell ref="B2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4"/>
    <mergeCell ref="M3:P3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5"/>
  </sheetPr>
  <dimension ref="B1:AJ148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9.140625" defaultRowHeight="15"/>
  <cols>
    <col min="1" max="1" width="3.28515625" style="1" customWidth="1"/>
    <col min="2" max="2" width="6.5703125" style="1" customWidth="1"/>
    <col min="3" max="3" width="17.140625" style="1" customWidth="1"/>
    <col min="4" max="4" width="8.855468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855468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140625" style="1" customWidth="1"/>
    <col min="16" max="16" width="4.28515625" style="1" customWidth="1"/>
    <col min="17" max="17" width="3.5703125" style="1" customWidth="1"/>
    <col min="18" max="19" width="9.140625" style="1" customWidth="1"/>
    <col min="20" max="20" width="9.140625" style="1"/>
    <col min="21" max="22" width="9.140625" style="1" customWidth="1"/>
    <col min="23" max="23" width="9.140625" style="1"/>
    <col min="24" max="26" width="9.140625" style="1" customWidth="1"/>
    <col min="27" max="27" width="9.140625" style="1"/>
    <col min="28" max="28" width="15.85546875" style="1" customWidth="1"/>
    <col min="29" max="29" width="9.140625" style="1"/>
    <col min="30" max="30" width="11.28515625" style="1" customWidth="1"/>
    <col min="31" max="31" width="2.85546875" style="1" customWidth="1"/>
    <col min="32" max="32" width="14.85546875" style="1" customWidth="1"/>
    <col min="33" max="33" width="3.42578125" style="1" customWidth="1"/>
    <col min="34" max="34" width="12.140625" style="1" customWidth="1"/>
    <col min="35" max="16384" width="9.140625" style="1"/>
  </cols>
  <sheetData>
    <row r="1" spans="2:36" ht="15.75" thickBot="1"/>
    <row r="2" spans="2:36" ht="24" customHeight="1">
      <c r="B2" s="227" t="s">
        <v>208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9"/>
      <c r="T2" s="270"/>
      <c r="U2" s="270"/>
      <c r="W2" s="270"/>
      <c r="X2" s="270"/>
      <c r="Y2" s="270"/>
      <c r="AD2" s="271"/>
      <c r="AF2" s="271"/>
      <c r="AH2" s="122"/>
      <c r="AI2" s="122"/>
      <c r="AJ2" s="122"/>
    </row>
    <row r="3" spans="2:36" ht="24" customHeight="1">
      <c r="B3" s="252" t="s">
        <v>47</v>
      </c>
      <c r="C3" s="225" t="s">
        <v>9</v>
      </c>
      <c r="D3" s="253" t="s">
        <v>38</v>
      </c>
      <c r="E3" s="253" t="s">
        <v>48</v>
      </c>
      <c r="F3" s="253" t="s">
        <v>49</v>
      </c>
      <c r="G3" s="253" t="s">
        <v>50</v>
      </c>
      <c r="H3" s="225" t="s">
        <v>51</v>
      </c>
      <c r="I3" s="225" t="s">
        <v>209</v>
      </c>
      <c r="J3" s="225" t="s">
        <v>53</v>
      </c>
      <c r="K3" s="253" t="s">
        <v>54</v>
      </c>
      <c r="L3" s="253"/>
      <c r="M3" s="254" t="s">
        <v>55</v>
      </c>
      <c r="N3" s="255"/>
      <c r="O3" s="255"/>
      <c r="P3" s="256"/>
      <c r="T3" s="246"/>
      <c r="U3" s="246"/>
      <c r="W3" s="246"/>
      <c r="X3" s="246"/>
      <c r="Y3" s="246"/>
      <c r="AD3" s="271"/>
      <c r="AF3" s="271"/>
      <c r="AH3" s="270"/>
    </row>
    <row r="4" spans="2:36">
      <c r="B4" s="252"/>
      <c r="C4" s="226"/>
      <c r="D4" s="253"/>
      <c r="E4" s="253"/>
      <c r="F4" s="253"/>
      <c r="G4" s="253"/>
      <c r="H4" s="226"/>
      <c r="I4" s="226"/>
      <c r="J4" s="226"/>
      <c r="K4" s="253"/>
      <c r="L4" s="253"/>
      <c r="M4" s="257" t="s">
        <v>61</v>
      </c>
      <c r="N4" s="258"/>
      <c r="O4" s="253" t="s">
        <v>62</v>
      </c>
      <c r="P4" s="259"/>
      <c r="T4" s="122"/>
      <c r="U4" s="122"/>
      <c r="W4" s="122"/>
      <c r="X4" s="122"/>
      <c r="Y4" s="122"/>
      <c r="AB4" s="122"/>
      <c r="AC4" s="122"/>
      <c r="AD4" s="122"/>
      <c r="AH4" s="270"/>
    </row>
    <row r="5" spans="2:36" ht="18">
      <c r="B5" s="115">
        <v>1</v>
      </c>
      <c r="C5" s="260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3" t="s">
        <v>70</v>
      </c>
      <c r="L5" s="8" t="s">
        <v>71</v>
      </c>
      <c r="M5" s="101">
        <v>458.5</v>
      </c>
      <c r="N5" s="12" t="s">
        <v>72</v>
      </c>
      <c r="O5" s="12">
        <v>0</v>
      </c>
      <c r="P5" s="59" t="s">
        <v>72</v>
      </c>
      <c r="U5" s="2"/>
      <c r="X5" s="2"/>
      <c r="Y5" s="2"/>
      <c r="AD5" s="2"/>
      <c r="AH5" s="270"/>
    </row>
    <row r="6" spans="2:36" ht="18">
      <c r="B6" s="115">
        <v>2</v>
      </c>
      <c r="C6" s="261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4"/>
      <c r="L6" s="8" t="s">
        <v>71</v>
      </c>
      <c r="M6" s="101">
        <v>510.42</v>
      </c>
      <c r="N6" s="12" t="s">
        <v>72</v>
      </c>
      <c r="O6" s="12">
        <v>0</v>
      </c>
      <c r="P6" s="59" t="s">
        <v>72</v>
      </c>
      <c r="U6" s="2"/>
      <c r="X6" s="2"/>
      <c r="Y6" s="2"/>
      <c r="AD6" s="2"/>
      <c r="AH6" s="270"/>
    </row>
    <row r="7" spans="2:36" ht="18">
      <c r="B7" s="115">
        <v>3</v>
      </c>
      <c r="C7" s="261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4"/>
      <c r="L7" s="8" t="s">
        <v>71</v>
      </c>
      <c r="M7" s="101">
        <v>562.66999999999996</v>
      </c>
      <c r="N7" s="12" t="s">
        <v>72</v>
      </c>
      <c r="O7" s="12">
        <v>0</v>
      </c>
      <c r="P7" s="59" t="s">
        <v>72</v>
      </c>
      <c r="U7" s="2"/>
      <c r="X7" s="2"/>
      <c r="Y7" s="2"/>
    </row>
    <row r="8" spans="2:36" ht="18">
      <c r="B8" s="115">
        <v>4</v>
      </c>
      <c r="C8" s="261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4"/>
      <c r="L8" s="8" t="s">
        <v>71</v>
      </c>
      <c r="M8" s="12">
        <v>0</v>
      </c>
      <c r="N8" s="12" t="s">
        <v>72</v>
      </c>
      <c r="O8" s="101">
        <v>326</v>
      </c>
      <c r="P8" s="59" t="s">
        <v>72</v>
      </c>
      <c r="U8" s="2"/>
      <c r="X8" s="2"/>
      <c r="Y8" s="2"/>
    </row>
    <row r="9" spans="2:36" ht="18">
      <c r="B9" s="115">
        <v>5</v>
      </c>
      <c r="C9" s="261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4"/>
      <c r="L9" s="8" t="s">
        <v>71</v>
      </c>
      <c r="M9" s="12">
        <v>0</v>
      </c>
      <c r="N9" s="12" t="s">
        <v>72</v>
      </c>
      <c r="O9" s="101">
        <v>247.2</v>
      </c>
      <c r="P9" s="59" t="s">
        <v>72</v>
      </c>
      <c r="U9" s="2"/>
      <c r="X9" s="2"/>
      <c r="Y9" s="2"/>
    </row>
    <row r="10" spans="2:36" ht="18">
      <c r="B10" s="115">
        <v>6</v>
      </c>
      <c r="C10" s="261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4"/>
      <c r="L10" s="8" t="s">
        <v>71</v>
      </c>
      <c r="M10" s="12">
        <v>0</v>
      </c>
      <c r="N10" s="12" t="s">
        <v>72</v>
      </c>
      <c r="O10" s="101">
        <v>162.80000000000001</v>
      </c>
      <c r="P10" s="59" t="s">
        <v>72</v>
      </c>
      <c r="U10" s="2"/>
      <c r="X10" s="2"/>
      <c r="Y10" s="2"/>
    </row>
    <row r="11" spans="2:36" ht="18">
      <c r="B11" s="115">
        <v>7</v>
      </c>
      <c r="C11" s="261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4"/>
      <c r="L11" s="8" t="s">
        <v>71</v>
      </c>
      <c r="M11" s="42">
        <f>M5/2</f>
        <v>229.25</v>
      </c>
      <c r="N11" s="12" t="s">
        <v>72</v>
      </c>
      <c r="O11" s="101">
        <v>476.94</v>
      </c>
      <c r="P11" s="59" t="s">
        <v>72</v>
      </c>
      <c r="U11" s="2"/>
      <c r="X11" s="2"/>
      <c r="Y11" s="2"/>
    </row>
    <row r="12" spans="2:36" ht="18">
      <c r="B12" s="115">
        <v>8</v>
      </c>
      <c r="C12" s="261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4"/>
      <c r="L12" s="8" t="s">
        <v>71</v>
      </c>
      <c r="M12" s="42">
        <f>M6/2</f>
        <v>255.21</v>
      </c>
      <c r="N12" s="12" t="s">
        <v>72</v>
      </c>
      <c r="O12" s="101">
        <v>417.27</v>
      </c>
      <c r="P12" s="59" t="s">
        <v>72</v>
      </c>
      <c r="U12" s="2"/>
      <c r="X12" s="2"/>
      <c r="Y12" s="2"/>
    </row>
    <row r="13" spans="2:36" ht="18">
      <c r="B13" s="115">
        <v>9</v>
      </c>
      <c r="C13" s="261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4"/>
      <c r="L13" s="8" t="s">
        <v>71</v>
      </c>
      <c r="M13" s="42">
        <f>M7/2</f>
        <v>281.33499999999998</v>
      </c>
      <c r="N13" s="12" t="s">
        <v>72</v>
      </c>
      <c r="O13" s="101">
        <v>361.11</v>
      </c>
      <c r="P13" s="59" t="s">
        <v>72</v>
      </c>
      <c r="U13" s="2"/>
      <c r="X13" s="2"/>
      <c r="Y13" s="2"/>
    </row>
    <row r="14" spans="2:36" ht="18">
      <c r="B14" s="115">
        <v>10</v>
      </c>
      <c r="C14" s="261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4"/>
      <c r="L14" s="8" t="s">
        <v>71</v>
      </c>
      <c r="M14" s="101">
        <v>353.96</v>
      </c>
      <c r="N14" s="12" t="s">
        <v>72</v>
      </c>
      <c r="O14" s="12">
        <v>0</v>
      </c>
      <c r="P14" s="59" t="s">
        <v>72</v>
      </c>
      <c r="U14" s="2"/>
      <c r="X14" s="2"/>
      <c r="Y14" s="2"/>
    </row>
    <row r="15" spans="2:36" ht="18">
      <c r="B15" s="115">
        <v>11</v>
      </c>
      <c r="C15" s="261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4"/>
      <c r="L15" s="8" t="s">
        <v>71</v>
      </c>
      <c r="M15" s="101">
        <v>301.67</v>
      </c>
      <c r="N15" s="12" t="s">
        <v>72</v>
      </c>
      <c r="O15" s="12">
        <v>0</v>
      </c>
      <c r="P15" s="59" t="s">
        <v>72</v>
      </c>
      <c r="U15" s="2"/>
      <c r="X15" s="2"/>
      <c r="Y15" s="2"/>
    </row>
    <row r="16" spans="2:36" ht="18">
      <c r="B16" s="115">
        <v>12</v>
      </c>
      <c r="C16" s="261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4"/>
      <c r="L16" s="8" t="s">
        <v>71</v>
      </c>
      <c r="M16" s="101">
        <v>249</v>
      </c>
      <c r="N16" s="12" t="s">
        <v>72</v>
      </c>
      <c r="O16" s="12">
        <v>0</v>
      </c>
      <c r="P16" s="59" t="s">
        <v>72</v>
      </c>
      <c r="U16" s="2"/>
      <c r="X16" s="2"/>
      <c r="Y16" s="2"/>
    </row>
    <row r="17" spans="2:25" ht="18">
      <c r="B17" s="115">
        <v>13</v>
      </c>
      <c r="C17" s="261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4"/>
      <c r="L17" s="8" t="s">
        <v>71</v>
      </c>
      <c r="M17" s="12">
        <v>0</v>
      </c>
      <c r="N17" s="12" t="s">
        <v>72</v>
      </c>
      <c r="O17" s="101">
        <v>480</v>
      </c>
      <c r="P17" s="59" t="s">
        <v>72</v>
      </c>
      <c r="U17" s="2"/>
      <c r="X17" s="2"/>
      <c r="Y17" s="2"/>
    </row>
    <row r="18" spans="2:25" ht="18">
      <c r="B18" s="115">
        <v>14</v>
      </c>
      <c r="C18" s="261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4"/>
      <c r="L18" s="8" t="s">
        <v>71</v>
      </c>
      <c r="M18" s="12">
        <v>0</v>
      </c>
      <c r="N18" s="12" t="s">
        <v>72</v>
      </c>
      <c r="O18" s="101">
        <v>556.07000000000005</v>
      </c>
      <c r="P18" s="59" t="s">
        <v>72</v>
      </c>
      <c r="U18" s="2"/>
      <c r="X18" s="2"/>
      <c r="Y18" s="2"/>
    </row>
    <row r="19" spans="2:25" ht="18">
      <c r="B19" s="115">
        <v>15</v>
      </c>
      <c r="C19" s="261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4"/>
      <c r="L19" s="8" t="s">
        <v>71</v>
      </c>
      <c r="M19" s="12">
        <v>0</v>
      </c>
      <c r="N19" s="12" t="s">
        <v>72</v>
      </c>
      <c r="O19" s="101">
        <v>631.37</v>
      </c>
      <c r="P19" s="59" t="s">
        <v>72</v>
      </c>
      <c r="U19" s="2"/>
      <c r="X19" s="2"/>
      <c r="Y19" s="2"/>
    </row>
    <row r="20" spans="2:25" ht="18">
      <c r="B20" s="115">
        <v>16</v>
      </c>
      <c r="C20" s="261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4"/>
      <c r="L20" s="8" t="s">
        <v>71</v>
      </c>
      <c r="M20" s="42">
        <f>M14/2</f>
        <v>176.98</v>
      </c>
      <c r="N20" s="12" t="s">
        <v>72</v>
      </c>
      <c r="O20" s="101">
        <v>594.86</v>
      </c>
      <c r="P20" s="59" t="s">
        <v>72</v>
      </c>
      <c r="U20" s="2"/>
      <c r="X20" s="2"/>
      <c r="Y20" s="2"/>
    </row>
    <row r="21" spans="2:25" ht="18">
      <c r="B21" s="115">
        <v>17</v>
      </c>
      <c r="C21" s="261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4"/>
      <c r="L21" s="8" t="s">
        <v>71</v>
      </c>
      <c r="M21" s="42">
        <f>M15/2</f>
        <v>150.83500000000001</v>
      </c>
      <c r="N21" s="12" t="s">
        <v>72</v>
      </c>
      <c r="O21" s="101">
        <v>632.47</v>
      </c>
      <c r="P21" s="59" t="s">
        <v>72</v>
      </c>
      <c r="U21" s="2"/>
      <c r="X21" s="2"/>
      <c r="Y21" s="2"/>
    </row>
    <row r="22" spans="2:25" ht="18">
      <c r="B22" s="115">
        <v>18</v>
      </c>
      <c r="C22" s="261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4"/>
      <c r="L22" s="8" t="s">
        <v>71</v>
      </c>
      <c r="M22" s="42">
        <f>M16/2</f>
        <v>124.5</v>
      </c>
      <c r="N22" s="12" t="s">
        <v>72</v>
      </c>
      <c r="O22" s="101">
        <v>670</v>
      </c>
      <c r="P22" s="59" t="s">
        <v>72</v>
      </c>
      <c r="U22" s="2"/>
      <c r="X22" s="2"/>
      <c r="Y22" s="2"/>
    </row>
    <row r="23" spans="2:25" ht="18">
      <c r="B23" s="115">
        <v>19</v>
      </c>
      <c r="C23" s="261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4"/>
      <c r="L23" s="8" t="s">
        <v>71</v>
      </c>
      <c r="M23" s="101">
        <v>406.67</v>
      </c>
      <c r="N23" s="12" t="s">
        <v>72</v>
      </c>
      <c r="O23" s="12">
        <v>0</v>
      </c>
      <c r="P23" s="59" t="s">
        <v>72</v>
      </c>
      <c r="U23" s="2"/>
      <c r="X23" s="2"/>
      <c r="Y23" s="2"/>
    </row>
    <row r="24" spans="2:25" ht="18">
      <c r="B24" s="115">
        <v>20</v>
      </c>
      <c r="C24" s="261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4"/>
      <c r="L24" s="8" t="s">
        <v>71</v>
      </c>
      <c r="M24" s="12">
        <v>0</v>
      </c>
      <c r="N24" s="12" t="s">
        <v>72</v>
      </c>
      <c r="O24" s="101">
        <v>402.13</v>
      </c>
      <c r="P24" s="59" t="s">
        <v>72</v>
      </c>
      <c r="U24" s="2"/>
      <c r="X24" s="2"/>
      <c r="Y24" s="2"/>
    </row>
    <row r="25" spans="2:25" ht="18">
      <c r="B25" s="115">
        <v>21</v>
      </c>
      <c r="C25" s="261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4"/>
      <c r="L25" s="8" t="s">
        <v>71</v>
      </c>
      <c r="M25" s="42">
        <f>M23/2</f>
        <v>203.33500000000001</v>
      </c>
      <c r="N25" s="12" t="s">
        <v>72</v>
      </c>
      <c r="O25" s="101">
        <v>535.64</v>
      </c>
      <c r="P25" s="59" t="s">
        <v>72</v>
      </c>
      <c r="U25" s="2"/>
      <c r="X25" s="2"/>
      <c r="Y25" s="2"/>
    </row>
    <row r="26" spans="2:25" ht="18">
      <c r="B26" s="115">
        <v>22</v>
      </c>
      <c r="C26" s="261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4"/>
      <c r="L26" s="8" t="s">
        <v>71</v>
      </c>
      <c r="M26" s="101">
        <v>-338.33</v>
      </c>
      <c r="N26" s="12" t="s">
        <v>72</v>
      </c>
      <c r="O26" s="12">
        <v>0</v>
      </c>
      <c r="P26" s="59" t="s">
        <v>72</v>
      </c>
    </row>
    <row r="27" spans="2:25" ht="15" customHeight="1">
      <c r="B27" s="115">
        <v>23</v>
      </c>
      <c r="C27" s="261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4"/>
      <c r="L27" s="8" t="s">
        <v>71</v>
      </c>
      <c r="M27" s="101">
        <v>-274.87</v>
      </c>
      <c r="N27" s="12" t="s">
        <v>72</v>
      </c>
      <c r="O27" s="12">
        <v>0</v>
      </c>
      <c r="P27" s="59" t="s">
        <v>72</v>
      </c>
      <c r="T27" s="246"/>
      <c r="U27" s="246"/>
      <c r="W27" s="246"/>
      <c r="X27" s="246"/>
      <c r="Y27" s="246"/>
    </row>
    <row r="28" spans="2:25" ht="18">
      <c r="B28" s="115">
        <v>24</v>
      </c>
      <c r="C28" s="261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4"/>
      <c r="L28" s="8" t="s">
        <v>71</v>
      </c>
      <c r="M28" s="101">
        <v>-210.54</v>
      </c>
      <c r="N28" s="12" t="s">
        <v>72</v>
      </c>
      <c r="O28" s="12">
        <v>0</v>
      </c>
      <c r="P28" s="59" t="s">
        <v>72</v>
      </c>
      <c r="T28" s="122"/>
      <c r="U28" s="122"/>
      <c r="W28" s="122"/>
      <c r="X28" s="122"/>
      <c r="Y28" s="122"/>
    </row>
    <row r="29" spans="2:25" ht="18">
      <c r="B29" s="115">
        <v>25</v>
      </c>
      <c r="C29" s="261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4"/>
      <c r="L29" s="8" t="s">
        <v>71</v>
      </c>
      <c r="M29" s="42">
        <f>M26/2</f>
        <v>-169.16499999999999</v>
      </c>
      <c r="N29" s="12" t="s">
        <v>72</v>
      </c>
      <c r="O29" s="101">
        <v>182.89</v>
      </c>
      <c r="P29" s="59" t="s">
        <v>72</v>
      </c>
      <c r="U29" s="2"/>
      <c r="X29" s="2"/>
      <c r="Y29" s="2"/>
    </row>
    <row r="30" spans="2:25" ht="18">
      <c r="B30" s="115">
        <v>26</v>
      </c>
      <c r="C30" s="261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4"/>
      <c r="L30" s="8" t="s">
        <v>71</v>
      </c>
      <c r="M30" s="42">
        <f t="shared" ref="M30:M31" si="0">M27/2</f>
        <v>-137.435</v>
      </c>
      <c r="N30" s="12" t="s">
        <v>72</v>
      </c>
      <c r="O30" s="101">
        <v>141.5</v>
      </c>
      <c r="P30" s="59" t="s">
        <v>72</v>
      </c>
      <c r="U30" s="2"/>
      <c r="X30" s="2"/>
      <c r="Y30" s="2"/>
    </row>
    <row r="31" spans="2:25" ht="18">
      <c r="B31" s="115">
        <v>27</v>
      </c>
      <c r="C31" s="261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4"/>
      <c r="L31" s="8" t="s">
        <v>71</v>
      </c>
      <c r="M31" s="42">
        <f t="shared" si="0"/>
        <v>-105.27</v>
      </c>
      <c r="N31" s="12" t="s">
        <v>72</v>
      </c>
      <c r="O31" s="101">
        <v>100</v>
      </c>
      <c r="P31" s="59" t="s">
        <v>72</v>
      </c>
      <c r="U31" s="2"/>
      <c r="X31" s="2"/>
      <c r="Y31" s="2"/>
    </row>
    <row r="32" spans="2:25" ht="18">
      <c r="B32" s="115">
        <v>28</v>
      </c>
      <c r="C32" s="261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4"/>
      <c r="L32" s="8" t="s">
        <v>71</v>
      </c>
      <c r="M32" s="101">
        <v>-443.33</v>
      </c>
      <c r="N32" s="12" t="s">
        <v>72</v>
      </c>
      <c r="O32" s="12">
        <v>0</v>
      </c>
      <c r="P32" s="59" t="s">
        <v>72</v>
      </c>
      <c r="U32" s="2"/>
      <c r="X32" s="2"/>
      <c r="Y32" s="2"/>
    </row>
    <row r="33" spans="2:25" ht="18">
      <c r="B33" s="115">
        <v>29</v>
      </c>
      <c r="C33" s="261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4"/>
      <c r="L33" s="8" t="s">
        <v>71</v>
      </c>
      <c r="M33" s="101">
        <v>-495.6</v>
      </c>
      <c r="N33" s="12" t="s">
        <v>72</v>
      </c>
      <c r="O33" s="12">
        <v>0</v>
      </c>
      <c r="P33" s="59" t="s">
        <v>72</v>
      </c>
      <c r="U33" s="2"/>
      <c r="X33" s="2"/>
      <c r="Y33" s="2"/>
    </row>
    <row r="34" spans="2:25" ht="18">
      <c r="B34" s="115">
        <v>30</v>
      </c>
      <c r="C34" s="261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4"/>
      <c r="L34" s="8" t="s">
        <v>71</v>
      </c>
      <c r="M34" s="101">
        <v>-548.08000000000004</v>
      </c>
      <c r="N34" s="12" t="s">
        <v>72</v>
      </c>
      <c r="O34" s="12">
        <v>0</v>
      </c>
      <c r="P34" s="59" t="s">
        <v>72</v>
      </c>
      <c r="U34" s="2"/>
      <c r="X34" s="2"/>
      <c r="Y34" s="2"/>
    </row>
    <row r="35" spans="2:25" ht="18">
      <c r="B35" s="115">
        <v>31</v>
      </c>
      <c r="C35" s="261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4"/>
      <c r="L35" s="8" t="s">
        <v>71</v>
      </c>
      <c r="M35" s="42">
        <f>M32/2</f>
        <v>-221.66499999999999</v>
      </c>
      <c r="N35" s="12" t="s">
        <v>72</v>
      </c>
      <c r="O35" s="101">
        <v>350.8</v>
      </c>
      <c r="P35" s="59" t="s">
        <v>72</v>
      </c>
      <c r="U35" s="2"/>
      <c r="X35" s="2"/>
      <c r="Y35" s="2"/>
    </row>
    <row r="36" spans="2:25" ht="18">
      <c r="B36" s="115">
        <v>32</v>
      </c>
      <c r="C36" s="261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4"/>
      <c r="L36" s="8" t="s">
        <v>71</v>
      </c>
      <c r="M36" s="42">
        <f>M33/2</f>
        <v>-247.8</v>
      </c>
      <c r="N36" s="12" t="s">
        <v>72</v>
      </c>
      <c r="O36" s="101">
        <v>389.75</v>
      </c>
      <c r="P36" s="59" t="s">
        <v>72</v>
      </c>
      <c r="U36" s="2"/>
      <c r="X36" s="2"/>
      <c r="Y36" s="2"/>
    </row>
    <row r="37" spans="2:25" ht="18">
      <c r="B37" s="115">
        <v>33</v>
      </c>
      <c r="C37" s="261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4"/>
      <c r="L37" s="8" t="s">
        <v>71</v>
      </c>
      <c r="M37" s="42">
        <f>M34/2</f>
        <v>-274.04000000000002</v>
      </c>
      <c r="N37" s="12" t="s">
        <v>72</v>
      </c>
      <c r="O37" s="101">
        <v>428.86</v>
      </c>
      <c r="P37" s="59" t="s">
        <v>72</v>
      </c>
      <c r="U37" s="2"/>
      <c r="X37" s="2"/>
      <c r="Y37" s="2"/>
    </row>
    <row r="38" spans="2:25" ht="18">
      <c r="B38" s="115">
        <v>34</v>
      </c>
      <c r="C38" s="261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4"/>
      <c r="L38" s="8" t="s">
        <v>71</v>
      </c>
      <c r="M38" s="101">
        <v>-391.07</v>
      </c>
      <c r="N38" s="12" t="s">
        <v>72</v>
      </c>
      <c r="O38" s="12">
        <v>0</v>
      </c>
      <c r="P38" s="59" t="s">
        <v>72</v>
      </c>
      <c r="U38" s="2"/>
      <c r="X38" s="2"/>
      <c r="Y38" s="2"/>
    </row>
    <row r="39" spans="2:25" ht="18">
      <c r="B39" s="115">
        <v>35</v>
      </c>
      <c r="C39" s="261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4"/>
      <c r="L39" s="8" t="s">
        <v>71</v>
      </c>
      <c r="M39" s="42">
        <f>M38/2</f>
        <v>-195.535</v>
      </c>
      <c r="N39" s="12" t="s">
        <v>72</v>
      </c>
      <c r="O39" s="101">
        <v>243.69</v>
      </c>
      <c r="P39" s="59" t="s">
        <v>72</v>
      </c>
      <c r="U39" s="2"/>
      <c r="X39" s="2"/>
      <c r="Y39" s="2"/>
    </row>
    <row r="40" spans="2:25" ht="18">
      <c r="B40" s="115">
        <v>36</v>
      </c>
      <c r="C40" s="261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4"/>
      <c r="L40" s="8" t="s">
        <v>71</v>
      </c>
      <c r="M40" s="12">
        <v>0</v>
      </c>
      <c r="N40" s="12" t="s">
        <v>72</v>
      </c>
      <c r="O40" s="101">
        <v>-597.79999999999995</v>
      </c>
      <c r="P40" s="59" t="s">
        <v>72</v>
      </c>
      <c r="U40" s="2"/>
      <c r="X40" s="2"/>
      <c r="Y40" s="2"/>
    </row>
    <row r="41" spans="2:25" ht="18">
      <c r="B41" s="115">
        <v>37</v>
      </c>
      <c r="C41" s="261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4"/>
      <c r="L41" s="8" t="s">
        <v>71</v>
      </c>
      <c r="M41" s="12">
        <v>0</v>
      </c>
      <c r="N41" s="12" t="s">
        <v>72</v>
      </c>
      <c r="O41" s="101">
        <v>-651.20000000000005</v>
      </c>
      <c r="P41" s="59" t="s">
        <v>72</v>
      </c>
      <c r="U41" s="2"/>
      <c r="X41" s="2"/>
      <c r="Y41" s="2"/>
    </row>
    <row r="42" spans="2:25" ht="18">
      <c r="B42" s="115">
        <v>38</v>
      </c>
      <c r="C42" s="261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4"/>
      <c r="L42" s="8" t="s">
        <v>71</v>
      </c>
      <c r="M42" s="12">
        <v>0</v>
      </c>
      <c r="N42" s="12" t="s">
        <v>72</v>
      </c>
      <c r="O42" s="101">
        <v>-704.4</v>
      </c>
      <c r="P42" s="59" t="s">
        <v>72</v>
      </c>
      <c r="U42" s="2"/>
      <c r="X42" s="2"/>
      <c r="Y42" s="2"/>
    </row>
    <row r="43" spans="2:25" ht="18">
      <c r="B43" s="115">
        <v>39</v>
      </c>
      <c r="C43" s="261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4"/>
      <c r="L43" s="8" t="s">
        <v>71</v>
      </c>
      <c r="M43" s="42">
        <f>M26/2</f>
        <v>-169.16499999999999</v>
      </c>
      <c r="N43" s="12" t="s">
        <v>72</v>
      </c>
      <c r="O43" s="101">
        <v>-795.26</v>
      </c>
      <c r="P43" s="59" t="s">
        <v>72</v>
      </c>
      <c r="U43" s="2"/>
      <c r="X43" s="2"/>
      <c r="Y43" s="2"/>
    </row>
    <row r="44" spans="2:25" ht="18">
      <c r="B44" s="115">
        <v>40</v>
      </c>
      <c r="C44" s="261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4"/>
      <c r="L44" s="8" t="s">
        <v>71</v>
      </c>
      <c r="M44" s="42">
        <f t="shared" ref="M44:M45" si="1">M27/2</f>
        <v>-137.435</v>
      </c>
      <c r="N44" s="12" t="s">
        <v>72</v>
      </c>
      <c r="O44" s="101">
        <v>-831.74</v>
      </c>
      <c r="P44" s="59" t="s">
        <v>72</v>
      </c>
      <c r="U44" s="2"/>
      <c r="X44" s="2"/>
      <c r="Y44" s="2"/>
    </row>
    <row r="45" spans="2:25" ht="18">
      <c r="B45" s="115">
        <v>41</v>
      </c>
      <c r="C45" s="261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4"/>
      <c r="L45" s="8" t="s">
        <v>71</v>
      </c>
      <c r="M45" s="42">
        <f t="shared" si="1"/>
        <v>-105.27</v>
      </c>
      <c r="N45" s="12" t="s">
        <v>72</v>
      </c>
      <c r="O45" s="101">
        <v>-795</v>
      </c>
      <c r="P45" s="59" t="s">
        <v>72</v>
      </c>
      <c r="U45" s="2"/>
      <c r="X45" s="2"/>
      <c r="Y45" s="2"/>
    </row>
    <row r="46" spans="2:25" ht="18">
      <c r="B46" s="115">
        <v>42</v>
      </c>
      <c r="C46" s="261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4"/>
      <c r="L46" s="8" t="s">
        <v>71</v>
      </c>
      <c r="M46" s="12">
        <v>0</v>
      </c>
      <c r="N46" s="12" t="s">
        <v>72</v>
      </c>
      <c r="O46" s="101">
        <v>-391.42</v>
      </c>
      <c r="P46" s="59" t="s">
        <v>72</v>
      </c>
      <c r="U46" s="2"/>
      <c r="X46" s="2"/>
      <c r="Y46" s="2"/>
    </row>
    <row r="47" spans="2:25" ht="18">
      <c r="B47" s="115">
        <v>43</v>
      </c>
      <c r="C47" s="261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4"/>
      <c r="L47" s="8" t="s">
        <v>71</v>
      </c>
      <c r="M47" s="12">
        <v>0</v>
      </c>
      <c r="N47" s="12" t="s">
        <v>72</v>
      </c>
      <c r="O47" s="101">
        <v>-289.33</v>
      </c>
      <c r="P47" s="59" t="s">
        <v>72</v>
      </c>
      <c r="U47" s="2"/>
      <c r="X47" s="2"/>
      <c r="Y47" s="2"/>
    </row>
    <row r="48" spans="2:25" ht="18">
      <c r="B48" s="115">
        <v>44</v>
      </c>
      <c r="C48" s="261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4"/>
      <c r="L48" s="8" t="s">
        <v>71</v>
      </c>
      <c r="M48" s="12">
        <v>0</v>
      </c>
      <c r="N48" s="12" t="s">
        <v>72</v>
      </c>
      <c r="O48" s="101">
        <v>-186.91</v>
      </c>
      <c r="P48" s="59" t="s">
        <v>72</v>
      </c>
      <c r="U48" s="2"/>
      <c r="X48" s="2"/>
      <c r="Y48" s="2"/>
    </row>
    <row r="49" spans="2:25" ht="18">
      <c r="B49" s="115">
        <v>45</v>
      </c>
      <c r="C49" s="261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4"/>
      <c r="L49" s="8" t="s">
        <v>71</v>
      </c>
      <c r="M49" s="42">
        <f>M32/2</f>
        <v>-221.66499999999999</v>
      </c>
      <c r="N49" s="12" t="s">
        <v>72</v>
      </c>
      <c r="O49" s="101">
        <v>-591.46</v>
      </c>
      <c r="P49" s="59" t="s">
        <v>72</v>
      </c>
      <c r="U49" s="2"/>
      <c r="X49" s="2"/>
      <c r="Y49" s="2"/>
    </row>
    <row r="50" spans="2:25" ht="18">
      <c r="B50" s="115">
        <v>46</v>
      </c>
      <c r="C50" s="261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4"/>
      <c r="L50" s="8" t="s">
        <v>71</v>
      </c>
      <c r="M50" s="42">
        <f>M33/2</f>
        <v>-247.8</v>
      </c>
      <c r="N50" s="12" t="s">
        <v>72</v>
      </c>
      <c r="O50" s="101">
        <v>-513.92999999999995</v>
      </c>
      <c r="P50" s="59" t="s">
        <v>72</v>
      </c>
    </row>
    <row r="51" spans="2:25" ht="15" customHeight="1">
      <c r="B51" s="115">
        <v>47</v>
      </c>
      <c r="C51" s="261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4"/>
      <c r="L51" s="8" t="s">
        <v>71</v>
      </c>
      <c r="M51" s="42">
        <f>M34/2</f>
        <v>-274.04000000000002</v>
      </c>
      <c r="N51" s="12" t="s">
        <v>72</v>
      </c>
      <c r="O51" s="101">
        <v>-435.76</v>
      </c>
      <c r="P51" s="59" t="s">
        <v>72</v>
      </c>
      <c r="T51" s="246"/>
      <c r="U51" s="246"/>
      <c r="W51" s="246"/>
      <c r="X51" s="246"/>
      <c r="Y51" s="246"/>
    </row>
    <row r="52" spans="2:25" ht="18">
      <c r="B52" s="115">
        <v>48</v>
      </c>
      <c r="C52" s="261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4"/>
      <c r="L52" s="8" t="s">
        <v>71</v>
      </c>
      <c r="M52" s="16">
        <v>0</v>
      </c>
      <c r="N52" s="12" t="s">
        <v>72</v>
      </c>
      <c r="O52" s="101">
        <v>-495</v>
      </c>
      <c r="P52" s="59" t="s">
        <v>72</v>
      </c>
      <c r="T52" s="122"/>
      <c r="U52" s="122"/>
      <c r="W52" s="122"/>
      <c r="X52" s="122"/>
      <c r="Y52" s="122"/>
    </row>
    <row r="53" spans="2:25" ht="18">
      <c r="B53" s="115">
        <v>49</v>
      </c>
      <c r="C53" s="261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4"/>
      <c r="L53" s="8" t="s">
        <v>71</v>
      </c>
      <c r="M53" s="42">
        <f>M38/2</f>
        <v>-195.535</v>
      </c>
      <c r="N53" s="12" t="s">
        <v>72</v>
      </c>
      <c r="O53" s="101">
        <v>-668.87</v>
      </c>
      <c r="P53" s="59" t="s">
        <v>72</v>
      </c>
      <c r="U53" s="2"/>
      <c r="X53" s="2"/>
      <c r="Y53" s="2"/>
    </row>
    <row r="54" spans="2:25" ht="18">
      <c r="B54" s="75">
        <v>50</v>
      </c>
      <c r="C54" s="261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4"/>
      <c r="L54" s="8" t="s">
        <v>71</v>
      </c>
      <c r="M54" s="42">
        <f>M5/2</f>
        <v>229.25</v>
      </c>
      <c r="N54" s="12" t="s">
        <v>72</v>
      </c>
      <c r="O54" s="101">
        <v>-388.94</v>
      </c>
      <c r="P54" s="59" t="s">
        <v>72</v>
      </c>
      <c r="U54" s="2"/>
      <c r="X54" s="2"/>
      <c r="Y54" s="2"/>
    </row>
    <row r="55" spans="2:25" ht="18">
      <c r="B55" s="115">
        <v>51</v>
      </c>
      <c r="C55" s="261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4"/>
      <c r="L55" s="8" t="s">
        <v>71</v>
      </c>
      <c r="M55" s="42">
        <f t="shared" ref="M55" si="2">M6/2</f>
        <v>255.21</v>
      </c>
      <c r="N55" s="12" t="s">
        <v>72</v>
      </c>
      <c r="O55" s="101">
        <v>-467.81</v>
      </c>
      <c r="P55" s="59" t="s">
        <v>72</v>
      </c>
      <c r="U55" s="2"/>
      <c r="X55" s="2"/>
      <c r="Y55" s="2"/>
    </row>
    <row r="56" spans="2:25" ht="18">
      <c r="B56" s="115">
        <v>52</v>
      </c>
      <c r="C56" s="261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4"/>
      <c r="L56" s="8" t="s">
        <v>71</v>
      </c>
      <c r="M56" s="42">
        <f>M7/2</f>
        <v>281.33499999999998</v>
      </c>
      <c r="N56" s="12" t="s">
        <v>72</v>
      </c>
      <c r="O56" s="101">
        <v>-546.5</v>
      </c>
      <c r="P56" s="59" t="s">
        <v>72</v>
      </c>
      <c r="U56" s="2"/>
      <c r="X56" s="2"/>
      <c r="Y56" s="2"/>
    </row>
    <row r="57" spans="2:25" ht="18">
      <c r="B57" s="115">
        <v>53</v>
      </c>
      <c r="C57" s="261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4"/>
      <c r="L57" s="8" t="s">
        <v>71</v>
      </c>
      <c r="M57" s="42">
        <f>M14/2</f>
        <v>176.98</v>
      </c>
      <c r="N57" s="12" t="s">
        <v>72</v>
      </c>
      <c r="O57" s="101">
        <v>-231.91</v>
      </c>
      <c r="P57" s="59" t="s">
        <v>72</v>
      </c>
      <c r="U57" s="2"/>
      <c r="X57" s="2"/>
      <c r="Y57" s="2"/>
    </row>
    <row r="58" spans="2:25" ht="18">
      <c r="B58" s="115">
        <v>54</v>
      </c>
      <c r="C58" s="261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4"/>
      <c r="L58" s="8" t="s">
        <v>71</v>
      </c>
      <c r="M58" s="42">
        <f>M15/2</f>
        <v>150.83500000000001</v>
      </c>
      <c r="N58" s="12" t="s">
        <v>72</v>
      </c>
      <c r="O58" s="101">
        <v>-181.38</v>
      </c>
      <c r="P58" s="59" t="s">
        <v>72</v>
      </c>
      <c r="U58" s="2"/>
      <c r="X58" s="2"/>
      <c r="Y58" s="2"/>
    </row>
    <row r="59" spans="2:25" ht="18">
      <c r="B59" s="115">
        <v>55</v>
      </c>
      <c r="C59" s="261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4"/>
      <c r="L59" s="8" t="s">
        <v>71</v>
      </c>
      <c r="M59" s="42">
        <f>M16/2</f>
        <v>124.5</v>
      </c>
      <c r="N59" s="12" t="s">
        <v>72</v>
      </c>
      <c r="O59" s="101">
        <v>-131.38</v>
      </c>
      <c r="P59" s="59" t="s">
        <v>72</v>
      </c>
      <c r="U59" s="2"/>
      <c r="X59" s="2"/>
      <c r="Y59" s="2"/>
    </row>
    <row r="60" spans="2:25" ht="18">
      <c r="B60" s="116">
        <v>56</v>
      </c>
      <c r="C60" s="262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5"/>
      <c r="L60" s="10" t="s">
        <v>71</v>
      </c>
      <c r="M60" s="44">
        <f>M23/2</f>
        <v>203.33500000000001</v>
      </c>
      <c r="N60" s="13" t="s">
        <v>72</v>
      </c>
      <c r="O60" s="131">
        <v>-310.54000000000002</v>
      </c>
      <c r="P60" s="71" t="s">
        <v>72</v>
      </c>
      <c r="U60" s="2"/>
      <c r="X60" s="2"/>
      <c r="Y60" s="2"/>
    </row>
    <row r="61" spans="2:25" ht="18">
      <c r="B61" s="85">
        <v>1</v>
      </c>
      <c r="C61" s="266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8">
        <v>11000</v>
      </c>
      <c r="L61" s="9" t="s">
        <v>71</v>
      </c>
      <c r="M61" s="133">
        <v>617.76</v>
      </c>
      <c r="N61" s="15" t="s">
        <v>72</v>
      </c>
      <c r="O61" s="15">
        <v>0</v>
      </c>
      <c r="P61" s="74" t="s">
        <v>72</v>
      </c>
      <c r="U61" s="2"/>
      <c r="X61" s="2"/>
      <c r="Y61" s="2"/>
    </row>
    <row r="62" spans="2:25" ht="18">
      <c r="B62" s="75">
        <v>2</v>
      </c>
      <c r="C62" s="266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8"/>
      <c r="L62" s="8" t="s">
        <v>71</v>
      </c>
      <c r="M62" s="101">
        <v>666.54</v>
      </c>
      <c r="N62" s="12" t="s">
        <v>72</v>
      </c>
      <c r="O62" s="12">
        <v>0</v>
      </c>
      <c r="P62" s="59" t="s">
        <v>72</v>
      </c>
      <c r="U62" s="2"/>
      <c r="X62" s="2"/>
      <c r="Y62" s="2"/>
    </row>
    <row r="63" spans="2:25" ht="18">
      <c r="B63" s="75">
        <v>3</v>
      </c>
      <c r="C63" s="266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8"/>
      <c r="L63" s="8" t="s">
        <v>71</v>
      </c>
      <c r="M63" s="101">
        <v>714.78</v>
      </c>
      <c r="N63" s="12" t="s">
        <v>72</v>
      </c>
      <c r="O63" s="12">
        <v>0</v>
      </c>
      <c r="P63" s="59" t="s">
        <v>72</v>
      </c>
      <c r="U63" s="2"/>
      <c r="X63" s="2"/>
      <c r="Y63" s="2"/>
    </row>
    <row r="64" spans="2:25" ht="18">
      <c r="B64" s="75">
        <v>4</v>
      </c>
      <c r="C64" s="266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8"/>
      <c r="L64" s="8" t="s">
        <v>71</v>
      </c>
      <c r="M64" s="12">
        <v>0</v>
      </c>
      <c r="N64" s="12" t="s">
        <v>72</v>
      </c>
      <c r="O64" s="101">
        <v>430.92</v>
      </c>
      <c r="P64" s="59" t="s">
        <v>72</v>
      </c>
      <c r="U64" s="2"/>
      <c r="X64" s="2"/>
      <c r="Y64" s="2"/>
    </row>
    <row r="65" spans="2:25" ht="18">
      <c r="B65" s="75">
        <v>5</v>
      </c>
      <c r="C65" s="266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8"/>
      <c r="L65" s="8" t="s">
        <v>71</v>
      </c>
      <c r="M65" s="12">
        <v>0</v>
      </c>
      <c r="N65" s="12" t="s">
        <v>72</v>
      </c>
      <c r="O65" s="101">
        <v>361.26</v>
      </c>
      <c r="P65" s="59" t="s">
        <v>72</v>
      </c>
      <c r="U65" s="2"/>
      <c r="X65" s="2"/>
      <c r="Y65" s="2"/>
    </row>
    <row r="66" spans="2:25" ht="18">
      <c r="B66" s="75">
        <v>6</v>
      </c>
      <c r="C66" s="266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8"/>
      <c r="L66" s="8" t="s">
        <v>71</v>
      </c>
      <c r="M66" s="12">
        <v>0</v>
      </c>
      <c r="N66" s="12" t="s">
        <v>72</v>
      </c>
      <c r="O66" s="101">
        <v>288.54000000000002</v>
      </c>
      <c r="P66" s="59" t="s">
        <v>72</v>
      </c>
      <c r="U66" s="2"/>
      <c r="X66" s="2"/>
      <c r="Y66" s="2"/>
    </row>
    <row r="67" spans="2:25" ht="18">
      <c r="B67" s="75">
        <v>7</v>
      </c>
      <c r="C67" s="266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8"/>
      <c r="L67" s="8" t="s">
        <v>71</v>
      </c>
      <c r="M67" s="42">
        <f>M61/2</f>
        <v>308.88</v>
      </c>
      <c r="N67" s="12" t="s">
        <v>72</v>
      </c>
      <c r="O67" s="101">
        <v>589.15</v>
      </c>
      <c r="P67" s="59" t="s">
        <v>72</v>
      </c>
      <c r="U67" s="2"/>
      <c r="X67" s="2"/>
      <c r="Y67" s="2"/>
    </row>
    <row r="68" spans="2:25" ht="18">
      <c r="B68" s="75">
        <v>8</v>
      </c>
      <c r="C68" s="266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8"/>
      <c r="L68" s="8" t="s">
        <v>71</v>
      </c>
      <c r="M68" s="42">
        <f>M62/2</f>
        <v>333.27</v>
      </c>
      <c r="N68" s="12" t="s">
        <v>72</v>
      </c>
      <c r="O68" s="101">
        <v>533.41999999999996</v>
      </c>
      <c r="P68" s="59" t="s">
        <v>72</v>
      </c>
      <c r="U68" s="2"/>
      <c r="X68" s="2"/>
      <c r="Y68" s="2"/>
    </row>
    <row r="69" spans="2:25" ht="18">
      <c r="B69" s="75">
        <v>9</v>
      </c>
      <c r="C69" s="266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8"/>
      <c r="L69" s="8" t="s">
        <v>71</v>
      </c>
      <c r="M69" s="42">
        <f>M63/2</f>
        <v>357.39</v>
      </c>
      <c r="N69" s="12" t="s">
        <v>72</v>
      </c>
      <c r="O69" s="101">
        <v>477.89</v>
      </c>
      <c r="P69" s="59" t="s">
        <v>72</v>
      </c>
      <c r="U69" s="2"/>
      <c r="X69" s="2"/>
      <c r="Y69" s="2"/>
    </row>
    <row r="70" spans="2:25" ht="18">
      <c r="B70" s="75">
        <v>10</v>
      </c>
      <c r="C70" s="266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8"/>
      <c r="L70" s="8" t="s">
        <v>71</v>
      </c>
      <c r="M70" s="101">
        <v>517.14</v>
      </c>
      <c r="N70" s="12" t="s">
        <v>72</v>
      </c>
      <c r="O70" s="12">
        <v>0</v>
      </c>
      <c r="P70" s="59" t="s">
        <v>72</v>
      </c>
      <c r="U70" s="2"/>
      <c r="X70" s="2"/>
      <c r="Y70" s="2"/>
    </row>
    <row r="71" spans="2:25" ht="18">
      <c r="B71" s="75">
        <v>11</v>
      </c>
      <c r="C71" s="266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8"/>
      <c r="L71" s="8" t="s">
        <v>71</v>
      </c>
      <c r="M71" s="101">
        <v>468</v>
      </c>
      <c r="N71" s="12" t="s">
        <v>72</v>
      </c>
      <c r="O71" s="12">
        <v>0</v>
      </c>
      <c r="P71" s="59" t="s">
        <v>72</v>
      </c>
      <c r="U71" s="2"/>
      <c r="X71" s="2"/>
      <c r="Y71" s="2"/>
    </row>
    <row r="72" spans="2:25" ht="18">
      <c r="B72" s="75">
        <v>12</v>
      </c>
      <c r="C72" s="266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8"/>
      <c r="L72" s="8" t="s">
        <v>71</v>
      </c>
      <c r="M72" s="101">
        <v>409.06</v>
      </c>
      <c r="N72" s="12" t="s">
        <v>72</v>
      </c>
      <c r="O72" s="12">
        <v>0</v>
      </c>
      <c r="P72" s="59" t="s">
        <v>72</v>
      </c>
      <c r="U72" s="2"/>
      <c r="X72" s="2"/>
      <c r="Y72" s="2"/>
    </row>
    <row r="73" spans="2:25" ht="18">
      <c r="B73" s="75">
        <v>13</v>
      </c>
      <c r="C73" s="266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8"/>
      <c r="L73" s="8" t="s">
        <v>71</v>
      </c>
      <c r="M73" s="12">
        <v>0</v>
      </c>
      <c r="N73" s="12" t="s">
        <v>72</v>
      </c>
      <c r="O73" s="101">
        <v>564.48</v>
      </c>
      <c r="P73" s="59" t="s">
        <v>72</v>
      </c>
      <c r="U73" s="2"/>
      <c r="X73" s="2"/>
      <c r="Y73" s="2"/>
    </row>
    <row r="74" spans="2:25" ht="18">
      <c r="B74" s="75">
        <v>14</v>
      </c>
      <c r="C74" s="266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8"/>
      <c r="L74" s="8" t="s">
        <v>71</v>
      </c>
      <c r="M74" s="12">
        <v>0</v>
      </c>
      <c r="N74" s="12" t="s">
        <v>72</v>
      </c>
      <c r="O74" s="101">
        <v>632.61</v>
      </c>
      <c r="P74" s="59" t="s">
        <v>72</v>
      </c>
    </row>
    <row r="75" spans="2:25" ht="18">
      <c r="B75" s="75">
        <v>15</v>
      </c>
      <c r="C75" s="266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8"/>
      <c r="L75" s="8" t="s">
        <v>71</v>
      </c>
      <c r="M75" s="12">
        <v>0</v>
      </c>
      <c r="N75" s="12" t="s">
        <v>72</v>
      </c>
      <c r="O75" s="101">
        <v>699.3</v>
      </c>
      <c r="P75" s="59" t="s">
        <v>72</v>
      </c>
    </row>
    <row r="76" spans="2:25" ht="18">
      <c r="B76" s="75">
        <v>16</v>
      </c>
      <c r="C76" s="266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8"/>
      <c r="L76" s="8" t="s">
        <v>71</v>
      </c>
      <c r="M76" s="42">
        <f>M70/2</f>
        <v>258.57</v>
      </c>
      <c r="N76" s="12" t="s">
        <v>72</v>
      </c>
      <c r="O76" s="101">
        <v>700.31</v>
      </c>
      <c r="P76" s="59" t="s">
        <v>72</v>
      </c>
    </row>
    <row r="77" spans="2:25" ht="18">
      <c r="B77" s="75">
        <v>17</v>
      </c>
      <c r="C77" s="266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8"/>
      <c r="L77" s="8" t="s">
        <v>71</v>
      </c>
      <c r="M77" s="42">
        <f t="shared" ref="M77:M78" si="3">M71/2</f>
        <v>234</v>
      </c>
      <c r="N77" s="12" t="s">
        <v>72</v>
      </c>
      <c r="O77" s="132">
        <v>749.25</v>
      </c>
      <c r="P77" s="59" t="s">
        <v>72</v>
      </c>
    </row>
    <row r="78" spans="2:25" ht="18">
      <c r="B78" s="75">
        <v>18</v>
      </c>
      <c r="C78" s="266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8"/>
      <c r="L78" s="8" t="s">
        <v>71</v>
      </c>
      <c r="M78" s="42">
        <f t="shared" si="3"/>
        <v>204.53</v>
      </c>
      <c r="N78" s="12" t="s">
        <v>72</v>
      </c>
      <c r="O78" s="101">
        <v>700</v>
      </c>
      <c r="P78" s="59" t="s">
        <v>72</v>
      </c>
      <c r="T78" s="246"/>
      <c r="U78" s="246"/>
      <c r="W78" s="246"/>
      <c r="X78" s="246"/>
      <c r="Y78" s="246"/>
    </row>
    <row r="79" spans="2:25" ht="18">
      <c r="B79" s="75">
        <v>19</v>
      </c>
      <c r="C79" s="266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8"/>
      <c r="L79" s="8" t="s">
        <v>71</v>
      </c>
      <c r="M79" s="101">
        <v>567</v>
      </c>
      <c r="N79" s="12" t="s">
        <v>72</v>
      </c>
      <c r="O79" s="12">
        <v>0</v>
      </c>
      <c r="P79" s="59" t="s">
        <v>72</v>
      </c>
      <c r="T79" s="122"/>
      <c r="U79" s="122"/>
      <c r="W79" s="122"/>
      <c r="X79" s="122"/>
      <c r="Y79" s="122"/>
    </row>
    <row r="80" spans="2:25" ht="18">
      <c r="B80" s="75">
        <v>20</v>
      </c>
      <c r="C80" s="266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8"/>
      <c r="L80" s="8" t="s">
        <v>71</v>
      </c>
      <c r="M80" s="12">
        <v>0</v>
      </c>
      <c r="N80" s="12" t="s">
        <v>72</v>
      </c>
      <c r="O80" s="101">
        <v>496.8</v>
      </c>
      <c r="P80" s="59" t="s">
        <v>72</v>
      </c>
      <c r="U80" s="2"/>
      <c r="X80" s="2"/>
      <c r="Y80" s="2"/>
    </row>
    <row r="81" spans="2:25" ht="18">
      <c r="B81" s="75">
        <v>21</v>
      </c>
      <c r="C81" s="266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8"/>
      <c r="L81" s="8" t="s">
        <v>71</v>
      </c>
      <c r="M81" s="42">
        <f>M79/2</f>
        <v>283.5</v>
      </c>
      <c r="N81" s="12" t="s">
        <v>72</v>
      </c>
      <c r="O81" s="101">
        <v>645.53</v>
      </c>
      <c r="P81" s="59" t="s">
        <v>72</v>
      </c>
      <c r="U81" s="2"/>
      <c r="X81" s="2"/>
      <c r="Y81" s="2"/>
    </row>
    <row r="82" spans="2:25" ht="18">
      <c r="B82" s="75">
        <v>22</v>
      </c>
      <c r="C82" s="266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8"/>
      <c r="L82" s="8" t="s">
        <v>71</v>
      </c>
      <c r="M82" s="101">
        <v>-389.34</v>
      </c>
      <c r="N82" s="12" t="s">
        <v>72</v>
      </c>
      <c r="O82" s="12">
        <v>0</v>
      </c>
      <c r="P82" s="59" t="s">
        <v>72</v>
      </c>
      <c r="U82" s="2"/>
      <c r="X82" s="2"/>
      <c r="Y82" s="2"/>
    </row>
    <row r="83" spans="2:25" ht="18">
      <c r="B83" s="75">
        <v>23</v>
      </c>
      <c r="C83" s="266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8"/>
      <c r="L83" s="8" t="s">
        <v>71</v>
      </c>
      <c r="M83" s="101">
        <v>-277.2</v>
      </c>
      <c r="N83" s="12" t="s">
        <v>72</v>
      </c>
      <c r="O83" s="12">
        <v>0</v>
      </c>
      <c r="P83" s="59" t="s">
        <v>72</v>
      </c>
      <c r="U83" s="2"/>
      <c r="X83" s="2"/>
      <c r="Y83" s="2"/>
    </row>
    <row r="84" spans="2:25" ht="18">
      <c r="B84" s="75">
        <v>24</v>
      </c>
      <c r="C84" s="266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8"/>
      <c r="L84" s="8" t="s">
        <v>71</v>
      </c>
      <c r="M84" s="101">
        <v>-170.1</v>
      </c>
      <c r="N84" s="12" t="s">
        <v>72</v>
      </c>
      <c r="O84" s="12">
        <v>0</v>
      </c>
      <c r="P84" s="59" t="s">
        <v>72</v>
      </c>
      <c r="U84" s="2"/>
      <c r="X84" s="2"/>
      <c r="Y84" s="2"/>
    </row>
    <row r="85" spans="2:25" ht="18">
      <c r="B85" s="75">
        <v>25</v>
      </c>
      <c r="C85" s="266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8"/>
      <c r="L85" s="8" t="s">
        <v>71</v>
      </c>
      <c r="M85" s="42">
        <f>M82/2</f>
        <v>-194.67</v>
      </c>
      <c r="N85" s="12" t="s">
        <v>72</v>
      </c>
      <c r="O85" s="101">
        <v>290.87</v>
      </c>
      <c r="P85" s="59" t="s">
        <v>72</v>
      </c>
      <c r="U85" s="2"/>
      <c r="X85" s="2"/>
      <c r="Y85" s="2"/>
    </row>
    <row r="86" spans="2:25" ht="18">
      <c r="B86" s="75">
        <v>26</v>
      </c>
      <c r="C86" s="266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8"/>
      <c r="L86" s="8" t="s">
        <v>71</v>
      </c>
      <c r="M86" s="42">
        <f t="shared" ref="M86:M87" si="4">M83/2</f>
        <v>-138.6</v>
      </c>
      <c r="N86" s="12" t="s">
        <v>72</v>
      </c>
      <c r="O86" s="101">
        <v>258.08</v>
      </c>
      <c r="P86" s="59" t="s">
        <v>72</v>
      </c>
      <c r="U86" s="2"/>
      <c r="X86" s="2"/>
      <c r="Y86" s="2"/>
    </row>
    <row r="87" spans="2:25" ht="18">
      <c r="B87" s="75">
        <v>27</v>
      </c>
      <c r="C87" s="266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8"/>
      <c r="L87" s="8" t="s">
        <v>71</v>
      </c>
      <c r="M87" s="42">
        <f t="shared" si="4"/>
        <v>-85.05</v>
      </c>
      <c r="N87" s="12" t="s">
        <v>72</v>
      </c>
      <c r="O87" s="101">
        <v>221.31</v>
      </c>
      <c r="P87" s="59" t="s">
        <v>72</v>
      </c>
      <c r="U87" s="2"/>
      <c r="X87" s="2"/>
      <c r="Y87" s="2"/>
    </row>
    <row r="88" spans="2:25" ht="18">
      <c r="B88" s="75">
        <v>28</v>
      </c>
      <c r="C88" s="266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8"/>
      <c r="L88" s="8" t="s">
        <v>71</v>
      </c>
      <c r="M88" s="101">
        <v>-612.61</v>
      </c>
      <c r="N88" s="12" t="s">
        <v>72</v>
      </c>
      <c r="O88" s="12">
        <v>0</v>
      </c>
      <c r="P88" s="59" t="s">
        <v>72</v>
      </c>
      <c r="U88" s="2"/>
      <c r="X88" s="2"/>
      <c r="Y88" s="2"/>
    </row>
    <row r="89" spans="2:25" ht="18">
      <c r="B89" s="75">
        <v>29</v>
      </c>
      <c r="C89" s="266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8"/>
      <c r="L89" s="8" t="s">
        <v>71</v>
      </c>
      <c r="M89" s="101">
        <v>-662.58</v>
      </c>
      <c r="N89" s="12" t="s">
        <v>72</v>
      </c>
      <c r="O89" s="12">
        <v>0</v>
      </c>
      <c r="P89" s="59" t="s">
        <v>72</v>
      </c>
      <c r="U89" s="2"/>
      <c r="X89" s="2"/>
      <c r="Y89" s="2"/>
    </row>
    <row r="90" spans="2:25" ht="18">
      <c r="B90" s="75">
        <v>30</v>
      </c>
      <c r="C90" s="266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8"/>
      <c r="L90" s="8" t="s">
        <v>71</v>
      </c>
      <c r="M90" s="101">
        <v>-712.06</v>
      </c>
      <c r="N90" s="12" t="s">
        <v>72</v>
      </c>
      <c r="O90" s="12">
        <v>0</v>
      </c>
      <c r="P90" s="59" t="s">
        <v>72</v>
      </c>
      <c r="U90" s="2"/>
      <c r="X90" s="2"/>
      <c r="Y90" s="2"/>
    </row>
    <row r="91" spans="2:25" ht="18">
      <c r="B91" s="75">
        <v>31</v>
      </c>
      <c r="C91" s="266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8"/>
      <c r="L91" s="8" t="s">
        <v>71</v>
      </c>
      <c r="M91" s="42">
        <f>M88/2</f>
        <v>-306.30500000000001</v>
      </c>
      <c r="N91" s="12" t="s">
        <v>72</v>
      </c>
      <c r="O91" s="101">
        <v>359.86</v>
      </c>
      <c r="P91" s="59" t="s">
        <v>72</v>
      </c>
      <c r="U91" s="2"/>
      <c r="X91" s="2"/>
      <c r="Y91" s="2"/>
    </row>
    <row r="92" spans="2:25" ht="18">
      <c r="B92" s="75">
        <v>32</v>
      </c>
      <c r="C92" s="266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8"/>
      <c r="L92" s="8" t="s">
        <v>71</v>
      </c>
      <c r="M92" s="42">
        <f t="shared" ref="M92:M93" si="5">M89/2</f>
        <v>-331.29</v>
      </c>
      <c r="N92" s="12" t="s">
        <v>72</v>
      </c>
      <c r="O92" s="101">
        <v>417.13</v>
      </c>
      <c r="P92" s="59" t="s">
        <v>72</v>
      </c>
      <c r="U92" s="2"/>
      <c r="X92" s="2"/>
      <c r="Y92" s="2"/>
    </row>
    <row r="93" spans="2:25" ht="18">
      <c r="B93" s="75">
        <v>33</v>
      </c>
      <c r="C93" s="266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8"/>
      <c r="L93" s="8" t="s">
        <v>71</v>
      </c>
      <c r="M93" s="42">
        <f t="shared" si="5"/>
        <v>-356.03</v>
      </c>
      <c r="N93" s="12" t="s">
        <v>72</v>
      </c>
      <c r="O93" s="101">
        <v>474.21</v>
      </c>
      <c r="P93" s="59" t="s">
        <v>72</v>
      </c>
      <c r="U93" s="2"/>
      <c r="X93" s="2"/>
      <c r="Y93" s="2"/>
    </row>
    <row r="94" spans="2:25" ht="18">
      <c r="B94" s="75">
        <v>34</v>
      </c>
      <c r="C94" s="266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8"/>
      <c r="L94" s="8" t="s">
        <v>71</v>
      </c>
      <c r="M94" s="101">
        <v>-500.81</v>
      </c>
      <c r="N94" s="12" t="s">
        <v>72</v>
      </c>
      <c r="O94" s="12">
        <v>0</v>
      </c>
      <c r="P94" s="59" t="s">
        <v>72</v>
      </c>
      <c r="U94" s="2"/>
      <c r="X94" s="2"/>
      <c r="Y94" s="2"/>
    </row>
    <row r="95" spans="2:25" ht="18">
      <c r="B95" s="75">
        <v>35</v>
      </c>
      <c r="C95" s="266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8"/>
      <c r="L95" s="8" t="s">
        <v>71</v>
      </c>
      <c r="M95" s="42">
        <f>M94/2</f>
        <v>-250.405</v>
      </c>
      <c r="N95" s="12" t="s">
        <v>72</v>
      </c>
      <c r="O95" s="101">
        <v>300.56</v>
      </c>
      <c r="P95" s="59" t="s">
        <v>72</v>
      </c>
      <c r="U95" s="2"/>
      <c r="X95" s="2"/>
      <c r="Y95" s="2"/>
    </row>
    <row r="96" spans="2:25" ht="18">
      <c r="B96" s="75">
        <v>36</v>
      </c>
      <c r="C96" s="266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8"/>
      <c r="L96" s="8" t="s">
        <v>71</v>
      </c>
      <c r="M96" s="12">
        <v>0</v>
      </c>
      <c r="N96" s="12" t="s">
        <v>72</v>
      </c>
      <c r="O96" s="101">
        <v>-723.49</v>
      </c>
      <c r="P96" s="59" t="s">
        <v>72</v>
      </c>
      <c r="U96" s="2"/>
      <c r="X96" s="2"/>
      <c r="Y96" s="2"/>
    </row>
    <row r="97" spans="2:25" ht="18">
      <c r="B97" s="75">
        <v>37</v>
      </c>
      <c r="C97" s="266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8"/>
      <c r="L97" s="8" t="s">
        <v>71</v>
      </c>
      <c r="M97" s="12">
        <v>0</v>
      </c>
      <c r="N97" s="12" t="s">
        <v>72</v>
      </c>
      <c r="O97" s="101">
        <v>-826.17</v>
      </c>
      <c r="P97" s="59" t="s">
        <v>72</v>
      </c>
      <c r="U97" s="2"/>
      <c r="X97" s="2"/>
      <c r="Y97" s="2"/>
    </row>
    <row r="98" spans="2:25" ht="18">
      <c r="B98" s="75">
        <v>38</v>
      </c>
      <c r="C98" s="266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8"/>
      <c r="L98" s="8" t="s">
        <v>71</v>
      </c>
      <c r="M98" s="12">
        <v>0</v>
      </c>
      <c r="N98" s="12" t="s">
        <v>72</v>
      </c>
      <c r="O98" s="101">
        <v>-929.25</v>
      </c>
      <c r="P98" s="59" t="s">
        <v>72</v>
      </c>
      <c r="U98" s="2"/>
      <c r="X98" s="2"/>
      <c r="Y98" s="2"/>
    </row>
    <row r="99" spans="2:25" ht="18">
      <c r="B99" s="75">
        <v>39</v>
      </c>
      <c r="C99" s="266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8"/>
      <c r="L99" s="8" t="s">
        <v>71</v>
      </c>
      <c r="M99" s="42">
        <f>M82/2</f>
        <v>-194.67</v>
      </c>
      <c r="N99" s="12" t="s">
        <v>72</v>
      </c>
      <c r="O99" s="101">
        <v>-879.04</v>
      </c>
      <c r="P99" s="59" t="s">
        <v>72</v>
      </c>
      <c r="U99" s="2"/>
      <c r="X99" s="2"/>
      <c r="Y99" s="2"/>
    </row>
    <row r="100" spans="2:25" ht="18">
      <c r="B100" s="75">
        <v>40</v>
      </c>
      <c r="C100" s="266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8"/>
      <c r="L100" s="8" t="s">
        <v>71</v>
      </c>
      <c r="M100" s="42">
        <f t="shared" ref="M100:M101" si="6">M83/2</f>
        <v>-138.6</v>
      </c>
      <c r="N100" s="12" t="s">
        <v>72</v>
      </c>
      <c r="O100" s="101">
        <v>-943.34</v>
      </c>
      <c r="P100" s="59" t="s">
        <v>72</v>
      </c>
      <c r="U100" s="2"/>
      <c r="X100" s="2"/>
      <c r="Y100" s="2"/>
    </row>
    <row r="101" spans="2:25" ht="18">
      <c r="B101" s="75">
        <v>41</v>
      </c>
      <c r="C101" s="266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8"/>
      <c r="L101" s="8" t="s">
        <v>71</v>
      </c>
      <c r="M101" s="42">
        <f t="shared" si="6"/>
        <v>-85.05</v>
      </c>
      <c r="N101" s="12" t="s">
        <v>72</v>
      </c>
      <c r="O101" s="101">
        <v>-1004.75</v>
      </c>
      <c r="P101" s="59" t="s">
        <v>72</v>
      </c>
    </row>
    <row r="102" spans="2:25" ht="18">
      <c r="B102" s="75">
        <v>42</v>
      </c>
      <c r="C102" s="266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8"/>
      <c r="L102" s="8" t="s">
        <v>71</v>
      </c>
      <c r="M102" s="12">
        <v>0</v>
      </c>
      <c r="N102" s="12" t="s">
        <v>72</v>
      </c>
      <c r="O102" s="101">
        <v>-514.41</v>
      </c>
      <c r="P102" s="59" t="s">
        <v>72</v>
      </c>
      <c r="T102" s="246"/>
      <c r="U102" s="246"/>
      <c r="W102" s="246"/>
      <c r="X102" s="246"/>
      <c r="Y102" s="246"/>
    </row>
    <row r="103" spans="2:25" ht="18">
      <c r="B103" s="75">
        <v>43</v>
      </c>
      <c r="C103" s="266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8"/>
      <c r="L103" s="8" t="s">
        <v>71</v>
      </c>
      <c r="M103" s="12">
        <v>0</v>
      </c>
      <c r="N103" s="12" t="s">
        <v>72</v>
      </c>
      <c r="O103" s="101">
        <v>-407.33</v>
      </c>
      <c r="P103" s="59" t="s">
        <v>72</v>
      </c>
      <c r="T103" s="122"/>
      <c r="U103" s="122"/>
      <c r="W103" s="122"/>
      <c r="X103" s="122"/>
      <c r="Y103" s="122"/>
    </row>
    <row r="104" spans="2:25" ht="18">
      <c r="B104" s="75">
        <v>44</v>
      </c>
      <c r="C104" s="266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8"/>
      <c r="L104" s="8" t="s">
        <v>71</v>
      </c>
      <c r="M104" s="12">
        <v>0</v>
      </c>
      <c r="N104" s="12" t="s">
        <v>72</v>
      </c>
      <c r="O104" s="101">
        <v>-301.45999999999998</v>
      </c>
      <c r="P104" s="59" t="s">
        <v>72</v>
      </c>
      <c r="U104" s="2"/>
      <c r="X104" s="2"/>
      <c r="Y104" s="2"/>
    </row>
    <row r="105" spans="2:25" ht="18">
      <c r="B105" s="75">
        <v>45</v>
      </c>
      <c r="C105" s="266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8"/>
      <c r="L105" s="8" t="s">
        <v>71</v>
      </c>
      <c r="M105" s="42">
        <f>M88/2</f>
        <v>-306.30500000000001</v>
      </c>
      <c r="N105" s="12" t="s">
        <v>72</v>
      </c>
      <c r="O105" s="101">
        <v>-753.28</v>
      </c>
      <c r="P105" s="59" t="s">
        <v>72</v>
      </c>
      <c r="U105" s="2"/>
      <c r="X105" s="2"/>
      <c r="Y105" s="2"/>
    </row>
    <row r="106" spans="2:25" ht="18">
      <c r="B106" s="75">
        <v>46</v>
      </c>
      <c r="C106" s="266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8"/>
      <c r="L106" s="8" t="s">
        <v>71</v>
      </c>
      <c r="M106" s="42">
        <f t="shared" ref="M106:M107" si="7">M89/2</f>
        <v>-331.29</v>
      </c>
      <c r="N106" s="12" t="s">
        <v>72</v>
      </c>
      <c r="O106" s="101">
        <v>-671.34</v>
      </c>
      <c r="P106" s="59" t="s">
        <v>72</v>
      </c>
      <c r="U106" s="2"/>
      <c r="X106" s="2"/>
      <c r="Y106" s="2"/>
    </row>
    <row r="107" spans="2:25" ht="18">
      <c r="B107" s="75">
        <v>47</v>
      </c>
      <c r="C107" s="266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8"/>
      <c r="L107" s="8" t="s">
        <v>71</v>
      </c>
      <c r="M107" s="42">
        <f t="shared" si="7"/>
        <v>-356.03</v>
      </c>
      <c r="N107" s="12" t="s">
        <v>72</v>
      </c>
      <c r="O107" s="101">
        <v>-589</v>
      </c>
      <c r="P107" s="59" t="s">
        <v>72</v>
      </c>
      <c r="U107" s="2"/>
      <c r="X107" s="2"/>
      <c r="Y107" s="2"/>
    </row>
    <row r="108" spans="2:25" ht="18">
      <c r="B108" s="75">
        <v>48</v>
      </c>
      <c r="C108" s="266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8"/>
      <c r="L108" s="8" t="s">
        <v>71</v>
      </c>
      <c r="M108" s="16">
        <v>0</v>
      </c>
      <c r="N108" s="12" t="s">
        <v>72</v>
      </c>
      <c r="O108" s="101">
        <v>-615.66999999999996</v>
      </c>
      <c r="P108" s="59" t="s">
        <v>72</v>
      </c>
      <c r="U108" s="2"/>
      <c r="X108" s="2"/>
      <c r="Y108" s="2"/>
    </row>
    <row r="109" spans="2:25" ht="18">
      <c r="B109" s="75">
        <v>49</v>
      </c>
      <c r="C109" s="266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8"/>
      <c r="L109" s="8" t="s">
        <v>71</v>
      </c>
      <c r="M109" s="42">
        <f>M94/2</f>
        <v>-250.405</v>
      </c>
      <c r="N109" s="12" t="s">
        <v>72</v>
      </c>
      <c r="O109" s="101">
        <v>-832.12</v>
      </c>
      <c r="P109" s="59" t="s">
        <v>72</v>
      </c>
      <c r="U109" s="2"/>
      <c r="X109" s="2"/>
      <c r="Y109" s="2"/>
    </row>
    <row r="110" spans="2:25" ht="18">
      <c r="B110" s="75">
        <v>50</v>
      </c>
      <c r="C110" s="266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8"/>
      <c r="L110" s="8" t="s">
        <v>71</v>
      </c>
      <c r="M110" s="42">
        <f>M61/2</f>
        <v>308.88</v>
      </c>
      <c r="N110" s="12" t="s">
        <v>72</v>
      </c>
      <c r="O110" s="101">
        <v>-458.97</v>
      </c>
      <c r="P110" s="59" t="s">
        <v>72</v>
      </c>
      <c r="U110" s="2"/>
      <c r="X110" s="2"/>
      <c r="Y110" s="2"/>
    </row>
    <row r="111" spans="2:25" ht="18">
      <c r="B111" s="75">
        <v>51</v>
      </c>
      <c r="C111" s="266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8"/>
      <c r="L111" s="8" t="s">
        <v>71</v>
      </c>
      <c r="M111" s="42">
        <f t="shared" ref="M111:M112" si="8">M62/2</f>
        <v>333.27</v>
      </c>
      <c r="N111" s="12" t="s">
        <v>72</v>
      </c>
      <c r="O111" s="101">
        <v>-541.01</v>
      </c>
      <c r="P111" s="59" t="s">
        <v>72</v>
      </c>
      <c r="U111" s="2"/>
      <c r="X111" s="2"/>
      <c r="Y111" s="2"/>
    </row>
    <row r="112" spans="2:25" ht="18">
      <c r="B112" s="75">
        <v>52</v>
      </c>
      <c r="C112" s="266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8"/>
      <c r="L112" s="8" t="s">
        <v>71</v>
      </c>
      <c r="M112" s="42">
        <f t="shared" si="8"/>
        <v>357.39</v>
      </c>
      <c r="N112" s="12" t="s">
        <v>72</v>
      </c>
      <c r="O112" s="101">
        <v>-622.89</v>
      </c>
      <c r="P112" s="59" t="s">
        <v>72</v>
      </c>
      <c r="U112" s="2"/>
      <c r="X112" s="2"/>
      <c r="Y112" s="2"/>
    </row>
    <row r="113" spans="2:25" ht="18">
      <c r="B113" s="75">
        <v>53</v>
      </c>
      <c r="C113" s="266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8"/>
      <c r="L113" s="8" t="s">
        <v>71</v>
      </c>
      <c r="M113" s="42">
        <f>M70/2</f>
        <v>258.57</v>
      </c>
      <c r="N113" s="12" t="s">
        <v>72</v>
      </c>
      <c r="O113" s="101">
        <v>-295.14</v>
      </c>
      <c r="P113" s="59" t="s">
        <v>72</v>
      </c>
      <c r="U113" s="2"/>
      <c r="X113" s="2"/>
      <c r="Y113" s="2"/>
    </row>
    <row r="114" spans="2:25" ht="18">
      <c r="B114" s="75">
        <v>54</v>
      </c>
      <c r="C114" s="266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8"/>
      <c r="L114" s="8" t="s">
        <v>71</v>
      </c>
      <c r="M114" s="42">
        <f t="shared" ref="M114:M115" si="9">M71/2</f>
        <v>234</v>
      </c>
      <c r="N114" s="12" t="s">
        <v>72</v>
      </c>
      <c r="O114" s="101">
        <v>-213.69</v>
      </c>
      <c r="P114" s="59" t="s">
        <v>72</v>
      </c>
      <c r="U114" s="2"/>
      <c r="X114" s="2"/>
      <c r="Y114" s="2"/>
    </row>
    <row r="115" spans="2:25" ht="18">
      <c r="B115" s="75">
        <v>55</v>
      </c>
      <c r="C115" s="266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8"/>
      <c r="L115" s="8" t="s">
        <v>71</v>
      </c>
      <c r="M115" s="42">
        <f t="shared" si="9"/>
        <v>204.53</v>
      </c>
      <c r="N115" s="12" t="s">
        <v>72</v>
      </c>
      <c r="O115" s="101">
        <v>-134.15</v>
      </c>
      <c r="P115" s="59" t="s">
        <v>72</v>
      </c>
      <c r="U115" s="2"/>
      <c r="X115" s="2"/>
      <c r="Y115" s="2"/>
    </row>
    <row r="116" spans="2:25" ht="18.75" thickBot="1">
      <c r="B116" s="33">
        <v>56</v>
      </c>
      <c r="C116" s="267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9"/>
      <c r="L116" s="11" t="s">
        <v>71</v>
      </c>
      <c r="M116" s="48">
        <v>283.5</v>
      </c>
      <c r="N116" s="14" t="s">
        <v>72</v>
      </c>
      <c r="O116" s="6">
        <v>-377.1</v>
      </c>
      <c r="P116" s="60" t="s">
        <v>72</v>
      </c>
      <c r="U116" s="2"/>
      <c r="X116" s="2"/>
      <c r="Y116" s="2"/>
    </row>
    <row r="117" spans="2:25">
      <c r="B117" s="122"/>
      <c r="C117" s="122"/>
      <c r="D117" s="122"/>
      <c r="E117" s="122"/>
      <c r="F117" s="122"/>
      <c r="U117" s="2"/>
      <c r="X117" s="2"/>
      <c r="Y117" s="2"/>
    </row>
    <row r="118" spans="2:25">
      <c r="B118" s="122"/>
      <c r="C118" s="122"/>
      <c r="D118" s="122"/>
      <c r="E118" s="122"/>
      <c r="F118" s="122"/>
      <c r="U118" s="2"/>
      <c r="X118" s="2"/>
      <c r="Y118" s="2"/>
    </row>
    <row r="119" spans="2:25">
      <c r="B119" s="122"/>
      <c r="C119" s="122"/>
      <c r="D119" s="122"/>
      <c r="E119" s="122"/>
      <c r="F119" s="122"/>
      <c r="U119" s="2"/>
      <c r="X119" s="2"/>
      <c r="Y119" s="2"/>
    </row>
    <row r="120" spans="2:25">
      <c r="B120" s="122"/>
      <c r="C120" s="122"/>
      <c r="D120" s="122"/>
      <c r="E120" s="122"/>
      <c r="F120" s="122"/>
      <c r="U120" s="2"/>
      <c r="X120" s="2"/>
      <c r="Y120" s="2"/>
    </row>
    <row r="121" spans="2:25">
      <c r="B121" s="122"/>
      <c r="C121" s="122"/>
      <c r="D121" s="122"/>
      <c r="E121" s="122"/>
      <c r="F121" s="122"/>
      <c r="U121" s="2"/>
      <c r="X121" s="2"/>
      <c r="Y121" s="2"/>
    </row>
    <row r="122" spans="2:25">
      <c r="B122" s="122"/>
      <c r="C122" s="122"/>
      <c r="D122" s="122"/>
      <c r="E122" s="122"/>
      <c r="F122" s="122"/>
      <c r="U122" s="2"/>
      <c r="X122" s="2"/>
      <c r="Y122" s="2"/>
    </row>
    <row r="123" spans="2:25">
      <c r="B123" s="122"/>
      <c r="C123" s="122"/>
      <c r="D123" s="122"/>
      <c r="E123" s="122"/>
      <c r="F123" s="122"/>
      <c r="U123" s="2"/>
      <c r="X123" s="2"/>
      <c r="Y123" s="2"/>
    </row>
    <row r="124" spans="2:25">
      <c r="B124" s="122"/>
      <c r="C124" s="122"/>
      <c r="D124" s="122"/>
      <c r="E124" s="122"/>
      <c r="F124" s="122"/>
      <c r="U124" s="2"/>
      <c r="X124" s="2"/>
      <c r="Y124" s="2"/>
    </row>
    <row r="125" spans="2:25">
      <c r="B125" s="122"/>
      <c r="C125" s="122"/>
      <c r="D125" s="122"/>
      <c r="E125" s="122"/>
      <c r="F125" s="122"/>
    </row>
    <row r="126" spans="2:25">
      <c r="B126" s="122"/>
      <c r="C126" s="122"/>
      <c r="D126" s="122"/>
      <c r="E126" s="122"/>
      <c r="F126" s="122"/>
      <c r="T126" s="246"/>
      <c r="U126" s="246"/>
      <c r="W126" s="246"/>
      <c r="X126" s="246"/>
      <c r="Y126" s="246"/>
    </row>
    <row r="127" spans="2:25">
      <c r="B127" s="122"/>
      <c r="C127" s="122"/>
      <c r="D127" s="122"/>
      <c r="E127" s="122"/>
      <c r="F127" s="122"/>
      <c r="T127" s="122"/>
      <c r="U127" s="122"/>
      <c r="W127" s="122"/>
      <c r="X127" s="122"/>
      <c r="Y127" s="122"/>
    </row>
    <row r="128" spans="2:25">
      <c r="B128" s="122"/>
      <c r="C128" s="122"/>
      <c r="D128" s="122"/>
      <c r="E128" s="122"/>
      <c r="F128" s="122"/>
      <c r="U128" s="2"/>
      <c r="X128" s="2"/>
      <c r="Y128" s="2"/>
    </row>
    <row r="129" spans="2:25">
      <c r="B129" s="122"/>
      <c r="C129" s="122"/>
      <c r="D129" s="122"/>
      <c r="E129" s="122"/>
      <c r="F129" s="122"/>
      <c r="U129" s="2"/>
      <c r="X129" s="2"/>
      <c r="Y129" s="2"/>
    </row>
    <row r="130" spans="2:25">
      <c r="B130" s="122"/>
      <c r="C130" s="122"/>
      <c r="D130" s="122"/>
      <c r="E130" s="122"/>
      <c r="F130" s="122"/>
      <c r="U130" s="2"/>
      <c r="X130" s="2"/>
      <c r="Y130" s="2"/>
    </row>
    <row r="131" spans="2:25">
      <c r="B131" s="122"/>
      <c r="C131" s="122"/>
      <c r="D131" s="122"/>
      <c r="E131" s="122"/>
      <c r="F131" s="122"/>
      <c r="U131" s="2"/>
      <c r="X131" s="2"/>
      <c r="Y131" s="2"/>
    </row>
    <row r="132" spans="2:25">
      <c r="B132" s="122"/>
      <c r="C132" s="122"/>
      <c r="D132" s="122"/>
      <c r="E132" s="122"/>
      <c r="F132" s="122"/>
      <c r="U132" s="2"/>
      <c r="X132" s="2"/>
      <c r="Y132" s="2"/>
    </row>
    <row r="133" spans="2:25">
      <c r="B133" s="122"/>
      <c r="C133" s="122"/>
      <c r="D133" s="122"/>
      <c r="E133" s="122"/>
      <c r="F133" s="122"/>
      <c r="U133" s="2"/>
      <c r="X133" s="2"/>
      <c r="Y133" s="2"/>
    </row>
    <row r="134" spans="2:25">
      <c r="B134" s="122"/>
      <c r="C134" s="122"/>
      <c r="D134" s="122"/>
      <c r="E134" s="122"/>
      <c r="F134" s="122"/>
      <c r="U134" s="2"/>
      <c r="X134" s="2"/>
      <c r="Y134" s="2"/>
    </row>
    <row r="135" spans="2:25">
      <c r="B135" s="122"/>
      <c r="C135" s="122"/>
      <c r="D135" s="122"/>
      <c r="E135" s="122"/>
      <c r="F135" s="122"/>
      <c r="U135" s="2"/>
      <c r="X135" s="2"/>
      <c r="Y135" s="2"/>
    </row>
    <row r="136" spans="2:25">
      <c r="B136" s="122"/>
      <c r="C136" s="122"/>
      <c r="D136" s="122"/>
      <c r="E136" s="122"/>
      <c r="F136" s="122"/>
      <c r="U136" s="2"/>
      <c r="X136" s="2"/>
      <c r="Y136" s="2"/>
    </row>
    <row r="137" spans="2:25">
      <c r="B137" s="122"/>
      <c r="C137" s="122"/>
      <c r="D137" s="122"/>
      <c r="E137" s="122"/>
      <c r="F137" s="122"/>
      <c r="U137" s="2"/>
      <c r="X137" s="2"/>
      <c r="Y137" s="2"/>
    </row>
    <row r="138" spans="2:25">
      <c r="B138" s="122"/>
      <c r="C138" s="122"/>
      <c r="D138" s="122"/>
      <c r="E138" s="122"/>
      <c r="F138" s="122"/>
      <c r="U138" s="2"/>
      <c r="X138" s="2"/>
      <c r="Y138" s="2"/>
    </row>
    <row r="139" spans="2:25">
      <c r="B139" s="122"/>
      <c r="C139" s="122"/>
      <c r="D139" s="122"/>
      <c r="E139" s="122"/>
      <c r="F139" s="122"/>
      <c r="U139" s="2"/>
      <c r="X139" s="2"/>
      <c r="Y139" s="2"/>
    </row>
    <row r="140" spans="2:25">
      <c r="B140" s="122"/>
      <c r="C140" s="122"/>
      <c r="D140" s="122"/>
      <c r="E140" s="122"/>
      <c r="F140" s="122"/>
      <c r="U140" s="2"/>
      <c r="X140" s="2"/>
      <c r="Y140" s="2"/>
    </row>
    <row r="141" spans="2:25">
      <c r="B141" s="122"/>
      <c r="C141" s="122"/>
      <c r="D141" s="122"/>
      <c r="E141" s="122"/>
      <c r="F141" s="122"/>
      <c r="U141" s="2"/>
      <c r="X141" s="2"/>
      <c r="Y141" s="2"/>
    </row>
    <row r="142" spans="2:25">
      <c r="B142" s="122"/>
      <c r="C142" s="122"/>
      <c r="D142" s="122"/>
      <c r="E142" s="122"/>
      <c r="F142" s="122"/>
      <c r="U142" s="2"/>
      <c r="X142" s="2"/>
      <c r="Y142" s="2"/>
    </row>
    <row r="143" spans="2:25">
      <c r="U143" s="2"/>
      <c r="X143" s="2"/>
      <c r="Y143" s="2"/>
    </row>
    <row r="144" spans="2:25">
      <c r="U144" s="2"/>
      <c r="X144" s="2"/>
      <c r="Y144" s="2"/>
    </row>
    <row r="145" spans="21:25">
      <c r="U145" s="2"/>
      <c r="X145" s="2"/>
      <c r="Y145" s="2"/>
    </row>
    <row r="146" spans="21:25">
      <c r="U146" s="2"/>
      <c r="X146" s="2"/>
      <c r="Y146" s="2"/>
    </row>
    <row r="147" spans="21:25">
      <c r="U147" s="2"/>
      <c r="X147" s="2"/>
      <c r="Y147" s="2"/>
    </row>
    <row r="148" spans="21:25">
      <c r="U148" s="2"/>
      <c r="X148" s="2"/>
      <c r="Y148" s="2"/>
    </row>
  </sheetData>
  <sheetProtection algorithmName="SHA-512" hashValue="AElSBw9XTG+KMDo61K06rppPZFGLOh7OLO+eqGbETJz9rAH0lhcLafQgbVQ6GCSSOmXCRcWykAhPpbNpbIWG2Q==" saltValue="tlf7aGxlzopvoQgvnENsXw==" spinCount="100000" sheet="1" objects="1" scenarios="1"/>
  <mergeCells count="36">
    <mergeCell ref="C5:C60"/>
    <mergeCell ref="C61:C116"/>
    <mergeCell ref="H3:H4"/>
    <mergeCell ref="AH3:AH4"/>
    <mergeCell ref="AH5:AH6"/>
    <mergeCell ref="O4:P4"/>
    <mergeCell ref="K3:L4"/>
    <mergeCell ref="AD2:AD3"/>
    <mergeCell ref="AF2:AF3"/>
    <mergeCell ref="W2:Y2"/>
    <mergeCell ref="W3:Y3"/>
    <mergeCell ref="T2:U2"/>
    <mergeCell ref="T3:U3"/>
    <mergeCell ref="M3:P3"/>
    <mergeCell ref="M4:N4"/>
    <mergeCell ref="B2:P2"/>
    <mergeCell ref="G3:G4"/>
    <mergeCell ref="F3:F4"/>
    <mergeCell ref="E3:E4"/>
    <mergeCell ref="D3:D4"/>
    <mergeCell ref="B3:B4"/>
    <mergeCell ref="C3:C4"/>
    <mergeCell ref="J3:J4"/>
    <mergeCell ref="K5:K60"/>
    <mergeCell ref="K61:K116"/>
    <mergeCell ref="I3:I4"/>
    <mergeCell ref="W126:Y126"/>
    <mergeCell ref="T126:U126"/>
    <mergeCell ref="T27:U27"/>
    <mergeCell ref="T78:U78"/>
    <mergeCell ref="W78:Y78"/>
    <mergeCell ref="T102:U102"/>
    <mergeCell ref="W102:Y102"/>
    <mergeCell ref="W27:Y27"/>
    <mergeCell ref="T51:U51"/>
    <mergeCell ref="W51:Y51"/>
  </mergeCells>
  <pageMargins left="0.7" right="0.7" top="0.75" bottom="0.75" header="0.3" footer="0.3"/>
  <pageSetup paperSize="9" orientation="portrait" horizontalDpi="90" verticalDpi="9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7030A0"/>
  </sheetPr>
  <dimension ref="A1:RF339"/>
  <sheetViews>
    <sheetView tabSelected="1" zoomScaleNormal="100" workbookViewId="0">
      <selection activeCell="RG26" sqref="RG26"/>
    </sheetView>
  </sheetViews>
  <sheetFormatPr defaultColWidth="9.140625" defaultRowHeight="15"/>
  <cols>
    <col min="1" max="1" width="3" style="86" customWidth="1"/>
    <col min="2" max="2" width="11.5703125" style="86" customWidth="1"/>
    <col min="3" max="3" width="45.7109375" style="86" customWidth="1"/>
    <col min="4" max="4" width="5.7109375" style="86" customWidth="1"/>
    <col min="5" max="5" width="22.7109375" style="86" customWidth="1"/>
    <col min="6" max="6" width="27.140625" style="86" customWidth="1"/>
    <col min="7" max="7" width="6.42578125" style="86" customWidth="1"/>
    <col min="8" max="8" width="8.85546875" style="86" hidden="1" customWidth="1"/>
    <col min="9" max="9" width="17" style="86" hidden="1" customWidth="1"/>
    <col min="10" max="10" width="28" style="86" hidden="1" customWidth="1"/>
    <col min="11" max="11" width="30.5703125" style="86" hidden="1" customWidth="1"/>
    <col min="12" max="12" width="32" style="86" hidden="1" customWidth="1"/>
    <col min="13" max="13" width="20" style="86" customWidth="1"/>
    <col min="14" max="14" width="3.28515625" style="86" customWidth="1"/>
    <col min="15" max="15" width="7.7109375" style="86" hidden="1" customWidth="1"/>
    <col min="16" max="16" width="9.42578125" style="86" hidden="1" customWidth="1"/>
    <col min="17" max="17" width="13.140625" style="86" hidden="1" customWidth="1"/>
    <col min="18" max="18" width="12" style="86" hidden="1" customWidth="1"/>
    <col min="19" max="19" width="7.7109375" style="86" hidden="1" customWidth="1"/>
    <col min="20" max="20" width="10.7109375" style="86" hidden="1" customWidth="1"/>
    <col min="21" max="21" width="4.7109375" style="86" hidden="1" customWidth="1"/>
    <col min="22" max="22" width="10.7109375" style="86" hidden="1" customWidth="1"/>
    <col min="23" max="23" width="4.7109375" style="86" hidden="1" customWidth="1"/>
    <col min="24" max="24" width="10.7109375" style="86" hidden="1" customWidth="1"/>
    <col min="25" max="25" width="4.7109375" style="86" hidden="1" customWidth="1"/>
    <col min="26" max="26" width="10.7109375" style="86" hidden="1" customWidth="1"/>
    <col min="27" max="27" width="4.7109375" style="86" hidden="1" customWidth="1"/>
    <col min="28" max="28" width="10.7109375" style="86" hidden="1" customWidth="1"/>
    <col min="29" max="29" width="4.7109375" style="86" hidden="1" customWidth="1"/>
    <col min="30" max="30" width="10.7109375" style="86" hidden="1" customWidth="1"/>
    <col min="31" max="31" width="4.7109375" style="86" hidden="1" customWidth="1"/>
    <col min="32" max="32" width="10.7109375" style="86" hidden="1" customWidth="1"/>
    <col min="33" max="33" width="4.7109375" style="86" hidden="1" customWidth="1"/>
    <col min="34" max="34" width="3.28515625" style="86" hidden="1" customWidth="1"/>
    <col min="35" max="35" width="7.7109375" style="86" hidden="1" customWidth="1"/>
    <col min="36" max="36" width="9.42578125" style="86" hidden="1" customWidth="1"/>
    <col min="37" max="37" width="13.140625" style="86" hidden="1" customWidth="1"/>
    <col min="38" max="38" width="12" style="86" hidden="1" customWidth="1"/>
    <col min="39" max="39" width="7.7109375" style="86" hidden="1" customWidth="1"/>
    <col min="40" max="40" width="10.7109375" style="86" hidden="1" customWidth="1"/>
    <col min="41" max="41" width="4.7109375" style="86" hidden="1" customWidth="1"/>
    <col min="42" max="42" width="10.7109375" style="86" hidden="1" customWidth="1"/>
    <col min="43" max="43" width="4.7109375" style="86" hidden="1" customWidth="1"/>
    <col min="44" max="44" width="10.7109375" style="86" hidden="1" customWidth="1"/>
    <col min="45" max="45" width="4.7109375" style="86" hidden="1" customWidth="1"/>
    <col min="46" max="46" width="10.7109375" style="86" hidden="1" customWidth="1"/>
    <col min="47" max="47" width="4.7109375" style="86" hidden="1" customWidth="1"/>
    <col min="48" max="48" width="10.7109375" style="86" hidden="1" customWidth="1"/>
    <col min="49" max="49" width="4.7109375" style="86" hidden="1" customWidth="1"/>
    <col min="50" max="50" width="10.7109375" style="86" hidden="1" customWidth="1"/>
    <col min="51" max="51" width="4.7109375" style="86" hidden="1" customWidth="1"/>
    <col min="52" max="52" width="10.7109375" style="86" hidden="1" customWidth="1"/>
    <col min="53" max="53" width="4.7109375" style="86" hidden="1" customWidth="1"/>
    <col min="54" max="54" width="3.28515625" style="86" hidden="1" customWidth="1"/>
    <col min="55" max="55" width="10.5703125" style="86" hidden="1" customWidth="1"/>
    <col min="56" max="59" width="9.140625" style="86" hidden="1" customWidth="1"/>
    <col min="60" max="60" width="9.42578125" style="86" hidden="1" customWidth="1"/>
    <col min="61" max="61" width="3.28515625" style="86" hidden="1" customWidth="1"/>
    <col min="62" max="62" width="10.140625" style="86" hidden="1" customWidth="1"/>
    <col min="63" max="67" width="9.140625" style="86" hidden="1" customWidth="1"/>
    <col min="68" max="68" width="3.28515625" style="86" hidden="1" customWidth="1"/>
    <col min="69" max="74" width="9.140625" style="86" hidden="1" customWidth="1"/>
    <col min="75" max="75" width="3.28515625" style="86" hidden="1" customWidth="1"/>
    <col min="76" max="81" width="9.140625" style="86" hidden="1" customWidth="1"/>
    <col min="82" max="82" width="3.28515625" style="86" hidden="1" customWidth="1"/>
    <col min="83" max="88" width="9.140625" style="86" hidden="1" customWidth="1"/>
    <col min="89" max="89" width="3.28515625" style="86" hidden="1" customWidth="1"/>
    <col min="90" max="95" width="9.140625" style="86" hidden="1" customWidth="1"/>
    <col min="96" max="96" width="3.28515625" style="86" hidden="1" customWidth="1"/>
    <col min="97" max="102" width="9.140625" style="86" hidden="1" customWidth="1"/>
    <col min="103" max="103" width="3.28515625" style="86" hidden="1" customWidth="1"/>
    <col min="104" max="109" width="9.140625" style="86" hidden="1" customWidth="1"/>
    <col min="110" max="110" width="3.28515625" style="86" hidden="1" customWidth="1"/>
    <col min="111" max="116" width="9.140625" style="86" hidden="1" customWidth="1"/>
    <col min="117" max="117" width="3.28515625" style="86" hidden="1" customWidth="1"/>
    <col min="118" max="123" width="9.140625" style="86" hidden="1" customWidth="1"/>
    <col min="124" max="124" width="3.28515625" style="86" hidden="1" customWidth="1"/>
    <col min="125" max="130" width="9.140625" style="86" hidden="1" customWidth="1"/>
    <col min="131" max="131" width="3.28515625" style="86" hidden="1" customWidth="1"/>
    <col min="132" max="137" width="9.140625" style="86" hidden="1" customWidth="1"/>
    <col min="138" max="138" width="3.28515625" style="86" hidden="1" customWidth="1"/>
    <col min="139" max="144" width="9.140625" style="86" hidden="1" customWidth="1"/>
    <col min="145" max="145" width="3.140625" style="86" hidden="1" customWidth="1"/>
    <col min="146" max="151" width="9.140625" style="86" hidden="1" customWidth="1"/>
    <col min="152" max="152" width="3.28515625" style="86" hidden="1" customWidth="1"/>
    <col min="153" max="158" width="9.140625" style="86" hidden="1" customWidth="1"/>
    <col min="159" max="159" width="3.28515625" style="86" hidden="1" customWidth="1"/>
    <col min="160" max="165" width="9.140625" style="86" hidden="1" customWidth="1"/>
    <col min="166" max="166" width="3.28515625" style="86" hidden="1" customWidth="1"/>
    <col min="167" max="172" width="9.140625" style="86" hidden="1" customWidth="1"/>
    <col min="173" max="173" width="3.28515625" style="86" hidden="1" customWidth="1"/>
    <col min="174" max="179" width="9.140625" style="86" hidden="1" customWidth="1"/>
    <col min="180" max="180" width="3.28515625" style="86" hidden="1" customWidth="1"/>
    <col min="181" max="186" width="9.140625" style="86" hidden="1" customWidth="1"/>
    <col min="187" max="187" width="3.28515625" style="86" hidden="1" customWidth="1"/>
    <col min="188" max="193" width="9.140625" style="86" hidden="1" customWidth="1"/>
    <col min="194" max="194" width="3.28515625" style="86" hidden="1" customWidth="1"/>
    <col min="195" max="200" width="9.140625" style="86" hidden="1" customWidth="1"/>
    <col min="201" max="201" width="3.28515625" style="86" hidden="1" customWidth="1"/>
    <col min="202" max="207" width="9.140625" style="86" hidden="1" customWidth="1"/>
    <col min="208" max="208" width="3.28515625" style="86" hidden="1" customWidth="1"/>
    <col min="209" max="214" width="9.140625" style="86" hidden="1" customWidth="1"/>
    <col min="215" max="215" width="3.28515625" style="86" hidden="1" customWidth="1"/>
    <col min="216" max="221" width="9.140625" style="86" hidden="1" customWidth="1"/>
    <col min="222" max="222" width="3.28515625" style="86" hidden="1" customWidth="1"/>
    <col min="223" max="228" width="9.140625" style="86" hidden="1" customWidth="1"/>
    <col min="229" max="229" width="3.28515625" style="86" hidden="1" customWidth="1"/>
    <col min="230" max="235" width="9.140625" style="86" hidden="1" customWidth="1"/>
    <col min="236" max="236" width="3.28515625" style="86" hidden="1" customWidth="1"/>
    <col min="237" max="242" width="9.140625" style="86" hidden="1" customWidth="1"/>
    <col min="243" max="243" width="3.28515625" style="86" hidden="1" customWidth="1"/>
    <col min="244" max="249" width="9.140625" style="86" hidden="1" customWidth="1"/>
    <col min="250" max="250" width="3.28515625" style="86" hidden="1" customWidth="1"/>
    <col min="251" max="256" width="9.140625" style="86" hidden="1" customWidth="1"/>
    <col min="257" max="257" width="3.28515625" style="86" hidden="1" customWidth="1"/>
    <col min="258" max="263" width="9.140625" style="86" hidden="1" customWidth="1"/>
    <col min="264" max="264" width="3.28515625" style="86" hidden="1" customWidth="1"/>
    <col min="265" max="270" width="9.140625" style="86" hidden="1" customWidth="1"/>
    <col min="271" max="271" width="3.28515625" style="86" hidden="1" customWidth="1"/>
    <col min="272" max="277" width="9.140625" style="86" hidden="1" customWidth="1"/>
    <col min="278" max="278" width="3.28515625" style="86" hidden="1" customWidth="1"/>
    <col min="279" max="284" width="9.140625" style="86" hidden="1" customWidth="1"/>
    <col min="285" max="285" width="3.28515625" style="86" hidden="1" customWidth="1"/>
    <col min="286" max="291" width="9.140625" style="86" hidden="1" customWidth="1"/>
    <col min="292" max="292" width="3.28515625" style="86" hidden="1" customWidth="1"/>
    <col min="293" max="298" width="9.140625" style="86" hidden="1" customWidth="1"/>
    <col min="299" max="299" width="3.28515625" style="86" hidden="1" customWidth="1"/>
    <col min="300" max="305" width="9.140625" style="86" hidden="1" customWidth="1"/>
    <col min="306" max="306" width="3.28515625" style="86" hidden="1" customWidth="1"/>
    <col min="307" max="312" width="9.140625" style="86" hidden="1" customWidth="1"/>
    <col min="313" max="313" width="3.28515625" style="86" hidden="1" customWidth="1"/>
    <col min="314" max="319" width="9.140625" style="86" hidden="1" customWidth="1"/>
    <col min="320" max="320" width="3.28515625" style="86" hidden="1" customWidth="1"/>
    <col min="321" max="326" width="9.140625" style="86" hidden="1" customWidth="1"/>
    <col min="327" max="327" width="3.28515625" style="86" hidden="1" customWidth="1"/>
    <col min="328" max="333" width="9.140625" style="86" hidden="1" customWidth="1"/>
    <col min="334" max="334" width="3.28515625" style="86" hidden="1" customWidth="1"/>
    <col min="335" max="340" width="9.140625" style="86" hidden="1" customWidth="1"/>
    <col min="341" max="341" width="3.28515625" style="86" hidden="1" customWidth="1"/>
    <col min="342" max="347" width="9.140625" style="86" hidden="1" customWidth="1"/>
    <col min="348" max="348" width="3.28515625" style="86" hidden="1" customWidth="1"/>
    <col min="349" max="354" width="9.140625" style="86" hidden="1" customWidth="1"/>
    <col min="355" max="355" width="3.28515625" style="86" hidden="1" customWidth="1"/>
    <col min="356" max="361" width="9.140625" style="86" hidden="1" customWidth="1"/>
    <col min="362" max="362" width="3.28515625" style="86" hidden="1" customWidth="1"/>
    <col min="363" max="368" width="9.140625" style="86" hidden="1" customWidth="1"/>
    <col min="369" max="369" width="3.28515625" style="86" hidden="1" customWidth="1"/>
    <col min="370" max="375" width="9.140625" style="86" hidden="1" customWidth="1"/>
    <col min="376" max="376" width="3.28515625" style="86" hidden="1" customWidth="1"/>
    <col min="377" max="382" width="9.140625" style="86" hidden="1" customWidth="1"/>
    <col min="383" max="383" width="3.28515625" style="86" hidden="1" customWidth="1"/>
    <col min="384" max="389" width="9.140625" style="86" hidden="1" customWidth="1"/>
    <col min="390" max="390" width="3.28515625" style="86" hidden="1" customWidth="1"/>
    <col min="391" max="396" width="9.140625" style="86" hidden="1" customWidth="1"/>
    <col min="397" max="397" width="3.28515625" style="86" hidden="1" customWidth="1"/>
    <col min="398" max="403" width="9.140625" style="86" hidden="1" customWidth="1"/>
    <col min="404" max="404" width="3.28515625" style="86" hidden="1" customWidth="1"/>
    <col min="405" max="410" width="9.140625" style="86" hidden="1" customWidth="1"/>
    <col min="411" max="411" width="3.28515625" style="86" hidden="1" customWidth="1"/>
    <col min="412" max="417" width="9.140625" style="86" hidden="1" customWidth="1"/>
    <col min="418" max="418" width="3.28515625" style="86" hidden="1" customWidth="1"/>
    <col min="419" max="424" width="9.140625" style="86" hidden="1" customWidth="1"/>
    <col min="425" max="425" width="3.28515625" style="86" hidden="1" customWidth="1"/>
    <col min="426" max="431" width="9.140625" style="86" hidden="1" customWidth="1"/>
    <col min="432" max="432" width="3.28515625" style="86" hidden="1" customWidth="1"/>
    <col min="433" max="438" width="9.140625" style="86" hidden="1" customWidth="1"/>
    <col min="439" max="439" width="3.28515625" style="86" hidden="1" customWidth="1"/>
    <col min="440" max="445" width="9.140625" style="86" hidden="1" customWidth="1"/>
    <col min="446" max="446" width="3.140625" style="86" hidden="1" customWidth="1"/>
    <col min="447" max="447" width="9.140625" style="86" hidden="1" customWidth="1"/>
    <col min="448" max="449" width="12.7109375" style="86" hidden="1" customWidth="1"/>
    <col min="450" max="450" width="23.85546875" style="86" hidden="1" customWidth="1"/>
    <col min="451" max="453" width="9.140625" style="86" hidden="1" customWidth="1"/>
    <col min="454" max="454" width="11.28515625" style="86" hidden="1" customWidth="1"/>
    <col min="455" max="455" width="9.7109375" style="86" hidden="1" customWidth="1"/>
    <col min="456" max="457" width="9.140625" style="86" hidden="1" customWidth="1"/>
    <col min="458" max="458" width="3.7109375" style="86" hidden="1" customWidth="1"/>
    <col min="459" max="459" width="9.140625" style="86" hidden="1" customWidth="1"/>
    <col min="460" max="461" width="12.7109375" style="86" hidden="1" customWidth="1"/>
    <col min="462" max="462" width="23.85546875" style="86" hidden="1" customWidth="1"/>
    <col min="463" max="465" width="9.140625" style="86" hidden="1" customWidth="1"/>
    <col min="466" max="466" width="11.28515625" style="86" hidden="1" customWidth="1"/>
    <col min="467" max="467" width="10" style="86" hidden="1" customWidth="1"/>
    <col min="468" max="469" width="9.140625" style="86" hidden="1" customWidth="1"/>
    <col min="470" max="470" width="3.42578125" style="86" hidden="1" customWidth="1"/>
    <col min="471" max="471" width="16.42578125" style="86" hidden="1" customWidth="1"/>
    <col min="472" max="472" width="3.42578125" style="86" hidden="1" customWidth="1"/>
    <col min="473" max="473" width="29.5703125" style="86" hidden="1" customWidth="1"/>
    <col min="474" max="474" width="9.140625" style="86" hidden="1" customWidth="1"/>
    <col min="475" max="495" width="9.140625" style="86" customWidth="1"/>
    <col min="496" max="16384" width="9.140625" style="86"/>
  </cols>
  <sheetData>
    <row r="1" spans="1:473" ht="15.75" customHeight="1" thickBot="1">
      <c r="A1" s="86" t="s">
        <v>210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</row>
    <row r="2" spans="1:473" ht="15.75" customHeight="1">
      <c r="B2" s="89"/>
      <c r="C2" s="88"/>
      <c r="D2" s="88"/>
      <c r="E2" s="150" t="s">
        <v>211</v>
      </c>
      <c r="F2" s="340" t="s">
        <v>393</v>
      </c>
      <c r="G2" s="341"/>
      <c r="H2" s="341"/>
      <c r="I2" s="341"/>
      <c r="J2" s="341"/>
      <c r="K2" s="341"/>
      <c r="L2" s="342"/>
      <c r="M2" s="151" t="s">
        <v>212</v>
      </c>
      <c r="O2" s="227" t="s">
        <v>213</v>
      </c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9"/>
      <c r="AH2" s="114"/>
      <c r="AI2" s="227" t="s">
        <v>214</v>
      </c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9"/>
      <c r="BC2" s="310" t="s">
        <v>215</v>
      </c>
      <c r="BD2" s="311"/>
      <c r="BE2" s="311"/>
      <c r="BF2" s="311"/>
      <c r="BG2" s="311"/>
      <c r="BH2" s="110">
        <v>1</v>
      </c>
      <c r="BJ2" s="310" t="s">
        <v>216</v>
      </c>
      <c r="BK2" s="311"/>
      <c r="BL2" s="311"/>
      <c r="BM2" s="311"/>
      <c r="BN2" s="311"/>
      <c r="BO2" s="110">
        <v>2</v>
      </c>
      <c r="BQ2" s="310" t="s">
        <v>217</v>
      </c>
      <c r="BR2" s="311"/>
      <c r="BS2" s="311"/>
      <c r="BT2" s="311"/>
      <c r="BU2" s="311"/>
      <c r="BV2" s="110">
        <v>3</v>
      </c>
      <c r="BX2" s="310" t="s">
        <v>218</v>
      </c>
      <c r="BY2" s="311"/>
      <c r="BZ2" s="311"/>
      <c r="CA2" s="311"/>
      <c r="CB2" s="311"/>
      <c r="CC2" s="110">
        <v>4</v>
      </c>
      <c r="CE2" s="310" t="s">
        <v>219</v>
      </c>
      <c r="CF2" s="311"/>
      <c r="CG2" s="311"/>
      <c r="CH2" s="311"/>
      <c r="CI2" s="311"/>
      <c r="CJ2" s="110">
        <v>5</v>
      </c>
      <c r="CL2" s="310" t="s">
        <v>220</v>
      </c>
      <c r="CM2" s="311"/>
      <c r="CN2" s="311"/>
      <c r="CO2" s="311"/>
      <c r="CP2" s="311"/>
      <c r="CQ2" s="110">
        <v>6</v>
      </c>
      <c r="CS2" s="310" t="s">
        <v>221</v>
      </c>
      <c r="CT2" s="311"/>
      <c r="CU2" s="311"/>
      <c r="CV2" s="311"/>
      <c r="CW2" s="311"/>
      <c r="CX2" s="110">
        <v>7</v>
      </c>
      <c r="CY2" s="122"/>
      <c r="CZ2" s="310" t="s">
        <v>222</v>
      </c>
      <c r="DA2" s="311"/>
      <c r="DB2" s="311"/>
      <c r="DC2" s="311"/>
      <c r="DD2" s="311"/>
      <c r="DE2" s="110">
        <v>8</v>
      </c>
      <c r="DG2" s="310" t="s">
        <v>223</v>
      </c>
      <c r="DH2" s="311"/>
      <c r="DI2" s="311"/>
      <c r="DJ2" s="311"/>
      <c r="DK2" s="311"/>
      <c r="DL2" s="110">
        <v>9</v>
      </c>
      <c r="DM2" s="152"/>
      <c r="DN2" s="310" t="s">
        <v>224</v>
      </c>
      <c r="DO2" s="311"/>
      <c r="DP2" s="311"/>
      <c r="DQ2" s="311"/>
      <c r="DR2" s="311"/>
      <c r="DS2" s="110">
        <v>10</v>
      </c>
      <c r="DT2" s="152"/>
      <c r="DU2" s="310" t="s">
        <v>225</v>
      </c>
      <c r="DV2" s="311"/>
      <c r="DW2" s="311"/>
      <c r="DX2" s="311"/>
      <c r="DY2" s="311"/>
      <c r="DZ2" s="110">
        <v>11</v>
      </c>
      <c r="EA2" s="152"/>
      <c r="EB2" s="310" t="s">
        <v>226</v>
      </c>
      <c r="EC2" s="311"/>
      <c r="ED2" s="311"/>
      <c r="EE2" s="311"/>
      <c r="EF2" s="311"/>
      <c r="EG2" s="110">
        <v>12</v>
      </c>
      <c r="EH2" s="152"/>
      <c r="EI2" s="310" t="s">
        <v>227</v>
      </c>
      <c r="EJ2" s="311"/>
      <c r="EK2" s="311"/>
      <c r="EL2" s="311"/>
      <c r="EM2" s="311"/>
      <c r="EN2" s="110">
        <v>13</v>
      </c>
      <c r="EP2" s="310" t="s">
        <v>228</v>
      </c>
      <c r="EQ2" s="311"/>
      <c r="ER2" s="311"/>
      <c r="ES2" s="311"/>
      <c r="ET2" s="311"/>
      <c r="EU2" s="110">
        <v>14</v>
      </c>
      <c r="EW2" s="310" t="s">
        <v>229</v>
      </c>
      <c r="EX2" s="311"/>
      <c r="EY2" s="311"/>
      <c r="EZ2" s="311"/>
      <c r="FA2" s="311"/>
      <c r="FB2" s="110">
        <v>15</v>
      </c>
      <c r="FD2" s="310" t="s">
        <v>230</v>
      </c>
      <c r="FE2" s="311"/>
      <c r="FF2" s="311"/>
      <c r="FG2" s="311"/>
      <c r="FH2" s="311"/>
      <c r="FI2" s="110">
        <v>16</v>
      </c>
      <c r="FK2" s="310" t="s">
        <v>231</v>
      </c>
      <c r="FL2" s="311"/>
      <c r="FM2" s="311"/>
      <c r="FN2" s="311"/>
      <c r="FO2" s="311"/>
      <c r="FP2" s="110">
        <v>17</v>
      </c>
      <c r="FR2" s="310" t="s">
        <v>232</v>
      </c>
      <c r="FS2" s="311"/>
      <c r="FT2" s="311"/>
      <c r="FU2" s="311"/>
      <c r="FV2" s="311"/>
      <c r="FW2" s="110">
        <v>18</v>
      </c>
      <c r="FY2" s="310" t="s">
        <v>233</v>
      </c>
      <c r="FZ2" s="311"/>
      <c r="GA2" s="311"/>
      <c r="GB2" s="311"/>
      <c r="GC2" s="311"/>
      <c r="GD2" s="110">
        <v>19</v>
      </c>
      <c r="GF2" s="310" t="s">
        <v>234</v>
      </c>
      <c r="GG2" s="311"/>
      <c r="GH2" s="311"/>
      <c r="GI2" s="311"/>
      <c r="GJ2" s="311"/>
      <c r="GK2" s="110">
        <v>20</v>
      </c>
      <c r="GM2" s="310" t="s">
        <v>235</v>
      </c>
      <c r="GN2" s="311"/>
      <c r="GO2" s="311"/>
      <c r="GP2" s="311"/>
      <c r="GQ2" s="311"/>
      <c r="GR2" s="110">
        <v>21</v>
      </c>
      <c r="GT2" s="310" t="s">
        <v>236</v>
      </c>
      <c r="GU2" s="311"/>
      <c r="GV2" s="311"/>
      <c r="GW2" s="311"/>
      <c r="GX2" s="311"/>
      <c r="GY2" s="110">
        <v>22</v>
      </c>
      <c r="HA2" s="310" t="s">
        <v>237</v>
      </c>
      <c r="HB2" s="311"/>
      <c r="HC2" s="311"/>
      <c r="HD2" s="311"/>
      <c r="HE2" s="311"/>
      <c r="HF2" s="110">
        <v>23</v>
      </c>
      <c r="HH2" s="310" t="s">
        <v>238</v>
      </c>
      <c r="HI2" s="311"/>
      <c r="HJ2" s="311"/>
      <c r="HK2" s="311"/>
      <c r="HL2" s="311"/>
      <c r="HM2" s="110">
        <v>24</v>
      </c>
      <c r="HO2" s="310" t="s">
        <v>239</v>
      </c>
      <c r="HP2" s="311"/>
      <c r="HQ2" s="311"/>
      <c r="HR2" s="311"/>
      <c r="HS2" s="311"/>
      <c r="HT2" s="110">
        <v>25</v>
      </c>
      <c r="HV2" s="310" t="s">
        <v>240</v>
      </c>
      <c r="HW2" s="311"/>
      <c r="HX2" s="311"/>
      <c r="HY2" s="311"/>
      <c r="HZ2" s="311"/>
      <c r="IA2" s="110">
        <v>26</v>
      </c>
      <c r="IC2" s="310" t="s">
        <v>241</v>
      </c>
      <c r="ID2" s="311"/>
      <c r="IE2" s="311"/>
      <c r="IF2" s="311"/>
      <c r="IG2" s="311"/>
      <c r="IH2" s="110">
        <v>27</v>
      </c>
      <c r="IJ2" s="310" t="s">
        <v>242</v>
      </c>
      <c r="IK2" s="311"/>
      <c r="IL2" s="311"/>
      <c r="IM2" s="311"/>
      <c r="IN2" s="311"/>
      <c r="IO2" s="110">
        <v>28</v>
      </c>
      <c r="IQ2" s="310" t="s">
        <v>243</v>
      </c>
      <c r="IR2" s="311"/>
      <c r="IS2" s="311"/>
      <c r="IT2" s="311"/>
      <c r="IU2" s="311"/>
      <c r="IV2" s="110">
        <v>29</v>
      </c>
      <c r="IX2" s="310" t="s">
        <v>244</v>
      </c>
      <c r="IY2" s="311"/>
      <c r="IZ2" s="311"/>
      <c r="JA2" s="311"/>
      <c r="JB2" s="311"/>
      <c r="JC2" s="110">
        <v>30</v>
      </c>
      <c r="JE2" s="310" t="s">
        <v>245</v>
      </c>
      <c r="JF2" s="311"/>
      <c r="JG2" s="311"/>
      <c r="JH2" s="311"/>
      <c r="JI2" s="311"/>
      <c r="JJ2" s="110">
        <v>31</v>
      </c>
      <c r="JL2" s="310" t="s">
        <v>246</v>
      </c>
      <c r="JM2" s="311"/>
      <c r="JN2" s="311"/>
      <c r="JO2" s="311"/>
      <c r="JP2" s="311"/>
      <c r="JQ2" s="110">
        <v>32</v>
      </c>
      <c r="JS2" s="310" t="s">
        <v>247</v>
      </c>
      <c r="JT2" s="311"/>
      <c r="JU2" s="311"/>
      <c r="JV2" s="311"/>
      <c r="JW2" s="311"/>
      <c r="JX2" s="110">
        <v>33</v>
      </c>
      <c r="JZ2" s="310" t="s">
        <v>248</v>
      </c>
      <c r="KA2" s="311"/>
      <c r="KB2" s="311"/>
      <c r="KC2" s="311"/>
      <c r="KD2" s="311"/>
      <c r="KE2" s="110">
        <v>34</v>
      </c>
      <c r="KG2" s="310" t="s">
        <v>249</v>
      </c>
      <c r="KH2" s="311"/>
      <c r="KI2" s="311"/>
      <c r="KJ2" s="311"/>
      <c r="KK2" s="311"/>
      <c r="KL2" s="110">
        <v>35</v>
      </c>
      <c r="KN2" s="310" t="s">
        <v>250</v>
      </c>
      <c r="KO2" s="311"/>
      <c r="KP2" s="311"/>
      <c r="KQ2" s="311"/>
      <c r="KR2" s="311"/>
      <c r="KS2" s="110">
        <v>36</v>
      </c>
      <c r="KU2" s="310" t="s">
        <v>251</v>
      </c>
      <c r="KV2" s="311"/>
      <c r="KW2" s="311"/>
      <c r="KX2" s="311"/>
      <c r="KY2" s="311"/>
      <c r="KZ2" s="110">
        <v>37</v>
      </c>
      <c r="LB2" s="310" t="s">
        <v>252</v>
      </c>
      <c r="LC2" s="311"/>
      <c r="LD2" s="311"/>
      <c r="LE2" s="311"/>
      <c r="LF2" s="311"/>
      <c r="LG2" s="110">
        <v>38</v>
      </c>
      <c r="LI2" s="310" t="s">
        <v>253</v>
      </c>
      <c r="LJ2" s="311"/>
      <c r="LK2" s="311"/>
      <c r="LL2" s="311"/>
      <c r="LM2" s="311"/>
      <c r="LN2" s="110">
        <v>39</v>
      </c>
      <c r="LP2" s="310" t="s">
        <v>254</v>
      </c>
      <c r="LQ2" s="311"/>
      <c r="LR2" s="311"/>
      <c r="LS2" s="311"/>
      <c r="LT2" s="311"/>
      <c r="LU2" s="110">
        <v>40</v>
      </c>
      <c r="LW2" s="310" t="s">
        <v>255</v>
      </c>
      <c r="LX2" s="311"/>
      <c r="LY2" s="311"/>
      <c r="LZ2" s="311"/>
      <c r="MA2" s="311"/>
      <c r="MB2" s="110">
        <v>41</v>
      </c>
      <c r="MD2" s="310" t="s">
        <v>256</v>
      </c>
      <c r="ME2" s="311"/>
      <c r="MF2" s="311"/>
      <c r="MG2" s="311"/>
      <c r="MH2" s="311"/>
      <c r="MI2" s="110">
        <v>42</v>
      </c>
      <c r="MK2" s="310" t="s">
        <v>257</v>
      </c>
      <c r="ML2" s="311"/>
      <c r="MM2" s="311"/>
      <c r="MN2" s="311"/>
      <c r="MO2" s="311"/>
      <c r="MP2" s="110">
        <v>43</v>
      </c>
      <c r="MR2" s="310" t="s">
        <v>258</v>
      </c>
      <c r="MS2" s="311"/>
      <c r="MT2" s="311"/>
      <c r="MU2" s="311"/>
      <c r="MV2" s="311"/>
      <c r="MW2" s="110">
        <v>44</v>
      </c>
      <c r="MY2" s="310" t="s">
        <v>259</v>
      </c>
      <c r="MZ2" s="311"/>
      <c r="NA2" s="311"/>
      <c r="NB2" s="311"/>
      <c r="NC2" s="311"/>
      <c r="ND2" s="110">
        <v>45</v>
      </c>
      <c r="NF2" s="310" t="s">
        <v>260</v>
      </c>
      <c r="NG2" s="311"/>
      <c r="NH2" s="311"/>
      <c r="NI2" s="311"/>
      <c r="NJ2" s="311"/>
      <c r="NK2" s="110">
        <v>46</v>
      </c>
      <c r="NM2" s="310" t="s">
        <v>261</v>
      </c>
      <c r="NN2" s="311"/>
      <c r="NO2" s="311"/>
      <c r="NP2" s="311"/>
      <c r="NQ2" s="311"/>
      <c r="NR2" s="110">
        <v>47</v>
      </c>
      <c r="NT2" s="310" t="s">
        <v>262</v>
      </c>
      <c r="NU2" s="311"/>
      <c r="NV2" s="311"/>
      <c r="NW2" s="311"/>
      <c r="NX2" s="311"/>
      <c r="NY2" s="110">
        <v>48</v>
      </c>
      <c r="OA2" s="310" t="s">
        <v>263</v>
      </c>
      <c r="OB2" s="311"/>
      <c r="OC2" s="311"/>
      <c r="OD2" s="311"/>
      <c r="OE2" s="311"/>
      <c r="OF2" s="110">
        <v>49</v>
      </c>
      <c r="OH2" s="310" t="s">
        <v>264</v>
      </c>
      <c r="OI2" s="311"/>
      <c r="OJ2" s="311"/>
      <c r="OK2" s="311"/>
      <c r="OL2" s="311"/>
      <c r="OM2" s="110">
        <v>50</v>
      </c>
      <c r="OO2" s="310" t="s">
        <v>265</v>
      </c>
      <c r="OP2" s="311"/>
      <c r="OQ2" s="311"/>
      <c r="OR2" s="311"/>
      <c r="OS2" s="311"/>
      <c r="OT2" s="110">
        <v>51</v>
      </c>
      <c r="OV2" s="310" t="s">
        <v>266</v>
      </c>
      <c r="OW2" s="311"/>
      <c r="OX2" s="311"/>
      <c r="OY2" s="311"/>
      <c r="OZ2" s="311"/>
      <c r="PA2" s="110">
        <v>52</v>
      </c>
      <c r="PC2" s="310" t="s">
        <v>267</v>
      </c>
      <c r="PD2" s="311"/>
      <c r="PE2" s="311"/>
      <c r="PF2" s="311"/>
      <c r="PG2" s="311"/>
      <c r="PH2" s="110">
        <v>53</v>
      </c>
      <c r="PJ2" s="310" t="s">
        <v>268</v>
      </c>
      <c r="PK2" s="311"/>
      <c r="PL2" s="311"/>
      <c r="PM2" s="311"/>
      <c r="PN2" s="311"/>
      <c r="PO2" s="110">
        <v>54</v>
      </c>
      <c r="PQ2" s="310" t="s">
        <v>269</v>
      </c>
      <c r="PR2" s="311"/>
      <c r="PS2" s="311"/>
      <c r="PT2" s="311"/>
      <c r="PU2" s="311"/>
      <c r="PV2" s="110">
        <v>55</v>
      </c>
      <c r="PX2" s="310" t="s">
        <v>270</v>
      </c>
      <c r="PY2" s="311"/>
      <c r="PZ2" s="311"/>
      <c r="QA2" s="311"/>
      <c r="QB2" s="311"/>
      <c r="QC2" s="110">
        <v>56</v>
      </c>
      <c r="QE2" s="310" t="s">
        <v>271</v>
      </c>
      <c r="QF2" s="311"/>
      <c r="QG2" s="311"/>
      <c r="QH2" s="311"/>
      <c r="QI2" s="311"/>
      <c r="QJ2" s="311"/>
      <c r="QK2" s="311"/>
      <c r="QL2" s="311"/>
      <c r="QM2" s="311"/>
      <c r="QN2" s="311"/>
      <c r="QO2" s="346"/>
      <c r="QP2" s="153"/>
      <c r="QQ2" s="347" t="s">
        <v>272</v>
      </c>
      <c r="QR2" s="348"/>
      <c r="QS2" s="348"/>
      <c r="QT2" s="348"/>
      <c r="QU2" s="348"/>
      <c r="QV2" s="348"/>
      <c r="QW2" s="348"/>
      <c r="QX2" s="348"/>
      <c r="QY2" s="348"/>
      <c r="QZ2" s="348"/>
      <c r="RA2" s="349"/>
      <c r="RC2" s="154" t="s">
        <v>273</v>
      </c>
      <c r="RE2" s="154" t="s">
        <v>274</v>
      </c>
    </row>
    <row r="3" spans="1:473" ht="15.75" customHeight="1" thickBot="1">
      <c r="B3" s="90"/>
      <c r="C3" s="87"/>
      <c r="D3" s="87"/>
      <c r="E3" s="144" t="s">
        <v>273</v>
      </c>
      <c r="F3" s="326" t="s">
        <v>296</v>
      </c>
      <c r="G3" s="327"/>
      <c r="H3" s="327"/>
      <c r="I3" s="327"/>
      <c r="J3" s="327"/>
      <c r="K3" s="327"/>
      <c r="L3" s="335"/>
      <c r="M3" s="343" t="str">
        <f>IF(OR(J12="reprovado",K12="reprovado",L12="reprovado", J13="reprovado",K13="reprovado",L13="reprovado",J14="reprovado",K14="reprovado",L14="reprovado",J15="reprovado",K15="reprovado",L15="reprovado",J16="reprovado",K16="reprovado",L16="reprovado",J17="reprovado",K17="reprovado",L17="reprovado",J18="reprovado",K18="reprovado",L18="reprovado",J19="reprovado",K19="reprovado",L19="reprovado",J20="reprovado",K20="reprovado",L20="reprovado",J21="reprovado",K21="reprovado",L21="reprovado", J22="reprovado",K22="reprovado",L22="reprovado",J23="reprovado",K23="reprovado",L23="reprovado",J24="reprovado",K24="reprovado",L24="reprovado",J25="reprovado",K25="reprovado",L25="reprovado",J26="reprovado",K26="reprovado",L26="reprovado",J27="reprovado",K27="reprovado",L27="reprovado",J28="reprovado",K28="reprovado",L28="reprovado",J29="reprovado",K29="reprovado",L29="reprovado",J30="reprovado",K30="reprovado",L30="reprovado",J31="reprovado",K31="reprovado",L31="reprovado",J32="reprovado",K32="reprovado",L32="reprovado",J33="reprovado",K33="reprovado",L33="reprovado",J34="reprovado",K34="reprovado",L34="reprovado",J35="reprovado",K35="reprovado",L35="reprovado",J36="reprovado",K36="reprovado",L36="reprovado",J37="reprovado",K37="reprovado",L37="reprovado",J38="reprovado",K38="reprovado",L38="reprovado",J39="reprovado",K39="reprovado",L39="reprovado",J40="reprovado",K40="reprovado",L40="reprovado",J41="reprovado",K41="reprovado",L41="reprovado",J42="reprovado",K42="reprovado",L42="reprovado",J43="reprovado",K43="reprovado",L43="reprovado",J44="reprovado",K44="reprovado",L44="reprovado",J45="reprovado",K45="reprovado",L45="reprovado",J46="reprovado",K46="reprovado",L46="reprovado",J47="reprovado",K47="reprovado",L47="reprovado",J48="reprovado",K48="reprovado",L48="reprovado"),"reprovado",(IF(OR(J12="aprovado",K12="aprovado",L12="aprovado",J13="aprovado",K13="aprovado",L13="aprovado", J14="aprovado",K14="aprovado",L14="aprovado",J15="aprovado",K15="aprovado",L15="aprovado",J16="aprovado",K16="aprovado",L16="aprovado",J17="aprovado",K17="aprovado",L17="aprovado", J18="aprovado",K18="aprovado",L18="aprovado",J19="aprovado",K19="aprovado",L19="aprovado",J20="aprovado",K20="aprovado",L20="aprovado",J21="aprovado",K21="aprovado",L21="aprovado",J22="aprovado",K22="aprovado",L22="aprovado",J23="aprovado",K23="aprovado",L23="aprovado", J24="aprovado",K24="aprovado",L24="aprovado",J25="aprovado",K25="aprovado",L25="aprovado",J26="aprovado",K26="aprovado",L26="aprovado",J27="aprovado",K27="aprovado",L27="aprovado",J28="aprovado",K28="aprovado",L28="aprovado",J29="aprovado",K29="aprovado",L29="aprovado", J30="aprovado",K30="aprovado",L30="aprovado",J31="aprovado",K31="aprovado",L31="aprovado",J32="aprovado",K32="aprovado",L32="aprovado", J33="aprovado",K33="aprovado",L33="aprovado",J34="aprovado",K34="aprovado",L34="aprovado",J35="aprovado",K35="aprovado",L35="aprovado", J36="aprovado",K36="aprovado",L36="aprovado",J37="aprovado",K37="aprovado",L37="aprovado",J38="aprovado",K38="aprovado",L38="aprovado", J39="aprovado",K39="aprovado",L39="aprovado",J40="aprovado",K40="aprovado",L40="aprovado",J41="aprovado",K41="aprovado",L41="aprovado",J42="aprovado",K42="aprovado",L42="aprovado",J43="aprovado",K43="aprovado",L43="aprovado",J44="aprovado",K44="aprovado",L44="aprovado",J44="aprovado",K44="aprovado",L44="aprovado",J45="aprovado",K45="aprovado",L45="aprovado",J47="aprovado",K47="aprovado",L47="aprovado",J48="aprovado",K48="aprovado",L48="aprovado",),"aprovado","-")))</f>
        <v>aprovado</v>
      </c>
      <c r="O3" s="252" t="s">
        <v>47</v>
      </c>
      <c r="P3" s="253" t="s">
        <v>25</v>
      </c>
      <c r="Q3" s="253" t="s">
        <v>50</v>
      </c>
      <c r="R3" s="298" t="s">
        <v>275</v>
      </c>
      <c r="S3" s="299"/>
      <c r="T3" s="253" t="s">
        <v>54</v>
      </c>
      <c r="U3" s="253"/>
      <c r="V3" s="302" t="s">
        <v>276</v>
      </c>
      <c r="W3" s="302"/>
      <c r="X3" s="302"/>
      <c r="Y3" s="302"/>
      <c r="Z3" s="302" t="s">
        <v>277</v>
      </c>
      <c r="AA3" s="302"/>
      <c r="AB3" s="302"/>
      <c r="AC3" s="302"/>
      <c r="AD3" s="302" t="s">
        <v>278</v>
      </c>
      <c r="AE3" s="302"/>
      <c r="AF3" s="302"/>
      <c r="AG3" s="303"/>
      <c r="AH3" s="155"/>
      <c r="AI3" s="252" t="s">
        <v>47</v>
      </c>
      <c r="AJ3" s="253" t="s">
        <v>25</v>
      </c>
      <c r="AK3" s="253" t="s">
        <v>50</v>
      </c>
      <c r="AL3" s="298" t="s">
        <v>275</v>
      </c>
      <c r="AM3" s="299"/>
      <c r="AN3" s="253" t="s">
        <v>54</v>
      </c>
      <c r="AO3" s="253"/>
      <c r="AP3" s="302" t="s">
        <v>276</v>
      </c>
      <c r="AQ3" s="302"/>
      <c r="AR3" s="302"/>
      <c r="AS3" s="302"/>
      <c r="AT3" s="302" t="s">
        <v>277</v>
      </c>
      <c r="AU3" s="302"/>
      <c r="AV3" s="302"/>
      <c r="AW3" s="302"/>
      <c r="AX3" s="302" t="s">
        <v>278</v>
      </c>
      <c r="AY3" s="302"/>
      <c r="AZ3" s="302"/>
      <c r="BA3" s="303"/>
      <c r="BC3" s="118" t="s">
        <v>279</v>
      </c>
      <c r="BD3" s="119" t="s">
        <v>68</v>
      </c>
      <c r="BE3" s="18" t="s">
        <v>280</v>
      </c>
      <c r="BF3" s="156" t="s">
        <v>281</v>
      </c>
      <c r="BG3" s="156" t="s">
        <v>282</v>
      </c>
      <c r="BH3" s="32" t="s">
        <v>283</v>
      </c>
      <c r="BJ3" s="118" t="s">
        <v>279</v>
      </c>
      <c r="BK3" s="119" t="s">
        <v>68</v>
      </c>
      <c r="BL3" s="18" t="s">
        <v>280</v>
      </c>
      <c r="BM3" s="156" t="s">
        <v>281</v>
      </c>
      <c r="BN3" s="156" t="s">
        <v>282</v>
      </c>
      <c r="BO3" s="32" t="s">
        <v>283</v>
      </c>
      <c r="BQ3" s="118" t="s">
        <v>279</v>
      </c>
      <c r="BR3" s="119" t="s">
        <v>68</v>
      </c>
      <c r="BS3" s="18" t="s">
        <v>280</v>
      </c>
      <c r="BT3" s="156" t="s">
        <v>281</v>
      </c>
      <c r="BU3" s="156" t="s">
        <v>282</v>
      </c>
      <c r="BV3" s="32" t="s">
        <v>283</v>
      </c>
      <c r="BX3" s="118" t="s">
        <v>279</v>
      </c>
      <c r="BY3" s="119" t="s">
        <v>68</v>
      </c>
      <c r="BZ3" s="18" t="s">
        <v>280</v>
      </c>
      <c r="CA3" s="156" t="s">
        <v>281</v>
      </c>
      <c r="CB3" s="156" t="s">
        <v>282</v>
      </c>
      <c r="CC3" s="32" t="s">
        <v>283</v>
      </c>
      <c r="CE3" s="118" t="s">
        <v>279</v>
      </c>
      <c r="CF3" s="119" t="s">
        <v>68</v>
      </c>
      <c r="CG3" s="18" t="s">
        <v>280</v>
      </c>
      <c r="CH3" s="156" t="s">
        <v>281</v>
      </c>
      <c r="CI3" s="156" t="s">
        <v>282</v>
      </c>
      <c r="CJ3" s="32" t="s">
        <v>283</v>
      </c>
      <c r="CL3" s="118" t="s">
        <v>279</v>
      </c>
      <c r="CM3" s="119" t="s">
        <v>68</v>
      </c>
      <c r="CN3" s="18" t="s">
        <v>280</v>
      </c>
      <c r="CO3" s="156" t="s">
        <v>281</v>
      </c>
      <c r="CP3" s="156" t="s">
        <v>282</v>
      </c>
      <c r="CQ3" s="32" t="s">
        <v>283</v>
      </c>
      <c r="CS3" s="118" t="s">
        <v>279</v>
      </c>
      <c r="CT3" s="119" t="s">
        <v>68</v>
      </c>
      <c r="CU3" s="18" t="s">
        <v>280</v>
      </c>
      <c r="CV3" s="156" t="s">
        <v>281</v>
      </c>
      <c r="CW3" s="156" t="s">
        <v>282</v>
      </c>
      <c r="CX3" s="32" t="s">
        <v>283</v>
      </c>
      <c r="CZ3" s="118" t="s">
        <v>279</v>
      </c>
      <c r="DA3" s="119" t="s">
        <v>68</v>
      </c>
      <c r="DB3" s="18" t="s">
        <v>280</v>
      </c>
      <c r="DC3" s="156" t="s">
        <v>281</v>
      </c>
      <c r="DD3" s="156" t="s">
        <v>282</v>
      </c>
      <c r="DE3" s="32" t="s">
        <v>283</v>
      </c>
      <c r="DG3" s="118" t="s">
        <v>279</v>
      </c>
      <c r="DH3" s="119" t="s">
        <v>68</v>
      </c>
      <c r="DI3" s="18" t="s">
        <v>280</v>
      </c>
      <c r="DJ3" s="156" t="s">
        <v>281</v>
      </c>
      <c r="DK3" s="156" t="s">
        <v>282</v>
      </c>
      <c r="DL3" s="32" t="s">
        <v>283</v>
      </c>
      <c r="DM3" s="122"/>
      <c r="DN3" s="118" t="s">
        <v>279</v>
      </c>
      <c r="DO3" s="119" t="s">
        <v>68</v>
      </c>
      <c r="DP3" s="18" t="s">
        <v>280</v>
      </c>
      <c r="DQ3" s="156" t="s">
        <v>281</v>
      </c>
      <c r="DR3" s="156" t="s">
        <v>282</v>
      </c>
      <c r="DS3" s="32" t="s">
        <v>283</v>
      </c>
      <c r="DT3" s="122"/>
      <c r="DU3" s="118" t="s">
        <v>279</v>
      </c>
      <c r="DV3" s="119" t="s">
        <v>68</v>
      </c>
      <c r="DW3" s="18" t="s">
        <v>280</v>
      </c>
      <c r="DX3" s="156" t="s">
        <v>281</v>
      </c>
      <c r="DY3" s="156" t="s">
        <v>282</v>
      </c>
      <c r="DZ3" s="32" t="s">
        <v>283</v>
      </c>
      <c r="EA3" s="122"/>
      <c r="EB3" s="118" t="s">
        <v>279</v>
      </c>
      <c r="EC3" s="119" t="s">
        <v>68</v>
      </c>
      <c r="ED3" s="18" t="s">
        <v>280</v>
      </c>
      <c r="EE3" s="156" t="s">
        <v>281</v>
      </c>
      <c r="EF3" s="156" t="s">
        <v>282</v>
      </c>
      <c r="EG3" s="32" t="s">
        <v>283</v>
      </c>
      <c r="EH3" s="122"/>
      <c r="EI3" s="118" t="s">
        <v>279</v>
      </c>
      <c r="EJ3" s="119" t="s">
        <v>68</v>
      </c>
      <c r="EK3" s="18" t="s">
        <v>280</v>
      </c>
      <c r="EL3" s="156" t="s">
        <v>281</v>
      </c>
      <c r="EM3" s="156" t="s">
        <v>282</v>
      </c>
      <c r="EN3" s="32" t="s">
        <v>283</v>
      </c>
      <c r="EP3" s="118" t="s">
        <v>279</v>
      </c>
      <c r="EQ3" s="119" t="s">
        <v>68</v>
      </c>
      <c r="ER3" s="18" t="s">
        <v>280</v>
      </c>
      <c r="ES3" s="156" t="s">
        <v>281</v>
      </c>
      <c r="ET3" s="156" t="s">
        <v>282</v>
      </c>
      <c r="EU3" s="32" t="s">
        <v>283</v>
      </c>
      <c r="EW3" s="118" t="s">
        <v>279</v>
      </c>
      <c r="EX3" s="119" t="s">
        <v>68</v>
      </c>
      <c r="EY3" s="18" t="s">
        <v>280</v>
      </c>
      <c r="EZ3" s="156" t="s">
        <v>281</v>
      </c>
      <c r="FA3" s="156" t="s">
        <v>282</v>
      </c>
      <c r="FB3" s="32" t="s">
        <v>283</v>
      </c>
      <c r="FD3" s="118" t="s">
        <v>279</v>
      </c>
      <c r="FE3" s="119" t="s">
        <v>68</v>
      </c>
      <c r="FF3" s="18" t="s">
        <v>280</v>
      </c>
      <c r="FG3" s="156" t="s">
        <v>281</v>
      </c>
      <c r="FH3" s="156" t="s">
        <v>282</v>
      </c>
      <c r="FI3" s="32" t="s">
        <v>283</v>
      </c>
      <c r="FK3" s="118" t="s">
        <v>279</v>
      </c>
      <c r="FL3" s="119" t="s">
        <v>68</v>
      </c>
      <c r="FM3" s="18" t="s">
        <v>280</v>
      </c>
      <c r="FN3" s="156" t="s">
        <v>281</v>
      </c>
      <c r="FO3" s="156" t="s">
        <v>282</v>
      </c>
      <c r="FP3" s="32" t="s">
        <v>283</v>
      </c>
      <c r="FR3" s="118" t="s">
        <v>279</v>
      </c>
      <c r="FS3" s="119" t="s">
        <v>68</v>
      </c>
      <c r="FT3" s="18" t="s">
        <v>280</v>
      </c>
      <c r="FU3" s="156" t="s">
        <v>281</v>
      </c>
      <c r="FV3" s="156" t="s">
        <v>282</v>
      </c>
      <c r="FW3" s="32" t="s">
        <v>283</v>
      </c>
      <c r="FY3" s="118" t="s">
        <v>279</v>
      </c>
      <c r="FZ3" s="119" t="s">
        <v>68</v>
      </c>
      <c r="GA3" s="18" t="s">
        <v>280</v>
      </c>
      <c r="GB3" s="156" t="s">
        <v>281</v>
      </c>
      <c r="GC3" s="156" t="s">
        <v>282</v>
      </c>
      <c r="GD3" s="32" t="s">
        <v>283</v>
      </c>
      <c r="GF3" s="118" t="s">
        <v>279</v>
      </c>
      <c r="GG3" s="119" t="s">
        <v>68</v>
      </c>
      <c r="GH3" s="18" t="s">
        <v>280</v>
      </c>
      <c r="GI3" s="156" t="s">
        <v>281</v>
      </c>
      <c r="GJ3" s="156" t="s">
        <v>282</v>
      </c>
      <c r="GK3" s="32" t="s">
        <v>283</v>
      </c>
      <c r="GM3" s="118" t="s">
        <v>279</v>
      </c>
      <c r="GN3" s="119" t="s">
        <v>68</v>
      </c>
      <c r="GO3" s="18" t="s">
        <v>280</v>
      </c>
      <c r="GP3" s="156" t="s">
        <v>281</v>
      </c>
      <c r="GQ3" s="156" t="s">
        <v>282</v>
      </c>
      <c r="GR3" s="32" t="s">
        <v>283</v>
      </c>
      <c r="GT3" s="118" t="s">
        <v>279</v>
      </c>
      <c r="GU3" s="119" t="s">
        <v>68</v>
      </c>
      <c r="GV3" s="18" t="s">
        <v>280</v>
      </c>
      <c r="GW3" s="156" t="s">
        <v>281</v>
      </c>
      <c r="GX3" s="156" t="s">
        <v>282</v>
      </c>
      <c r="GY3" s="32" t="s">
        <v>283</v>
      </c>
      <c r="HA3" s="118" t="s">
        <v>279</v>
      </c>
      <c r="HB3" s="119" t="s">
        <v>68</v>
      </c>
      <c r="HC3" s="18" t="s">
        <v>280</v>
      </c>
      <c r="HD3" s="156" t="s">
        <v>281</v>
      </c>
      <c r="HE3" s="156" t="s">
        <v>282</v>
      </c>
      <c r="HF3" s="32" t="s">
        <v>283</v>
      </c>
      <c r="HH3" s="118" t="s">
        <v>279</v>
      </c>
      <c r="HI3" s="119" t="s">
        <v>68</v>
      </c>
      <c r="HJ3" s="18" t="s">
        <v>280</v>
      </c>
      <c r="HK3" s="156" t="s">
        <v>281</v>
      </c>
      <c r="HL3" s="156" t="s">
        <v>282</v>
      </c>
      <c r="HM3" s="32" t="s">
        <v>283</v>
      </c>
      <c r="HO3" s="118" t="s">
        <v>279</v>
      </c>
      <c r="HP3" s="119" t="s">
        <v>68</v>
      </c>
      <c r="HQ3" s="18" t="s">
        <v>280</v>
      </c>
      <c r="HR3" s="156" t="s">
        <v>281</v>
      </c>
      <c r="HS3" s="156" t="s">
        <v>282</v>
      </c>
      <c r="HT3" s="32" t="s">
        <v>283</v>
      </c>
      <c r="HV3" s="118" t="s">
        <v>279</v>
      </c>
      <c r="HW3" s="119" t="s">
        <v>68</v>
      </c>
      <c r="HX3" s="18" t="s">
        <v>280</v>
      </c>
      <c r="HY3" s="156" t="s">
        <v>281</v>
      </c>
      <c r="HZ3" s="156" t="s">
        <v>282</v>
      </c>
      <c r="IA3" s="32" t="s">
        <v>283</v>
      </c>
      <c r="IC3" s="118" t="s">
        <v>279</v>
      </c>
      <c r="ID3" s="119" t="s">
        <v>68</v>
      </c>
      <c r="IE3" s="18" t="s">
        <v>280</v>
      </c>
      <c r="IF3" s="156" t="s">
        <v>281</v>
      </c>
      <c r="IG3" s="156" t="s">
        <v>282</v>
      </c>
      <c r="IH3" s="32" t="s">
        <v>283</v>
      </c>
      <c r="IJ3" s="118" t="s">
        <v>279</v>
      </c>
      <c r="IK3" s="119" t="s">
        <v>68</v>
      </c>
      <c r="IL3" s="18" t="s">
        <v>280</v>
      </c>
      <c r="IM3" s="156" t="s">
        <v>281</v>
      </c>
      <c r="IN3" s="156" t="s">
        <v>282</v>
      </c>
      <c r="IO3" s="32" t="s">
        <v>283</v>
      </c>
      <c r="IQ3" s="118" t="s">
        <v>279</v>
      </c>
      <c r="IR3" s="119" t="s">
        <v>68</v>
      </c>
      <c r="IS3" s="18" t="s">
        <v>280</v>
      </c>
      <c r="IT3" s="156" t="s">
        <v>281</v>
      </c>
      <c r="IU3" s="156" t="s">
        <v>282</v>
      </c>
      <c r="IV3" s="32" t="s">
        <v>283</v>
      </c>
      <c r="IX3" s="118" t="s">
        <v>279</v>
      </c>
      <c r="IY3" s="119" t="s">
        <v>68</v>
      </c>
      <c r="IZ3" s="18" t="s">
        <v>280</v>
      </c>
      <c r="JA3" s="156" t="s">
        <v>281</v>
      </c>
      <c r="JB3" s="156" t="s">
        <v>282</v>
      </c>
      <c r="JC3" s="32" t="s">
        <v>283</v>
      </c>
      <c r="JE3" s="118" t="s">
        <v>279</v>
      </c>
      <c r="JF3" s="119" t="s">
        <v>68</v>
      </c>
      <c r="JG3" s="18" t="s">
        <v>280</v>
      </c>
      <c r="JH3" s="156" t="s">
        <v>281</v>
      </c>
      <c r="JI3" s="156" t="s">
        <v>282</v>
      </c>
      <c r="JJ3" s="32" t="s">
        <v>283</v>
      </c>
      <c r="JL3" s="118" t="s">
        <v>279</v>
      </c>
      <c r="JM3" s="119" t="s">
        <v>68</v>
      </c>
      <c r="JN3" s="18" t="s">
        <v>280</v>
      </c>
      <c r="JO3" s="156" t="s">
        <v>281</v>
      </c>
      <c r="JP3" s="156" t="s">
        <v>282</v>
      </c>
      <c r="JQ3" s="32" t="s">
        <v>283</v>
      </c>
      <c r="JS3" s="118" t="s">
        <v>279</v>
      </c>
      <c r="JT3" s="119" t="s">
        <v>68</v>
      </c>
      <c r="JU3" s="18" t="s">
        <v>280</v>
      </c>
      <c r="JV3" s="156" t="s">
        <v>281</v>
      </c>
      <c r="JW3" s="156" t="s">
        <v>282</v>
      </c>
      <c r="JX3" s="32" t="s">
        <v>283</v>
      </c>
      <c r="JZ3" s="118" t="s">
        <v>279</v>
      </c>
      <c r="KA3" s="119" t="s">
        <v>68</v>
      </c>
      <c r="KB3" s="18" t="s">
        <v>280</v>
      </c>
      <c r="KC3" s="156" t="s">
        <v>281</v>
      </c>
      <c r="KD3" s="156" t="s">
        <v>282</v>
      </c>
      <c r="KE3" s="32" t="s">
        <v>283</v>
      </c>
      <c r="KG3" s="118" t="s">
        <v>279</v>
      </c>
      <c r="KH3" s="119" t="s">
        <v>68</v>
      </c>
      <c r="KI3" s="18" t="s">
        <v>280</v>
      </c>
      <c r="KJ3" s="156" t="s">
        <v>281</v>
      </c>
      <c r="KK3" s="156" t="s">
        <v>282</v>
      </c>
      <c r="KL3" s="32" t="s">
        <v>283</v>
      </c>
      <c r="KN3" s="118" t="s">
        <v>279</v>
      </c>
      <c r="KO3" s="119" t="s">
        <v>68</v>
      </c>
      <c r="KP3" s="18" t="s">
        <v>280</v>
      </c>
      <c r="KQ3" s="156" t="s">
        <v>281</v>
      </c>
      <c r="KR3" s="156" t="s">
        <v>282</v>
      </c>
      <c r="KS3" s="32" t="s">
        <v>283</v>
      </c>
      <c r="KU3" s="118" t="s">
        <v>279</v>
      </c>
      <c r="KV3" s="119" t="s">
        <v>68</v>
      </c>
      <c r="KW3" s="18" t="s">
        <v>280</v>
      </c>
      <c r="KX3" s="156" t="s">
        <v>281</v>
      </c>
      <c r="KY3" s="156" t="s">
        <v>282</v>
      </c>
      <c r="KZ3" s="32" t="s">
        <v>283</v>
      </c>
      <c r="LB3" s="118" t="s">
        <v>279</v>
      </c>
      <c r="LC3" s="119" t="s">
        <v>68</v>
      </c>
      <c r="LD3" s="18" t="s">
        <v>280</v>
      </c>
      <c r="LE3" s="156" t="s">
        <v>281</v>
      </c>
      <c r="LF3" s="156" t="s">
        <v>282</v>
      </c>
      <c r="LG3" s="32" t="s">
        <v>283</v>
      </c>
      <c r="LI3" s="118" t="s">
        <v>279</v>
      </c>
      <c r="LJ3" s="119" t="s">
        <v>68</v>
      </c>
      <c r="LK3" s="18" t="s">
        <v>280</v>
      </c>
      <c r="LL3" s="156" t="s">
        <v>281</v>
      </c>
      <c r="LM3" s="156" t="s">
        <v>282</v>
      </c>
      <c r="LN3" s="32" t="s">
        <v>283</v>
      </c>
      <c r="LP3" s="118" t="s">
        <v>279</v>
      </c>
      <c r="LQ3" s="119" t="s">
        <v>68</v>
      </c>
      <c r="LR3" s="18" t="s">
        <v>280</v>
      </c>
      <c r="LS3" s="156" t="s">
        <v>281</v>
      </c>
      <c r="LT3" s="156" t="s">
        <v>282</v>
      </c>
      <c r="LU3" s="32" t="s">
        <v>283</v>
      </c>
      <c r="LW3" s="118" t="s">
        <v>279</v>
      </c>
      <c r="LX3" s="119" t="s">
        <v>68</v>
      </c>
      <c r="LY3" s="18" t="s">
        <v>280</v>
      </c>
      <c r="LZ3" s="156" t="s">
        <v>281</v>
      </c>
      <c r="MA3" s="156" t="s">
        <v>282</v>
      </c>
      <c r="MB3" s="32" t="s">
        <v>283</v>
      </c>
      <c r="MD3" s="118" t="s">
        <v>279</v>
      </c>
      <c r="ME3" s="119" t="s">
        <v>68</v>
      </c>
      <c r="MF3" s="18" t="s">
        <v>280</v>
      </c>
      <c r="MG3" s="156" t="s">
        <v>281</v>
      </c>
      <c r="MH3" s="156" t="s">
        <v>282</v>
      </c>
      <c r="MI3" s="32" t="s">
        <v>283</v>
      </c>
      <c r="MK3" s="118" t="s">
        <v>279</v>
      </c>
      <c r="ML3" s="119" t="s">
        <v>68</v>
      </c>
      <c r="MM3" s="18" t="s">
        <v>280</v>
      </c>
      <c r="MN3" s="156" t="s">
        <v>281</v>
      </c>
      <c r="MO3" s="156" t="s">
        <v>282</v>
      </c>
      <c r="MP3" s="32" t="s">
        <v>283</v>
      </c>
      <c r="MR3" s="118" t="s">
        <v>279</v>
      </c>
      <c r="MS3" s="119" t="s">
        <v>68</v>
      </c>
      <c r="MT3" s="18" t="s">
        <v>280</v>
      </c>
      <c r="MU3" s="156" t="s">
        <v>281</v>
      </c>
      <c r="MV3" s="156" t="s">
        <v>282</v>
      </c>
      <c r="MW3" s="32" t="s">
        <v>283</v>
      </c>
      <c r="MY3" s="118" t="s">
        <v>279</v>
      </c>
      <c r="MZ3" s="119" t="s">
        <v>68</v>
      </c>
      <c r="NA3" s="18" t="s">
        <v>280</v>
      </c>
      <c r="NB3" s="156" t="s">
        <v>281</v>
      </c>
      <c r="NC3" s="156" t="s">
        <v>282</v>
      </c>
      <c r="ND3" s="32" t="s">
        <v>283</v>
      </c>
      <c r="NF3" s="118" t="s">
        <v>279</v>
      </c>
      <c r="NG3" s="119" t="s">
        <v>68</v>
      </c>
      <c r="NH3" s="18" t="s">
        <v>280</v>
      </c>
      <c r="NI3" s="156" t="s">
        <v>281</v>
      </c>
      <c r="NJ3" s="156" t="s">
        <v>282</v>
      </c>
      <c r="NK3" s="32" t="s">
        <v>283</v>
      </c>
      <c r="NM3" s="118" t="s">
        <v>279</v>
      </c>
      <c r="NN3" s="119" t="s">
        <v>68</v>
      </c>
      <c r="NO3" s="18" t="s">
        <v>280</v>
      </c>
      <c r="NP3" s="156" t="s">
        <v>281</v>
      </c>
      <c r="NQ3" s="156" t="s">
        <v>282</v>
      </c>
      <c r="NR3" s="32" t="s">
        <v>283</v>
      </c>
      <c r="NT3" s="118" t="s">
        <v>279</v>
      </c>
      <c r="NU3" s="119" t="s">
        <v>68</v>
      </c>
      <c r="NV3" s="18" t="s">
        <v>280</v>
      </c>
      <c r="NW3" s="156" t="s">
        <v>281</v>
      </c>
      <c r="NX3" s="156" t="s">
        <v>282</v>
      </c>
      <c r="NY3" s="32" t="s">
        <v>283</v>
      </c>
      <c r="OA3" s="118" t="s">
        <v>279</v>
      </c>
      <c r="OB3" s="119" t="s">
        <v>68</v>
      </c>
      <c r="OC3" s="18" t="s">
        <v>280</v>
      </c>
      <c r="OD3" s="156" t="s">
        <v>281</v>
      </c>
      <c r="OE3" s="156" t="s">
        <v>282</v>
      </c>
      <c r="OF3" s="32" t="s">
        <v>283</v>
      </c>
      <c r="OH3" s="118" t="s">
        <v>279</v>
      </c>
      <c r="OI3" s="119" t="s">
        <v>68</v>
      </c>
      <c r="OJ3" s="18" t="s">
        <v>280</v>
      </c>
      <c r="OK3" s="156" t="s">
        <v>281</v>
      </c>
      <c r="OL3" s="156" t="s">
        <v>282</v>
      </c>
      <c r="OM3" s="32" t="s">
        <v>283</v>
      </c>
      <c r="OO3" s="118" t="s">
        <v>279</v>
      </c>
      <c r="OP3" s="119" t="s">
        <v>68</v>
      </c>
      <c r="OQ3" s="18" t="s">
        <v>280</v>
      </c>
      <c r="OR3" s="156" t="s">
        <v>281</v>
      </c>
      <c r="OS3" s="156" t="s">
        <v>282</v>
      </c>
      <c r="OT3" s="32" t="s">
        <v>283</v>
      </c>
      <c r="OV3" s="118" t="s">
        <v>279</v>
      </c>
      <c r="OW3" s="119" t="s">
        <v>68</v>
      </c>
      <c r="OX3" s="18" t="s">
        <v>280</v>
      </c>
      <c r="OY3" s="156" t="s">
        <v>281</v>
      </c>
      <c r="OZ3" s="156" t="s">
        <v>282</v>
      </c>
      <c r="PA3" s="32" t="s">
        <v>283</v>
      </c>
      <c r="PC3" s="118" t="s">
        <v>279</v>
      </c>
      <c r="PD3" s="119" t="s">
        <v>68</v>
      </c>
      <c r="PE3" s="18" t="s">
        <v>280</v>
      </c>
      <c r="PF3" s="156" t="s">
        <v>281</v>
      </c>
      <c r="PG3" s="156" t="s">
        <v>282</v>
      </c>
      <c r="PH3" s="32" t="s">
        <v>283</v>
      </c>
      <c r="PJ3" s="118" t="s">
        <v>279</v>
      </c>
      <c r="PK3" s="119" t="s">
        <v>68</v>
      </c>
      <c r="PL3" s="18" t="s">
        <v>280</v>
      </c>
      <c r="PM3" s="156" t="s">
        <v>281</v>
      </c>
      <c r="PN3" s="156" t="s">
        <v>282</v>
      </c>
      <c r="PO3" s="32" t="s">
        <v>283</v>
      </c>
      <c r="PQ3" s="118" t="s">
        <v>279</v>
      </c>
      <c r="PR3" s="119" t="s">
        <v>68</v>
      </c>
      <c r="PS3" s="18" t="s">
        <v>280</v>
      </c>
      <c r="PT3" s="156" t="s">
        <v>281</v>
      </c>
      <c r="PU3" s="156" t="s">
        <v>282</v>
      </c>
      <c r="PV3" s="32" t="s">
        <v>283</v>
      </c>
      <c r="PX3" s="118" t="s">
        <v>279</v>
      </c>
      <c r="PY3" s="119" t="s">
        <v>68</v>
      </c>
      <c r="PZ3" s="18" t="s">
        <v>280</v>
      </c>
      <c r="QA3" s="156" t="s">
        <v>281</v>
      </c>
      <c r="QB3" s="156" t="s">
        <v>282</v>
      </c>
      <c r="QC3" s="32" t="s">
        <v>283</v>
      </c>
      <c r="QE3" s="118" t="s">
        <v>284</v>
      </c>
      <c r="QF3" s="119" t="s">
        <v>50</v>
      </c>
      <c r="QG3" s="157" t="s">
        <v>25</v>
      </c>
      <c r="QH3" s="157" t="s">
        <v>59</v>
      </c>
      <c r="QI3" s="157" t="s">
        <v>285</v>
      </c>
      <c r="QJ3" s="157" t="s">
        <v>286</v>
      </c>
      <c r="QK3" s="157" t="s">
        <v>287</v>
      </c>
      <c r="QL3" s="119" t="s">
        <v>288</v>
      </c>
      <c r="QM3" s="119" t="s">
        <v>289</v>
      </c>
      <c r="QN3" s="119" t="s">
        <v>290</v>
      </c>
      <c r="QO3" s="121" t="s">
        <v>291</v>
      </c>
      <c r="QP3" s="155"/>
      <c r="QQ3" s="118" t="s">
        <v>284</v>
      </c>
      <c r="QR3" s="119" t="s">
        <v>50</v>
      </c>
      <c r="QS3" s="157" t="s">
        <v>25</v>
      </c>
      <c r="QT3" s="157" t="s">
        <v>59</v>
      </c>
      <c r="QU3" s="157" t="s">
        <v>285</v>
      </c>
      <c r="QV3" s="157" t="s">
        <v>286</v>
      </c>
      <c r="QW3" s="157" t="s">
        <v>287</v>
      </c>
      <c r="QX3" s="119" t="s">
        <v>288</v>
      </c>
      <c r="QY3" s="119" t="s">
        <v>289</v>
      </c>
      <c r="QZ3" s="119" t="s">
        <v>290</v>
      </c>
      <c r="RA3" s="121" t="s">
        <v>291</v>
      </c>
      <c r="RC3" s="91" t="s">
        <v>292</v>
      </c>
      <c r="RE3" s="146">
        <v>4609</v>
      </c>
    </row>
    <row r="4" spans="1:473" ht="15.75" customHeight="1">
      <c r="B4" s="90"/>
      <c r="C4" s="87"/>
      <c r="D4" s="87"/>
      <c r="E4" s="144" t="s">
        <v>293</v>
      </c>
      <c r="F4" s="326" t="s">
        <v>395</v>
      </c>
      <c r="G4" s="327"/>
      <c r="H4" s="327"/>
      <c r="I4" s="327"/>
      <c r="J4" s="327"/>
      <c r="K4" s="327"/>
      <c r="L4" s="335"/>
      <c r="M4" s="344"/>
      <c r="O4" s="252"/>
      <c r="P4" s="253"/>
      <c r="Q4" s="253"/>
      <c r="R4" s="300"/>
      <c r="S4" s="301"/>
      <c r="T4" s="253"/>
      <c r="U4" s="253"/>
      <c r="V4" s="253" t="s">
        <v>68</v>
      </c>
      <c r="W4" s="253"/>
      <c r="X4" s="253" t="s">
        <v>294</v>
      </c>
      <c r="Y4" s="253"/>
      <c r="Z4" s="253" t="s">
        <v>68</v>
      </c>
      <c r="AA4" s="253"/>
      <c r="AB4" s="253" t="s">
        <v>294</v>
      </c>
      <c r="AC4" s="253"/>
      <c r="AD4" s="253" t="s">
        <v>68</v>
      </c>
      <c r="AE4" s="253"/>
      <c r="AF4" s="253" t="s">
        <v>294</v>
      </c>
      <c r="AG4" s="259"/>
      <c r="AH4" s="158"/>
      <c r="AI4" s="252"/>
      <c r="AJ4" s="253"/>
      <c r="AK4" s="253"/>
      <c r="AL4" s="300"/>
      <c r="AM4" s="301"/>
      <c r="AN4" s="253"/>
      <c r="AO4" s="253"/>
      <c r="AP4" s="253" t="s">
        <v>68</v>
      </c>
      <c r="AQ4" s="253"/>
      <c r="AR4" s="253" t="s">
        <v>294</v>
      </c>
      <c r="AS4" s="253"/>
      <c r="AT4" s="253" t="s">
        <v>68</v>
      </c>
      <c r="AU4" s="253"/>
      <c r="AV4" s="253" t="s">
        <v>294</v>
      </c>
      <c r="AW4" s="253"/>
      <c r="AX4" s="253" t="s">
        <v>68</v>
      </c>
      <c r="AY4" s="253"/>
      <c r="AZ4" s="253" t="s">
        <v>294</v>
      </c>
      <c r="BA4" s="259"/>
      <c r="BC4" s="159">
        <v>0</v>
      </c>
      <c r="BD4" s="160">
        <v>0</v>
      </c>
      <c r="BE4" s="161">
        <f>((BD4-$Z$5)*(BD4-$AD$5))/(($V$5-$Z$5)*($V$5-$AD$5))</f>
        <v>0</v>
      </c>
      <c r="BF4" s="161">
        <f>((BD4-$V$5)*(BD4-$AD$5))/(($Z$5-$V$5)*($Z$5-$AD$5))</f>
        <v>0</v>
      </c>
      <c r="BG4" s="161">
        <f>((BD4-$V$5)*(BD4-$Z$5))/(($AD$5-$V$5)*($AD$5-$Z$5))</f>
        <v>1</v>
      </c>
      <c r="BH4" s="26">
        <f>BE4*$X$5+BF4*$AB$5+BG4*$AF$5</f>
        <v>326</v>
      </c>
      <c r="BJ4" s="159">
        <v>0</v>
      </c>
      <c r="BK4" s="160">
        <v>0</v>
      </c>
      <c r="BL4" s="161">
        <f>((BK4-$Z$6)*(BK4-$AD$6))/(($V$6-$Z$6)*($V$6-$AD$6))</f>
        <v>0</v>
      </c>
      <c r="BM4" s="161">
        <f>((BK4-$V$6)*(BK4-$AD$6))/(($Z$6-$V$6)*($Z$6-$AD$6))</f>
        <v>0</v>
      </c>
      <c r="BN4" s="161">
        <f>((BK4-$V$6)*(BK4-$Z$6))/(($AD$6-$V$6)*($AD$6-$Z$6))</f>
        <v>1</v>
      </c>
      <c r="BO4" s="26">
        <f>BL4*$X$6+BM4*$AB$6+BN4*$AF$6</f>
        <v>247.2</v>
      </c>
      <c r="BQ4" s="159">
        <v>0</v>
      </c>
      <c r="BR4" s="160">
        <v>0</v>
      </c>
      <c r="BS4" s="161">
        <f>((BR4-$Z$7)*(BR4-$AD$7))/(($V$7-$Z$7)*($V$7-$AD$7))</f>
        <v>0</v>
      </c>
      <c r="BT4" s="161">
        <f>((BR4-$V$7)*(BR4-$AD$7))/(($Z$7-$V$7)*($Z$7-$AD$7))</f>
        <v>0</v>
      </c>
      <c r="BU4" s="161">
        <f>((BR4-$V$7)*(BR4-$Z$7))/(($AD$7-$V$7)*($AD$7-$Z$7))</f>
        <v>1</v>
      </c>
      <c r="BV4" s="26">
        <f>BS4*$X$7+BT4*$AB$7+BU4*$AF$7</f>
        <v>162.80000000000001</v>
      </c>
      <c r="BX4" s="159">
        <v>0</v>
      </c>
      <c r="BY4" s="160">
        <v>0</v>
      </c>
      <c r="BZ4" s="161">
        <f>((BY4-$Z$8)*(BY4-$AD$8))/(($V$8-$Z$8)*($V$8-$AD$8))</f>
        <v>0</v>
      </c>
      <c r="CA4" s="161">
        <f>((BY4-$V$8)*(BY4-$AD$8))/(($Z$8-$V$8)*($Z$8-$AD$8))</f>
        <v>0</v>
      </c>
      <c r="CB4" s="161">
        <f>((BY4-$V$8)*(BY4-$Z$8))/(($AD$8-$V$8)*($AD$8-$Z$8))</f>
        <v>1</v>
      </c>
      <c r="CC4" s="26">
        <f>BZ4*$X$8+CA4*$AB$8+CB4*$AF$8</f>
        <v>402.13</v>
      </c>
      <c r="CE4" s="159">
        <v>0</v>
      </c>
      <c r="CF4" s="160">
        <v>0</v>
      </c>
      <c r="CG4" s="161">
        <f>((CF4-$Z$9)*(CF4-$AD$9))/(($V$9-$Z$9)*($V$9-$AD$9))</f>
        <v>0</v>
      </c>
      <c r="CH4" s="161">
        <f>((CF4-$V$9)*(CF4-$AD$9))/(($Z$9-$V$9)*($Z$9-$AD$9))</f>
        <v>0</v>
      </c>
      <c r="CI4" s="161">
        <f>((CF4-$V$9)*(CF4-$Z$9))/(($AD$9-$V$9)*($AD$9-$Z$9))</f>
        <v>1</v>
      </c>
      <c r="CJ4" s="26">
        <f>CG4*$X$9+CH4*$AB$9+CI4*$AF$9</f>
        <v>480</v>
      </c>
      <c r="CL4" s="159">
        <v>0</v>
      </c>
      <c r="CM4" s="160">
        <v>0</v>
      </c>
      <c r="CN4" s="161">
        <f>((CM4-$Z$10)*(CM4-$AD$10))/(($V$10-$Z$10)*($V$10-$AD$10))</f>
        <v>0</v>
      </c>
      <c r="CO4" s="161">
        <f>((CM4-$V$10)*(CM4-$AD$10))/(($Z$10-$V$10)*($Z$10-$AD$10))</f>
        <v>0</v>
      </c>
      <c r="CP4" s="161">
        <f>((CM4-$V$10)*(CM4-$Z$10))/(($AD$10-$V$10)*($AD$10-$Z$10))</f>
        <v>1</v>
      </c>
      <c r="CQ4" s="26">
        <f>CN4*$X$10+CO4*$AB$10+CP4*$AF$10</f>
        <v>556.07000000000005</v>
      </c>
      <c r="CS4" s="159">
        <v>0</v>
      </c>
      <c r="CT4" s="160">
        <v>0</v>
      </c>
      <c r="CU4" s="161">
        <f>((CT4-$Z$11)*(CT4-$AD$11))/(($V$11-$Z$11)*($V$11-$AD$11))</f>
        <v>0</v>
      </c>
      <c r="CV4" s="161">
        <f>((CT4-$V$11)*(CT4-$AD$11))/(($Z$11-$V$11)*($Z$11-$AD$11))</f>
        <v>0</v>
      </c>
      <c r="CW4" s="161">
        <f>((CT4-$V$11)*(CT4-$Z$11))/(($AD$11-$V$11)*($AD$11-$Z$11))</f>
        <v>1</v>
      </c>
      <c r="CX4" s="26">
        <f>CU4*$X$11+CV4*$AB$11+CW4*$AF$11</f>
        <v>631.37</v>
      </c>
      <c r="CZ4" s="159">
        <v>0</v>
      </c>
      <c r="DA4" s="160">
        <v>0</v>
      </c>
      <c r="DB4" s="161">
        <f>((DA4-$Z$12)*(DA4-$AD$12))/(($V$12-$Z$12)*($V$12-$AD$12))</f>
        <v>0</v>
      </c>
      <c r="DC4" s="161">
        <f>((DA4-$V$12)*(DA4-$AD$12))/(($Z$12-$V$12)*($Z$12-$AD$12))</f>
        <v>0</v>
      </c>
      <c r="DD4" s="161">
        <f>((DA4-$V$12)*(DA4-$Z$12))/(($AD$12-$V$12)*($AD$12-$Z$12))</f>
        <v>1</v>
      </c>
      <c r="DE4" s="26">
        <f>DB4*$X$12+DC4*$AB$12+DD4*$AF$12</f>
        <v>326</v>
      </c>
      <c r="DG4" s="159">
        <v>0</v>
      </c>
      <c r="DH4" s="160">
        <v>0</v>
      </c>
      <c r="DI4" s="161">
        <f>((DH4-$Z$13)*(DH4-$AD$13))/(($V$13-$Z$13)*($V$13-$AD$13))</f>
        <v>0</v>
      </c>
      <c r="DJ4" s="161">
        <f>((DH4-$V$13)*(DH4-$AD$13))/(($Z$13-$V$13)*($Z$13-$AD$13))</f>
        <v>0</v>
      </c>
      <c r="DK4" s="161">
        <f>((DH4-$V$13)*(DH4-$Z$13))/(($AD$13-$V$13)*($AD$13-$Z$13))</f>
        <v>1</v>
      </c>
      <c r="DL4" s="26">
        <f>DI4*$X$13+DJ4*$AB$13+DK4*$AF$13</f>
        <v>247.2</v>
      </c>
      <c r="DM4" s="34"/>
      <c r="DN4" s="159">
        <v>0</v>
      </c>
      <c r="DO4" s="160">
        <v>0</v>
      </c>
      <c r="DP4" s="161">
        <f>((DO4-$Z$14)*(DO4-$AD$14))/(($V$14-$Z$14)*($V$14-$AD$14))</f>
        <v>0</v>
      </c>
      <c r="DQ4" s="161">
        <f>((DO4-$V$14)*(DO4-$AD$14))/(($Z$14-$V$14)*($Z$14-$AD$14))</f>
        <v>0</v>
      </c>
      <c r="DR4" s="161">
        <f>((DO4-$V$14)*(DO4-$Z$14))/(($AD$14-$V$14)*($AD$14-$Z$14))</f>
        <v>1</v>
      </c>
      <c r="DS4" s="26">
        <f>DP4*$X$14+DQ4*$AB$14+DR4*$AF$14</f>
        <v>162.80000000000001</v>
      </c>
      <c r="DT4" s="34"/>
      <c r="DU4" s="159">
        <v>0</v>
      </c>
      <c r="DV4" s="160">
        <v>0</v>
      </c>
      <c r="DW4" s="161">
        <f>((DV4-$Z$15)*(DV4-$AD$15))/(($V$15-$Z$15)*($V$15-$AD$15))</f>
        <v>0</v>
      </c>
      <c r="DX4" s="161">
        <f>((DV4-$V$15)*(DV4-$AD$15))/(($Z$15-$V$15)*($Z$15-$AD$15))</f>
        <v>0</v>
      </c>
      <c r="DY4" s="161">
        <f>((DV4-$V$15)*(DV4-$Z$15))/(($AD$15-$V$15)*($AD$15-$Z$15))</f>
        <v>1</v>
      </c>
      <c r="DZ4" s="26">
        <f>DW4*$X$15+DX4*$AB$15+DY4*$AF$15</f>
        <v>402.13</v>
      </c>
      <c r="EA4" s="34"/>
      <c r="EB4" s="159">
        <v>0</v>
      </c>
      <c r="EC4" s="160">
        <v>0</v>
      </c>
      <c r="ED4" s="161">
        <f>((EC4-$Z$16)*(EC4-$AD$16))/(($V$16-$Z$16)*($V$16-$AD$16))</f>
        <v>0</v>
      </c>
      <c r="EE4" s="161">
        <f>((EC4-$V$16)*(EC4-$AD$16))/(($Z$16-$V$16)*($Z$16-$AD$16))</f>
        <v>0</v>
      </c>
      <c r="EF4" s="161">
        <f>((EC4-$V$16)*(EC4-$Z$16))/(($AD$16-$V$16)*($AD$16-$Z$16))</f>
        <v>1</v>
      </c>
      <c r="EG4" s="26">
        <f>ED4*$X$16+EE4*$AB$16+EF4*$AF$16</f>
        <v>480</v>
      </c>
      <c r="EH4" s="34"/>
      <c r="EI4" s="159">
        <v>0</v>
      </c>
      <c r="EJ4" s="160">
        <v>0</v>
      </c>
      <c r="EK4" s="161">
        <f>((EJ4-$Z$17)*(EJ4-$AD$17))/(($V$17-$Z$17)*($V$17-$AD$17))</f>
        <v>0</v>
      </c>
      <c r="EL4" s="161">
        <f>((EJ4-$V$17)*(EJ4-$AD$17))/(($Z$17-$V$17)*($Z$17-$AD$17))</f>
        <v>0</v>
      </c>
      <c r="EM4" s="161">
        <f>((EJ4-$V$17)*(EJ4-$Z$17))/(($AD$17-$V$17)*($AD$17-$Z$17))</f>
        <v>1</v>
      </c>
      <c r="EN4" s="26">
        <f>EK4*$X$17+EL4*$AB$17+EM4*$AF$17</f>
        <v>556.07000000000005</v>
      </c>
      <c r="EP4" s="159">
        <v>0</v>
      </c>
      <c r="EQ4" s="160">
        <v>0</v>
      </c>
      <c r="ER4" s="161">
        <f>((EQ4-$Z$18)*(EQ4-$AD$18))/(($V$18-$Z$18)*($V$18-$AD$18))</f>
        <v>0</v>
      </c>
      <c r="ES4" s="161">
        <f>((EQ4-$V$18)*(EQ4-$AD$18))/(($Z$18-$V$18)*($Z$18-$AD$18))</f>
        <v>0</v>
      </c>
      <c r="ET4" s="161">
        <f>((EQ4-$V$18)*(EQ4-$Z$18))/(($AD$18-$V$18)*($AD$18-$Z$18))</f>
        <v>1</v>
      </c>
      <c r="EU4" s="26">
        <f>ER4*$X$18+ES4*$AB$18+ET4*$AF$18</f>
        <v>631.37</v>
      </c>
      <c r="EW4" s="159">
        <v>0</v>
      </c>
      <c r="EX4" s="160">
        <v>0</v>
      </c>
      <c r="EY4" s="161">
        <f>((EX4-$Z$19)*(EX4-$AD$19))/(($V$19-$Z$19)*($V$19-$AD$19))</f>
        <v>0</v>
      </c>
      <c r="EZ4" s="161">
        <f>((EX4-$V$19)*(EX4-$AD$19))/(($Z$19-$V$19)*($Z$19-$AD$19))</f>
        <v>0</v>
      </c>
      <c r="FA4" s="161">
        <f>((EX4-$V$19)*(EX4-$Z$19))/(($AD$19-$V$19)*($AD$19-$Z$19))</f>
        <v>1</v>
      </c>
      <c r="FB4" s="26">
        <f>EY4*$X$19+EZ4*$AB$19+FA4*$AF$19</f>
        <v>-597.79999999999995</v>
      </c>
      <c r="FD4" s="159">
        <v>0</v>
      </c>
      <c r="FE4" s="160">
        <v>0</v>
      </c>
      <c r="FF4" s="161">
        <f>((FE4-$Z$20)*(FE4-$AD$20))/(($V$20-$Z$20)*($V$20-$AD$20))</f>
        <v>0</v>
      </c>
      <c r="FG4" s="161">
        <f>((FE4-$V$20)*(FE4-$AD$20))/(($Z$20-$V$20)*($Z$20-$AD$20))</f>
        <v>0</v>
      </c>
      <c r="FH4" s="161">
        <f>((FE4-$V$20)*(FE4-$Z$20))/(($AD$20-$V$20)*($AD$20-$Z$20))</f>
        <v>1</v>
      </c>
      <c r="FI4" s="26">
        <f>FF4*$X$20+FG4*$AB$20+FH4*$AF$20</f>
        <v>-651.20000000000005</v>
      </c>
      <c r="FK4" s="159">
        <v>0</v>
      </c>
      <c r="FL4" s="160">
        <v>0</v>
      </c>
      <c r="FM4" s="161">
        <f>((FL4-$Z$21)*(FL4-$AD$21))/(($V$21-$Z$21)*($V$21-$AD$21))</f>
        <v>0</v>
      </c>
      <c r="FN4" s="161">
        <f>((FL4-$V$21)*(FL4-$AD$21))/(($Z$21-$V$21)*($Z$21-$AD$21))</f>
        <v>0</v>
      </c>
      <c r="FO4" s="161">
        <f>((FL4-$V$21)*(FL4-$Z$21))/(($AD$21-$V$21)*($AD$21-$Z$21))</f>
        <v>1</v>
      </c>
      <c r="FP4" s="26">
        <f>FM4*$X$21+FN4*$AB$21+FO4*$AF$21</f>
        <v>-704.4</v>
      </c>
      <c r="FR4" s="159">
        <v>0</v>
      </c>
      <c r="FS4" s="160">
        <v>0</v>
      </c>
      <c r="FT4" s="161">
        <f>((FS4-$Z$22)*(FS4-$AD$22))/(($V$22-$Z$22)*($V$22-$AD$22))</f>
        <v>0</v>
      </c>
      <c r="FU4" s="161">
        <f>((FS4-$V$22)*(FS4-$AD$22))/(($Z$22-$V$22)*($Z$22-$AD$22))</f>
        <v>0</v>
      </c>
      <c r="FV4" s="161">
        <f>((FS4-$V$22)*(FS4-$Z$22))/(($AD$22-$V$22)*($AD$22-$Z$22))</f>
        <v>1</v>
      </c>
      <c r="FW4" s="26">
        <f>FT4*$X$22+FU4*$AB$22+FV4*$AF$22</f>
        <v>-495</v>
      </c>
      <c r="FY4" s="159">
        <v>0</v>
      </c>
      <c r="FZ4" s="160">
        <v>0</v>
      </c>
      <c r="GA4" s="161">
        <f>((FZ4-$Z$23)*(FZ4-$AD$23))/(($V$23-$Z$23)*($V$23-$AD$23))</f>
        <v>0</v>
      </c>
      <c r="GB4" s="161">
        <f>((FZ4-$V$23)*(FZ4-$AD$23))/(($Z$23-$V$23)*($Z$23-$AD$23))</f>
        <v>0</v>
      </c>
      <c r="GC4" s="161">
        <f>((FZ4-$V$23)*(FZ4-$Z$23))/(($AD$23-$V$23)*($AD$23-$Z$23))</f>
        <v>1</v>
      </c>
      <c r="GD4" s="26">
        <f>GA4*$X$23+GB4*$AB$23+GC4*$AF$23</f>
        <v>-391.42</v>
      </c>
      <c r="GF4" s="159">
        <v>0</v>
      </c>
      <c r="GG4" s="160">
        <v>0</v>
      </c>
      <c r="GH4" s="161">
        <f>((GG4-$Z$24)*(GG4-$AD$24))/(($V$24-$Z$24)*($V$24-$AD$24))</f>
        <v>0</v>
      </c>
      <c r="GI4" s="161">
        <f>((GG4-$V$24)*(GG4-$AD$24))/(($Z$24-$V$24)*($Z$24-$AD$24))</f>
        <v>0</v>
      </c>
      <c r="GJ4" s="161">
        <f>((GG4-$V$24)*(GG4-$Z$24))/(($AD$24-$V$24)*($AD$24-$Z$24))</f>
        <v>1</v>
      </c>
      <c r="GK4" s="26">
        <f>GH4*$X$24+GI4*$AB$24+GJ4*$AF$24</f>
        <v>-289.33</v>
      </c>
      <c r="GM4" s="159">
        <v>0</v>
      </c>
      <c r="GN4" s="160">
        <v>0</v>
      </c>
      <c r="GO4" s="161">
        <f>((GN4-$Z$25)*(GN4-$AD$25))/(($V$25-$Z$25)*($V$25-$AD$25))</f>
        <v>0</v>
      </c>
      <c r="GP4" s="161">
        <f>((GN4-$V$25)*(GN4-$AD$25))/(($Z$25-$V$25)*($Z$25-$AD$25))</f>
        <v>0</v>
      </c>
      <c r="GQ4" s="161">
        <f>((GN4-$V$25)*(GN4-$Z$25))/(($AD$25-$V$25)*($AD$25-$Z$25))</f>
        <v>1</v>
      </c>
      <c r="GR4" s="26">
        <f>GO4*$X$25+GP4*$AB$25+GQ4*$AF$25</f>
        <v>-186.91</v>
      </c>
      <c r="GT4" s="159">
        <v>0</v>
      </c>
      <c r="GU4" s="160">
        <v>0</v>
      </c>
      <c r="GV4" s="272" t="s">
        <v>295</v>
      </c>
      <c r="GW4" s="273"/>
      <c r="GX4" s="274"/>
      <c r="GY4" s="26">
        <v>-597.79999999999995</v>
      </c>
      <c r="HA4" s="159">
        <v>0</v>
      </c>
      <c r="HB4" s="160">
        <v>0</v>
      </c>
      <c r="HC4" s="161">
        <f>((HB4-$Z$27)*(HB4-$AD$27))/(($V$27-$Z$27)*($V$27-$AD$27))</f>
        <v>0</v>
      </c>
      <c r="HD4" s="161">
        <f>((HB4-$V$27)*(HB4-$AD$27))/(($Z$27-$V$27)*($Z$27-$AD$27))</f>
        <v>0</v>
      </c>
      <c r="HE4" s="161">
        <f>((HB4-$V$27)*(HB4-$Z$27))/(($AD$27-$V$27)*($AD$27-$Z$27))</f>
        <v>1</v>
      </c>
      <c r="HF4" s="26">
        <f>HC4*$X$27+HD4*$AB$27+HE4*$AF$27</f>
        <v>-651.20000000000005</v>
      </c>
      <c r="HH4" s="159">
        <v>0</v>
      </c>
      <c r="HI4" s="160">
        <v>0</v>
      </c>
      <c r="HJ4" s="161">
        <f>((HI4-$Z$28)*(HI4-$AD$28))/(($V$28-$Z$28)*($V$28-$AD$28))</f>
        <v>0</v>
      </c>
      <c r="HK4" s="161">
        <f>((HI4-$V$28)*(HI4-$AD$28))/(($Z$28-$V$28)*($Z$28-$AD$28))</f>
        <v>0</v>
      </c>
      <c r="HL4" s="161">
        <f>((HI4-$V$28)*(HI4-$Z$28))/(($AD$28-$V$28)*($AD$28-$Z$28))</f>
        <v>1</v>
      </c>
      <c r="HM4" s="26">
        <f>HJ4*$X$28+HK4*$AB$28+HL4*$AF$28</f>
        <v>-704.4</v>
      </c>
      <c r="HO4" s="159">
        <v>0</v>
      </c>
      <c r="HP4" s="160">
        <v>0</v>
      </c>
      <c r="HQ4" s="161">
        <f>((HP4-$Z$29)*(HP4-$AD$29))/(($V$29-$Z$29)*($V$29-$AD$29))</f>
        <v>0</v>
      </c>
      <c r="HR4" s="161">
        <f>((HP4-$V$29)*(HP4-$AD$29))/(($Z$29-$V$29)*($Z$29-$AD$29))</f>
        <v>0</v>
      </c>
      <c r="HS4" s="161">
        <f>((HP4-$V$29)*(HP4-$Z$29))/(($AD$29-$V$29)*($AD$29-$Z$29))</f>
        <v>1</v>
      </c>
      <c r="HT4" s="26">
        <f>HQ4*$X$29+HR4*$AB$29+HS4*$AF$29</f>
        <v>-495</v>
      </c>
      <c r="HV4" s="159">
        <v>0</v>
      </c>
      <c r="HW4" s="160">
        <v>0</v>
      </c>
      <c r="HX4" s="161">
        <f>((HW4-$Z$30)*(HW4-$AD$30))/(($V$30-$Z$30)*($V$30-$AD$30))</f>
        <v>0</v>
      </c>
      <c r="HY4" s="161">
        <f>((HW4-$V$30)*(HW4-$AD$30))/(($Z$30-$V$30)*($Z$30-$AD$30))</f>
        <v>0</v>
      </c>
      <c r="HZ4" s="161">
        <f>((HW4-$V$30)*(HW4-$Z$30))/(($AD$30-$V$30)*($AD$30-$Z$30))</f>
        <v>1</v>
      </c>
      <c r="IA4" s="26">
        <f>HX4*$X$30+HY4*$AB$30+HZ4*$AF$30</f>
        <v>-391.42</v>
      </c>
      <c r="IC4" s="159">
        <v>0</v>
      </c>
      <c r="ID4" s="160">
        <v>0</v>
      </c>
      <c r="IE4" s="272" t="s">
        <v>295</v>
      </c>
      <c r="IF4" s="273"/>
      <c r="IG4" s="274"/>
      <c r="IH4" s="26">
        <v>-289.33</v>
      </c>
      <c r="IJ4" s="159">
        <v>0</v>
      </c>
      <c r="IK4" s="160">
        <v>0</v>
      </c>
      <c r="IL4" s="161">
        <f>((IK4-$Z$32)*(IK4-$AD$32))/(($V$32-$Z$32)*($V$32-$AD$32))</f>
        <v>0</v>
      </c>
      <c r="IM4" s="161">
        <f>((IK4-$V$32)*(IK4-$AD$32))/(($Z$32-$V$32)*($Z$32-$AD$32))</f>
        <v>0</v>
      </c>
      <c r="IN4" s="161">
        <f>((IK4-$V$32)*(IK4-$Z$32))/(($AD$32-$V$32)*($AD$32-$Z$32))</f>
        <v>1</v>
      </c>
      <c r="IO4" s="26">
        <f>IL4*$X$32+IM4*$AB$32+IN4*$AF$32</f>
        <v>-186.91</v>
      </c>
      <c r="IQ4" s="159">
        <v>0</v>
      </c>
      <c r="IR4" s="160">
        <v>0</v>
      </c>
      <c r="IS4" s="161">
        <f>((IR4-$Z$33)*(IR4-$AD$33))/(($V$33-$Z$33)*($V$33-$AD$33))</f>
        <v>0</v>
      </c>
      <c r="IT4" s="161">
        <f>((IR4-$V$33)*(IR4-$AD$33))/(($Z$33-$V$33)*($Z$33-$AD$33))</f>
        <v>0</v>
      </c>
      <c r="IU4" s="161">
        <f>((IR4-$V$33)*(IR4-$Z$33))/(($AD$33-$V$33)*($AD$33-$Z$33))</f>
        <v>1</v>
      </c>
      <c r="IV4" s="26">
        <f>IS4*$X$33+IT4*$AB$33+IU4*$AF$33</f>
        <v>430.92</v>
      </c>
      <c r="IX4" s="159">
        <v>0</v>
      </c>
      <c r="IY4" s="160">
        <v>0</v>
      </c>
      <c r="IZ4" s="161">
        <f>((IY4-$Z$34)*(IY4-$AD$34))/(($V$34-$Z$34)*($V$34-$AD$34))</f>
        <v>0</v>
      </c>
      <c r="JA4" s="161">
        <f>((IY4-$V$34)*(IY4-$AD$34))/(($Z$34-$V$34)*($Z$34-$AD$34))</f>
        <v>0</v>
      </c>
      <c r="JB4" s="161">
        <f>((IY4-$V$34)*(IY4-$Z$34))/(($AD$34-$V$34)*($AD$34-$Z$34))</f>
        <v>1</v>
      </c>
      <c r="JC4" s="26">
        <f>IZ4*$X$34+JA4*$AB$34+JB4*$AF$34</f>
        <v>361.26</v>
      </c>
      <c r="JE4" s="159">
        <v>0</v>
      </c>
      <c r="JF4" s="160">
        <v>0</v>
      </c>
      <c r="JG4" s="161">
        <f>((JF4-$Z$35)*(JF4-$AD$35))/(($V$35-$Z$35)*($V$35-$AD$35))</f>
        <v>0</v>
      </c>
      <c r="JH4" s="161">
        <f>((JF4-$V$35)*(JF4-$AD$35))/(($Z$35-$V$35)*($Z$35-$AD$35))</f>
        <v>0</v>
      </c>
      <c r="JI4" s="161">
        <f>((JF4-$V$35)*(JF4-$Z$35))/(($AD$35-$V$35)*($AD$35-$Z$35))</f>
        <v>1</v>
      </c>
      <c r="JJ4" s="26">
        <f>JG4*$X$35+JH4*$AB$35+JI4*$AF$35</f>
        <v>288.54000000000002</v>
      </c>
      <c r="JL4" s="159">
        <v>0</v>
      </c>
      <c r="JM4" s="160">
        <v>0</v>
      </c>
      <c r="JN4" s="161">
        <f>((JM4-$Z$36)*(JM4-$AD$36))/(($V$36-$Z$36)*($V$36-$AD$36))</f>
        <v>0</v>
      </c>
      <c r="JO4" s="161">
        <f>((JM4-$V$36)*(JM4-$AD$36))/(($Z$36-$V$36)*($Z$36-$AD$36))</f>
        <v>0</v>
      </c>
      <c r="JP4" s="161">
        <f>((JM4-$V$36)*(JM4-$Z$36))/(($AD$36-$V$36)*($AD$36-$Z$36))</f>
        <v>1</v>
      </c>
      <c r="JQ4" s="26">
        <f>JN4*$X$36+JO4*$AB$36+JP4*$AF$36</f>
        <v>496.8</v>
      </c>
      <c r="JS4" s="159">
        <v>0</v>
      </c>
      <c r="JT4" s="160">
        <v>0</v>
      </c>
      <c r="JU4" s="161">
        <f>((JT4-$Z$37)*(JT4-$AD$37))/(($V$37-$Z$37)*($V$37-$AD$37))</f>
        <v>0</v>
      </c>
      <c r="JV4" s="161">
        <f>((JT4-$V$37)*(JT4-$AD$37))/(($Z$37-$V$37)*($Z$37-$AD$37))</f>
        <v>0</v>
      </c>
      <c r="JW4" s="161">
        <f>((JT4-$V$37)*(JT4-$Z$37))/(($AD$37-$V$37)*($AD$37-$Z$37))</f>
        <v>1</v>
      </c>
      <c r="JX4" s="26">
        <f>JU4*$X$37+JV4*$AB$37+JW4*$AF$37</f>
        <v>564.48</v>
      </c>
      <c r="JZ4" s="159">
        <v>0</v>
      </c>
      <c r="KA4" s="160">
        <v>0</v>
      </c>
      <c r="KB4" s="161">
        <f>((KA4-$Z$38)*(KA4-$AD$38))/(($V$38-$Z$38)*($V$38-$AD$38))</f>
        <v>0</v>
      </c>
      <c r="KC4" s="161">
        <f>((KA4-$V$38)*(KA4-$AD$38))/(($Z$38-$V$38)*($Z$38-$AD$38))</f>
        <v>0</v>
      </c>
      <c r="KD4" s="161">
        <f>((KA4-$V$38)*(KA4-$Z$38))/(($AD$38-$V$38)*($AD$38-$Z$38))</f>
        <v>1</v>
      </c>
      <c r="KE4" s="26">
        <f>KB4*$X$38+KC4*$AB$38+KD4*$AF$38</f>
        <v>632.61</v>
      </c>
      <c r="KG4" s="159">
        <v>0</v>
      </c>
      <c r="KH4" s="160">
        <v>0</v>
      </c>
      <c r="KI4" s="161">
        <f>((KH4-$Z$39)*(KH4-$AD$39))/(($V$39-$Z$39)*($V$39-$AD$39))</f>
        <v>0</v>
      </c>
      <c r="KJ4" s="161">
        <f>((KH4-$V$39)*(KH4-$AD$39))/(($Z$39-$V$39)*($Z$39-$AD$39))</f>
        <v>0</v>
      </c>
      <c r="KK4" s="161">
        <f>((KH4-$V$39)*(KH4-$Z$39))/(($AD$39-$V$39)*($AD$39-$Z$39))</f>
        <v>1</v>
      </c>
      <c r="KL4" s="26">
        <f>KI4*$X$39+KJ4*$AB$39+KK4*$AF$39</f>
        <v>699.3</v>
      </c>
      <c r="KN4" s="159">
        <v>0</v>
      </c>
      <c r="KO4" s="160">
        <v>0</v>
      </c>
      <c r="KP4" s="161">
        <f>((KO4-$Z$40)*(KO4-$AD$40))/(($V$40-$Z$40)*($V$40-$AD$40))</f>
        <v>0</v>
      </c>
      <c r="KQ4" s="161">
        <f>((KO4-$V$40)*(KO4-$AD$40))/(($Z$40-$V$40)*($Z$40-$AD$40))</f>
        <v>0</v>
      </c>
      <c r="KR4" s="161">
        <f>((KO4-$V$40)*(KO4-$Z$40))/(($AD$40-$V$40)*($AD$40-$Z$40))</f>
        <v>1</v>
      </c>
      <c r="KS4" s="26">
        <f>KP4*$X$40+KQ4*$AB$40+KR4*$AF$40</f>
        <v>430.92</v>
      </c>
      <c r="KU4" s="159">
        <v>0</v>
      </c>
      <c r="KV4" s="160">
        <v>0</v>
      </c>
      <c r="KW4" s="161">
        <f>((KV4-$Z$41)*(KV4-$AD$41))/(($V$41-$Z$41)*($V$41-$AD$41))</f>
        <v>0</v>
      </c>
      <c r="KX4" s="161">
        <f>((KV4-$V$41)*(KV4-$AD$41))/(($Z$41-$V$41)*($Z$41-$AD$41))</f>
        <v>0</v>
      </c>
      <c r="KY4" s="161">
        <f>((KV4-$V$41)*(KV4-$Z$41))/(($AD$41-$V$41)*($AD$41-$Z$41))</f>
        <v>1</v>
      </c>
      <c r="KZ4" s="26">
        <f>KW4*$X$41+KX4*$AB$41+KY4*$AF$41</f>
        <v>361.26</v>
      </c>
      <c r="LB4" s="159">
        <v>0</v>
      </c>
      <c r="LC4" s="160">
        <v>0</v>
      </c>
      <c r="LD4" s="161">
        <f>((LC4-$Z$42)*(LC4-$AD$42))/(($V$42-$Z$42)*($V$42-$AD$42))</f>
        <v>0</v>
      </c>
      <c r="LE4" s="161">
        <f>((LC4-$V$42)*(LC4-$AD$42))/(($Z$42-$V$42)*($Z$42-$AD$42))</f>
        <v>0</v>
      </c>
      <c r="LF4" s="161">
        <f>((LC4-$V$42)*(LC4-$Z$42))/(($AD$42-$V$42)*($AD$42-$Z$42))</f>
        <v>1</v>
      </c>
      <c r="LG4" s="26">
        <f>LD4*$X$42+LE4*$AB$42+LF4*$AF$42</f>
        <v>288.54000000000002</v>
      </c>
      <c r="LI4" s="159">
        <v>0</v>
      </c>
      <c r="LJ4" s="160">
        <v>0</v>
      </c>
      <c r="LK4" s="161">
        <f>((LJ4-$Z$43)*(LJ4-$AD$43))/(($V$43-$Z$43)*($V$43-$AD$43))</f>
        <v>0</v>
      </c>
      <c r="LL4" s="161">
        <f>((LJ4-$V$43)*(LJ4-$AD$43))/(($Z$43-$V$43)*($Z$43-$AD$43))</f>
        <v>0</v>
      </c>
      <c r="LM4" s="161">
        <f>((LJ4-$V$43)*(LJ4-$Z$43))/(($AD$43-$V$43)*($AD$43-$Z$43))</f>
        <v>1</v>
      </c>
      <c r="LN4" s="26">
        <f>LK4*$X$43+LL4*$AB$43+LM4*$AF$43</f>
        <v>496.8</v>
      </c>
      <c r="LP4" s="159">
        <v>0</v>
      </c>
      <c r="LQ4" s="160">
        <v>0</v>
      </c>
      <c r="LR4" s="161">
        <f>((LQ4-$Z$44)*(LQ4-$AD$44))/(($V$44-$Z$44)*($V$44-$AD$44))</f>
        <v>0</v>
      </c>
      <c r="LS4" s="161">
        <f>((LQ4-$V$44)*(LQ4-$AD$44))/(($Z$44-$V$44)*($Z$44-$AD$44))</f>
        <v>0</v>
      </c>
      <c r="LT4" s="161">
        <f>((LQ4-$V$44)*(LQ4-$Z$44))/(($AD$44-$V$44)*($AD$44-$Z$44))</f>
        <v>1</v>
      </c>
      <c r="LU4" s="26">
        <f>LR4*$X$44+LS4*$AB$44+LT4*$AF$44</f>
        <v>564.48</v>
      </c>
      <c r="LW4" s="159">
        <v>0</v>
      </c>
      <c r="LX4" s="160">
        <v>0</v>
      </c>
      <c r="LY4" s="161">
        <f>((LX4-$Z$45)*(LX4-$AD$45))/(($V$45-$Z$45)*($V$45-$AD$45))</f>
        <v>0</v>
      </c>
      <c r="LZ4" s="161">
        <f>((LX4-$V$45)*(LX4-$AD$45))/(($Z$45-$V$45)*($Z$45-$AD$45))</f>
        <v>0</v>
      </c>
      <c r="MA4" s="161">
        <f>((LX4-$V$45)*(LX4-$Z$45))/(($AD$45-$V$45)*($AD$45-$Z$45))</f>
        <v>1</v>
      </c>
      <c r="MB4" s="26">
        <f>LY4*$X$45+LZ4*$AB$45+MA4*$AF$45</f>
        <v>632.61</v>
      </c>
      <c r="MD4" s="159">
        <v>0</v>
      </c>
      <c r="ME4" s="160">
        <v>0</v>
      </c>
      <c r="MF4" s="161">
        <f>((ME4-$Z$46)*(ME4-$AD$46))/(($V$46-$Z$46)*($V$46-$AD$46))</f>
        <v>0</v>
      </c>
      <c r="MG4" s="161">
        <f>((ME4-$V$46)*(ME4-$AD$46))/(($Z$46-$V$46)*($Z$46-$AD$46))</f>
        <v>0</v>
      </c>
      <c r="MH4" s="161">
        <f>((ME4-$V$46)*(ME4-$Z$46))/(($AD$46-$V$46)*($AD$46-$Z$46))</f>
        <v>1</v>
      </c>
      <c r="MI4" s="26">
        <f>MF4*$X$46+MG4*$AB$46+MH4*$AF$46</f>
        <v>699.3</v>
      </c>
      <c r="MK4" s="159">
        <v>0</v>
      </c>
      <c r="ML4" s="160">
        <v>0</v>
      </c>
      <c r="MM4" s="161">
        <f>((ML4-$Z$47)*(ML4-$AD$47))/(($V$47-$Z$47)*($V$47-$AD$47))</f>
        <v>0</v>
      </c>
      <c r="MN4" s="161">
        <f>((ML4-$V$47)*(ML4-$AD$47))/(($Z$47-$V$47)*($Z$47-$AD$47))</f>
        <v>0</v>
      </c>
      <c r="MO4" s="161">
        <f>((ML4-$V$47)*(ML4-$Z$47))/(($AD$47-$V$47)*($AD$47-$Z$47))</f>
        <v>1</v>
      </c>
      <c r="MP4" s="26">
        <f>MM4*$X$47+MN4*$AB$47+MO4*$AF$47</f>
        <v>-723.49</v>
      </c>
      <c r="MR4" s="159">
        <v>0</v>
      </c>
      <c r="MS4" s="160">
        <v>0</v>
      </c>
      <c r="MT4" s="161">
        <f>((MS4-$Z$48)*(MS4-$AD$48))/(($V$48-$Z$48)*($V$48-$AD$48))</f>
        <v>0</v>
      </c>
      <c r="MU4" s="161">
        <f>((MS4-$V$48)*(MS4-$AD$48))/(($Z$48-$V$48)*($Z$48-$AD$48))</f>
        <v>0</v>
      </c>
      <c r="MV4" s="161">
        <f>((MS4-$V$48)*(MS4-$Z$48))/(($AD$48-$V$48)*($AD$48-$Z$48))</f>
        <v>1</v>
      </c>
      <c r="MW4" s="26">
        <f>MT4*$X$48+MU4*$AB$48+MV4*$AF$48</f>
        <v>-826.17</v>
      </c>
      <c r="MY4" s="159">
        <v>0</v>
      </c>
      <c r="MZ4" s="160">
        <v>0</v>
      </c>
      <c r="NA4" s="161">
        <f>((MZ4-$Z$49)*(MZ4-$AD$49))/(($V$49-$Z$49)*($V$49-$AD$49))</f>
        <v>0</v>
      </c>
      <c r="NB4" s="161">
        <f>((MZ4-$V$49)*(MZ4-$AD$49))/(($Z$49-$V$49)*($Z$49-$AD$49))</f>
        <v>0</v>
      </c>
      <c r="NC4" s="161">
        <f>((MZ4-$V$49)*(MZ4-$Z$49))/(($AD$49-$V$49)*($AD$49-$Z$49))</f>
        <v>1</v>
      </c>
      <c r="ND4" s="26">
        <f>NA4*$X$49+NB4*$AB$49+NC4*$AF$49</f>
        <v>-929.25</v>
      </c>
      <c r="NF4" s="159">
        <v>0</v>
      </c>
      <c r="NG4" s="160">
        <v>0</v>
      </c>
      <c r="NH4" s="161">
        <f>((NG4-$Z$50)*(NG4-$AD$50))/(($V$50-$Z$50)*($V$50-$AD$50))</f>
        <v>0</v>
      </c>
      <c r="NI4" s="161">
        <f>((NG4-$V$50)*(NG4-$AD$50))/(($Z$50-$V$50)*($Z$50-$AD$50))</f>
        <v>0</v>
      </c>
      <c r="NJ4" s="161">
        <f>((NG4-$V$50)*(NG4-$Z$50))/(($AD$50-$V$50)*($AD$50-$Z$50))</f>
        <v>1</v>
      </c>
      <c r="NK4" s="26">
        <f>NH4*$X$50+NI4*$AB$50+NJ4*$AF$50</f>
        <v>-615.66999999999996</v>
      </c>
      <c r="NM4" s="159">
        <v>0</v>
      </c>
      <c r="NN4" s="160">
        <v>0</v>
      </c>
      <c r="NO4" s="161">
        <f>((NN4-$Z$51)*(NN4-$AD$51))/(($V$51-$Z$51)*($V$51-$AD$51))</f>
        <v>0</v>
      </c>
      <c r="NP4" s="161">
        <f>((NN4-$V$51)*(NN4-$AD$51))/(($Z$51-$V$51)*($Z$51-$AD$51))</f>
        <v>0</v>
      </c>
      <c r="NQ4" s="161">
        <f>((NN4-$V$51)*(NN4-$Z$51))/(($AD$51-$V$51)*($AD$51-$Z$51))</f>
        <v>1</v>
      </c>
      <c r="NR4" s="26">
        <f>NO4*$X$51+NP4*$AB$51+NQ4*$AF$51</f>
        <v>-514.41</v>
      </c>
      <c r="NT4" s="159">
        <v>0</v>
      </c>
      <c r="NU4" s="160">
        <v>0</v>
      </c>
      <c r="NV4" s="161">
        <f>((NU4-$Z$52)*(NU4-$AD$52))/(($V$52-$Z$52)*($V$52-$AD$52))</f>
        <v>0</v>
      </c>
      <c r="NW4" s="161">
        <f>((NU4-$V$52)*(NU4-$AD$52))/(($Z$52-$V$52)*($Z$52-$AD$52))</f>
        <v>0</v>
      </c>
      <c r="NX4" s="161">
        <f>((NU4-$V$52)*(NU4-$Z$52))/(($AD$52-$V$52)*($AD$52-$Z$52))</f>
        <v>1</v>
      </c>
      <c r="NY4" s="26">
        <f>NV4*$X$52+NW4*$AB$52+NX4*$AF$52</f>
        <v>-407.33</v>
      </c>
      <c r="OA4" s="159">
        <v>0</v>
      </c>
      <c r="OB4" s="160">
        <v>0</v>
      </c>
      <c r="OC4" s="161">
        <f>((OB4-$Z$53)*(OB4-$AD$53))/(($V$53-$Z$53)*($V$53-$AD$53))</f>
        <v>0</v>
      </c>
      <c r="OD4" s="161">
        <f>((OB4-$V$53)*(OB4-$AD$53))/(($Z$53-$V$53)*($Z$53-$AD$53))</f>
        <v>0</v>
      </c>
      <c r="OE4" s="161">
        <f>((OB4-$V$53)*(OB4-$Z$53))/(($AD$53-$V$53)*($AD$53-$Z$53))</f>
        <v>1</v>
      </c>
      <c r="OF4" s="26">
        <f>OC4*$X$53+OD4*$AB$53+OE4*$AF$53</f>
        <v>-301.45999999999998</v>
      </c>
      <c r="OH4" s="159">
        <v>0</v>
      </c>
      <c r="OI4" s="160">
        <v>0</v>
      </c>
      <c r="OJ4" s="161">
        <f>((OI4-$Z$54)*(OI4-$AD$54))/(($V$54-$Z$54)*($V$54-$AD$54))</f>
        <v>0</v>
      </c>
      <c r="OK4" s="161">
        <f>((OI4-$V$54)*(OI4-$AD$54))/(($Z$54-$V$54)*($Z$54-$AD$54))</f>
        <v>0</v>
      </c>
      <c r="OL4" s="161">
        <f>((OI4-$V$54)*(OI4-$Z$54))/(($AD$54-$V$54)*($AD$54-$Z$54))</f>
        <v>1</v>
      </c>
      <c r="OM4" s="26">
        <f>OJ4*$X$54+OK4*$AB$54+OL4*$AF$54</f>
        <v>-723.49</v>
      </c>
      <c r="OO4" s="159">
        <v>0</v>
      </c>
      <c r="OP4" s="160">
        <v>0</v>
      </c>
      <c r="OQ4" s="161">
        <f>((OP4-$Z$55)*(OP4-$AD$55))/(($V$55-$Z$55)*($V$55-$AD$55))</f>
        <v>0</v>
      </c>
      <c r="OR4" s="161">
        <f>((OP4-$V$55)*(OP4-$AD$55))/(($Z$55-$V$55)*($Z$55-$AD$55))</f>
        <v>0</v>
      </c>
      <c r="OS4" s="161">
        <f>((OP4-$V$55)*(OP4-$Z$55))/(($AD$55-$V$55)*($AD$55-$Z$55))</f>
        <v>1</v>
      </c>
      <c r="OT4" s="26">
        <f>OQ4*$X$55+OR4*$AB$55+OS4*$AF$55</f>
        <v>-826.17</v>
      </c>
      <c r="OV4" s="159">
        <v>0</v>
      </c>
      <c r="OW4" s="160">
        <v>0</v>
      </c>
      <c r="OX4" s="161">
        <f>((OW4-$Z$56)*(OW4-$AD$56))/(($V$56-$Z$56)*($V$56-$AD$56))</f>
        <v>0</v>
      </c>
      <c r="OY4" s="161">
        <f>((OW4-$V$56)*(OW4-$AD$56))/(($Z$56-$V$56)*($Z$56-$AD$56))</f>
        <v>0</v>
      </c>
      <c r="OZ4" s="161">
        <f>((OW4-$V$56)*(OW4-$Z$56))/(($AD$56-$V$56)*($AD$56-$Z$56))</f>
        <v>1</v>
      </c>
      <c r="PA4" s="26">
        <f>OX4*$X$56+OY4*$AB$56+OZ4*$AF$56</f>
        <v>-929.25</v>
      </c>
      <c r="PC4" s="159">
        <v>0</v>
      </c>
      <c r="PD4" s="160">
        <v>0</v>
      </c>
      <c r="PE4" s="161">
        <f>((PD4-$Z$57)*(PD4-$AD$57))/(($V$57-$Z$57)*($V$57-$AD$57))</f>
        <v>0</v>
      </c>
      <c r="PF4" s="161">
        <f>((PD4-$V$57)*(PD4-$AD$57))/(($Z$57-$V$57)*($Z$57-$AD$57))</f>
        <v>0</v>
      </c>
      <c r="PG4" s="161">
        <f>((PD4-$V$57)*(PD4-$Z$57))/(($AD$57-$V$57)*($AD$57-$Z$57))</f>
        <v>1</v>
      </c>
      <c r="PH4" s="26">
        <f>PE4*$X$57+PF4*$AB$57+PG4*$AF$57</f>
        <v>-615.66999999999996</v>
      </c>
      <c r="PJ4" s="159">
        <v>0</v>
      </c>
      <c r="PK4" s="160">
        <v>0</v>
      </c>
      <c r="PL4" s="161">
        <f>((PK4-$Z$58)*(PK4-$AD$58))/(($V$58-$Z$58)*($V$58-$AD$58))</f>
        <v>0</v>
      </c>
      <c r="PM4" s="161">
        <f>((PK4-$V$58)*(PK4-$AD$58))/(($Z$58-$V$58)*($Z$58-$AD$58))</f>
        <v>0</v>
      </c>
      <c r="PN4" s="161">
        <f>((PK4-$V$58)*(PK4-$Z$58))/(($AD$58-$V$58)*($AD$58-$Z$58))</f>
        <v>1</v>
      </c>
      <c r="PO4" s="26">
        <f>PL4*$X$58+PM4*$AB$58+PN4*$AF$58</f>
        <v>-514.41</v>
      </c>
      <c r="PQ4" s="159">
        <v>0</v>
      </c>
      <c r="PR4" s="160">
        <v>0</v>
      </c>
      <c r="PS4" s="161">
        <f>((PR4-$Z$59)*(PR4-$AD$59))/(($V$59-$Z$59)*($V$59-$AD$59))</f>
        <v>0</v>
      </c>
      <c r="PT4" s="161">
        <f>((PR4-$V$59)*(PR4-$AD$59))/(($Z$59-$V$59)*($Z$59-$AD$59))</f>
        <v>0</v>
      </c>
      <c r="PU4" s="161">
        <f>((PR4-$V$59)*(PR4-$Z$59))/(($AD$59-$V$59)*($AD$59-$Z$59))</f>
        <v>1</v>
      </c>
      <c r="PV4" s="26">
        <f>PS4*$X$59+PT4*$AB$59+PU4*$AF$59</f>
        <v>-407.33</v>
      </c>
      <c r="PX4" s="159">
        <v>0</v>
      </c>
      <c r="PY4" s="160">
        <v>0</v>
      </c>
      <c r="PZ4" s="161">
        <f>((PY4-$Z$60)*(PY4-$AD$60))/(($V$60-$Z$60)*($V$60-$AD$60))</f>
        <v>0</v>
      </c>
      <c r="QA4" s="161">
        <f>((PY4-$V$60)*(PY4-$AD$60))/(($Z$60-$V$60)*($Z$60-$AD$60))</f>
        <v>0</v>
      </c>
      <c r="QB4" s="161">
        <f>((PY4-$V$60)*(PY4-$Z$60))/(($AD$60-$V$60)*($AD$60-$Z$60))</f>
        <v>1</v>
      </c>
      <c r="QC4" s="26">
        <f>PZ4*$X$60+QA4*$AB$60+QB4*$AF$60</f>
        <v>-301.45999999999998</v>
      </c>
      <c r="QE4" s="159">
        <v>2</v>
      </c>
      <c r="QF4" s="162">
        <v>1</v>
      </c>
      <c r="QG4" s="296" t="s">
        <v>13</v>
      </c>
      <c r="QH4" s="12">
        <v>60</v>
      </c>
      <c r="QI4" s="161">
        <f>(($F$13-$Z$5)*($F$13-$AD$5))/(($V$5-$Z$5)*($V$5-$AD$5))</f>
        <v>5.6457734611821547E-3</v>
      </c>
      <c r="QJ4" s="161">
        <f>(($F$13-$V$5)*($F$13-$AD$5))/(($Z$5-$V$5)*($Z$5-$AD$5))</f>
        <v>-2.2458395341121123E-2</v>
      </c>
      <c r="QK4" s="161">
        <f>(($F$13-$V$5)*($F$13-$Z$5))/(($AD$5-$V$5)*($AD$5-$Z$5))</f>
        <v>1.0168126218799389</v>
      </c>
      <c r="QL4" s="92">
        <f>QI4*$X$5+QJ4*$AB$5+QK4*$AF$5</f>
        <v>320.76960765886577</v>
      </c>
      <c r="QM4" s="12">
        <f>$V$5</f>
        <v>458.5</v>
      </c>
      <c r="QN4" s="12">
        <f>$AF$5</f>
        <v>326</v>
      </c>
      <c r="QO4" s="163">
        <f>ABS($F$14/QL4)</f>
        <v>9.3836820201529027E-3</v>
      </c>
      <c r="QP4" s="34"/>
      <c r="QQ4" s="159">
        <v>2</v>
      </c>
      <c r="QR4" s="162">
        <v>1</v>
      </c>
      <c r="QS4" s="296" t="s">
        <v>13</v>
      </c>
      <c r="QT4" s="12">
        <v>60</v>
      </c>
      <c r="QU4" s="161">
        <f>(($F$13-$AT$5)*($F$13-$AX$5))/(($AP$5-$AT$5)*($AP$5-$AX$5))</f>
        <v>1.6102142879531049E-2</v>
      </c>
      <c r="QV4" s="161">
        <f>(($F$13-$AP$5)*($F$13-$AX$5))/(($AT$5-$AP$5)*($AT$5-$AX$5))</f>
        <v>-6.3433319000904126E-2</v>
      </c>
      <c r="QW4" s="161">
        <f>(($F$13-$AP$5)*($F$13-$AT$5))/(($AX$5-$AP$5)*($AX$5-$AT$5))</f>
        <v>1.0473311761213731</v>
      </c>
      <c r="QX4" s="92">
        <f>QU4*$AR$5+QV4*$AV$5+QW4*$AZ$5</f>
        <v>275.37239314041193</v>
      </c>
      <c r="QY4" s="16">
        <f>$AP$5</f>
        <v>163.95</v>
      </c>
      <c r="QZ4" s="16">
        <f>$AZ$5</f>
        <v>297.12</v>
      </c>
      <c r="RA4" s="163">
        <f>ABS($F$14/QX4)</f>
        <v>1.0930652726924612E-2</v>
      </c>
      <c r="RC4" s="91" t="s">
        <v>296</v>
      </c>
    </row>
    <row r="5" spans="1:473" ht="15.75" customHeight="1">
      <c r="B5" s="90"/>
      <c r="C5" s="87"/>
      <c r="D5" s="87"/>
      <c r="E5" s="144" t="s">
        <v>297</v>
      </c>
      <c r="F5" s="326" t="s">
        <v>394</v>
      </c>
      <c r="G5" s="327"/>
      <c r="H5" s="327"/>
      <c r="I5" s="327"/>
      <c r="J5" s="327"/>
      <c r="K5" s="327"/>
      <c r="L5" s="335"/>
      <c r="M5" s="344"/>
      <c r="O5" s="159">
        <v>1</v>
      </c>
      <c r="P5" s="164" t="s">
        <v>88</v>
      </c>
      <c r="Q5" s="164" t="s">
        <v>298</v>
      </c>
      <c r="R5" s="12">
        <v>60</v>
      </c>
      <c r="S5" s="164" t="s">
        <v>299</v>
      </c>
      <c r="T5" s="162">
        <v>0</v>
      </c>
      <c r="U5" s="8" t="s">
        <v>71</v>
      </c>
      <c r="V5" s="101">
        <f>Gooseneck!$M$5</f>
        <v>458.5</v>
      </c>
      <c r="W5" s="111" t="s">
        <v>72</v>
      </c>
      <c r="X5" s="101">
        <v>0</v>
      </c>
      <c r="Y5" s="111" t="s">
        <v>72</v>
      </c>
      <c r="Z5" s="101">
        <f>Gooseneck!$M$11</f>
        <v>229.25</v>
      </c>
      <c r="AA5" s="111" t="s">
        <v>72</v>
      </c>
      <c r="AB5" s="101">
        <f>Gooseneck!$O$11</f>
        <v>476.94</v>
      </c>
      <c r="AC5" s="111" t="s">
        <v>72</v>
      </c>
      <c r="AD5" s="101">
        <v>0</v>
      </c>
      <c r="AE5" s="111" t="s">
        <v>72</v>
      </c>
      <c r="AF5" s="101">
        <f>Gooseneck!$O$8</f>
        <v>326</v>
      </c>
      <c r="AG5" s="165" t="s">
        <v>72</v>
      </c>
      <c r="AH5" s="166"/>
      <c r="AI5" s="159">
        <v>1</v>
      </c>
      <c r="AJ5" s="164" t="s">
        <v>88</v>
      </c>
      <c r="AK5" s="164" t="s">
        <v>298</v>
      </c>
      <c r="AL5" s="12">
        <v>60</v>
      </c>
      <c r="AM5" s="164" t="s">
        <v>299</v>
      </c>
      <c r="AN5" s="162">
        <v>0</v>
      </c>
      <c r="AO5" s="8" t="s">
        <v>71</v>
      </c>
      <c r="AP5" s="101">
        <f>'Conector@11000 psi'!$M$5</f>
        <v>163.95</v>
      </c>
      <c r="AQ5" s="111" t="s">
        <v>72</v>
      </c>
      <c r="AR5" s="101">
        <v>0</v>
      </c>
      <c r="AS5" s="111" t="s">
        <v>72</v>
      </c>
      <c r="AT5" s="101">
        <f>'Conector@11000 psi'!$M$11</f>
        <v>81.974999999999994</v>
      </c>
      <c r="AU5" s="111" t="s">
        <v>72</v>
      </c>
      <c r="AV5" s="101">
        <f>'Conector@11000 psi'!$O$11</f>
        <v>564.54</v>
      </c>
      <c r="AW5" s="111" t="s">
        <v>72</v>
      </c>
      <c r="AX5" s="101">
        <v>0</v>
      </c>
      <c r="AY5" s="111" t="s">
        <v>72</v>
      </c>
      <c r="AZ5" s="101">
        <f>'Conector@11000 psi'!$O$8</f>
        <v>297.12</v>
      </c>
      <c r="BA5" s="165" t="s">
        <v>72</v>
      </c>
      <c r="BC5" s="159">
        <v>1</v>
      </c>
      <c r="BD5" s="160">
        <f>($V$5/($BC$24-BC4))</f>
        <v>22.925000000000001</v>
      </c>
      <c r="BE5" s="161">
        <f t="shared" ref="BE5:BE24" si="0">((BD5-$Z$5)*(BD5-$AD$5))/(($V$5-$Z$5)*($V$5-$AD$5))</f>
        <v>-4.4999999999999998E-2</v>
      </c>
      <c r="BF5" s="161">
        <f t="shared" ref="BF5:BF24" si="1">((BD5-$V$5)*(BD5-$AD$5))/(($Z$5-$V$5)*($Z$5-$AD$5))</f>
        <v>0.19</v>
      </c>
      <c r="BG5" s="161">
        <f t="shared" ref="BG5:BG24" si="2">((BD5-$V$5)*(BD5-$Z$5))/(($AD$5-$V$5)*($AD$5-$Z$5))</f>
        <v>0.85499999999999998</v>
      </c>
      <c r="BH5" s="26">
        <f t="shared" ref="BH5:BH24" si="3">BE5*$X$5+BF5*$AB$5+BG5*$AF$5</f>
        <v>369.34860000000003</v>
      </c>
      <c r="BJ5" s="159">
        <v>1</v>
      </c>
      <c r="BK5" s="160">
        <f>($V$6/($BJ$24-BJ4))</f>
        <v>25.521000000000001</v>
      </c>
      <c r="BL5" s="161">
        <f t="shared" ref="BL5:BL24" si="4">((BK5-$Z$6)*(BK5-$AD$6))/(($V$6-$Z$6)*($V$6-$AD$6))</f>
        <v>-4.4999999999999998E-2</v>
      </c>
      <c r="BM5" s="161">
        <f t="shared" ref="BM5:BM24" si="5">((BK5-$V$6)*(BK5-$AD$6))/(($Z$6-$V$6)*($Z$6-$AD$6))</f>
        <v>0.19</v>
      </c>
      <c r="BN5" s="161">
        <f t="shared" ref="BN5:BN24" si="6">((BK5-$V$6)*(BK5-$Z$6))/(($AD$6-$V$6)*($AD$6-$Z$6))</f>
        <v>0.85500000000000009</v>
      </c>
      <c r="BO5" s="26">
        <f t="shared" ref="BO5:BO24" si="7">BL5*$X$6+BM5*$AB$6+BN5*$AF$6</f>
        <v>290.63730000000004</v>
      </c>
      <c r="BQ5" s="159">
        <v>1</v>
      </c>
      <c r="BR5" s="160">
        <f>($V$7/($BQ$24-BQ4))</f>
        <v>28.133499999999998</v>
      </c>
      <c r="BS5" s="161">
        <f t="shared" ref="BS5:BS24" si="8">((BR5-$Z$7)*(BR5-$AD$7))/(($V$7-$Z$7)*($V$7-$AD$7))</f>
        <v>-4.4999999999999991E-2</v>
      </c>
      <c r="BT5" s="161">
        <f t="shared" ref="BT5:BT24" si="9">((BR5-$V$7)*(BR5-$AD$7))/(($Z$7-$V$7)*($Z$7-$AD$7))</f>
        <v>0.18999999999999997</v>
      </c>
      <c r="BU5" s="161">
        <f t="shared" ref="BU5:BU24" si="10">((BR5-$V$7)*(BR5-$Z$7))/(($AD$7-$V$7)*($AD$7-$Z$7))</f>
        <v>0.85499999999999987</v>
      </c>
      <c r="BV5" s="26">
        <f t="shared" ref="BV5:BV24" si="11">BS5*$X$7+BT5*$AB$7+BU5*$AF$7</f>
        <v>207.80489999999998</v>
      </c>
      <c r="BX5" s="159">
        <v>1</v>
      </c>
      <c r="BY5" s="160">
        <f>($V$8/($BX$24-BX4))</f>
        <v>20.333500000000001</v>
      </c>
      <c r="BZ5" s="161">
        <f t="shared" ref="BZ5:BZ24" si="12">((BY5-$Z$8)*(BY5-$AD$8))/(($V$8-$Z$8)*($V$8-$AD$8))</f>
        <v>-4.4999999999999998E-2</v>
      </c>
      <c r="CA5" s="161">
        <f t="shared" ref="CA5:CA24" si="13">((BY5-$V$8)*(BY5-$AD$8))/(($Z$8-$V$8)*($Z$8-$AD$8))</f>
        <v>0.18999999999999997</v>
      </c>
      <c r="CB5" s="161">
        <f t="shared" ref="CB5:CB24" si="14">((BY5-$V$8)*(BY5-$Z$8))/(($AD$8-$V$8)*($AD$8-$Z$8))</f>
        <v>0.85499999999999998</v>
      </c>
      <c r="CC5" s="26">
        <f t="shared" ref="CC5:CC24" si="15">BZ5*$X$8+CA5*$AB$8+CB5*$AF$8</f>
        <v>445.59274999999997</v>
      </c>
      <c r="CE5" s="159">
        <v>1</v>
      </c>
      <c r="CF5" s="160">
        <f>($V$9/($CE$24-CE4))</f>
        <v>17.698</v>
      </c>
      <c r="CG5" s="161">
        <f t="shared" ref="CG5:CG24" si="16">((CF5-$Z$9)*(CF5-$AD$9))/(($V$9-$Z$9)*($V$9-$AD$9))</f>
        <v>-4.5000000000000005E-2</v>
      </c>
      <c r="CH5" s="161">
        <f t="shared" ref="CH5:CH24" si="17">((CF5-$V$9)*(CF5-$AD$9))/(($Z$9-$V$9)*($Z$9-$AD$9))</f>
        <v>0.19000000000000003</v>
      </c>
      <c r="CI5" s="161">
        <f t="shared" ref="CI5:CI24" si="18">((CF5-$V$9)*(CF5-$Z$9))/(($AD$9-$V$9)*($AD$9-$Z$9))</f>
        <v>0.85499999999999998</v>
      </c>
      <c r="CJ5" s="26">
        <f t="shared" ref="CJ5:CJ24" si="19">CG5*$X$9+CH5*$AB$9+CI5*$AF$9</f>
        <v>523.42340000000002</v>
      </c>
      <c r="CL5" s="159">
        <v>1</v>
      </c>
      <c r="CM5" s="160">
        <f>($V$10/($CL$24-CL4))</f>
        <v>15.083500000000001</v>
      </c>
      <c r="CN5" s="161">
        <f t="shared" ref="CN5:CN24" si="20">((CM5-$Z$10)*(CM5-$AD$10))/(($V$10-$Z$10)*($V$10-$AD$10))</f>
        <v>-4.5000000000000005E-2</v>
      </c>
      <c r="CO5" s="161">
        <f t="shared" ref="CO5:CO24" si="21">((CM5-$V$10)*(CM5-$AD$10))/(($Z$10-$V$10)*($Z$10-$AD$10))</f>
        <v>0.18999999999999997</v>
      </c>
      <c r="CP5" s="161">
        <f t="shared" ref="CP5:CP24" si="22">((CM5-$V$10)*(CM5-$Z$10))/(($AD$10-$V$10)*($AD$10-$Z$10))</f>
        <v>0.85499999999999998</v>
      </c>
      <c r="CQ5" s="26">
        <f t="shared" ref="CQ5:CQ24" si="23">CN5*$X$10+CO5*$AB$10+CP5*$AF$10</f>
        <v>595.60915</v>
      </c>
      <c r="CS5" s="159">
        <v>1</v>
      </c>
      <c r="CT5" s="160">
        <f>($V$11/($CS$24-CS4))</f>
        <v>12.45</v>
      </c>
      <c r="CU5" s="161">
        <f t="shared" ref="CU5:CU24" si="24">((CT5-$Z$11)*(CT5-$AD$11))/(($V$11-$Z$11)*($V$11-$AD$11))</f>
        <v>-4.4999999999999991E-2</v>
      </c>
      <c r="CV5" s="161">
        <f t="shared" ref="CV5:CV24" si="25">((CT5-$V$11)*(CT5-$AD$11))/(($Z$11-$V$11)*($Z$11-$AD$11))</f>
        <v>0.19</v>
      </c>
      <c r="CW5" s="161">
        <f t="shared" ref="CW5:CW24" si="26">((CT5-$V$11)*(CT5-$Z$11))/(($AD$11-$V$11)*($AD$11-$Z$11))</f>
        <v>0.85500000000000009</v>
      </c>
      <c r="CX5" s="26">
        <f t="shared" ref="CX5:CX24" si="27">CU5*$X$11+CV5*$AB$11+CW5*$AF$11</f>
        <v>667.12135000000001</v>
      </c>
      <c r="CZ5" s="159">
        <v>1</v>
      </c>
      <c r="DA5" s="160">
        <f>($V$12/($CZ$24-CZ4))</f>
        <v>-16.916499999999999</v>
      </c>
      <c r="DB5" s="161">
        <f t="shared" ref="DB5:DB24" si="28">((DA5-$Z$12)*(DA5-$AD$12))/(($V$12-$Z$12)*($V$12-$AD$12))</f>
        <v>-4.4999999999999991E-2</v>
      </c>
      <c r="DC5" s="161">
        <f t="shared" ref="DC5:DC24" si="29">((DA5-$V$12)*(DA5-$AD$12))/(($Z$12-$V$12)*($Z$12-$AD$12))</f>
        <v>0.19</v>
      </c>
      <c r="DD5" s="161">
        <f t="shared" ref="DD5:DD24" si="30">((DA5-$V$12)*(DA5-$Z$12))/(($AD$12-$V$12)*($AD$12-$Z$12))</f>
        <v>0.85499999999999998</v>
      </c>
      <c r="DE5" s="26">
        <f t="shared" ref="DE5:DE24" si="31">DB5*$X$12+DC5*$AB$12+DD5*$AF$12</f>
        <v>313.47910000000002</v>
      </c>
      <c r="DG5" s="159">
        <v>1</v>
      </c>
      <c r="DH5" s="160">
        <f>($V$13/($DG$24-DG4))</f>
        <v>-13.743500000000001</v>
      </c>
      <c r="DI5" s="161">
        <f t="shared" ref="DI5" si="32">((DH5-$Z$13)*(DH5-$AD$13))/(($V$13-$Z$13)*($V$13-$AD$13))</f>
        <v>-4.5000000000000005E-2</v>
      </c>
      <c r="DJ5" s="161">
        <f t="shared" ref="DJ5" si="33">((DH5-$V$13)*(DH5-$AD$13))/(($Z$13-$V$13)*($Z$13-$AD$13))</f>
        <v>0.19000000000000003</v>
      </c>
      <c r="DK5" s="161">
        <f t="shared" ref="DK5" si="34">((DH5-$V$13)*(DH5-$Z$13))/(($AD$13-$V$13)*($AD$13-$Z$13))</f>
        <v>0.85500000000000009</v>
      </c>
      <c r="DL5" s="26">
        <f t="shared" ref="DL5" si="35">DI5*$X$13+DJ5*$AB$13+DK5*$AF$13</f>
        <v>238.24100000000004</v>
      </c>
      <c r="DM5" s="34"/>
      <c r="DN5" s="159">
        <v>1</v>
      </c>
      <c r="DO5" s="160">
        <f>($V$14/($DN$24-DN4))</f>
        <v>-10.526999999999999</v>
      </c>
      <c r="DP5" s="161">
        <f t="shared" ref="DP5:DP24" si="36">((DO5-$Z$14)*(DO5-$AD$14))/(($V$14-$Z$14)*($V$14-$AD$14))</f>
        <v>-4.4999999999999991E-2</v>
      </c>
      <c r="DQ5" s="161">
        <f t="shared" ref="DQ5:DQ24" si="37">((DO5-$V$14)*(DO5-$AD$14))/(($Z$14-$V$14)*($Z$14-$AD$14))</f>
        <v>0.18999999999999997</v>
      </c>
      <c r="DR5" s="161">
        <f t="shared" ref="DR5:DR24" si="38">((DO5-$V$14)*(DO5-$Z$14))/(($AD$14-$V$14)*($AD$14-$Z$14))</f>
        <v>0.85499999999999998</v>
      </c>
      <c r="DS5" s="26">
        <f t="shared" ref="DS5:DS24" si="39">DP5*$X$14+DQ5*$AB$14+DR5*$AF$14</f>
        <v>158.19400000000002</v>
      </c>
      <c r="DT5" s="34"/>
      <c r="DU5" s="159">
        <v>1</v>
      </c>
      <c r="DV5" s="160">
        <f>($V$15/($DU$24-DU4))</f>
        <v>-19.5535</v>
      </c>
      <c r="DW5" s="161">
        <f t="shared" ref="DW5:DW24" si="40">((DV5-$Z$15)*(DV5-$AD$15))/(($V$15-$Z$15)*($V$15-$AD$15))</f>
        <v>-4.4999999999999998E-2</v>
      </c>
      <c r="DX5" s="161">
        <f t="shared" ref="DX5:DX24" si="41">((DV5-$V$15)*(DV5-$AD$15))/(($Z$15-$V$15)*($Z$15-$AD$15))</f>
        <v>0.19</v>
      </c>
      <c r="DY5" s="161">
        <f t="shared" ref="DY5:DY24" si="42">((DV5-$V$15)*(DV5-$Z$15))/(($AD$15-$V$15)*($AD$15-$Z$15))</f>
        <v>0.85499999999999998</v>
      </c>
      <c r="DZ5" s="26">
        <f t="shared" ref="DZ5:DZ24" si="43">DW5*$X$15+DX5*$AB$15+DY5*$AF$15</f>
        <v>390.12225000000001</v>
      </c>
      <c r="EA5" s="34"/>
      <c r="EB5" s="159">
        <v>1</v>
      </c>
      <c r="EC5" s="160">
        <f>($V$16/($EB$24-EB4))</f>
        <v>-22.166499999999999</v>
      </c>
      <c r="ED5" s="161">
        <f t="shared" ref="ED5:ED24" si="44">((EC5-$Z$16)*(EC5-$AD$16))/(($V$16-$Z$16)*($V$16-$AD$16))</f>
        <v>-4.4999999999999991E-2</v>
      </c>
      <c r="EE5" s="161">
        <f t="shared" ref="EE5:EE24" si="45">((EC5-$V$16)*(EC5-$AD$16))/(($Z$16-$V$16)*($Z$16-$AD$16))</f>
        <v>0.19</v>
      </c>
      <c r="EF5" s="161">
        <f t="shared" ref="EF5:EF24" si="46">((EC5-$V$16)*(EC5-$Z$16))/(($AD$16-$V$16)*($AD$16-$Z$16))</f>
        <v>0.85499999999999998</v>
      </c>
      <c r="EG5" s="26">
        <f t="shared" ref="EG5:EG24" si="47">ED5*$X$16+EE5*$AB$16+EF5*$AF$16</f>
        <v>477.05199999999996</v>
      </c>
      <c r="EH5" s="34"/>
      <c r="EI5" s="159">
        <v>1</v>
      </c>
      <c r="EJ5" s="160">
        <f>($V$17/($EI$24-EI4))</f>
        <v>-24.78</v>
      </c>
      <c r="EK5" s="161">
        <f t="shared" ref="EK5:EK24" si="48">((EJ5-$Z$17)*(EJ5-$AD$17))/(($V$17-$Z$17)*($V$17-$AD$17))</f>
        <v>-4.5000000000000005E-2</v>
      </c>
      <c r="EL5" s="161">
        <f t="shared" ref="EL5:EL24" si="49">((EJ5-$V$17)*(EJ5-$AD$17))/(($Z$17-$V$17)*($Z$17-$AD$17))</f>
        <v>0.19</v>
      </c>
      <c r="EM5" s="161">
        <f t="shared" ref="EM5:EM24" si="50">((EJ5-$V$17)*(EJ5-$Z$17))/(($AD$17-$V$17)*($AD$17-$Z$17))</f>
        <v>0.85500000000000009</v>
      </c>
      <c r="EN5" s="26">
        <f t="shared" ref="EN5:EN24" si="51">EK5*$X$17+EL5*$AB$17+EM5*$AF$17</f>
        <v>549.4923500000001</v>
      </c>
      <c r="EP5" s="159">
        <v>1</v>
      </c>
      <c r="EQ5" s="160">
        <f t="shared" ref="EQ5:EQ24" si="52">($V$18/($EP$24-EP4))</f>
        <v>-27.404000000000003</v>
      </c>
      <c r="ER5" s="161">
        <f t="shared" ref="ER5:ER24" si="53">((EQ5-$Z$18)*(EQ5-$AD$18))/(($V$18-$Z$18)*($V$18-$AD$18))</f>
        <v>-4.4999999999999998E-2</v>
      </c>
      <c r="ES5" s="161">
        <f t="shared" ref="ES5:ES24" si="54">((EQ5-$V$18)*(EQ5-$AD$18))/(($Z$18-$V$18)*($Z$18-$AD$18))</f>
        <v>0.19</v>
      </c>
      <c r="ET5" s="161">
        <f t="shared" ref="ET5:ET24" si="55">((EQ5-$V$18)*(EQ5-$Z$18))/(($AD$18-$V$18)*($AD$18-$Z$18))</f>
        <v>0.85499999999999998</v>
      </c>
      <c r="EU5" s="26">
        <f t="shared" ref="EU5:EU24" si="56">ER5*$X$18+ES5*$AB$18+ET5*$AF$18</f>
        <v>621.3047499999999</v>
      </c>
      <c r="EW5" s="159">
        <v>1</v>
      </c>
      <c r="EX5" s="160">
        <f t="shared" ref="EX5:EX22" si="57">($V$19/($EW$23-EW4))</f>
        <v>-16.916499999999999</v>
      </c>
      <c r="EY5" s="161">
        <f t="shared" ref="EY5:EY22" si="58">((EX5-$Z$19)*(EX5-$AD$19))/(($V$19-$Z$19)*($V$19-$AD$19))</f>
        <v>-4.4999999999999991E-2</v>
      </c>
      <c r="EZ5" s="161">
        <f t="shared" ref="EZ5:EZ22" si="59">((EX5-$V$19)*(EX5-$AD$19))/(($Z$19-$V$19)*($Z$19-$AD$19))</f>
        <v>0.19</v>
      </c>
      <c r="FA5" s="161">
        <f t="shared" ref="FA5:FA22" si="60">((EX5-$V$19)*(EX5-$Z$19))/(($AD$19-$V$19)*($AD$19-$Z$19))</f>
        <v>0.85499999999999998</v>
      </c>
      <c r="FB5" s="26">
        <f t="shared" ref="FB5:FB22" si="61">EY5*$X$19+EZ5*$AB$19+FA5*$AF$19</f>
        <v>-662.21839999999997</v>
      </c>
      <c r="FD5" s="159">
        <v>1</v>
      </c>
      <c r="FE5" s="160">
        <f t="shared" ref="FE5:FE24" si="62">($V$20/($FD$24-FD4))</f>
        <v>-13.743500000000001</v>
      </c>
      <c r="FF5" s="161">
        <f t="shared" ref="FF5:FF24" si="63">((FE5-$Z$20)*(FE5-$AD$20))/(($V$20-$Z$20)*($V$20-$AD$20))</f>
        <v>-4.5000000000000005E-2</v>
      </c>
      <c r="FG5" s="161">
        <f t="shared" ref="FG5:FG24" si="64">((FE5-$V$20)*(FE5-$AD$20))/(($Z$20-$V$20)*($Z$20-$AD$20))</f>
        <v>0.19000000000000003</v>
      </c>
      <c r="FH5" s="161">
        <f t="shared" ref="FH5:FH24" si="65">((FE5-$V$20)*(FE5-$Z$20))/(($AD$20-$V$20)*($AD$20-$Z$20))</f>
        <v>0.85500000000000009</v>
      </c>
      <c r="FI5" s="26">
        <f t="shared" ref="FI5:FI24" si="66">FF5*$X$20+FG5*$AB$20+FH5*$AF$20</f>
        <v>-714.80660000000012</v>
      </c>
      <c r="FK5" s="159">
        <v>1</v>
      </c>
      <c r="FL5" s="160">
        <f t="shared" ref="FL5:FL22" si="67">($V$21/($FK$22-FK4))</f>
        <v>-11.696666666666665</v>
      </c>
      <c r="FM5" s="161">
        <f t="shared" ref="FM5:FM21" si="68">((FL5-$Z$21)*(FL5-$AD$21))/(($V$21-$Z$21)*($V$21-$AD$21))</f>
        <v>-4.9382716049382706E-2</v>
      </c>
      <c r="FN5" s="161">
        <f t="shared" ref="FN5:FN21" si="69">((FL5-$V$21)*(FL5-$AD$21))/(($Z$21-$V$21)*($Z$21-$AD$21))</f>
        <v>0.20987654320987653</v>
      </c>
      <c r="FO5" s="161">
        <f t="shared" ref="FO5:FO21" si="70">((FL5-$V$21)*(FL5-$Z$21))/(($AD$21-$V$21)*($AD$21-$Z$21))</f>
        <v>0.83950617283950613</v>
      </c>
      <c r="FP5" s="26">
        <f t="shared" ref="FP5:FP21" si="71">FM5*$X$21+FN5*$AB$21+FO5*$AF$21</f>
        <v>-758.19999999999993</v>
      </c>
      <c r="FR5" s="159">
        <v>1</v>
      </c>
      <c r="FS5" s="160">
        <f t="shared" ref="FS5:FS22" si="72">($V$22/($FR$23-FR4))</f>
        <v>-19.5535</v>
      </c>
      <c r="FT5" s="161">
        <f t="shared" ref="FT5:FT22" si="73">((FS5-$Z$22)*(FS5-$AD$22))/(($V$22-$Z$22)*($V$22-$AD$22))</f>
        <v>-4.4999999999999998E-2</v>
      </c>
      <c r="FU5" s="161">
        <f t="shared" ref="FU5:FU22" si="74">((FS5-$V$22)*(FS5-$AD$22))/(($Z$22-$V$22)*($Z$22-$AD$22))</f>
        <v>0.19</v>
      </c>
      <c r="FV5" s="161">
        <f t="shared" ref="FV5:FV22" si="75">((FS5-$V$22)*(FS5-$Z$22))/(($AD$22-$V$22)*($AD$22-$Z$22))</f>
        <v>0.85499999999999998</v>
      </c>
      <c r="FW5" s="26">
        <f t="shared" ref="FW5:FW22" si="76">FT5*$X$22+FU5*$AB$22+FV5*$AF$22</f>
        <v>-550.31029999999998</v>
      </c>
      <c r="FY5" s="159">
        <v>1</v>
      </c>
      <c r="FZ5" s="160">
        <f t="shared" ref="FZ5:FZ22" si="77">($V$23/($FY$23-FY4))</f>
        <v>-22.166499999999999</v>
      </c>
      <c r="GA5" s="161">
        <f t="shared" ref="GA5:GA22" si="78">((FZ5-$Z$23)*(FZ5-$AD$23))/(($V$23-$Z$23)*($V$23-$AD$23))</f>
        <v>-4.4999999999999991E-2</v>
      </c>
      <c r="GB5" s="161">
        <f t="shared" ref="GB5:GB22" si="79">((FZ5-$V$23)*(FZ5-$AD$23))/(($Z$23-$V$23)*($Z$23-$AD$23))</f>
        <v>0.19</v>
      </c>
      <c r="GC5" s="161">
        <f t="shared" ref="GC5:GC22" si="80">((FZ5-$V$23)*(FZ5-$Z$23))/(($AD$23-$V$23)*($AD$23-$Z$23))</f>
        <v>0.85499999999999998</v>
      </c>
      <c r="GD5" s="26">
        <f t="shared" ref="GD5:GD22" si="81">GA5*$X$23+GB5*$AB$23+GC5*$AF$23</f>
        <v>-447.04150000000004</v>
      </c>
      <c r="GF5" s="159">
        <v>1</v>
      </c>
      <c r="GG5" s="160">
        <f t="shared" ref="GG5:GG22" si="82">($V$24/($GF$23-GF4))</f>
        <v>-24.78</v>
      </c>
      <c r="GH5" s="161">
        <f t="shared" ref="GH5:GH22" si="83">((GG5-$Z$24)*(GG5-$AD$24))/(($V$24-$Z$24)*($V$24-$AD$24))</f>
        <v>-4.5000000000000005E-2</v>
      </c>
      <c r="GI5" s="161">
        <f t="shared" ref="GI5:GI22" si="84">((GG5-$V$24)*(GG5-$AD$24))/(($Z$24-$V$24)*($Z$24-$AD$24))</f>
        <v>0.19</v>
      </c>
      <c r="GJ5" s="161">
        <f t="shared" ref="GJ5:GJ22" si="85">((GG5-$V$24)*(GG5-$Z$24))/(($AD$24-$V$24)*($AD$24-$Z$24))</f>
        <v>0.85500000000000009</v>
      </c>
      <c r="GK5" s="26">
        <f t="shared" ref="GK5:GK22" si="86">GH5*$X$24+GI5*$AB$24+GJ5*$AF$24</f>
        <v>-345.02384999999998</v>
      </c>
      <c r="GM5" s="159">
        <v>1</v>
      </c>
      <c r="GN5" s="160">
        <f t="shared" ref="GN5:GN22" si="87">($V$25/($GM$23-GM4))</f>
        <v>-27.404000000000003</v>
      </c>
      <c r="GO5" s="161">
        <f t="shared" ref="GO5:GO22" si="88">((GN5-$Z$25)*(GN5-$AD$25))/(($V$25-$Z$25)*($V$25-$AD$25))</f>
        <v>-4.4999999999999998E-2</v>
      </c>
      <c r="GP5" s="161">
        <f t="shared" ref="GP5:GP22" si="89">((GN5-$V$25)*(GN5-$AD$25))/(($Z$25-$V$25)*($Z$25-$AD$25))</f>
        <v>0.19</v>
      </c>
      <c r="GQ5" s="161">
        <f t="shared" ref="GQ5:GQ22" si="90">((GN5-$V$25)*(GN5-$Z$25))/(($AD$25-$V$25)*($AD$25-$Z$25))</f>
        <v>0.85499999999999998</v>
      </c>
      <c r="GR5" s="26">
        <f t="shared" ref="GR5:GR22" si="91">GO5*$X$25+GP5*$AB$25+GQ5*$AF$25</f>
        <v>-242.60244999999998</v>
      </c>
      <c r="GT5" s="159">
        <v>1</v>
      </c>
      <c r="GU5" s="160">
        <v>22.93</v>
      </c>
      <c r="GV5" s="275"/>
      <c r="GW5" s="276"/>
      <c r="GX5" s="277"/>
      <c r="GY5" s="26">
        <v>-585.02</v>
      </c>
      <c r="HA5" s="159">
        <v>1</v>
      </c>
      <c r="HB5" s="160">
        <f t="shared" ref="HB5:HB20" si="92">($V$27/($HA$21-HA4))</f>
        <v>25.521000000000001</v>
      </c>
      <c r="HC5" s="161">
        <f t="shared" ref="HC5:HC20" si="93">((HB5-$Z$27)*(HB5-$AD$27))/(($V$27-$Z$27)*($V$27-$AD$27))</f>
        <v>-4.4999999999999998E-2</v>
      </c>
      <c r="HD5" s="161">
        <f t="shared" ref="HD5:HD20" si="94">((HB5-$V$27)*(HB5-$AD$27))/(($Z$27-$V$27)*($Z$27-$AD$27))</f>
        <v>0.19</v>
      </c>
      <c r="HE5" s="161">
        <f t="shared" ref="HE5:HE20" si="95">((HB5-$V$27)*(HB5-$Z$27))/(($AD$27-$V$27)*($AD$27-$Z$27))</f>
        <v>0.85500000000000009</v>
      </c>
      <c r="HF5" s="26">
        <f t="shared" ref="HF5:HF20" si="96">HC5*$X$27+HD5*$AB$27+HE5*$AF$27</f>
        <v>-645.65990000000011</v>
      </c>
      <c r="HH5" s="159">
        <v>1</v>
      </c>
      <c r="HI5" s="160">
        <f t="shared" ref="HI5:HI21" si="97">($V$28/($HH$22-HH4))</f>
        <v>28.133499999999998</v>
      </c>
      <c r="HJ5" s="161">
        <f t="shared" ref="HJ5:HJ21" si="98">((HI5-$Z$28)*(HI5-$AD$28))/(($V$28-$Z$28)*($V$28-$AD$28))</f>
        <v>-4.4999999999999991E-2</v>
      </c>
      <c r="HK5" s="161">
        <f t="shared" ref="HK5:HK21" si="99">((HI5-$V$28)*(HI5-$AD$28))/(($Z$28-$V$28)*($Z$28-$AD$28))</f>
        <v>0.18999999999999997</v>
      </c>
      <c r="HL5" s="161">
        <f t="shared" ref="HL5:HL21" si="100">((HI5-$V$28)*(HI5-$Z$28))/(($AD$28-$V$28)*($AD$28-$Z$28))</f>
        <v>0.85499999999999987</v>
      </c>
      <c r="HM5" s="26">
        <f t="shared" ref="HM5:HM21" si="101">HJ5*$X$28+HK5*$AB$28+HL5*$AF$28</f>
        <v>-706.09699999999998</v>
      </c>
      <c r="HO5" s="159">
        <v>1</v>
      </c>
      <c r="HP5" s="160">
        <f t="shared" ref="HP5:HP24" si="102">($V$29/($HO$24-HO4))</f>
        <v>20.333500000000001</v>
      </c>
      <c r="HQ5" s="161">
        <f t="shared" ref="HQ5:HQ24" si="103">((HP5-$Z$29)*(HP5-$AD$29))/(($V$29-$Z$29)*($V$29-$AD$29))</f>
        <v>-4.4999999999999998E-2</v>
      </c>
      <c r="HR5" s="161">
        <f t="shared" ref="HR5:HR24" si="104">((HP5-$V$29)*(HP5-$AD$29))/(($Z$29-$V$29)*($Z$29-$AD$29))</f>
        <v>0.18999999999999997</v>
      </c>
      <c r="HS5" s="161">
        <f t="shared" ref="HS5:HS24" si="105">((HP5-$V$29)*(HP5-$Z$29))/(($AD$29-$V$29)*($AD$29-$Z$29))</f>
        <v>0.85499999999999998</v>
      </c>
      <c r="HT5" s="26">
        <f t="shared" ref="HT5:HT24" si="106">HQ5*$X$29+HR5*$AB$29+HS5*$AF$29</f>
        <v>-482.22759999999994</v>
      </c>
      <c r="HV5" s="159">
        <v>1</v>
      </c>
      <c r="HW5" s="160">
        <f t="shared" ref="HW5:HW24" si="107">($V$30/($HV$24-HV4))</f>
        <v>17.698</v>
      </c>
      <c r="HX5" s="161">
        <f t="shared" ref="HX5:HX24" si="108">((HW5-$Z$30)*(HW5-$AD$30))/(($V$30-$Z$30)*($V$30-$AD$30))</f>
        <v>-4.5000000000000005E-2</v>
      </c>
      <c r="HY5" s="161">
        <f t="shared" ref="HY5:HY24" si="109">((HW5-$V$30)*(HW5-$AD$30))/(($Z$30-$V$30)*($Z$30-$AD$30))</f>
        <v>0.19000000000000003</v>
      </c>
      <c r="HZ5" s="161">
        <f t="shared" ref="HZ5:HZ24" si="110">((HW5-$V$30)*(HW5-$Z$30))/(($AD$30-$V$30)*($AD$30-$Z$30))</f>
        <v>0.85499999999999998</v>
      </c>
      <c r="IA5" s="26">
        <f t="shared" ref="IA5:IA24" si="111">HX5*$X$30+HY5*$AB$30+HZ5*$AF$30</f>
        <v>-378.72700000000003</v>
      </c>
      <c r="IC5" s="159">
        <v>1</v>
      </c>
      <c r="ID5" s="160">
        <v>15.08</v>
      </c>
      <c r="IE5" s="275"/>
      <c r="IF5" s="276"/>
      <c r="IG5" s="277"/>
      <c r="IH5" s="26">
        <v>-281.83999999999997</v>
      </c>
      <c r="IJ5" s="159">
        <v>1</v>
      </c>
      <c r="IK5" s="160">
        <f t="shared" ref="IK5:IK19" si="112">($V$32/($IJ$24-IJ4))</f>
        <v>12.45</v>
      </c>
      <c r="IL5" s="161">
        <f t="shared" ref="IL5:IL19" si="113">((IK5-$Z$32)*(IK5-$AD$32))/(($V$32-$Z$32)*($V$32-$AD$32))</f>
        <v>-4.4999999999999991E-2</v>
      </c>
      <c r="IM5" s="161">
        <f t="shared" ref="IM5:IM19" si="114">((IK5-$V$32)*(IK5-$AD$32))/(($Z$32-$V$32)*($Z$32-$AD$32))</f>
        <v>0.19</v>
      </c>
      <c r="IN5" s="161">
        <f t="shared" ref="IN5:IN19" si="115">((IK5-$V$32)*(IK5-$Z$32))/(($AD$32-$V$32)*($AD$32-$Z$32))</f>
        <v>0.85500000000000009</v>
      </c>
      <c r="IO5" s="26">
        <f t="shared" ref="IO5:IO19" si="116">IL5*$X$32+IM5*$AB$32+IN5*$AF$32</f>
        <v>-184.77025</v>
      </c>
      <c r="IQ5" s="159">
        <v>1</v>
      </c>
      <c r="IR5" s="160">
        <f t="shared" ref="IR5:IR24" si="117">($V$33/($IQ$24-IQ4))</f>
        <v>30.887999999999998</v>
      </c>
      <c r="IS5" s="161">
        <f t="shared" ref="IS5:IS24" si="118">((IR5-$Z$33)*(IR5-$AD$33))/(($V$33-$Z$33)*($V$33-$AD$33))</f>
        <v>-4.4999999999999998E-2</v>
      </c>
      <c r="IT5" s="161">
        <f t="shared" ref="IT5:IT24" si="119">((IR5-$V$33)*(IR5-$AD$33))/(($Z$33-$V$33)*($Z$33-$AD$33))</f>
        <v>0.18999999999999997</v>
      </c>
      <c r="IU5" s="161">
        <f t="shared" ref="IU5:IU24" si="120">((IR5-$V$33)*(IR5-$Z$33))/(($AD$33-$V$33)*($AD$33-$Z$33))</f>
        <v>0.85499999999999998</v>
      </c>
      <c r="IV5" s="26">
        <f t="shared" ref="IV5:IV24" si="121">IS5*$X$33+IT5*$AB$33+IU5*$AF$33</f>
        <v>480.37509999999997</v>
      </c>
      <c r="IX5" s="159">
        <v>1</v>
      </c>
      <c r="IY5" s="160">
        <f t="shared" ref="IY5:IY24" si="122">($V$34/($IX$24-IX4))</f>
        <v>33.326999999999998</v>
      </c>
      <c r="IZ5" s="161">
        <f t="shared" ref="IZ5:IZ24" si="123">((IY5-$Z$34)*(IY5-$AD$34))/(($V$34-$Z$34)*($V$34-$AD$34))</f>
        <v>-4.4999999999999998E-2</v>
      </c>
      <c r="JA5" s="161">
        <f t="shared" ref="JA5:JA24" si="124">((IY5-$V$34)*(IY5-$AD$34))/(($Z$34-$V$34)*($Z$34-$AD$34))</f>
        <v>0.19</v>
      </c>
      <c r="JB5" s="161">
        <f t="shared" ref="JB5:JB24" si="125">((IY5-$V$34)*(IY5-$Z$34))/(($AD$34-$V$34)*($AD$34-$Z$34))</f>
        <v>0.85499999999999998</v>
      </c>
      <c r="JC5" s="26">
        <f t="shared" ref="JC5:JC24" si="126">IZ5*$X$34+JA5*$AB$34+JB5*$AF$34</f>
        <v>410.22709999999995</v>
      </c>
      <c r="JE5" s="159">
        <v>1</v>
      </c>
      <c r="JF5" s="160">
        <f t="shared" ref="JF5:JF24" si="127">($V$35/($JE$24-JE4))</f>
        <v>35.738999999999997</v>
      </c>
      <c r="JG5" s="161">
        <f t="shared" ref="JG5:JG24" si="128">((JF5-$Z$35)*(JF5-$AD$35))/(($V$35-$Z$35)*($V$35-$AD$35))</f>
        <v>-4.5000000000000005E-2</v>
      </c>
      <c r="JH5" s="161">
        <f t="shared" ref="JH5:JH24" si="129">((JF5-$V$35)*(JF5-$AD$35))/(($Z$35-$V$35)*($Z$35-$AD$35))</f>
        <v>0.18999999999999997</v>
      </c>
      <c r="JI5" s="161">
        <f t="shared" ref="JI5:JI24" si="130">((JF5-$V$35)*(JF5-$Z$35))/(($AD$35-$V$35)*($AD$35-$Z$35))</f>
        <v>0.85499999999999998</v>
      </c>
      <c r="JJ5" s="26">
        <f t="shared" ref="JJ5:JJ24" si="131">JG5*$X$35+JH5*$AB$35+JI5*$AF$35</f>
        <v>337.50080000000003</v>
      </c>
      <c r="JL5" s="159">
        <v>1</v>
      </c>
      <c r="JM5" s="160">
        <f t="shared" ref="JM5:JM24" si="132">($V$36/($JL$24-JL4))</f>
        <v>28.35</v>
      </c>
      <c r="JN5" s="161">
        <f t="shared" ref="JN5:JN24" si="133">((JM5-$Z$36)*(JM5-$AD$36))/(($V$36-$Z$36)*($V$36-$AD$36))</f>
        <v>-4.5000000000000005E-2</v>
      </c>
      <c r="JO5" s="161">
        <f t="shared" ref="JO5:JO24" si="134">((JM5-$V$36)*(JM5-$AD$36))/(($Z$36-$V$36)*($Z$36-$AD$36))</f>
        <v>0.19</v>
      </c>
      <c r="JP5" s="161">
        <f t="shared" ref="JP5:JP24" si="135">((JM5-$V$36)*(JM5-$Z$36))/(($AD$36-$V$36)*($AD$36-$Z$36))</f>
        <v>0.85499999999999987</v>
      </c>
      <c r="JQ5" s="26">
        <f t="shared" ref="JQ5:JQ24" si="136">JN5*$X$36+JO5*$AB$36+JP5*$AF$36</f>
        <v>547.41469999999993</v>
      </c>
      <c r="JS5" s="159">
        <v>1</v>
      </c>
      <c r="JT5" s="160">
        <f t="shared" ref="JT5:JT22" si="137">($V$37/($JS$23-JS4))</f>
        <v>25.856999999999999</v>
      </c>
      <c r="JU5" s="161">
        <f t="shared" ref="JU5:JU22" si="138">((JT5-$Z$37)*(JT5-$AD$37))/(($V$37-$Z$37)*($V$37-$AD$37))</f>
        <v>-4.4999999999999998E-2</v>
      </c>
      <c r="JV5" s="161">
        <f t="shared" ref="JV5:JV22" si="139">((JT5-$V$37)*(JT5-$AD$37))/(($Z$37-$V$37)*($Z$37-$AD$37))</f>
        <v>0.19</v>
      </c>
      <c r="JW5" s="161">
        <f t="shared" ref="JW5:JW22" si="140">((JT5-$V$37)*(JT5-$Z$37))/(($AD$37-$V$37)*($AD$37-$Z$37))</f>
        <v>0.85499999999999998</v>
      </c>
      <c r="JX5" s="26">
        <f t="shared" ref="JX5:JX22" si="141">JU5*$X$37+JV5*$AB$37+JW5*$AF$37</f>
        <v>615.6893</v>
      </c>
      <c r="JZ5" s="159">
        <v>1</v>
      </c>
      <c r="KA5" s="160">
        <f t="shared" ref="KA5:KA22" si="142">($V$38/($JZ$23-JZ4))</f>
        <v>23.4</v>
      </c>
      <c r="KB5" s="161">
        <f t="shared" ref="KB5:KB22" si="143">((KA5-$Z$38)*(KA5-$AD$38))/(($V$38-$Z$38)*($V$38-$AD$38))</f>
        <v>-4.4999999999999998E-2</v>
      </c>
      <c r="KC5" s="161">
        <f t="shared" ref="KC5:KC22" si="144">((KA5-$V$38)*(KA5-$AD$38))/(($Z$38-$V$38)*($Z$38-$AD$38))</f>
        <v>0.19</v>
      </c>
      <c r="KD5" s="161">
        <f t="shared" ref="KD5:KD22" si="145">((KA5-$V$38)*(KA5-$Z$38))/(($AD$38-$V$38)*($AD$38-$Z$38))</f>
        <v>0.85500000000000009</v>
      </c>
      <c r="KE5" s="26">
        <f t="shared" ref="KE5:KE22" si="146">KB5*$X$38+KC5*$AB$38+KD5*$AF$38</f>
        <v>683.23905000000002</v>
      </c>
      <c r="KG5" s="159">
        <v>1</v>
      </c>
      <c r="KH5" s="160">
        <f t="shared" ref="KH5:KH22" si="147">($V$39/($KG$23-KG4))</f>
        <v>20.452999999999999</v>
      </c>
      <c r="KI5" s="161">
        <f t="shared" ref="KI5:KI22" si="148">((KH5-$Z$39)*(KH5-$AD$39))/(($V$39-$Z$39)*($V$39-$AD$39))</f>
        <v>-4.4999999999999998E-2</v>
      </c>
      <c r="KJ5" s="161">
        <f t="shared" ref="KJ5:KJ22" si="149">((KH5-$V$39)*(KH5-$AD$39))/(($Z$39-$V$39)*($Z$39-$AD$39))</f>
        <v>0.19</v>
      </c>
      <c r="KK5" s="161">
        <f t="shared" ref="KK5:KK22" si="150">((KH5-$V$39)*(KH5-$Z$39))/(($AD$39-$V$39)*($AD$39-$Z$39))</f>
        <v>0.85500000000000009</v>
      </c>
      <c r="KL5" s="26">
        <f t="shared" ref="KL5:KL22" si="151">KI5*$X$39+KJ5*$AB$39+KK5*$AF$39</f>
        <v>730.90150000000006</v>
      </c>
      <c r="KN5" s="159">
        <v>1</v>
      </c>
      <c r="KO5" s="160">
        <f t="shared" ref="KO5:KO24" si="152">($V$40/($KN$24-KN4))</f>
        <v>-19.466999999999999</v>
      </c>
      <c r="KP5" s="161">
        <f t="shared" ref="KP5:KP24" si="153">((KO5-$Z$40)*(KO5-$AD$40))/(($V$40-$Z$40)*($V$40-$AD$40))</f>
        <v>-4.4999999999999998E-2</v>
      </c>
      <c r="KQ5" s="161">
        <f t="shared" ref="KQ5:KQ24" si="154">((KO5-$V$40)*(KO5-$AD$40))/(($Z$40-$V$40)*($Z$40-$AD$40))</f>
        <v>0.19</v>
      </c>
      <c r="KR5" s="161">
        <f t="shared" ref="KR5:KR24" si="155">((KO5-$V$40)*(KO5-$Z$40))/(($AD$40-$V$40)*($AD$40-$Z$40))</f>
        <v>0.85499999999999998</v>
      </c>
      <c r="KS5" s="26">
        <f t="shared" ref="KS5:KS24" si="156">KP5*$X$40+KQ5*$AB$40+KR5*$AF$40</f>
        <v>423.70190000000002</v>
      </c>
      <c r="KU5" s="159">
        <v>1</v>
      </c>
      <c r="KV5" s="160">
        <f t="shared" ref="KV5:KV24" si="157">($V$41/($KU$24-KU4))</f>
        <v>-13.86</v>
      </c>
      <c r="KW5" s="161">
        <f t="shared" ref="KW5:KW24" si="158">((KV5-$Z$41)*(KV5-$AD$41))/(($V$41-$Z$41)*($V$41-$AD$41))</f>
        <v>-4.4999999999999998E-2</v>
      </c>
      <c r="KX5" s="161">
        <f t="shared" ref="KX5:KX24" si="159">((KV5-$V$41)*(KV5-$AD$41))/(($Z$41-$V$41)*($Z$41-$AD$41))</f>
        <v>0.19</v>
      </c>
      <c r="KY5" s="161">
        <f t="shared" ref="KY5:KY24" si="160">((KV5-$V$41)*(KV5-$Z$41))/(($AD$41-$V$41)*($AD$41-$Z$41))</f>
        <v>0.85499999999999987</v>
      </c>
      <c r="KZ5" s="26">
        <f t="shared" ref="KZ5:KZ24" si="161">KW5*$X$41+KX5*$AB$41+KY5*$AF$41</f>
        <v>357.91249999999991</v>
      </c>
      <c r="LB5" s="159">
        <v>1</v>
      </c>
      <c r="LC5" s="160">
        <f t="shared" ref="LC5:LC24" si="162">($V$42/($LB$24-LB4))</f>
        <v>-8.504999999999999</v>
      </c>
      <c r="LD5" s="161">
        <f t="shared" ref="LD5:LD24" si="163">((LC5-$Z$42)*(LC5-$AD$42))/(($V$42-$Z$42)*($V$42-$AD$42))</f>
        <v>-4.4999999999999998E-2</v>
      </c>
      <c r="LE5" s="161">
        <f t="shared" ref="LE5:LE24" si="164">((LC5-$V$42)*(LC5-$AD$42))/(($Z$42-$V$42)*($Z$42-$AD$42))</f>
        <v>0.18999999999999997</v>
      </c>
      <c r="LF5" s="161">
        <f t="shared" ref="LF5:LF24" si="165">((LC5-$V$42)*(LC5-$Z$42))/(($AD$42-$V$42)*($AD$42-$Z$42))</f>
        <v>0.85500000000000009</v>
      </c>
      <c r="LG5" s="26">
        <f t="shared" ref="LG5:LG24" si="166">LD5*$X$42+LE5*$AB$42+LF5*$AF$42</f>
        <v>288.75060000000002</v>
      </c>
      <c r="LI5" s="159">
        <v>1</v>
      </c>
      <c r="LJ5" s="160">
        <f t="shared" ref="LJ5:LJ24" si="167">($V$43/($LI$24-LI4))</f>
        <v>-25.040500000000002</v>
      </c>
      <c r="LK5" s="161">
        <f t="shared" ref="LK5:LK24" si="168">((LJ5-$Z$43)*(LJ5-$AD$43))/(($V$43-$Z$43)*($V$43-$AD$43))</f>
        <v>-4.5000000000000005E-2</v>
      </c>
      <c r="LL5" s="161">
        <f t="shared" ref="LL5:LL24" si="169">((LJ5-$V$43)*(LJ5-$AD$43))/(($Z$43-$V$43)*($Z$43-$AD$43))</f>
        <v>0.19</v>
      </c>
      <c r="LM5" s="161">
        <f t="shared" ref="LM5:LM24" si="170">((LJ5-$V$43)*(LJ5-$Z$43))/(($AD$43-$V$43)*($AD$43-$Z$43))</f>
        <v>0.85500000000000009</v>
      </c>
      <c r="LN5" s="26">
        <f t="shared" ref="LN5:LN24" si="171">LK5*$X$43+LL5*$AB$43+LM5*$AF$43</f>
        <v>481.87040000000007</v>
      </c>
      <c r="LP5" s="159">
        <v>1</v>
      </c>
      <c r="LQ5" s="160">
        <f t="shared" ref="LQ5:LQ24" si="172">($V$44/($LP$24-LP4))</f>
        <v>-30.630500000000001</v>
      </c>
      <c r="LR5" s="161">
        <f t="shared" ref="LR5:LR24" si="173">((LQ5-$Z$44)*(LQ5-$AD$44))/(($V$44-$Z$44)*($V$44-$AD$44))</f>
        <v>-4.5000000000000012E-2</v>
      </c>
      <c r="LS5" s="161">
        <f t="shared" ref="LS5:LS24" si="174">((LQ5-$V$44)*(LQ5-$AD$44))/(($Z$44-$V$44)*($Z$44-$AD$44))</f>
        <v>0.19000000000000003</v>
      </c>
      <c r="LT5" s="161">
        <f t="shared" ref="LT5:LT24" si="175">((LQ5-$V$44)*(LQ5-$Z$44))/(($AD$44-$V$44)*($AD$44-$Z$44))</f>
        <v>0.8550000000000002</v>
      </c>
      <c r="LU5" s="26">
        <f t="shared" ref="LU5:LU24" si="176">LR5*$X$44+LS5*$AB$44+LT5*$AF$44</f>
        <v>551.00380000000018</v>
      </c>
      <c r="LW5" s="159">
        <v>1</v>
      </c>
      <c r="LX5" s="160">
        <f t="shared" ref="LX5:LX24" si="177">($V$45/($LW$24-LW4))</f>
        <v>-33.129000000000005</v>
      </c>
      <c r="LY5" s="161">
        <f t="shared" ref="LY5:LY24" si="178">((LX5-$Z$45)*(LX5-$AD$45))/(($V$45-$Z$45)*($V$45-$AD$45))</f>
        <v>-4.4999999999999998E-2</v>
      </c>
      <c r="LZ5" s="161">
        <f t="shared" ref="LZ5:LZ24" si="179">((LX5-$V$45)*(LX5-$AD$45))/(($Z$45-$V$45)*($Z$45-$AD$45))</f>
        <v>0.19</v>
      </c>
      <c r="MA5" s="161">
        <f t="shared" ref="MA5:MA24" si="180">((LX5-$V$45)*(LX5-$Z$45))/(($AD$45-$V$45)*($AD$45-$Z$45))</f>
        <v>0.85499999999999987</v>
      </c>
      <c r="MB5" s="26">
        <f t="shared" ref="MB5:MB24" si="181">LY5*$X$45+LZ5*$AB$45+MA5*$AF$45</f>
        <v>620.1362499999999</v>
      </c>
      <c r="MD5" s="159">
        <v>1</v>
      </c>
      <c r="ME5" s="160">
        <f t="shared" ref="ME5:ME24" si="182">($V$46/($MD$24-MD4))</f>
        <v>-35.602999999999994</v>
      </c>
      <c r="MF5" s="161">
        <f t="shared" ref="MF5:MF24" si="183">((ME5-$Z$46)*(ME5-$AD$46))/(($V$46-$Z$46)*($V$46-$AD$46))</f>
        <v>-4.4999999999999998E-2</v>
      </c>
      <c r="MG5" s="161">
        <f t="shared" ref="MG5:MG24" si="184">((ME5-$V$46)*(ME5-$AD$46))/(($Z$46-$V$46)*($Z$46-$AD$46))</f>
        <v>0.18999999999999997</v>
      </c>
      <c r="MH5" s="161">
        <f t="shared" ref="MH5:MH24" si="185">((ME5-$V$46)*(ME5-$Z$46))/(($AD$46-$V$46)*($AD$46-$Z$46))</f>
        <v>0.85499999999999998</v>
      </c>
      <c r="MI5" s="26">
        <f t="shared" ref="MI5:MI24" si="186">MF5*$X$46+MG5*$AB$46+MH5*$AF$46</f>
        <v>688.00139999999988</v>
      </c>
      <c r="MK5" s="159">
        <v>1</v>
      </c>
      <c r="ML5" s="160">
        <f t="shared" ref="ML5:ML24" si="187">($V$47/($MK$24-MK4))</f>
        <v>-19.466999999999999</v>
      </c>
      <c r="MM5" s="161">
        <f t="shared" ref="MM5:MM24" si="188">((ML5-$Z$47)*(ML5-$AD$47))/(($V$47-$Z$47)*($V$47-$AD$47))</f>
        <v>-4.4999999999999998E-2</v>
      </c>
      <c r="MN5" s="161">
        <f t="shared" ref="MN5:MN24" si="189">((ML5-$V$47)*(ML5-$AD$47))/(($Z$47-$V$47)*($Z$47-$AD$47))</f>
        <v>0.19</v>
      </c>
      <c r="MO5" s="161">
        <f t="shared" ref="MO5:MO24" si="190">((ML5-$V$47)*(ML5-$Z$47))/(($AD$47-$V$47)*($AD$47-$Z$47))</f>
        <v>0.85499999999999998</v>
      </c>
      <c r="MP5" s="26">
        <f t="shared" ref="MP5:MP24" si="191">MM5*$X$47+MN5*$AB$47+MO5*$AF$47</f>
        <v>-785.60154999999997</v>
      </c>
      <c r="MR5" s="159">
        <v>1</v>
      </c>
      <c r="MS5" s="160">
        <f t="shared" ref="MS5:MS22" si="192">($V$48/($MR$23-MR4))</f>
        <v>-13.86</v>
      </c>
      <c r="MT5" s="161">
        <f t="shared" ref="MT5:MT22" si="193">((MS5-$Z$48)*(MS5-$AD$48))/(($V$48-$Z$48)*($V$48-$AD$48))</f>
        <v>-4.4999999999999998E-2</v>
      </c>
      <c r="MU5" s="161">
        <f t="shared" ref="MU5:MU22" si="194">((MS5-$V$48)*(MS5-$AD$48))/(($Z$48-$V$48)*($Z$48-$AD$48))</f>
        <v>0.19</v>
      </c>
      <c r="MV5" s="161">
        <f t="shared" ref="MV5:MV22" si="195">((MS5-$V$48)*(MS5-$Z$48))/(($AD$48-$V$48)*($AD$48-$Z$48))</f>
        <v>0.85499999999999987</v>
      </c>
      <c r="MW5" s="26">
        <f t="shared" ref="MW5:MW22" si="196">MT5*$X$48+MU5*$AB$48+MV5*$AF$48</f>
        <v>-885.60994999999991</v>
      </c>
      <c r="MY5" s="159">
        <v>1</v>
      </c>
      <c r="MZ5" s="160">
        <f t="shared" ref="MZ5:MZ21" si="197">($V$49/($MY$22-MY4))</f>
        <v>-8.504999999999999</v>
      </c>
      <c r="NA5" s="161">
        <f t="shared" ref="NA5:NA21" si="198">((MZ5-$Z$49)*(MZ5-$AD$49))/(($V$49-$Z$49)*($V$49-$AD$49))</f>
        <v>-4.4999999999999998E-2</v>
      </c>
      <c r="NB5" s="161">
        <f t="shared" ref="NB5:NB21" si="199">((MZ5-$V$49)*(MZ5-$AD$49))/(($Z$49-$V$49)*($Z$49-$AD$49))</f>
        <v>0.18999999999999997</v>
      </c>
      <c r="NC5" s="161">
        <f t="shared" ref="NC5:NC21" si="200">((MZ5-$V$49)*(MZ5-$Z$49))/(($AD$49-$V$49)*($AD$49-$Z$49))</f>
        <v>0.85500000000000009</v>
      </c>
      <c r="ND5" s="26">
        <f t="shared" ref="ND5:ND21" si="201">NA5*$X$49+NB5*$AB$49+NC5*$AF$49</f>
        <v>-985.41125000000011</v>
      </c>
      <c r="NF5" s="159">
        <v>1</v>
      </c>
      <c r="NG5" s="160">
        <f t="shared" ref="NG5:NG22" si="202">($V$50/($NF$23-NF4))</f>
        <v>-25.040500000000002</v>
      </c>
      <c r="NH5" s="161">
        <f t="shared" ref="NH5:NH22" si="203">((NG5-$Z$50)*(NG5-$AD$50))/(($V$50-$Z$50)*($V$50-$AD$50))</f>
        <v>-4.5000000000000005E-2</v>
      </c>
      <c r="NI5" s="161">
        <f t="shared" ref="NI5:NI22" si="204">((NG5-$V$50)*(NG5-$AD$50))/(($Z$50-$V$50)*($Z$50-$AD$50))</f>
        <v>0.19</v>
      </c>
      <c r="NJ5" s="161">
        <f t="shared" ref="NJ5:NJ22" si="205">((NG5-$V$50)*(NG5-$Z$50))/(($AD$50-$V$50)*($AD$50-$Z$50))</f>
        <v>0.85500000000000009</v>
      </c>
      <c r="NK5" s="26">
        <f t="shared" ref="NK5:NK22" si="206">NH5*$X$50+NI5*$AB$50+NJ5*$AF$50</f>
        <v>-684.50065000000006</v>
      </c>
      <c r="NM5" s="159">
        <v>1</v>
      </c>
      <c r="NN5" s="160">
        <f t="shared" ref="NN5:NN22" si="207">($V$51/($NM$23-NM4))</f>
        <v>-30.630500000000001</v>
      </c>
      <c r="NO5" s="161">
        <f t="shared" ref="NO5:NO22" si="208">((NN5-$Z$51)*(NN5-$AD$51))/(($V$51-$Z$51)*($V$51-$AD$51))</f>
        <v>-4.5000000000000012E-2</v>
      </c>
      <c r="NP5" s="161">
        <f t="shared" ref="NP5:NP22" si="209">((NN5-$V$51)*(NN5-$AD$51))/(($Z$51-$V$51)*($Z$51-$AD$51))</f>
        <v>0.19000000000000003</v>
      </c>
      <c r="NQ5" s="161">
        <f t="shared" ref="NQ5:NQ22" si="210">((NN5-$V$51)*(NN5-$Z$51))/(($AD$51-$V$51)*($AD$51-$Z$51))</f>
        <v>0.8550000000000002</v>
      </c>
      <c r="NR5" s="26">
        <f t="shared" ref="NR5:NR22" si="211">NO5*$X$51+NP5*$AB$51+NQ5*$AF$51</f>
        <v>-582.94375000000014</v>
      </c>
      <c r="NT5" s="159">
        <v>1</v>
      </c>
      <c r="NU5" s="160">
        <f t="shared" ref="NU5:NU22" si="212">($V$52/($NT$23-NT4))</f>
        <v>-33.129000000000005</v>
      </c>
      <c r="NV5" s="161">
        <f t="shared" ref="NV5:NV22" si="213">((NU5-$Z$52)*(NU5-$AD$52))/(($V$52-$Z$52)*($V$52-$AD$52))</f>
        <v>-4.4999999999999998E-2</v>
      </c>
      <c r="NW5" s="161">
        <f t="shared" ref="NW5:NW22" si="214">((NU5-$V$52)*(NU5-$AD$52))/(($Z$52-$V$52)*($Z$52-$AD$52))</f>
        <v>0.19</v>
      </c>
      <c r="NX5" s="161">
        <f t="shared" ref="NX5:NX22" si="215">((NU5-$V$52)*(NU5-$Z$52))/(($AD$52-$V$52)*($AD$52-$Z$52))</f>
        <v>0.85499999999999987</v>
      </c>
      <c r="NY5" s="26">
        <f t="shared" ref="NY5:NY22" si="216">NV5*$X$52+NW5*$AB$52+NX5*$AF$52</f>
        <v>-475.82174999999995</v>
      </c>
      <c r="OA5" s="159">
        <v>1</v>
      </c>
      <c r="OB5" s="160">
        <f t="shared" ref="OB5:OB22" si="217">($V$53/($OA$23-OA4))</f>
        <v>-35.602999999999994</v>
      </c>
      <c r="OC5" s="161">
        <f t="shared" ref="OC5" si="218">((OB5-$Z$53)*(OB5-$AD$53))/(($V$53-$Z$53)*($V$53-$AD$53))</f>
        <v>-4.4999999999999998E-2</v>
      </c>
      <c r="OD5" s="161">
        <f t="shared" ref="OD5" si="219">((OB5-$V$53)*(OB5-$AD$53))/(($Z$53-$V$53)*($Z$53-$AD$53))</f>
        <v>0.18999999999999997</v>
      </c>
      <c r="OE5" s="161">
        <f t="shared" ref="OE5" si="220">((OB5-$V$53)*(OB5-$Z$53))/(($AD$53-$V$53)*($AD$53-$Z$53))</f>
        <v>0.85499999999999998</v>
      </c>
      <c r="OF5" s="26">
        <f t="shared" ref="OF5" si="221">OC5*$X$53+OD5*$AB$53+OE5*$AF$53</f>
        <v>-369.65829999999994</v>
      </c>
      <c r="OH5" s="159">
        <v>1</v>
      </c>
      <c r="OI5" s="160">
        <f t="shared" ref="OI5:OI24" si="222">($V$54/($OH$24-OH4))</f>
        <v>30.887999999999998</v>
      </c>
      <c r="OJ5" s="161">
        <f t="shared" ref="OJ5:OJ24" si="223">((OI5-$Z$54)*(OI5-$AD$54))/(($V$54-$Z$54)*($V$54-$AD$54))</f>
        <v>-4.4999999999999998E-2</v>
      </c>
      <c r="OK5" s="161">
        <f t="shared" ref="OK5:OK24" si="224">((OI5-$V$54)*(OI5-$AD$54))/(($Z$54-$V$54)*($Z$54-$AD$54))</f>
        <v>0.18999999999999997</v>
      </c>
      <c r="OL5" s="161">
        <f t="shared" ref="OL5:OL24" si="225">((OI5-$V$54)*(OI5-$Z$54))/(($AD$54-$V$54)*($AD$54-$Z$54))</f>
        <v>0.85499999999999998</v>
      </c>
      <c r="OM5" s="26">
        <f t="shared" ref="OM5:OM24" si="226">OJ5*$X$54+OK5*$AB$54+OL5*$AF$54</f>
        <v>-705.78824999999995</v>
      </c>
      <c r="OO5" s="159">
        <v>1</v>
      </c>
      <c r="OP5" s="160">
        <f t="shared" ref="OP5:OP24" si="227">($V$55/($OO$24-OO4))</f>
        <v>33.326999999999998</v>
      </c>
      <c r="OQ5" s="161">
        <f t="shared" ref="OQ5:OQ24" si="228">((OP5-$Z$55)*(OP5-$AD$55))/(($V$55-$Z$55)*($V$55-$AD$55))</f>
        <v>-4.4999999999999998E-2</v>
      </c>
      <c r="OR5" s="161">
        <f t="shared" ref="OR5:OR24" si="229">((OP5-$V$55)*(OP5-$AD$55))/(($Z$55-$V$55)*($Z$55-$AD$55))</f>
        <v>0.19</v>
      </c>
      <c r="OS5" s="161">
        <f t="shared" ref="OS5:OS24" si="230">((OP5-$V$55)*(OP5-$Z$55))/(($AD$55-$V$55)*($AD$55-$Z$55))</f>
        <v>0.85499999999999998</v>
      </c>
      <c r="OT5" s="26">
        <f t="shared" ref="OT5:OT24" si="231">OQ5*$X$55+OR5*$AB$55+OS5*$AF$55</f>
        <v>-809.16724999999997</v>
      </c>
      <c r="OV5" s="159">
        <v>1</v>
      </c>
      <c r="OW5" s="160">
        <f t="shared" ref="OW5:OW24" si="232">($V$56/($OV$24-OV4))</f>
        <v>35.738999999999997</v>
      </c>
      <c r="OX5" s="161">
        <f t="shared" ref="OX5:OX24" si="233">((OW5-$Z$56)*(OW5-$AD$56))/(($V$56-$Z$56)*($V$56-$AD$56))</f>
        <v>-4.5000000000000005E-2</v>
      </c>
      <c r="OY5" s="161">
        <f t="shared" ref="OY5:OY24" si="234">((OW5-$V$56)*(OW5-$AD$56))/(($Z$56-$V$56)*($Z$56-$AD$56))</f>
        <v>0.18999999999999997</v>
      </c>
      <c r="OZ5" s="161">
        <f t="shared" ref="OZ5:OZ24" si="235">((OW5-$V$56)*(OW5-$Z$56))/(($AD$56-$V$56)*($AD$56-$Z$56))</f>
        <v>0.85499999999999998</v>
      </c>
      <c r="PA5" s="26">
        <f t="shared" ref="PA5:PA24" si="236">OX5*$X$56+OY5*$AB$56+OZ5*$AF$56</f>
        <v>-912.85784999999998</v>
      </c>
      <c r="PC5" s="159">
        <v>1</v>
      </c>
      <c r="PD5" s="160">
        <f t="shared" ref="PD5:PD24" si="237">($V$57/($PC$24-PC4))</f>
        <v>28.35</v>
      </c>
      <c r="PE5" s="161">
        <f t="shared" ref="PE5:PE24" si="238">((PD5-$Z$57)*(PD5-$AD$57))/(($V$57-$Z$57)*($V$57-$AD$57))</f>
        <v>-4.5000000000000005E-2</v>
      </c>
      <c r="PF5" s="161">
        <f t="shared" ref="PF5:PF24" si="239">((PD5-$V$57)*(PD5-$AD$57))/(($Z$57-$V$57)*($Z$57-$AD$57))</f>
        <v>0.19</v>
      </c>
      <c r="PG5" s="161">
        <f t="shared" ref="PG5:PG24" si="240">((PD5-$V$57)*(PD5-$Z$57))/(($AD$57-$V$57)*($AD$57-$Z$57))</f>
        <v>0.85499999999999987</v>
      </c>
      <c r="PH5" s="26">
        <f t="shared" ref="PH5:PH24" si="241">PE5*$X$57+PF5*$AB$57+PG5*$AF$57</f>
        <v>-598.04684999999984</v>
      </c>
      <c r="PJ5" s="159">
        <v>1</v>
      </c>
      <c r="PK5" s="160">
        <f t="shared" ref="PK5:PK24" si="242">($V$58/($PJ$24-PJ4))</f>
        <v>25.856999999999999</v>
      </c>
      <c r="PL5" s="161">
        <f t="shared" ref="PL5:PL24" si="243">((PK5-$Z$58)*(PK5-$AD$58))/(($V$58-$Z$58)*($V$58-$AD$58))</f>
        <v>-4.4999999999999998E-2</v>
      </c>
      <c r="PM5" s="161">
        <f t="shared" ref="PM5:PM24" si="244">((PK5-$V$58)*(PK5-$AD$58))/(($Z$58-$V$58)*($Z$58-$AD$58))</f>
        <v>0.19</v>
      </c>
      <c r="PN5" s="161">
        <f t="shared" ref="PN5:PN24" si="245">((PK5-$V$58)*(PK5-$Z$58))/(($AD$58-$V$58)*($AD$58-$Z$58))</f>
        <v>0.85499999999999998</v>
      </c>
      <c r="PO5" s="26">
        <f t="shared" ref="PO5:PO24" si="246">PL5*$X$58+PM5*$AB$58+PN5*$AF$58</f>
        <v>-495.89714999999995</v>
      </c>
      <c r="PQ5" s="159">
        <v>1</v>
      </c>
      <c r="PR5" s="160">
        <f t="shared" ref="PR5:PR24" si="247">($V$59/($PQ$24-PQ4))</f>
        <v>23.4</v>
      </c>
      <c r="PS5" s="161">
        <f t="shared" ref="PS5:PS24" si="248">((PR5-$Z$59)*(PR5-$AD$59))/(($V$59-$Z$59)*($V$59-$AD$59))</f>
        <v>-4.4999999999999998E-2</v>
      </c>
      <c r="PT5" s="161">
        <f t="shared" ref="PT5:PT24" si="249">((PR5-$V$59)*(PR5-$AD$59))/(($Z$59-$V$59)*($Z$59-$AD$59))</f>
        <v>0.19</v>
      </c>
      <c r="PU5" s="161">
        <f t="shared" ref="PU5:PU24" si="250">((PR5-$V$59)*(PR5-$Z$59))/(($AD$59-$V$59)*($AD$59-$Z$59))</f>
        <v>0.85500000000000009</v>
      </c>
      <c r="PV5" s="26">
        <f t="shared" ref="PV5:PV24" si="251">PS5*$X$59+PT5*$AB$59+PU5*$AF$59</f>
        <v>-388.86824999999999</v>
      </c>
      <c r="PX5" s="159">
        <v>1</v>
      </c>
      <c r="PY5" s="160">
        <f t="shared" ref="PY5:PY24" si="252">($V$60/($PX$24-PX4))</f>
        <v>20.452999999999999</v>
      </c>
      <c r="PZ5" s="161">
        <f t="shared" ref="PZ5:PZ24" si="253">((PY5-$Z$60)*(PY5-$AD$60))/(($V$60-$Z$60)*($V$60-$AD$60))</f>
        <v>-4.4999999999999998E-2</v>
      </c>
      <c r="QA5" s="161">
        <f t="shared" ref="QA5:QA24" si="254">((PY5-$V$60)*(PY5-$AD$60))/(($Z$60-$V$60)*($Z$60-$AD$60))</f>
        <v>0.19</v>
      </c>
      <c r="QB5" s="161">
        <f t="shared" ref="QB5:QB24" si="255">((PY5-$V$60)*(PY5-$Z$60))/(($AD$60-$V$60)*($AD$60-$Z$60))</f>
        <v>0.85500000000000009</v>
      </c>
      <c r="QC5" s="26">
        <f t="shared" ref="QC5:QC24" si="256">PZ5*$X$60+QA5*$AB$60+QB5*$AF$60</f>
        <v>-283.23680000000002</v>
      </c>
      <c r="QE5" s="159">
        <v>2</v>
      </c>
      <c r="QF5" s="162">
        <v>2</v>
      </c>
      <c r="QG5" s="296"/>
      <c r="QH5" s="12">
        <v>60</v>
      </c>
      <c r="QI5" s="161">
        <f>(($F$13-$Z$12)*($F$13-$AD$12))/(($V$12-$Z$12)*($V$12-$AD$12))</f>
        <v>-7.4520708352959304E-3</v>
      </c>
      <c r="QJ5" s="161">
        <f>(($F$13-$V$12)*($F$13-$AD$12))/(($Z$12-$V$12)*($Z$12-$AD$12))</f>
        <v>3.0037295691813744E-2</v>
      </c>
      <c r="QK5" s="161">
        <f>(($F$13-$V$12)*($F$13-$Z$12))/(($AD$12-$V$12)*($AD$12-$Z$12))</f>
        <v>0.97741477514348218</v>
      </c>
      <c r="QL5" s="92">
        <f>QI5*$X$12+QJ5*$AB$12+QK5*$AF$12</f>
        <v>324.130737705851</v>
      </c>
      <c r="QM5" s="12">
        <f>$V$12</f>
        <v>-338.33</v>
      </c>
      <c r="QN5" s="12">
        <f>$AF$12</f>
        <v>326</v>
      </c>
      <c r="QO5" s="163">
        <f t="shared" ref="QO5:QO31" si="257">ABS($F$14/QL5)</f>
        <v>9.2863762977381612E-3</v>
      </c>
      <c r="QP5" s="34"/>
      <c r="QQ5" s="159">
        <v>2</v>
      </c>
      <c r="QR5" s="162">
        <v>2</v>
      </c>
      <c r="QS5" s="296"/>
      <c r="QT5" s="12">
        <v>60</v>
      </c>
      <c r="QU5" s="161">
        <f>(($F$13-$AT$12)*($F$13-$AX$12))/(($AP$12-$AT$12)*($AP$12-$AX$12))</f>
        <v>-2.6524395068370975E-2</v>
      </c>
      <c r="QV5" s="161">
        <f>(($F$13-$AP$12)*($F$13-$AX$12))/(($AT$12-$AP$12)*($AT$12-$AX$12))</f>
        <v>0.10925693592662009</v>
      </c>
      <c r="QW5" s="161">
        <f>(($F$13-$AP$12)*($F$13-$AT$12))/(($AX$12-$AP$12)*($AX$12-$AT$12))</f>
        <v>0.9172674591417509</v>
      </c>
      <c r="QX5" s="92">
        <f>QU5*$AR$12+QV5*$AV$12+QW5*$AZ$12</f>
        <v>288.76534758401863</v>
      </c>
      <c r="QY5" s="16">
        <f>$AP$12</f>
        <v>-91.09</v>
      </c>
      <c r="QZ5" s="16">
        <f>$AZ$12</f>
        <v>297.12</v>
      </c>
      <c r="RA5" s="167">
        <f t="shared" ref="RA5:RA31" si="258">ABS($F$14/QX5)</f>
        <v>1.0423688386378202E-2</v>
      </c>
      <c r="RC5" s="91" t="s">
        <v>300</v>
      </c>
    </row>
    <row r="6" spans="1:473" ht="15.75" customHeight="1">
      <c r="B6" s="90"/>
      <c r="C6" s="87"/>
      <c r="D6" s="87"/>
      <c r="E6" s="144" t="s">
        <v>301</v>
      </c>
      <c r="F6" s="326"/>
      <c r="G6" s="327"/>
      <c r="H6" s="327"/>
      <c r="I6" s="327"/>
      <c r="J6" s="327"/>
      <c r="K6" s="327"/>
      <c r="L6" s="335"/>
      <c r="M6" s="344"/>
      <c r="O6" s="159">
        <v>2</v>
      </c>
      <c r="P6" s="164" t="s">
        <v>94</v>
      </c>
      <c r="Q6" s="164" t="s">
        <v>298</v>
      </c>
      <c r="R6" s="12">
        <v>120</v>
      </c>
      <c r="S6" s="164" t="s">
        <v>299</v>
      </c>
      <c r="T6" s="162">
        <v>0</v>
      </c>
      <c r="U6" s="8" t="s">
        <v>71</v>
      </c>
      <c r="V6" s="101">
        <f>Gooseneck!$M$6</f>
        <v>510.42</v>
      </c>
      <c r="W6" s="111" t="s">
        <v>72</v>
      </c>
      <c r="X6" s="101">
        <v>0</v>
      </c>
      <c r="Y6" s="111" t="s">
        <v>72</v>
      </c>
      <c r="Z6" s="101">
        <f>Gooseneck!$M$12</f>
        <v>255.21</v>
      </c>
      <c r="AA6" s="111" t="s">
        <v>72</v>
      </c>
      <c r="AB6" s="101">
        <f>Gooseneck!$O$12</f>
        <v>417.27</v>
      </c>
      <c r="AC6" s="111" t="s">
        <v>72</v>
      </c>
      <c r="AD6" s="101">
        <v>0</v>
      </c>
      <c r="AE6" s="111" t="s">
        <v>72</v>
      </c>
      <c r="AF6" s="101">
        <f>Gooseneck!$O$9</f>
        <v>247.2</v>
      </c>
      <c r="AG6" s="165" t="s">
        <v>72</v>
      </c>
      <c r="AH6" s="166"/>
      <c r="AI6" s="159">
        <v>2</v>
      </c>
      <c r="AJ6" s="164" t="s">
        <v>94</v>
      </c>
      <c r="AK6" s="164" t="s">
        <v>298</v>
      </c>
      <c r="AL6" s="12">
        <v>120</v>
      </c>
      <c r="AM6" s="164" t="s">
        <v>299</v>
      </c>
      <c r="AN6" s="162">
        <v>0</v>
      </c>
      <c r="AO6" s="8" t="s">
        <v>71</v>
      </c>
      <c r="AP6" s="101">
        <f>'Conector@11000 psi'!$M$6</f>
        <v>200.39</v>
      </c>
      <c r="AQ6" s="111" t="s">
        <v>72</v>
      </c>
      <c r="AR6" s="101">
        <v>0</v>
      </c>
      <c r="AS6" s="111" t="s">
        <v>72</v>
      </c>
      <c r="AT6" s="101">
        <f>'Conector@11000 psi'!$M$12</f>
        <v>100.19499999999999</v>
      </c>
      <c r="AU6" s="111" t="s">
        <v>72</v>
      </c>
      <c r="AV6" s="101">
        <f>'Conector@11000 psi'!$O$12</f>
        <v>505.12</v>
      </c>
      <c r="AW6" s="111" t="s">
        <v>72</v>
      </c>
      <c r="AX6" s="101">
        <v>0</v>
      </c>
      <c r="AY6" s="111" t="s">
        <v>72</v>
      </c>
      <c r="AZ6" s="101">
        <f>'Conector@11000 psi'!$O$9</f>
        <v>178.26</v>
      </c>
      <c r="BA6" s="165" t="s">
        <v>72</v>
      </c>
      <c r="BC6" s="159">
        <v>2</v>
      </c>
      <c r="BD6" s="160">
        <f t="shared" ref="BD6:BD24" si="259">($V$5/($BC$24-BC5))</f>
        <v>24.131578947368421</v>
      </c>
      <c r="BE6" s="161">
        <f t="shared" si="0"/>
        <v>-4.7091412742382273E-2</v>
      </c>
      <c r="BF6" s="161">
        <f t="shared" si="1"/>
        <v>0.19944598337950137</v>
      </c>
      <c r="BG6" s="161">
        <f t="shared" si="2"/>
        <v>0.8476454293628809</v>
      </c>
      <c r="BH6" s="26">
        <f t="shared" si="3"/>
        <v>371.45617728531852</v>
      </c>
      <c r="BJ6" s="159">
        <v>2</v>
      </c>
      <c r="BK6" s="160">
        <f t="shared" ref="BK6:BK24" si="260">($V$6/($BJ$24-BJ5))</f>
        <v>26.864210526315791</v>
      </c>
      <c r="BL6" s="161">
        <f t="shared" si="4"/>
        <v>-4.7091412742382273E-2</v>
      </c>
      <c r="BM6" s="161">
        <f t="shared" si="5"/>
        <v>0.19944598337950137</v>
      </c>
      <c r="BN6" s="161">
        <f t="shared" si="6"/>
        <v>0.8476454293628809</v>
      </c>
      <c r="BO6" s="26">
        <f t="shared" si="7"/>
        <v>292.76077562326867</v>
      </c>
      <c r="BQ6" s="159">
        <v>2</v>
      </c>
      <c r="BR6" s="160">
        <f t="shared" ref="BR6:BR24" si="261">($V$7/($BQ$24-BQ5))</f>
        <v>29.614210526315787</v>
      </c>
      <c r="BS6" s="161">
        <f t="shared" si="8"/>
        <v>-4.7091412742382266E-2</v>
      </c>
      <c r="BT6" s="161">
        <f t="shared" si="9"/>
        <v>0.19944598337950137</v>
      </c>
      <c r="BU6" s="161">
        <f t="shared" si="10"/>
        <v>0.84764542936288079</v>
      </c>
      <c r="BV6" s="26">
        <f t="shared" si="11"/>
        <v>210.01861495844875</v>
      </c>
      <c r="BX6" s="159">
        <v>2</v>
      </c>
      <c r="BY6" s="160">
        <f t="shared" ref="BY6:BY24" si="262">($V$8/($BX$24-BX5))</f>
        <v>21.403684210526318</v>
      </c>
      <c r="BZ6" s="161">
        <f t="shared" si="12"/>
        <v>-4.7091412742382273E-2</v>
      </c>
      <c r="CA6" s="161">
        <f t="shared" si="13"/>
        <v>0.1994459833795014</v>
      </c>
      <c r="CB6" s="161">
        <f t="shared" si="14"/>
        <v>0.8476454293628809</v>
      </c>
      <c r="CC6" s="26">
        <f t="shared" si="15"/>
        <v>447.69490304709143</v>
      </c>
      <c r="CE6" s="159">
        <v>2</v>
      </c>
      <c r="CF6" s="160">
        <f t="shared" ref="CF6:CF24" si="263">($V$9/($CE$24-CE5))</f>
        <v>18.629473684210524</v>
      </c>
      <c r="CG6" s="161">
        <f t="shared" si="16"/>
        <v>-4.7091412742382273E-2</v>
      </c>
      <c r="CH6" s="161">
        <f t="shared" si="17"/>
        <v>0.1994459833795014</v>
      </c>
      <c r="CI6" s="161">
        <f t="shared" si="18"/>
        <v>0.84764542936288101</v>
      </c>
      <c r="CJ6" s="26">
        <f t="shared" si="19"/>
        <v>525.51224376731307</v>
      </c>
      <c r="CL6" s="159">
        <v>2</v>
      </c>
      <c r="CM6" s="160">
        <f t="shared" ref="CM6:CM24" si="264">($V$10/($CL$24-CL5))</f>
        <v>15.877368421052632</v>
      </c>
      <c r="CN6" s="161">
        <f t="shared" si="20"/>
        <v>-4.7091412742382259E-2</v>
      </c>
      <c r="CO6" s="161">
        <f t="shared" si="21"/>
        <v>0.1994459833795014</v>
      </c>
      <c r="CP6" s="161">
        <f t="shared" si="22"/>
        <v>0.8476454293628809</v>
      </c>
      <c r="CQ6" s="26">
        <f t="shared" si="23"/>
        <v>597.49379501385044</v>
      </c>
      <c r="CS6" s="159">
        <v>2</v>
      </c>
      <c r="CT6" s="160">
        <f t="shared" ref="CT6:CT24" si="265">($V$11/($CS$24-CS5))</f>
        <v>13.105263157894736</v>
      </c>
      <c r="CU6" s="161">
        <f t="shared" si="24"/>
        <v>-4.7091412742382273E-2</v>
      </c>
      <c r="CV6" s="161">
        <f t="shared" si="25"/>
        <v>0.19944598337950137</v>
      </c>
      <c r="CW6" s="161">
        <f t="shared" si="26"/>
        <v>0.84764542936288079</v>
      </c>
      <c r="CX6" s="26">
        <f t="shared" si="27"/>
        <v>668.80670360110798</v>
      </c>
      <c r="CZ6" s="159">
        <v>2</v>
      </c>
      <c r="DA6" s="160">
        <f t="shared" ref="DA6:DA24" si="266">($V$12/($CZ$24-CZ5))</f>
        <v>-17.806842105263158</v>
      </c>
      <c r="DB6" s="161">
        <f t="shared" si="28"/>
        <v>-4.7091412742382273E-2</v>
      </c>
      <c r="DC6" s="161">
        <f t="shared" si="29"/>
        <v>0.19944598337950137</v>
      </c>
      <c r="DD6" s="161">
        <f t="shared" si="30"/>
        <v>0.8476454293628809</v>
      </c>
      <c r="DE6" s="26">
        <f t="shared" si="31"/>
        <v>312.80908587257613</v>
      </c>
      <c r="DG6" s="159">
        <v>2</v>
      </c>
      <c r="DH6" s="160">
        <f t="shared" ref="DH6:DH24" si="267">($V$13/($DG$24-DG5))</f>
        <v>-14.466842105263158</v>
      </c>
      <c r="DI6" s="161">
        <f t="shared" ref="DI6:DI24" si="268">((DH6-$Z$13)*(DH6-$AD$13))/(($V$13-$Z$13)*($V$13-$AD$13))</f>
        <v>-4.7091412742382273E-2</v>
      </c>
      <c r="DJ6" s="161">
        <f t="shared" ref="DJ6:DJ24" si="269">((DH6-$V$13)*(DH6-$AD$13))/(($Z$13-$V$13)*($Z$13-$AD$13))</f>
        <v>0.1994459833795014</v>
      </c>
      <c r="DK6" s="161">
        <f t="shared" ref="DK6:DK24" si="270">((DH6-$V$13)*(DH6-$Z$13))/(($AD$13-$V$13)*($AD$13-$Z$13))</f>
        <v>0.84764542936288101</v>
      </c>
      <c r="DL6" s="26">
        <f t="shared" ref="DL6:DL24" si="271">DI6*$X$13+DJ6*$AB$13+DK6*$AF$13</f>
        <v>237.75955678670363</v>
      </c>
      <c r="DM6" s="34"/>
      <c r="DN6" s="159">
        <v>2</v>
      </c>
      <c r="DO6" s="160">
        <f t="shared" ref="DO6:DO24" si="272">($V$14/($DN$24-DN5))</f>
        <v>-11.081052631578947</v>
      </c>
      <c r="DP6" s="161">
        <f t="shared" si="36"/>
        <v>-4.7091412742382266E-2</v>
      </c>
      <c r="DQ6" s="161">
        <f t="shared" si="37"/>
        <v>0.19944598337950137</v>
      </c>
      <c r="DR6" s="161">
        <f t="shared" si="38"/>
        <v>0.84764542936288079</v>
      </c>
      <c r="DS6" s="26">
        <f t="shared" si="39"/>
        <v>157.94127423822715</v>
      </c>
      <c r="DT6" s="34"/>
      <c r="DU6" s="159">
        <v>2</v>
      </c>
      <c r="DV6" s="160">
        <f t="shared" ref="DV6:DV24" si="273">($V$15/($DU$24-DU5))</f>
        <v>-20.582631578947368</v>
      </c>
      <c r="DW6" s="161">
        <f t="shared" si="40"/>
        <v>-4.7091412742382273E-2</v>
      </c>
      <c r="DX6" s="161">
        <f t="shared" si="41"/>
        <v>0.19944598337950137</v>
      </c>
      <c r="DY6" s="161">
        <f t="shared" si="42"/>
        <v>0.8476454293628809</v>
      </c>
      <c r="DZ6" s="26">
        <f t="shared" si="43"/>
        <v>389.46664819944601</v>
      </c>
      <c r="EA6" s="34"/>
      <c r="EB6" s="159">
        <v>2</v>
      </c>
      <c r="EC6" s="160">
        <f t="shared" ref="EC6:EC24" si="274">($V$16/($EB$24-EB5))</f>
        <v>-23.333157894736843</v>
      </c>
      <c r="ED6" s="161">
        <f t="shared" si="44"/>
        <v>-4.7091412742382266E-2</v>
      </c>
      <c r="EE6" s="161">
        <f t="shared" si="45"/>
        <v>0.19944598337950137</v>
      </c>
      <c r="EF6" s="161">
        <f t="shared" si="46"/>
        <v>0.84764542936288079</v>
      </c>
      <c r="EG6" s="26">
        <f t="shared" si="47"/>
        <v>476.83545706371183</v>
      </c>
      <c r="EH6" s="34"/>
      <c r="EI6" s="159">
        <v>2</v>
      </c>
      <c r="EJ6" s="160">
        <f t="shared" ref="EJ6:EJ24" si="275">($V$17/($EI$24-EI5))</f>
        <v>-26.08421052631579</v>
      </c>
      <c r="EK6" s="161">
        <f t="shared" si="48"/>
        <v>-4.7091412742382273E-2</v>
      </c>
      <c r="EL6" s="161">
        <f t="shared" si="49"/>
        <v>0.19944598337950137</v>
      </c>
      <c r="EM6" s="161">
        <f t="shared" si="50"/>
        <v>0.8476454293628809</v>
      </c>
      <c r="EN6" s="26">
        <f t="shared" si="51"/>
        <v>549.08426592797787</v>
      </c>
      <c r="EP6" s="159">
        <v>2</v>
      </c>
      <c r="EQ6" s="160">
        <f t="shared" si="52"/>
        <v>-28.846315789473685</v>
      </c>
      <c r="ER6" s="161">
        <f t="shared" si="53"/>
        <v>-4.7091412742382266E-2</v>
      </c>
      <c r="ES6" s="161">
        <f t="shared" si="54"/>
        <v>0.19944598337950134</v>
      </c>
      <c r="ET6" s="161">
        <f t="shared" si="55"/>
        <v>0.84764542936288079</v>
      </c>
      <c r="EU6" s="26">
        <f t="shared" si="56"/>
        <v>620.71229916897505</v>
      </c>
      <c r="EW6" s="159">
        <v>2</v>
      </c>
      <c r="EX6" s="160">
        <f t="shared" si="57"/>
        <v>-17.806842105263158</v>
      </c>
      <c r="EY6" s="161">
        <f t="shared" si="58"/>
        <v>-4.7091412742382273E-2</v>
      </c>
      <c r="EZ6" s="161">
        <f t="shared" si="59"/>
        <v>0.19944598337950137</v>
      </c>
      <c r="FA6" s="161">
        <f t="shared" si="60"/>
        <v>0.8476454293628809</v>
      </c>
      <c r="FB6" s="26">
        <f t="shared" si="61"/>
        <v>-665.33385041551242</v>
      </c>
      <c r="FD6" s="159">
        <v>2</v>
      </c>
      <c r="FE6" s="160">
        <f t="shared" si="62"/>
        <v>-14.466842105263158</v>
      </c>
      <c r="FF6" s="161">
        <f t="shared" si="63"/>
        <v>-4.7091412742382273E-2</v>
      </c>
      <c r="FG6" s="161">
        <f t="shared" si="64"/>
        <v>0.1994459833795014</v>
      </c>
      <c r="FH6" s="161">
        <f t="shared" si="65"/>
        <v>0.84764542936288101</v>
      </c>
      <c r="FI6" s="26">
        <f t="shared" si="66"/>
        <v>-717.87390581717466</v>
      </c>
      <c r="FK6" s="159">
        <v>2</v>
      </c>
      <c r="FL6" s="160">
        <f t="shared" si="67"/>
        <v>-12.384705882352941</v>
      </c>
      <c r="FM6" s="161">
        <f t="shared" si="68"/>
        <v>-5.1903114186851208E-2</v>
      </c>
      <c r="FN6" s="161">
        <f t="shared" si="69"/>
        <v>0.22145328719723184</v>
      </c>
      <c r="FO6" s="161">
        <f t="shared" si="70"/>
        <v>0.83044982698961933</v>
      </c>
      <c r="FP6" s="26">
        <f t="shared" si="71"/>
        <v>-761.02422145328717</v>
      </c>
      <c r="FR6" s="159">
        <v>2</v>
      </c>
      <c r="FS6" s="160">
        <f t="shared" si="72"/>
        <v>-20.582631578947368</v>
      </c>
      <c r="FT6" s="161">
        <f t="shared" si="73"/>
        <v>-4.7091412742382273E-2</v>
      </c>
      <c r="FU6" s="161">
        <f t="shared" si="74"/>
        <v>0.19944598337950137</v>
      </c>
      <c r="FV6" s="161">
        <f t="shared" si="75"/>
        <v>0.8476454293628809</v>
      </c>
      <c r="FW6" s="26">
        <f t="shared" si="76"/>
        <v>-552.98792243767309</v>
      </c>
      <c r="FY6" s="159">
        <v>2</v>
      </c>
      <c r="FZ6" s="160">
        <f t="shared" si="77"/>
        <v>-23.333157894736843</v>
      </c>
      <c r="GA6" s="161">
        <f t="shared" si="78"/>
        <v>-4.7091412742382266E-2</v>
      </c>
      <c r="GB6" s="161">
        <f t="shared" si="79"/>
        <v>0.19944598337950137</v>
      </c>
      <c r="GC6" s="161">
        <f t="shared" si="80"/>
        <v>0.84764542936288079</v>
      </c>
      <c r="GD6" s="26">
        <f t="shared" si="81"/>
        <v>-449.74969529085865</v>
      </c>
      <c r="GF6" s="159">
        <v>2</v>
      </c>
      <c r="GG6" s="160">
        <f t="shared" si="82"/>
        <v>-26.08421052631579</v>
      </c>
      <c r="GH6" s="161">
        <f t="shared" si="83"/>
        <v>-4.7091412742382273E-2</v>
      </c>
      <c r="GI6" s="161">
        <f t="shared" si="84"/>
        <v>0.19944598337950137</v>
      </c>
      <c r="GJ6" s="161">
        <f t="shared" si="85"/>
        <v>0.8476454293628809</v>
      </c>
      <c r="GK6" s="26">
        <f t="shared" si="86"/>
        <v>-347.75052631578944</v>
      </c>
      <c r="GM6" s="159">
        <v>2</v>
      </c>
      <c r="GN6" s="160">
        <f t="shared" si="87"/>
        <v>-28.846315789473685</v>
      </c>
      <c r="GO6" s="161">
        <f t="shared" si="88"/>
        <v>-4.7091412742382266E-2</v>
      </c>
      <c r="GP6" s="161">
        <f t="shared" si="89"/>
        <v>0.19944598337950134</v>
      </c>
      <c r="GQ6" s="161">
        <f t="shared" si="90"/>
        <v>0.84764542936288079</v>
      </c>
      <c r="GR6" s="26">
        <f t="shared" si="91"/>
        <v>-245.34398891966754</v>
      </c>
      <c r="GT6" s="159">
        <v>2</v>
      </c>
      <c r="GU6" s="160">
        <v>24.13</v>
      </c>
      <c r="GV6" s="275"/>
      <c r="GW6" s="276"/>
      <c r="GX6" s="277"/>
      <c r="GY6" s="26">
        <v>-584.29</v>
      </c>
      <c r="HA6" s="159">
        <v>2</v>
      </c>
      <c r="HB6" s="160">
        <f t="shared" si="92"/>
        <v>26.864210526315791</v>
      </c>
      <c r="HC6" s="161">
        <f t="shared" si="93"/>
        <v>-4.7091412742382273E-2</v>
      </c>
      <c r="HD6" s="161">
        <f t="shared" si="94"/>
        <v>0.19944598337950137</v>
      </c>
      <c r="HE6" s="161">
        <f t="shared" si="95"/>
        <v>0.8476454293628809</v>
      </c>
      <c r="HF6" s="26">
        <f t="shared" si="96"/>
        <v>-645.28952908587257</v>
      </c>
      <c r="HH6" s="159">
        <v>2</v>
      </c>
      <c r="HI6" s="160">
        <f t="shared" si="97"/>
        <v>29.614210526315787</v>
      </c>
      <c r="HJ6" s="161">
        <f t="shared" si="98"/>
        <v>-4.7091412742382266E-2</v>
      </c>
      <c r="HK6" s="161">
        <f t="shared" si="99"/>
        <v>0.19944598337950137</v>
      </c>
      <c r="HL6" s="161">
        <f t="shared" si="100"/>
        <v>0.84764542936288079</v>
      </c>
      <c r="HM6" s="26">
        <f t="shared" si="101"/>
        <v>-706.07867036011066</v>
      </c>
      <c r="HO6" s="159">
        <v>2</v>
      </c>
      <c r="HP6" s="160">
        <f t="shared" si="102"/>
        <v>21.403684210526318</v>
      </c>
      <c r="HQ6" s="161">
        <f t="shared" si="103"/>
        <v>-4.7091412742382273E-2</v>
      </c>
      <c r="HR6" s="161">
        <f t="shared" si="104"/>
        <v>0.1994459833795014</v>
      </c>
      <c r="HS6" s="161">
        <f t="shared" si="105"/>
        <v>0.8476454293628809</v>
      </c>
      <c r="HT6" s="26">
        <f t="shared" si="106"/>
        <v>-481.5204432132964</v>
      </c>
      <c r="HV6" s="159">
        <v>2</v>
      </c>
      <c r="HW6" s="160">
        <f t="shared" si="107"/>
        <v>18.629473684210524</v>
      </c>
      <c r="HX6" s="161">
        <f t="shared" si="108"/>
        <v>-4.7091412742382273E-2</v>
      </c>
      <c r="HY6" s="161">
        <f t="shared" si="109"/>
        <v>0.1994459833795014</v>
      </c>
      <c r="HZ6" s="161">
        <f t="shared" si="110"/>
        <v>0.84764542936288101</v>
      </c>
      <c r="IA6" s="26">
        <f t="shared" si="111"/>
        <v>-378.03889196675908</v>
      </c>
      <c r="IC6" s="159">
        <v>2</v>
      </c>
      <c r="ID6" s="160">
        <v>15.88</v>
      </c>
      <c r="IE6" s="275"/>
      <c r="IF6" s="276"/>
      <c r="IG6" s="277"/>
      <c r="IH6" s="26">
        <v>-281.42</v>
      </c>
      <c r="IJ6" s="159">
        <v>2</v>
      </c>
      <c r="IK6" s="160">
        <f t="shared" si="112"/>
        <v>13.105263157894736</v>
      </c>
      <c r="IL6" s="161">
        <f t="shared" si="113"/>
        <v>-4.7091412742382273E-2</v>
      </c>
      <c r="IM6" s="161">
        <f t="shared" si="114"/>
        <v>0.19944598337950137</v>
      </c>
      <c r="IN6" s="161">
        <f t="shared" si="115"/>
        <v>0.84764542936288079</v>
      </c>
      <c r="IO6" s="26">
        <f t="shared" si="116"/>
        <v>-184.63662049861495</v>
      </c>
      <c r="IQ6" s="159">
        <v>2</v>
      </c>
      <c r="IR6" s="160">
        <f t="shared" si="117"/>
        <v>32.513684210526314</v>
      </c>
      <c r="IS6" s="161">
        <f t="shared" si="118"/>
        <v>-4.7091412742382266E-2</v>
      </c>
      <c r="IT6" s="161">
        <f t="shared" si="119"/>
        <v>0.19944598337950137</v>
      </c>
      <c r="IU6" s="161">
        <f t="shared" si="120"/>
        <v>0.8476454293628809</v>
      </c>
      <c r="IV6" s="26">
        <f t="shared" si="121"/>
        <v>482.77096952908585</v>
      </c>
      <c r="IX6" s="159">
        <v>2</v>
      </c>
      <c r="IY6" s="160">
        <f t="shared" si="122"/>
        <v>35.081052631578949</v>
      </c>
      <c r="IZ6" s="161">
        <f t="shared" si="123"/>
        <v>-4.709141274238228E-2</v>
      </c>
      <c r="JA6" s="161">
        <f t="shared" si="124"/>
        <v>0.19944598337950142</v>
      </c>
      <c r="JB6" s="161">
        <f t="shared" si="125"/>
        <v>0.8476454293628809</v>
      </c>
      <c r="JC6" s="26">
        <f t="shared" si="126"/>
        <v>412.60886426592799</v>
      </c>
      <c r="JE6" s="159">
        <v>2</v>
      </c>
      <c r="JF6" s="160">
        <f t="shared" si="127"/>
        <v>37.619999999999997</v>
      </c>
      <c r="JG6" s="161">
        <f t="shared" si="128"/>
        <v>-4.7091412742382273E-2</v>
      </c>
      <c r="JH6" s="161">
        <f t="shared" si="129"/>
        <v>0.1994459833795014</v>
      </c>
      <c r="JI6" s="161">
        <f t="shared" si="130"/>
        <v>0.8476454293628809</v>
      </c>
      <c r="JJ6" s="26">
        <f t="shared" si="131"/>
        <v>339.89285318559558</v>
      </c>
      <c r="JL6" s="159">
        <v>2</v>
      </c>
      <c r="JM6" s="160">
        <f t="shared" si="132"/>
        <v>29.842105263157894</v>
      </c>
      <c r="JN6" s="161">
        <f t="shared" si="133"/>
        <v>-4.7091412742382266E-2</v>
      </c>
      <c r="JO6" s="161">
        <f t="shared" si="134"/>
        <v>0.19944598337950137</v>
      </c>
      <c r="JP6" s="161">
        <f t="shared" si="135"/>
        <v>0.8476454293628809</v>
      </c>
      <c r="JQ6" s="26">
        <f t="shared" si="136"/>
        <v>549.8586149584487</v>
      </c>
      <c r="JS6" s="159">
        <v>2</v>
      </c>
      <c r="JT6" s="160">
        <f t="shared" si="137"/>
        <v>27.217894736842105</v>
      </c>
      <c r="JU6" s="161">
        <f t="shared" si="138"/>
        <v>-4.7091412742382266E-2</v>
      </c>
      <c r="JV6" s="161">
        <f t="shared" si="139"/>
        <v>0.19944598337950137</v>
      </c>
      <c r="JW6" s="161">
        <f t="shared" si="140"/>
        <v>0.84764542936288079</v>
      </c>
      <c r="JX6" s="26">
        <f t="shared" si="141"/>
        <v>618.15290858725757</v>
      </c>
      <c r="JZ6" s="159">
        <v>2</v>
      </c>
      <c r="KA6" s="160">
        <f t="shared" si="142"/>
        <v>24.631578947368421</v>
      </c>
      <c r="KB6" s="161">
        <f t="shared" si="143"/>
        <v>-4.7091412742382273E-2</v>
      </c>
      <c r="KC6" s="161">
        <f t="shared" si="144"/>
        <v>0.19944598337950137</v>
      </c>
      <c r="KD6" s="161">
        <f t="shared" si="145"/>
        <v>0.8476454293628809</v>
      </c>
      <c r="KE6" s="26">
        <f t="shared" si="146"/>
        <v>685.66387811634354</v>
      </c>
      <c r="KG6" s="159">
        <v>2</v>
      </c>
      <c r="KH6" s="160">
        <f t="shared" si="147"/>
        <v>21.529473684210526</v>
      </c>
      <c r="KI6" s="161">
        <f t="shared" si="148"/>
        <v>-4.7091412742382266E-2</v>
      </c>
      <c r="KJ6" s="161">
        <f t="shared" si="149"/>
        <v>0.19944598337950134</v>
      </c>
      <c r="KK6" s="161">
        <f t="shared" si="150"/>
        <v>0.84764542936288079</v>
      </c>
      <c r="KL6" s="26">
        <f t="shared" si="151"/>
        <v>732.37063711911344</v>
      </c>
      <c r="KN6" s="159">
        <v>2</v>
      </c>
      <c r="KO6" s="160">
        <f t="shared" si="152"/>
        <v>-20.491578947368421</v>
      </c>
      <c r="KP6" s="161">
        <f t="shared" si="153"/>
        <v>-4.7091412742382273E-2</v>
      </c>
      <c r="KQ6" s="161">
        <f t="shared" si="154"/>
        <v>0.1994459833795014</v>
      </c>
      <c r="KR6" s="161">
        <f t="shared" si="155"/>
        <v>0.8476454293628809</v>
      </c>
      <c r="KS6" s="26">
        <f t="shared" si="156"/>
        <v>423.28022160664824</v>
      </c>
      <c r="KU6" s="159">
        <v>2</v>
      </c>
      <c r="KV6" s="160">
        <f t="shared" si="157"/>
        <v>-14.589473684210526</v>
      </c>
      <c r="KW6" s="161">
        <f t="shared" si="158"/>
        <v>-4.7091412742382266E-2</v>
      </c>
      <c r="KX6" s="161">
        <f t="shared" si="159"/>
        <v>0.19944598337950137</v>
      </c>
      <c r="KY6" s="161">
        <f t="shared" si="160"/>
        <v>0.84764542936288079</v>
      </c>
      <c r="KZ6" s="26">
        <f t="shared" si="161"/>
        <v>357.69340720221601</v>
      </c>
      <c r="LB6" s="159">
        <v>2</v>
      </c>
      <c r="LC6" s="160">
        <f t="shared" si="162"/>
        <v>-8.9526315789473685</v>
      </c>
      <c r="LD6" s="161">
        <f t="shared" si="163"/>
        <v>-4.709141274238228E-2</v>
      </c>
      <c r="LE6" s="161">
        <f t="shared" si="164"/>
        <v>0.1994459833795014</v>
      </c>
      <c r="LF6" s="161">
        <f t="shared" si="165"/>
        <v>0.8476454293628809</v>
      </c>
      <c r="LG6" s="26">
        <f t="shared" si="166"/>
        <v>288.71900277008314</v>
      </c>
      <c r="LI6" s="159">
        <v>2</v>
      </c>
      <c r="LJ6" s="160">
        <f t="shared" si="167"/>
        <v>-26.358421052631581</v>
      </c>
      <c r="LK6" s="161">
        <f t="shared" si="168"/>
        <v>-4.709141274238228E-2</v>
      </c>
      <c r="LL6" s="161">
        <f t="shared" si="169"/>
        <v>0.1994459833795014</v>
      </c>
      <c r="LM6" s="161">
        <f t="shared" si="170"/>
        <v>0.8476454293628809</v>
      </c>
      <c r="LN6" s="26">
        <f t="shared" si="171"/>
        <v>481.05573407202218</v>
      </c>
      <c r="LP6" s="159">
        <v>2</v>
      </c>
      <c r="LQ6" s="160">
        <f t="shared" si="172"/>
        <v>-32.242631578947368</v>
      </c>
      <c r="LR6" s="161">
        <f t="shared" si="173"/>
        <v>-4.7091412742382266E-2</v>
      </c>
      <c r="LS6" s="161">
        <f t="shared" si="174"/>
        <v>0.19944598337950137</v>
      </c>
      <c r="LT6" s="161">
        <f t="shared" si="175"/>
        <v>0.8476454293628809</v>
      </c>
      <c r="LU6" s="26">
        <f t="shared" si="176"/>
        <v>550.25152354570639</v>
      </c>
      <c r="LW6" s="159">
        <v>2</v>
      </c>
      <c r="LX6" s="160">
        <f t="shared" si="177"/>
        <v>-34.87263157894737</v>
      </c>
      <c r="LY6" s="161">
        <f t="shared" si="178"/>
        <v>-4.7091412742382266E-2</v>
      </c>
      <c r="LZ6" s="161">
        <f t="shared" si="179"/>
        <v>0.1994459833795014</v>
      </c>
      <c r="MA6" s="161">
        <f t="shared" si="180"/>
        <v>0.84764542936288079</v>
      </c>
      <c r="MB6" s="26">
        <f t="shared" si="181"/>
        <v>619.42387811634342</v>
      </c>
      <c r="MD6" s="159">
        <v>2</v>
      </c>
      <c r="ME6" s="160">
        <f t="shared" si="182"/>
        <v>-37.476842105263152</v>
      </c>
      <c r="MF6" s="161">
        <f t="shared" si="183"/>
        <v>-4.7091412742382266E-2</v>
      </c>
      <c r="MG6" s="161">
        <f t="shared" si="184"/>
        <v>0.19944598337950137</v>
      </c>
      <c r="MH6" s="161">
        <f t="shared" si="185"/>
        <v>0.84764542936288101</v>
      </c>
      <c r="MI6" s="26">
        <f t="shared" si="186"/>
        <v>687.33772853185599</v>
      </c>
      <c r="MK6" s="159">
        <v>2</v>
      </c>
      <c r="ML6" s="160">
        <f t="shared" si="187"/>
        <v>-20.491578947368421</v>
      </c>
      <c r="MM6" s="161">
        <f t="shared" si="188"/>
        <v>-4.7091412742382273E-2</v>
      </c>
      <c r="MN6" s="161">
        <f t="shared" si="189"/>
        <v>0.1994459833795014</v>
      </c>
      <c r="MO6" s="161">
        <f t="shared" si="190"/>
        <v>0.8476454293628809</v>
      </c>
      <c r="MP6" s="26">
        <f t="shared" si="191"/>
        <v>-788.5839889196676</v>
      </c>
      <c r="MR6" s="159">
        <v>2</v>
      </c>
      <c r="MS6" s="160">
        <f t="shared" si="192"/>
        <v>-14.589473684210526</v>
      </c>
      <c r="MT6" s="161">
        <f t="shared" si="193"/>
        <v>-4.7091412742382266E-2</v>
      </c>
      <c r="MU6" s="161">
        <f t="shared" si="194"/>
        <v>0.19944598337950137</v>
      </c>
      <c r="MV6" s="161">
        <f t="shared" si="195"/>
        <v>0.84764542936288079</v>
      </c>
      <c r="MW6" s="26">
        <f t="shared" si="196"/>
        <v>-888.44459833795008</v>
      </c>
      <c r="MY6" s="159">
        <v>2</v>
      </c>
      <c r="MZ6" s="160">
        <f t="shared" si="197"/>
        <v>-8.9526315789473685</v>
      </c>
      <c r="NA6" s="161">
        <f t="shared" si="198"/>
        <v>-4.709141274238228E-2</v>
      </c>
      <c r="NB6" s="161">
        <f t="shared" si="199"/>
        <v>0.1994459833795014</v>
      </c>
      <c r="NC6" s="161">
        <f t="shared" si="200"/>
        <v>0.8476454293628809</v>
      </c>
      <c r="ND6" s="26">
        <f t="shared" si="201"/>
        <v>-988.06786703601108</v>
      </c>
      <c r="NF6" s="159">
        <v>2</v>
      </c>
      <c r="NG6" s="160">
        <f t="shared" si="202"/>
        <v>-26.358421052631581</v>
      </c>
      <c r="NH6" s="161">
        <f t="shared" si="203"/>
        <v>-4.709141274238228E-2</v>
      </c>
      <c r="NI6" s="161">
        <f t="shared" si="204"/>
        <v>0.1994459833795014</v>
      </c>
      <c r="NJ6" s="161">
        <f t="shared" si="205"/>
        <v>0.8476454293628809</v>
      </c>
      <c r="NK6" s="26">
        <f t="shared" si="206"/>
        <v>-687.83285318559547</v>
      </c>
      <c r="NM6" s="159">
        <v>2</v>
      </c>
      <c r="NN6" s="160">
        <f t="shared" si="207"/>
        <v>-32.242631578947368</v>
      </c>
      <c r="NO6" s="161">
        <f t="shared" si="208"/>
        <v>-4.7091412742382266E-2</v>
      </c>
      <c r="NP6" s="161">
        <f t="shared" si="209"/>
        <v>0.19944598337950137</v>
      </c>
      <c r="NQ6" s="161">
        <f t="shared" si="210"/>
        <v>0.8476454293628809</v>
      </c>
      <c r="NR6" s="26">
        <f t="shared" si="211"/>
        <v>-586.27595567867036</v>
      </c>
      <c r="NT6" s="159">
        <v>2</v>
      </c>
      <c r="NU6" s="160">
        <f t="shared" si="212"/>
        <v>-34.87263157894737</v>
      </c>
      <c r="NV6" s="161">
        <f t="shared" si="213"/>
        <v>-4.7091412742382266E-2</v>
      </c>
      <c r="NW6" s="161">
        <f t="shared" si="214"/>
        <v>0.1994459833795014</v>
      </c>
      <c r="NX6" s="161">
        <f t="shared" si="215"/>
        <v>0.84764542936288079</v>
      </c>
      <c r="NY6" s="26">
        <f t="shared" si="216"/>
        <v>-479.16747922437668</v>
      </c>
      <c r="OA6" s="159">
        <v>2</v>
      </c>
      <c r="OB6" s="160">
        <f t="shared" si="217"/>
        <v>-37.476842105263152</v>
      </c>
      <c r="OC6" s="161">
        <f t="shared" ref="OC6:OC22" si="276">((OB6-$Z$53)*(OB6-$AD$53))/(($V$53-$Z$53)*($V$53-$AD$53))</f>
        <v>-4.7091412742382266E-2</v>
      </c>
      <c r="OD6" s="161">
        <f t="shared" ref="OD6:OD22" si="277">((OB6-$V$53)*(OB6-$AD$53))/(($Z$53-$V$53)*($Z$53-$AD$53))</f>
        <v>0.19944598337950137</v>
      </c>
      <c r="OE6" s="161">
        <f t="shared" ref="OE6:OE22" si="278">((OB6-$V$53)*(OB6-$Z$53))/(($AD$53-$V$53)*($AD$53-$Z$53))</f>
        <v>0.84764542936288101</v>
      </c>
      <c r="OF6" s="26">
        <f t="shared" ref="OF6:OF22" si="279">OC6*$X$53+OD6*$AB$53+OE6*$AF$53</f>
        <v>-373.00487534626041</v>
      </c>
      <c r="OH6" s="159">
        <v>2</v>
      </c>
      <c r="OI6" s="160">
        <f t="shared" si="222"/>
        <v>32.513684210526314</v>
      </c>
      <c r="OJ6" s="161">
        <f t="shared" si="223"/>
        <v>-4.7091412742382266E-2</v>
      </c>
      <c r="OK6" s="161">
        <f t="shared" si="224"/>
        <v>0.19944598337950137</v>
      </c>
      <c r="OL6" s="161">
        <f t="shared" si="225"/>
        <v>0.8476454293628809</v>
      </c>
      <c r="OM6" s="26">
        <f t="shared" si="226"/>
        <v>-704.80271468144042</v>
      </c>
      <c r="OO6" s="159">
        <v>2</v>
      </c>
      <c r="OP6" s="160">
        <f t="shared" si="227"/>
        <v>35.081052631578949</v>
      </c>
      <c r="OQ6" s="161">
        <f t="shared" si="228"/>
        <v>-4.709141274238228E-2</v>
      </c>
      <c r="OR6" s="161">
        <f t="shared" si="229"/>
        <v>0.19944598337950142</v>
      </c>
      <c r="OS6" s="161">
        <f t="shared" si="230"/>
        <v>0.8476454293628809</v>
      </c>
      <c r="OT6" s="26">
        <f t="shared" si="231"/>
        <v>-808.20149584487535</v>
      </c>
      <c r="OV6" s="159">
        <v>2</v>
      </c>
      <c r="OW6" s="160">
        <f t="shared" si="232"/>
        <v>37.619999999999997</v>
      </c>
      <c r="OX6" s="161">
        <f t="shared" si="233"/>
        <v>-4.7091412742382273E-2</v>
      </c>
      <c r="OY6" s="161">
        <f t="shared" si="234"/>
        <v>0.1994459833795014</v>
      </c>
      <c r="OZ6" s="161">
        <f t="shared" si="235"/>
        <v>0.8476454293628809</v>
      </c>
      <c r="PA6" s="26">
        <f t="shared" si="236"/>
        <v>-911.90742382271469</v>
      </c>
      <c r="PC6" s="159">
        <v>2</v>
      </c>
      <c r="PD6" s="160">
        <f t="shared" si="237"/>
        <v>29.842105263157894</v>
      </c>
      <c r="PE6" s="161">
        <f t="shared" si="238"/>
        <v>-4.7091412742382266E-2</v>
      </c>
      <c r="PF6" s="161">
        <f t="shared" si="239"/>
        <v>0.19944598337950137</v>
      </c>
      <c r="PG6" s="161">
        <f t="shared" si="240"/>
        <v>0.8476454293628809</v>
      </c>
      <c r="PH6" s="26">
        <f t="shared" si="241"/>
        <v>-597.08094182825482</v>
      </c>
      <c r="PJ6" s="159">
        <v>2</v>
      </c>
      <c r="PK6" s="160">
        <f t="shared" si="242"/>
        <v>27.217894736842105</v>
      </c>
      <c r="PL6" s="161">
        <f t="shared" si="243"/>
        <v>-4.7091412742382266E-2</v>
      </c>
      <c r="PM6" s="161">
        <f t="shared" si="244"/>
        <v>0.19944598337950137</v>
      </c>
      <c r="PN6" s="161">
        <f t="shared" si="245"/>
        <v>0.84764542936288079</v>
      </c>
      <c r="PO6" s="26">
        <f t="shared" si="246"/>
        <v>-494.90177285318555</v>
      </c>
      <c r="PQ6" s="159">
        <v>2</v>
      </c>
      <c r="PR6" s="160">
        <f t="shared" si="247"/>
        <v>24.631578947368421</v>
      </c>
      <c r="PS6" s="161">
        <f t="shared" si="248"/>
        <v>-4.7091412742382273E-2</v>
      </c>
      <c r="PT6" s="161">
        <f t="shared" si="249"/>
        <v>0.19944598337950137</v>
      </c>
      <c r="PU6" s="161">
        <f t="shared" si="250"/>
        <v>0.8476454293628809</v>
      </c>
      <c r="PV6" s="26">
        <f t="shared" si="251"/>
        <v>-387.8910249307479</v>
      </c>
      <c r="PX6" s="159">
        <v>2</v>
      </c>
      <c r="PY6" s="160">
        <f t="shared" si="252"/>
        <v>21.529473684210526</v>
      </c>
      <c r="PZ6" s="161">
        <f t="shared" si="253"/>
        <v>-4.7091412742382266E-2</v>
      </c>
      <c r="QA6" s="161">
        <f t="shared" si="254"/>
        <v>0.19944598337950134</v>
      </c>
      <c r="QB6" s="161">
        <f t="shared" si="255"/>
        <v>0.84764542936288079</v>
      </c>
      <c r="QC6" s="26">
        <f t="shared" si="256"/>
        <v>-282.2868698060941</v>
      </c>
      <c r="QE6" s="159">
        <v>2</v>
      </c>
      <c r="QF6" s="162">
        <v>3</v>
      </c>
      <c r="QG6" s="296"/>
      <c r="QH6" s="12">
        <v>60</v>
      </c>
      <c r="QI6" s="161">
        <f>(($F$13-$Z$19)*($F$13-$AD$19))/(($V$19-$Z$19)*($V$19-$AD$19))</f>
        <v>-7.4520708352959304E-3</v>
      </c>
      <c r="QJ6" s="161">
        <f>(($F$13-$V$19)*($F$13-$AD$19))/(($Z$19-$V$19)*($Z$19-$AD$19))</f>
        <v>3.0037295691813744E-2</v>
      </c>
      <c r="QK6" s="161">
        <f>(($F$13-$V$19)*($F$13-$Z$19))/(($AD$19-$V$19)*($AD$19-$Z$19))</f>
        <v>0.97741477514348218</v>
      </c>
      <c r="QL6" s="92">
        <f>QI6*$X$19+QJ6*$AB$19+QK6*$AF$19</f>
        <v>-608.18601235264543</v>
      </c>
      <c r="QM6" s="12">
        <f>$V$19</f>
        <v>-338.33</v>
      </c>
      <c r="QN6" s="12">
        <f>$AF$19</f>
        <v>-597.79999999999995</v>
      </c>
      <c r="QO6" s="163">
        <f t="shared" si="257"/>
        <v>4.9491437469211426E-3</v>
      </c>
      <c r="QP6" s="34"/>
      <c r="QQ6" s="159">
        <v>2</v>
      </c>
      <c r="QR6" s="162">
        <v>3</v>
      </c>
      <c r="QS6" s="296"/>
      <c r="QT6" s="12">
        <v>60</v>
      </c>
      <c r="QU6" s="161">
        <f>(($F$13-$AT$19)*($F$13-$AX$19))/(($AP$19-$AT$19)*($AP$19-$AX$19))</f>
        <v>-2.6524395068370975E-2</v>
      </c>
      <c r="QV6" s="161">
        <f>(($F$13-$AP$19)*($F$13-$AX$19))/(($AT$19-$AP$19)*($AT$19-$AX$19))</f>
        <v>0.10925693592662009</v>
      </c>
      <c r="QW6" s="161">
        <f>(($F$13-$AP$19)*($F$13-$AT$19))/(($AX$19-$AP$19)*($AX$19-$AT$19))</f>
        <v>0.9172674591417509</v>
      </c>
      <c r="QX6" s="92">
        <f>QU6*$AR$19+QV6*$AV$19+QW6*$AZ$19</f>
        <v>-565.21973459190122</v>
      </c>
      <c r="QY6" s="16">
        <f>$AP$19</f>
        <v>-91.09</v>
      </c>
      <c r="QZ6" s="16">
        <f>$AZ$19</f>
        <v>-534.79999999999995</v>
      </c>
      <c r="RA6" s="167">
        <f t="shared" si="258"/>
        <v>5.3253625374090549E-3</v>
      </c>
      <c r="RC6" s="91" t="s">
        <v>302</v>
      </c>
    </row>
    <row r="7" spans="1:473" ht="15.75" customHeight="1" thickBot="1">
      <c r="B7" s="90"/>
      <c r="C7" s="87"/>
      <c r="D7" s="87"/>
      <c r="E7" s="144" t="s">
        <v>303</v>
      </c>
      <c r="F7" s="326" t="s">
        <v>396</v>
      </c>
      <c r="G7" s="327"/>
      <c r="H7" s="327"/>
      <c r="I7" s="327"/>
      <c r="J7" s="327"/>
      <c r="K7" s="327"/>
      <c r="L7" s="335"/>
      <c r="M7" s="344"/>
      <c r="O7" s="159">
        <v>3</v>
      </c>
      <c r="P7" s="164" t="s">
        <v>96</v>
      </c>
      <c r="Q7" s="164" t="s">
        <v>298</v>
      </c>
      <c r="R7" s="12">
        <v>180</v>
      </c>
      <c r="S7" s="164" t="s">
        <v>299</v>
      </c>
      <c r="T7" s="162">
        <v>0</v>
      </c>
      <c r="U7" s="8" t="s">
        <v>71</v>
      </c>
      <c r="V7" s="101">
        <f>Gooseneck!$M$7</f>
        <v>562.66999999999996</v>
      </c>
      <c r="W7" s="111" t="s">
        <v>72</v>
      </c>
      <c r="X7" s="101">
        <v>0</v>
      </c>
      <c r="Y7" s="111" t="s">
        <v>72</v>
      </c>
      <c r="Z7" s="101">
        <f>Gooseneck!$M$13</f>
        <v>281.33499999999998</v>
      </c>
      <c r="AA7" s="111" t="s">
        <v>72</v>
      </c>
      <c r="AB7" s="101">
        <f>Gooseneck!$O$13</f>
        <v>361.11</v>
      </c>
      <c r="AC7" s="111" t="s">
        <v>72</v>
      </c>
      <c r="AD7" s="101">
        <v>0</v>
      </c>
      <c r="AE7" s="111" t="s">
        <v>72</v>
      </c>
      <c r="AF7" s="101">
        <f>Gooseneck!$O$10</f>
        <v>162.80000000000001</v>
      </c>
      <c r="AG7" s="165" t="s">
        <v>72</v>
      </c>
      <c r="AH7" s="166"/>
      <c r="AI7" s="159">
        <v>3</v>
      </c>
      <c r="AJ7" s="164" t="s">
        <v>96</v>
      </c>
      <c r="AK7" s="164" t="s">
        <v>298</v>
      </c>
      <c r="AL7" s="12">
        <v>180</v>
      </c>
      <c r="AM7" s="164" t="s">
        <v>299</v>
      </c>
      <c r="AN7" s="162">
        <v>0</v>
      </c>
      <c r="AO7" s="8" t="s">
        <v>71</v>
      </c>
      <c r="AP7" s="101">
        <f>'Conector@11000 psi'!$M$7</f>
        <v>236.82</v>
      </c>
      <c r="AQ7" s="111" t="s">
        <v>72</v>
      </c>
      <c r="AR7" s="101">
        <v>0</v>
      </c>
      <c r="AS7" s="111" t="s">
        <v>72</v>
      </c>
      <c r="AT7" s="101">
        <f>'Conector@11000 psi'!$M$13</f>
        <v>118.41</v>
      </c>
      <c r="AU7" s="111" t="s">
        <v>72</v>
      </c>
      <c r="AV7" s="101">
        <f>'Conector@11000 psi'!$O$13</f>
        <v>445.666</v>
      </c>
      <c r="AW7" s="111" t="s">
        <v>72</v>
      </c>
      <c r="AX7" s="101">
        <v>0</v>
      </c>
      <c r="AY7" s="111" t="s">
        <v>72</v>
      </c>
      <c r="AZ7" s="101">
        <f>'Conector@11000 psi'!$O$10</f>
        <v>59.41</v>
      </c>
      <c r="BA7" s="165" t="s">
        <v>72</v>
      </c>
      <c r="BC7" s="159">
        <v>3</v>
      </c>
      <c r="BD7" s="160">
        <f t="shared" si="259"/>
        <v>25.472222222222221</v>
      </c>
      <c r="BE7" s="161">
        <f t="shared" si="0"/>
        <v>-4.9382716049382713E-2</v>
      </c>
      <c r="BF7" s="161">
        <f t="shared" si="1"/>
        <v>0.20987654320987653</v>
      </c>
      <c r="BG7" s="161">
        <f t="shared" si="2"/>
        <v>0.83950617283950613</v>
      </c>
      <c r="BH7" s="26">
        <f t="shared" si="3"/>
        <v>373.7775308641975</v>
      </c>
      <c r="BJ7" s="159">
        <v>3</v>
      </c>
      <c r="BK7" s="160">
        <f t="shared" si="260"/>
        <v>28.356666666666669</v>
      </c>
      <c r="BL7" s="161">
        <f t="shared" si="4"/>
        <v>-4.938271604938272E-2</v>
      </c>
      <c r="BM7" s="161">
        <f t="shared" si="5"/>
        <v>0.20987654320987656</v>
      </c>
      <c r="BN7" s="161">
        <f t="shared" si="6"/>
        <v>0.83950617283950624</v>
      </c>
      <c r="BO7" s="26">
        <f t="shared" si="7"/>
        <v>295.10111111111109</v>
      </c>
      <c r="BQ7" s="159">
        <v>3</v>
      </c>
      <c r="BR7" s="160">
        <f t="shared" si="261"/>
        <v>31.259444444444441</v>
      </c>
      <c r="BS7" s="161">
        <f t="shared" si="8"/>
        <v>-4.9382716049382706E-2</v>
      </c>
      <c r="BT7" s="161">
        <f t="shared" si="9"/>
        <v>0.20987654320987653</v>
      </c>
      <c r="BU7" s="161">
        <f t="shared" si="10"/>
        <v>0.83950617283950613</v>
      </c>
      <c r="BV7" s="26">
        <f t="shared" si="11"/>
        <v>212.46012345679011</v>
      </c>
      <c r="BX7" s="159">
        <v>3</v>
      </c>
      <c r="BY7" s="160">
        <f t="shared" si="262"/>
        <v>22.59277777777778</v>
      </c>
      <c r="BZ7" s="161">
        <f t="shared" si="12"/>
        <v>-4.938271604938272E-2</v>
      </c>
      <c r="CA7" s="161">
        <f t="shared" si="13"/>
        <v>0.20987654320987653</v>
      </c>
      <c r="CB7" s="161">
        <f t="shared" si="14"/>
        <v>0.83950617283950613</v>
      </c>
      <c r="CC7" s="26">
        <f t="shared" si="15"/>
        <v>450.00888888888892</v>
      </c>
      <c r="CE7" s="159">
        <v>3</v>
      </c>
      <c r="CF7" s="160">
        <f t="shared" si="263"/>
        <v>19.664444444444442</v>
      </c>
      <c r="CG7" s="161">
        <f t="shared" si="16"/>
        <v>-4.9382716049382713E-2</v>
      </c>
      <c r="CH7" s="161">
        <f t="shared" si="17"/>
        <v>0.20987654320987653</v>
      </c>
      <c r="CI7" s="161">
        <f t="shared" si="18"/>
        <v>0.83950617283950613</v>
      </c>
      <c r="CJ7" s="26">
        <f t="shared" si="19"/>
        <v>527.81012345679005</v>
      </c>
      <c r="CL7" s="159">
        <v>3</v>
      </c>
      <c r="CM7" s="160">
        <f t="shared" si="264"/>
        <v>16.759444444444444</v>
      </c>
      <c r="CN7" s="161">
        <f t="shared" si="20"/>
        <v>-4.9382716049382706E-2</v>
      </c>
      <c r="CO7" s="161">
        <f t="shared" si="21"/>
        <v>0.2098765432098765</v>
      </c>
      <c r="CP7" s="161">
        <f t="shared" si="22"/>
        <v>0.83950617283950602</v>
      </c>
      <c r="CQ7" s="26">
        <f t="shared" si="23"/>
        <v>599.56481481481478</v>
      </c>
      <c r="CS7" s="159">
        <v>3</v>
      </c>
      <c r="CT7" s="160">
        <f t="shared" si="265"/>
        <v>13.833333333333334</v>
      </c>
      <c r="CU7" s="161">
        <f t="shared" si="24"/>
        <v>-4.938271604938272E-2</v>
      </c>
      <c r="CV7" s="161">
        <f t="shared" si="25"/>
        <v>0.20987654320987653</v>
      </c>
      <c r="CW7" s="161">
        <f t="shared" si="26"/>
        <v>0.83950617283950613</v>
      </c>
      <c r="CX7" s="26">
        <f t="shared" si="27"/>
        <v>670.6562962962962</v>
      </c>
      <c r="CZ7" s="159">
        <v>3</v>
      </c>
      <c r="DA7" s="160">
        <f t="shared" si="266"/>
        <v>-18.796111111111109</v>
      </c>
      <c r="DB7" s="161">
        <f t="shared" si="28"/>
        <v>-4.9382716049382706E-2</v>
      </c>
      <c r="DC7" s="161">
        <f t="shared" si="29"/>
        <v>0.20987654320987653</v>
      </c>
      <c r="DD7" s="161">
        <f t="shared" si="30"/>
        <v>0.83950617283950613</v>
      </c>
      <c r="DE7" s="26">
        <f t="shared" si="31"/>
        <v>312.06333333333328</v>
      </c>
      <c r="DG7" s="159">
        <v>3</v>
      </c>
      <c r="DH7" s="160">
        <f t="shared" si="267"/>
        <v>-15.270555555555555</v>
      </c>
      <c r="DI7" s="161">
        <f t="shared" si="268"/>
        <v>-4.9382716049382713E-2</v>
      </c>
      <c r="DJ7" s="161">
        <f t="shared" si="269"/>
        <v>0.20987654320987653</v>
      </c>
      <c r="DK7" s="161">
        <f t="shared" si="270"/>
        <v>0.83950617283950613</v>
      </c>
      <c r="DL7" s="26">
        <f t="shared" si="271"/>
        <v>237.22345679012344</v>
      </c>
      <c r="DM7" s="34"/>
      <c r="DN7" s="159">
        <v>3</v>
      </c>
      <c r="DO7" s="160">
        <f t="shared" si="272"/>
        <v>-11.696666666666665</v>
      </c>
      <c r="DP7" s="161">
        <f t="shared" si="36"/>
        <v>-4.9382716049382706E-2</v>
      </c>
      <c r="DQ7" s="161">
        <f t="shared" si="37"/>
        <v>0.20987654320987653</v>
      </c>
      <c r="DR7" s="161">
        <f t="shared" si="38"/>
        <v>0.83950617283950613</v>
      </c>
      <c r="DS7" s="26">
        <f t="shared" si="39"/>
        <v>157.65925925925924</v>
      </c>
      <c r="DT7" s="34"/>
      <c r="DU7" s="159">
        <v>3</v>
      </c>
      <c r="DV7" s="160">
        <f t="shared" si="273"/>
        <v>-21.726111111111109</v>
      </c>
      <c r="DW7" s="161">
        <f t="shared" si="40"/>
        <v>-4.9382716049382713E-2</v>
      </c>
      <c r="DX7" s="161">
        <f t="shared" si="41"/>
        <v>0.20987654320987653</v>
      </c>
      <c r="DY7" s="161">
        <f t="shared" si="42"/>
        <v>0.83950617283950613</v>
      </c>
      <c r="DZ7" s="26">
        <f t="shared" si="43"/>
        <v>388.73543209876544</v>
      </c>
      <c r="EA7" s="34"/>
      <c r="EB7" s="159">
        <v>3</v>
      </c>
      <c r="EC7" s="160">
        <f t="shared" si="274"/>
        <v>-24.629444444444445</v>
      </c>
      <c r="ED7" s="161">
        <f t="shared" si="44"/>
        <v>-4.9382716049382713E-2</v>
      </c>
      <c r="EE7" s="161">
        <f t="shared" si="45"/>
        <v>0.20987654320987653</v>
      </c>
      <c r="EF7" s="161">
        <f t="shared" si="46"/>
        <v>0.83950617283950613</v>
      </c>
      <c r="EG7" s="26">
        <f t="shared" si="47"/>
        <v>476.58765432098761</v>
      </c>
      <c r="EH7" s="34"/>
      <c r="EI7" s="159">
        <v>3</v>
      </c>
      <c r="EJ7" s="160">
        <f t="shared" si="275"/>
        <v>-27.533333333333335</v>
      </c>
      <c r="EK7" s="161">
        <f t="shared" si="48"/>
        <v>-4.938271604938272E-2</v>
      </c>
      <c r="EL7" s="161">
        <f t="shared" si="49"/>
        <v>0.20987654320987653</v>
      </c>
      <c r="EM7" s="161">
        <f t="shared" si="50"/>
        <v>0.83950617283950613</v>
      </c>
      <c r="EN7" s="26">
        <f t="shared" si="51"/>
        <v>548.62358024691366</v>
      </c>
      <c r="EP7" s="159">
        <v>3</v>
      </c>
      <c r="EQ7" s="160">
        <f t="shared" si="52"/>
        <v>-30.448888888888892</v>
      </c>
      <c r="ER7" s="161">
        <f t="shared" si="53"/>
        <v>-4.9382716049382713E-2</v>
      </c>
      <c r="ES7" s="161">
        <f t="shared" si="54"/>
        <v>0.20987654320987653</v>
      </c>
      <c r="ET7" s="161">
        <f t="shared" si="55"/>
        <v>0.83950617283950613</v>
      </c>
      <c r="EU7" s="26">
        <f t="shared" si="56"/>
        <v>620.04666666666662</v>
      </c>
      <c r="EW7" s="159">
        <v>3</v>
      </c>
      <c r="EX7" s="160">
        <f t="shared" si="57"/>
        <v>-18.796111111111109</v>
      </c>
      <c r="EY7" s="161">
        <f t="shared" si="58"/>
        <v>-4.9382716049382706E-2</v>
      </c>
      <c r="EZ7" s="161">
        <f t="shared" si="59"/>
        <v>0.20987654320987653</v>
      </c>
      <c r="FA7" s="161">
        <f t="shared" si="60"/>
        <v>0.83950617283950613</v>
      </c>
      <c r="FB7" s="26">
        <f t="shared" si="61"/>
        <v>-668.7632098765431</v>
      </c>
      <c r="FD7" s="159">
        <v>3</v>
      </c>
      <c r="FE7" s="160">
        <f t="shared" si="62"/>
        <v>-15.270555555555555</v>
      </c>
      <c r="FF7" s="161">
        <f t="shared" si="63"/>
        <v>-4.9382716049382713E-2</v>
      </c>
      <c r="FG7" s="161">
        <f t="shared" si="64"/>
        <v>0.20987654320987653</v>
      </c>
      <c r="FH7" s="161">
        <f t="shared" si="65"/>
        <v>0.83950617283950613</v>
      </c>
      <c r="FI7" s="26">
        <f t="shared" si="66"/>
        <v>-721.24913580246914</v>
      </c>
      <c r="FK7" s="159">
        <v>3</v>
      </c>
      <c r="FL7" s="160">
        <f t="shared" si="67"/>
        <v>-13.15875</v>
      </c>
      <c r="FM7" s="161">
        <f t="shared" si="68"/>
        <v>-5.4687499999999993E-2</v>
      </c>
      <c r="FN7" s="161">
        <f t="shared" si="69"/>
        <v>0.23437499999999997</v>
      </c>
      <c r="FO7" s="161">
        <f t="shared" si="70"/>
        <v>0.8203125</v>
      </c>
      <c r="FP7" s="26">
        <f t="shared" si="71"/>
        <v>-764.15625</v>
      </c>
      <c r="FR7" s="159">
        <v>3</v>
      </c>
      <c r="FS7" s="160">
        <f t="shared" si="72"/>
        <v>-21.726111111111109</v>
      </c>
      <c r="FT7" s="161">
        <f t="shared" si="73"/>
        <v>-4.9382716049382713E-2</v>
      </c>
      <c r="FU7" s="161">
        <f t="shared" si="74"/>
        <v>0.20987654320987653</v>
      </c>
      <c r="FV7" s="161">
        <f t="shared" si="75"/>
        <v>0.83950617283950613</v>
      </c>
      <c r="FW7" s="26">
        <f t="shared" si="76"/>
        <v>-555.93567901234564</v>
      </c>
      <c r="FY7" s="159">
        <v>3</v>
      </c>
      <c r="FZ7" s="160">
        <f t="shared" si="77"/>
        <v>-24.629444444444445</v>
      </c>
      <c r="GA7" s="161">
        <f t="shared" si="78"/>
        <v>-4.9382716049382713E-2</v>
      </c>
      <c r="GB7" s="161">
        <f t="shared" si="79"/>
        <v>0.20987654320987653</v>
      </c>
      <c r="GC7" s="161">
        <f t="shared" si="80"/>
        <v>0.83950617283950613</v>
      </c>
      <c r="GD7" s="26">
        <f t="shared" si="81"/>
        <v>-452.73308641975308</v>
      </c>
      <c r="GF7" s="159">
        <v>3</v>
      </c>
      <c r="GG7" s="160">
        <f t="shared" si="82"/>
        <v>-27.533333333333335</v>
      </c>
      <c r="GH7" s="161">
        <f t="shared" si="83"/>
        <v>-4.938271604938272E-2</v>
      </c>
      <c r="GI7" s="161">
        <f t="shared" si="84"/>
        <v>0.20987654320987653</v>
      </c>
      <c r="GJ7" s="161">
        <f t="shared" si="85"/>
        <v>0.83950617283950613</v>
      </c>
      <c r="GK7" s="26">
        <f t="shared" si="86"/>
        <v>-350.75617283950612</v>
      </c>
      <c r="GM7" s="159">
        <v>3</v>
      </c>
      <c r="GN7" s="160">
        <f t="shared" si="87"/>
        <v>-30.448888888888892</v>
      </c>
      <c r="GO7" s="161">
        <f t="shared" si="88"/>
        <v>-4.9382716049382713E-2</v>
      </c>
      <c r="GP7" s="161">
        <f t="shared" si="89"/>
        <v>0.20987654320987653</v>
      </c>
      <c r="GQ7" s="161">
        <f t="shared" si="90"/>
        <v>0.83950617283950613</v>
      </c>
      <c r="GR7" s="26">
        <f t="shared" si="91"/>
        <v>-248.36790123456788</v>
      </c>
      <c r="GT7" s="159">
        <v>3</v>
      </c>
      <c r="GU7" s="160">
        <v>25.47</v>
      </c>
      <c r="GV7" s="275"/>
      <c r="GW7" s="276"/>
      <c r="GX7" s="277"/>
      <c r="GY7" s="26">
        <v>-583.49</v>
      </c>
      <c r="HA7" s="159">
        <v>3</v>
      </c>
      <c r="HB7" s="160">
        <f t="shared" si="92"/>
        <v>28.356666666666669</v>
      </c>
      <c r="HC7" s="161">
        <f t="shared" si="93"/>
        <v>-4.938271604938272E-2</v>
      </c>
      <c r="HD7" s="161">
        <f t="shared" si="94"/>
        <v>0.20987654320987656</v>
      </c>
      <c r="HE7" s="161">
        <f t="shared" si="95"/>
        <v>0.83950617283950624</v>
      </c>
      <c r="HF7" s="26">
        <f t="shared" si="96"/>
        <v>-644.86876543209883</v>
      </c>
      <c r="HH7" s="159">
        <v>3</v>
      </c>
      <c r="HI7" s="160">
        <f t="shared" si="97"/>
        <v>31.259444444444441</v>
      </c>
      <c r="HJ7" s="161">
        <f t="shared" si="98"/>
        <v>-4.9382716049382706E-2</v>
      </c>
      <c r="HK7" s="161">
        <f t="shared" si="99"/>
        <v>0.20987654320987653</v>
      </c>
      <c r="HL7" s="161">
        <f t="shared" si="100"/>
        <v>0.83950617283950613</v>
      </c>
      <c r="HM7" s="26">
        <f t="shared" si="101"/>
        <v>-706.04567901234554</v>
      </c>
      <c r="HO7" s="159">
        <v>3</v>
      </c>
      <c r="HP7" s="160">
        <f t="shared" si="102"/>
        <v>22.59277777777778</v>
      </c>
      <c r="HQ7" s="161">
        <f t="shared" si="103"/>
        <v>-4.938271604938272E-2</v>
      </c>
      <c r="HR7" s="161">
        <f t="shared" si="104"/>
        <v>0.20987654320987653</v>
      </c>
      <c r="HS7" s="161">
        <f t="shared" si="105"/>
        <v>0.83950617283950613</v>
      </c>
      <c r="HT7" s="26">
        <f t="shared" si="106"/>
        <v>-480.73061728395061</v>
      </c>
      <c r="HV7" s="159">
        <v>3</v>
      </c>
      <c r="HW7" s="160">
        <f t="shared" si="107"/>
        <v>19.664444444444442</v>
      </c>
      <c r="HX7" s="161">
        <f t="shared" si="108"/>
        <v>-4.9382716049382713E-2</v>
      </c>
      <c r="HY7" s="161">
        <f t="shared" si="109"/>
        <v>0.20987654320987653</v>
      </c>
      <c r="HZ7" s="161">
        <f t="shared" si="110"/>
        <v>0.83950617283950613</v>
      </c>
      <c r="IA7" s="26">
        <f t="shared" si="111"/>
        <v>-377.27197530864197</v>
      </c>
      <c r="IC7" s="159">
        <v>3</v>
      </c>
      <c r="ID7" s="160">
        <v>16.760000000000002</v>
      </c>
      <c r="IE7" s="275"/>
      <c r="IF7" s="276"/>
      <c r="IG7" s="277"/>
      <c r="IH7" s="26">
        <v>-280.95999999999998</v>
      </c>
      <c r="IJ7" s="159">
        <v>3</v>
      </c>
      <c r="IK7" s="160">
        <f t="shared" si="112"/>
        <v>13.833333333333334</v>
      </c>
      <c r="IL7" s="161">
        <f t="shared" si="113"/>
        <v>-4.938271604938272E-2</v>
      </c>
      <c r="IM7" s="161">
        <f t="shared" si="114"/>
        <v>0.20987654320987653</v>
      </c>
      <c r="IN7" s="161">
        <f t="shared" si="115"/>
        <v>0.83950617283950613</v>
      </c>
      <c r="IO7" s="26">
        <f t="shared" si="116"/>
        <v>-184.48567901234566</v>
      </c>
      <c r="IQ7" s="159">
        <v>3</v>
      </c>
      <c r="IR7" s="160">
        <f t="shared" si="117"/>
        <v>34.32</v>
      </c>
      <c r="IS7" s="161">
        <f t="shared" si="118"/>
        <v>-4.938271604938272E-2</v>
      </c>
      <c r="IT7" s="161">
        <f t="shared" si="119"/>
        <v>0.20987654320987653</v>
      </c>
      <c r="IU7" s="161">
        <f t="shared" si="120"/>
        <v>0.83950617283950613</v>
      </c>
      <c r="IV7" s="26">
        <f t="shared" si="121"/>
        <v>485.40876543209873</v>
      </c>
      <c r="IX7" s="159">
        <v>3</v>
      </c>
      <c r="IY7" s="160">
        <f t="shared" si="122"/>
        <v>37.03</v>
      </c>
      <c r="IZ7" s="161">
        <f t="shared" si="123"/>
        <v>-4.938271604938272E-2</v>
      </c>
      <c r="JA7" s="161">
        <f t="shared" si="124"/>
        <v>0.20987654320987656</v>
      </c>
      <c r="JB7" s="161">
        <f t="shared" si="125"/>
        <v>0.83950617283950624</v>
      </c>
      <c r="JC7" s="26">
        <f t="shared" si="126"/>
        <v>415.23234567901238</v>
      </c>
      <c r="JE7" s="159">
        <v>3</v>
      </c>
      <c r="JF7" s="160">
        <f t="shared" si="127"/>
        <v>39.71</v>
      </c>
      <c r="JG7" s="161">
        <f t="shared" si="128"/>
        <v>-4.938271604938272E-2</v>
      </c>
      <c r="JH7" s="161">
        <f t="shared" si="129"/>
        <v>0.20987654320987656</v>
      </c>
      <c r="JI7" s="161">
        <f t="shared" si="130"/>
        <v>0.83950617283950624</v>
      </c>
      <c r="JJ7" s="26">
        <f t="shared" si="131"/>
        <v>342.52901234567906</v>
      </c>
      <c r="JL7" s="159">
        <v>3</v>
      </c>
      <c r="JM7" s="160">
        <f t="shared" si="132"/>
        <v>31.5</v>
      </c>
      <c r="JN7" s="161">
        <f t="shared" si="133"/>
        <v>-4.9382716049382713E-2</v>
      </c>
      <c r="JO7" s="161">
        <f t="shared" si="134"/>
        <v>0.20987654320987653</v>
      </c>
      <c r="JP7" s="161">
        <f t="shared" si="135"/>
        <v>0.83950617283950613</v>
      </c>
      <c r="JQ7" s="26">
        <f t="shared" si="136"/>
        <v>552.54827160493824</v>
      </c>
      <c r="JS7" s="159">
        <v>3</v>
      </c>
      <c r="JT7" s="160">
        <f t="shared" si="137"/>
        <v>28.73</v>
      </c>
      <c r="JU7" s="161">
        <f t="shared" si="138"/>
        <v>-4.9382716049382713E-2</v>
      </c>
      <c r="JV7" s="161">
        <f t="shared" si="139"/>
        <v>0.20987654320987653</v>
      </c>
      <c r="JW7" s="161">
        <f t="shared" si="140"/>
        <v>0.83950617283950613</v>
      </c>
      <c r="JX7" s="26">
        <f t="shared" si="141"/>
        <v>620.86308641975302</v>
      </c>
      <c r="JZ7" s="159">
        <v>3</v>
      </c>
      <c r="KA7" s="160">
        <f t="shared" si="142"/>
        <v>26</v>
      </c>
      <c r="KB7" s="161">
        <f t="shared" si="143"/>
        <v>-4.9382716049382713E-2</v>
      </c>
      <c r="KC7" s="161">
        <f t="shared" si="144"/>
        <v>0.20987654320987653</v>
      </c>
      <c r="KD7" s="161">
        <f t="shared" si="145"/>
        <v>0.83950617283950613</v>
      </c>
      <c r="KE7" s="26">
        <f t="shared" si="146"/>
        <v>688.32999999999993</v>
      </c>
      <c r="KG7" s="159">
        <v>3</v>
      </c>
      <c r="KH7" s="160">
        <f t="shared" si="147"/>
        <v>22.725555555555555</v>
      </c>
      <c r="KI7" s="161">
        <f t="shared" si="148"/>
        <v>-4.9382716049382706E-2</v>
      </c>
      <c r="KJ7" s="161">
        <f t="shared" si="149"/>
        <v>0.20987654320987653</v>
      </c>
      <c r="KK7" s="161">
        <f t="shared" si="150"/>
        <v>0.83950617283950613</v>
      </c>
      <c r="KL7" s="26">
        <f t="shared" si="151"/>
        <v>733.98024691358023</v>
      </c>
      <c r="KN7" s="159">
        <v>3</v>
      </c>
      <c r="KO7" s="160">
        <f t="shared" si="152"/>
        <v>-21.63</v>
      </c>
      <c r="KP7" s="161">
        <f t="shared" si="153"/>
        <v>-4.9382716049382713E-2</v>
      </c>
      <c r="KQ7" s="161">
        <f t="shared" si="154"/>
        <v>0.20987654320987653</v>
      </c>
      <c r="KR7" s="161">
        <f t="shared" si="155"/>
        <v>0.83950617283950613</v>
      </c>
      <c r="KS7" s="26">
        <f t="shared" si="156"/>
        <v>422.80679012345678</v>
      </c>
      <c r="KU7" s="159">
        <v>3</v>
      </c>
      <c r="KV7" s="160">
        <f t="shared" si="157"/>
        <v>-15.399999999999999</v>
      </c>
      <c r="KW7" s="161">
        <f t="shared" si="158"/>
        <v>-4.9382716049382713E-2</v>
      </c>
      <c r="KX7" s="161">
        <f t="shared" si="159"/>
        <v>0.20987654320987653</v>
      </c>
      <c r="KY7" s="161">
        <f t="shared" si="160"/>
        <v>0.83950617283950613</v>
      </c>
      <c r="KZ7" s="26">
        <f t="shared" si="161"/>
        <v>357.44493827160488</v>
      </c>
      <c r="LB7" s="159">
        <v>3</v>
      </c>
      <c r="LC7" s="160">
        <f t="shared" si="162"/>
        <v>-9.4499999999999993</v>
      </c>
      <c r="LD7" s="161">
        <f t="shared" si="163"/>
        <v>-4.9382716049382706E-2</v>
      </c>
      <c r="LE7" s="161">
        <f t="shared" si="164"/>
        <v>0.20987654320987653</v>
      </c>
      <c r="LF7" s="161">
        <f t="shared" si="165"/>
        <v>0.83950617283950613</v>
      </c>
      <c r="LG7" s="26">
        <f t="shared" si="166"/>
        <v>288.67888888888888</v>
      </c>
      <c r="LI7" s="159">
        <v>3</v>
      </c>
      <c r="LJ7" s="160">
        <f t="shared" si="167"/>
        <v>-27.822777777777777</v>
      </c>
      <c r="LK7" s="161">
        <f t="shared" si="168"/>
        <v>-4.9382716049382713E-2</v>
      </c>
      <c r="LL7" s="161">
        <f t="shared" si="169"/>
        <v>0.20987654320987656</v>
      </c>
      <c r="LM7" s="161">
        <f t="shared" si="170"/>
        <v>0.83950617283950624</v>
      </c>
      <c r="LN7" s="26">
        <f t="shared" si="171"/>
        <v>480.14716049382724</v>
      </c>
      <c r="LP7" s="159">
        <v>3</v>
      </c>
      <c r="LQ7" s="160">
        <f t="shared" si="172"/>
        <v>-34.033888888888889</v>
      </c>
      <c r="LR7" s="161">
        <f t="shared" si="173"/>
        <v>-4.938271604938272E-2</v>
      </c>
      <c r="LS7" s="161">
        <f t="shared" si="174"/>
        <v>0.20987654320987653</v>
      </c>
      <c r="LT7" s="161">
        <f t="shared" si="175"/>
        <v>0.83950617283950613</v>
      </c>
      <c r="LU7" s="26">
        <f t="shared" si="176"/>
        <v>549.41061728395061</v>
      </c>
      <c r="LW7" s="159">
        <v>3</v>
      </c>
      <c r="LX7" s="160">
        <f t="shared" si="177"/>
        <v>-36.81</v>
      </c>
      <c r="LY7" s="161">
        <f t="shared" si="178"/>
        <v>-4.9382716049382713E-2</v>
      </c>
      <c r="LZ7" s="161">
        <f t="shared" si="179"/>
        <v>0.20987654320987653</v>
      </c>
      <c r="MA7" s="161">
        <f t="shared" si="180"/>
        <v>0.83950617283950613</v>
      </c>
      <c r="MB7" s="26">
        <f t="shared" si="181"/>
        <v>618.62580246913569</v>
      </c>
      <c r="MD7" s="159">
        <v>3</v>
      </c>
      <c r="ME7" s="160">
        <f t="shared" si="182"/>
        <v>-39.558888888888887</v>
      </c>
      <c r="MF7" s="161">
        <f t="shared" si="183"/>
        <v>-4.938271604938272E-2</v>
      </c>
      <c r="MG7" s="161">
        <f t="shared" si="184"/>
        <v>0.20987654320987653</v>
      </c>
      <c r="MH7" s="161">
        <f t="shared" si="185"/>
        <v>0.83950617283950613</v>
      </c>
      <c r="MI7" s="26">
        <f t="shared" si="186"/>
        <v>686.59222222222218</v>
      </c>
      <c r="MK7" s="159">
        <v>3</v>
      </c>
      <c r="ML7" s="160">
        <f t="shared" si="187"/>
        <v>-21.63</v>
      </c>
      <c r="MM7" s="161">
        <f t="shared" si="188"/>
        <v>-4.9382716049382713E-2</v>
      </c>
      <c r="MN7" s="161">
        <f t="shared" si="189"/>
        <v>0.20987654320987653</v>
      </c>
      <c r="MO7" s="161">
        <f t="shared" si="190"/>
        <v>0.83950617283950613</v>
      </c>
      <c r="MP7" s="26">
        <f t="shared" si="191"/>
        <v>-791.8641975308642</v>
      </c>
      <c r="MR7" s="159">
        <v>3</v>
      </c>
      <c r="MS7" s="160">
        <f t="shared" si="192"/>
        <v>-15.399999999999999</v>
      </c>
      <c r="MT7" s="161">
        <f t="shared" si="193"/>
        <v>-4.9382716049382713E-2</v>
      </c>
      <c r="MU7" s="161">
        <f t="shared" si="194"/>
        <v>0.20987654320987653</v>
      </c>
      <c r="MV7" s="161">
        <f t="shared" si="195"/>
        <v>0.83950617283950613</v>
      </c>
      <c r="MW7" s="26">
        <f t="shared" si="196"/>
        <v>-891.55975308641973</v>
      </c>
      <c r="MY7" s="159">
        <v>3</v>
      </c>
      <c r="MZ7" s="160">
        <f t="shared" si="197"/>
        <v>-9.4499999999999993</v>
      </c>
      <c r="NA7" s="161">
        <f t="shared" si="198"/>
        <v>-4.9382716049382706E-2</v>
      </c>
      <c r="NB7" s="161">
        <f t="shared" si="199"/>
        <v>0.20987654320987653</v>
      </c>
      <c r="NC7" s="161">
        <f t="shared" si="200"/>
        <v>0.83950617283950613</v>
      </c>
      <c r="ND7" s="26">
        <f t="shared" si="201"/>
        <v>-990.98456790123453</v>
      </c>
      <c r="NF7" s="159">
        <v>3</v>
      </c>
      <c r="NG7" s="160">
        <f t="shared" si="202"/>
        <v>-27.822777777777777</v>
      </c>
      <c r="NH7" s="161">
        <f t="shared" si="203"/>
        <v>-4.9382716049382713E-2</v>
      </c>
      <c r="NI7" s="161">
        <f t="shared" si="204"/>
        <v>0.20987654320987656</v>
      </c>
      <c r="NJ7" s="161">
        <f t="shared" si="205"/>
        <v>0.83950617283950624</v>
      </c>
      <c r="NK7" s="26">
        <f t="shared" si="206"/>
        <v>-691.50123456790118</v>
      </c>
      <c r="NM7" s="159">
        <v>3</v>
      </c>
      <c r="NN7" s="160">
        <f t="shared" si="207"/>
        <v>-34.033888888888889</v>
      </c>
      <c r="NO7" s="161">
        <f t="shared" si="208"/>
        <v>-4.938271604938272E-2</v>
      </c>
      <c r="NP7" s="161">
        <f t="shared" si="209"/>
        <v>0.20987654320987653</v>
      </c>
      <c r="NQ7" s="161">
        <f t="shared" si="210"/>
        <v>0.83950617283950613</v>
      </c>
      <c r="NR7" s="26">
        <f t="shared" si="211"/>
        <v>-589.94617283950606</v>
      </c>
      <c r="NT7" s="159">
        <v>3</v>
      </c>
      <c r="NU7" s="160">
        <f t="shared" si="212"/>
        <v>-36.81</v>
      </c>
      <c r="NV7" s="161">
        <f t="shared" si="213"/>
        <v>-4.9382716049382713E-2</v>
      </c>
      <c r="NW7" s="161">
        <f t="shared" si="214"/>
        <v>0.20987654320987653</v>
      </c>
      <c r="NX7" s="161">
        <f t="shared" si="215"/>
        <v>0.83950617283950613</v>
      </c>
      <c r="NY7" s="26">
        <f t="shared" si="216"/>
        <v>-482.85456790123453</v>
      </c>
      <c r="OA7" s="159">
        <v>3</v>
      </c>
      <c r="OB7" s="160">
        <f t="shared" si="217"/>
        <v>-39.558888888888887</v>
      </c>
      <c r="OC7" s="161">
        <f t="shared" si="276"/>
        <v>-4.938271604938272E-2</v>
      </c>
      <c r="OD7" s="161">
        <f t="shared" si="277"/>
        <v>0.20987654320987653</v>
      </c>
      <c r="OE7" s="161">
        <f t="shared" si="278"/>
        <v>0.83950617283950613</v>
      </c>
      <c r="OF7" s="26">
        <f t="shared" si="279"/>
        <v>-376.69481481481478</v>
      </c>
      <c r="OH7" s="159">
        <v>3</v>
      </c>
      <c r="OI7" s="160">
        <f t="shared" si="222"/>
        <v>34.32</v>
      </c>
      <c r="OJ7" s="161">
        <f t="shared" si="223"/>
        <v>-4.938271604938272E-2</v>
      </c>
      <c r="OK7" s="161">
        <f t="shared" si="224"/>
        <v>0.20987654320987653</v>
      </c>
      <c r="OL7" s="161">
        <f t="shared" si="225"/>
        <v>0.83950617283950613</v>
      </c>
      <c r="OM7" s="26">
        <f t="shared" si="226"/>
        <v>-703.70135802469133</v>
      </c>
      <c r="OO7" s="159">
        <v>3</v>
      </c>
      <c r="OP7" s="160">
        <f t="shared" si="227"/>
        <v>37.03</v>
      </c>
      <c r="OQ7" s="161">
        <f t="shared" si="228"/>
        <v>-4.938271604938272E-2</v>
      </c>
      <c r="OR7" s="161">
        <f t="shared" si="229"/>
        <v>0.20987654320987656</v>
      </c>
      <c r="OS7" s="161">
        <f t="shared" si="230"/>
        <v>0.83950617283950624</v>
      </c>
      <c r="OT7" s="26">
        <f t="shared" si="231"/>
        <v>-807.12012345679022</v>
      </c>
      <c r="OV7" s="159">
        <v>3</v>
      </c>
      <c r="OW7" s="160">
        <f t="shared" si="232"/>
        <v>39.71</v>
      </c>
      <c r="OX7" s="161">
        <f t="shared" si="233"/>
        <v>-4.938271604938272E-2</v>
      </c>
      <c r="OY7" s="161">
        <f t="shared" si="234"/>
        <v>0.20987654320987656</v>
      </c>
      <c r="OZ7" s="161">
        <f t="shared" si="235"/>
        <v>0.83950617283950624</v>
      </c>
      <c r="PA7" s="26">
        <f t="shared" si="236"/>
        <v>-910.84111111111122</v>
      </c>
      <c r="PC7" s="159">
        <v>3</v>
      </c>
      <c r="PD7" s="160">
        <f t="shared" si="237"/>
        <v>31.5</v>
      </c>
      <c r="PE7" s="161">
        <f t="shared" si="238"/>
        <v>-4.9382716049382713E-2</v>
      </c>
      <c r="PF7" s="161">
        <f t="shared" si="239"/>
        <v>0.20987654320987653</v>
      </c>
      <c r="PG7" s="161">
        <f t="shared" si="240"/>
        <v>0.83950617283950613</v>
      </c>
      <c r="PH7" s="26">
        <f t="shared" si="241"/>
        <v>-596.00320987654322</v>
      </c>
      <c r="PJ7" s="159">
        <v>3</v>
      </c>
      <c r="PK7" s="160">
        <f t="shared" si="242"/>
        <v>28.73</v>
      </c>
      <c r="PL7" s="161">
        <f t="shared" si="243"/>
        <v>-4.9382716049382713E-2</v>
      </c>
      <c r="PM7" s="161">
        <f t="shared" si="244"/>
        <v>0.20987654320987653</v>
      </c>
      <c r="PN7" s="161">
        <f t="shared" si="245"/>
        <v>0.83950617283950613</v>
      </c>
      <c r="PO7" s="26">
        <f t="shared" si="246"/>
        <v>-493.79333333333329</v>
      </c>
      <c r="PQ7" s="159">
        <v>3</v>
      </c>
      <c r="PR7" s="160">
        <f t="shared" si="247"/>
        <v>26</v>
      </c>
      <c r="PS7" s="161">
        <f t="shared" si="248"/>
        <v>-4.9382716049382713E-2</v>
      </c>
      <c r="PT7" s="161">
        <f t="shared" si="249"/>
        <v>0.20987654320987653</v>
      </c>
      <c r="PU7" s="161">
        <f t="shared" si="250"/>
        <v>0.83950617283950613</v>
      </c>
      <c r="PV7" s="26">
        <f t="shared" si="251"/>
        <v>-386.80456790123452</v>
      </c>
      <c r="PX7" s="159">
        <v>3</v>
      </c>
      <c r="PY7" s="160">
        <f t="shared" si="252"/>
        <v>22.725555555555555</v>
      </c>
      <c r="PZ7" s="161">
        <f t="shared" si="253"/>
        <v>-4.9382716049382706E-2</v>
      </c>
      <c r="QA7" s="161">
        <f t="shared" si="254"/>
        <v>0.20987654320987653</v>
      </c>
      <c r="QB7" s="161">
        <f t="shared" si="255"/>
        <v>0.83950617283950613</v>
      </c>
      <c r="QC7" s="26">
        <f t="shared" si="256"/>
        <v>-281.23246913580243</v>
      </c>
      <c r="QE7" s="159">
        <v>2</v>
      </c>
      <c r="QF7" s="162">
        <v>4</v>
      </c>
      <c r="QG7" s="296"/>
      <c r="QH7" s="12">
        <v>60</v>
      </c>
      <c r="QI7" s="161">
        <f>(($F$13-$Z$26)*($F$13-$AD$26))/(($V$26-$Z$26)*($V$26-$AD$26))</f>
        <v>5.6457734611821547E-3</v>
      </c>
      <c r="QJ7" s="161">
        <f>(($F$13-$V$26)*($F$13-$AD$26))/(($Z$26-$V$26)*($Z$26-$AD$26))</f>
        <v>-2.2458395341121123E-2</v>
      </c>
      <c r="QK7" s="161">
        <f>(($F$13-$V$26)*($F$13-$Z$26))/(($AD$26-$V$26)*($AD$26-$Z$26))</f>
        <v>1.0168126218799389</v>
      </c>
      <c r="QL7" s="92">
        <f>QI7*$X$26+QJ7*$AB$26+QK7*$AF$26</f>
        <v>-599.11561707585179</v>
      </c>
      <c r="QM7" s="12">
        <f>$V$26</f>
        <v>458.5</v>
      </c>
      <c r="QN7" s="12">
        <f>$AF$26</f>
        <v>-597.79999999999995</v>
      </c>
      <c r="QO7" s="163">
        <f t="shared" si="257"/>
        <v>5.0240720058193963E-3</v>
      </c>
      <c r="QP7" s="34"/>
      <c r="QQ7" s="159">
        <v>2</v>
      </c>
      <c r="QR7" s="162">
        <v>4</v>
      </c>
      <c r="QS7" s="296"/>
      <c r="QT7" s="12">
        <v>60</v>
      </c>
      <c r="QU7" s="161">
        <f>(($F$13-$AT$26)*($F$13-$AX$26))/(($AP$26-$AT$26)*($AP$26-$AX$26))</f>
        <v>1.6102142879531049E-2</v>
      </c>
      <c r="QV7" s="161">
        <f>(($F$13-$AP$26)*($F$13-$AX$26))/(($AT$26-$AP$26)*($AT$26-$AX$26))</f>
        <v>-6.3433319000904126E-2</v>
      </c>
      <c r="QW7" s="161">
        <f>(($F$13-$AP$26)*($F$13-$AT$26))/(($AX$26-$AP$26)*($AX$26-$AT$26))</f>
        <v>1.0473311761213731</v>
      </c>
      <c r="QX7" s="92">
        <f>QU7*$AR$26+QV7*$AV$26+QW7*$AZ$26</f>
        <v>-543.15064348886858</v>
      </c>
      <c r="QY7" s="16">
        <f>$AP$26</f>
        <v>163.95</v>
      </c>
      <c r="QZ7" s="16">
        <f>$AZ$26</f>
        <v>-534.79999999999995</v>
      </c>
      <c r="RA7" s="167">
        <f t="shared" si="258"/>
        <v>5.5417406498233989E-3</v>
      </c>
      <c r="RC7" s="93" t="s">
        <v>304</v>
      </c>
    </row>
    <row r="8" spans="1:473" ht="15.75" customHeight="1">
      <c r="B8" s="90"/>
      <c r="C8" s="87"/>
      <c r="D8" s="87"/>
      <c r="E8" s="144" t="s">
        <v>305</v>
      </c>
      <c r="F8" s="326" t="s">
        <v>397</v>
      </c>
      <c r="G8" s="327"/>
      <c r="H8" s="327"/>
      <c r="I8" s="327"/>
      <c r="J8" s="327"/>
      <c r="K8" s="327"/>
      <c r="L8" s="327"/>
      <c r="M8" s="94" t="s">
        <v>306</v>
      </c>
      <c r="O8" s="159">
        <v>4</v>
      </c>
      <c r="P8" s="164" t="s">
        <v>125</v>
      </c>
      <c r="Q8" s="164" t="s">
        <v>298</v>
      </c>
      <c r="R8" s="12">
        <v>-60</v>
      </c>
      <c r="S8" s="164" t="s">
        <v>299</v>
      </c>
      <c r="T8" s="162">
        <v>0</v>
      </c>
      <c r="U8" s="8" t="s">
        <v>71</v>
      </c>
      <c r="V8" s="101">
        <f>Gooseneck!$M$23</f>
        <v>406.67</v>
      </c>
      <c r="W8" s="111" t="s">
        <v>72</v>
      </c>
      <c r="X8" s="101">
        <v>0</v>
      </c>
      <c r="Y8" s="111" t="s">
        <v>72</v>
      </c>
      <c r="Z8" s="101">
        <f>Gooseneck!$M$25</f>
        <v>203.33500000000001</v>
      </c>
      <c r="AA8" s="111" t="s">
        <v>72</v>
      </c>
      <c r="AB8" s="101">
        <f>Gooseneck!$O$25</f>
        <v>535.64</v>
      </c>
      <c r="AC8" s="111" t="s">
        <v>72</v>
      </c>
      <c r="AD8" s="101">
        <v>0</v>
      </c>
      <c r="AE8" s="111" t="s">
        <v>72</v>
      </c>
      <c r="AF8" s="101">
        <f>Gooseneck!$O$24</f>
        <v>402.13</v>
      </c>
      <c r="AG8" s="165" t="s">
        <v>72</v>
      </c>
      <c r="AH8" s="166"/>
      <c r="AI8" s="159">
        <v>4</v>
      </c>
      <c r="AJ8" s="164" t="s">
        <v>125</v>
      </c>
      <c r="AK8" s="164" t="s">
        <v>298</v>
      </c>
      <c r="AL8" s="12">
        <v>-60</v>
      </c>
      <c r="AM8" s="164" t="s">
        <v>299</v>
      </c>
      <c r="AN8" s="162">
        <v>0</v>
      </c>
      <c r="AO8" s="8" t="s">
        <v>71</v>
      </c>
      <c r="AP8" s="101">
        <f>'Conector@11000 psi'!$M$23</f>
        <v>127.52</v>
      </c>
      <c r="AQ8" s="111" t="s">
        <v>72</v>
      </c>
      <c r="AR8" s="101">
        <v>0</v>
      </c>
      <c r="AS8" s="111" t="s">
        <v>72</v>
      </c>
      <c r="AT8" s="101">
        <f>'Conector@11000 psi'!$M$25</f>
        <v>63.76</v>
      </c>
      <c r="AU8" s="111" t="s">
        <v>72</v>
      </c>
      <c r="AV8" s="101">
        <f>'Conector@11000 psi'!$O$25</f>
        <v>623.97</v>
      </c>
      <c r="AW8" s="111" t="s">
        <v>72</v>
      </c>
      <c r="AX8" s="101">
        <v>0</v>
      </c>
      <c r="AY8" s="111" t="s">
        <v>72</v>
      </c>
      <c r="AZ8" s="101">
        <f>'Conector@11000 psi'!$O$24</f>
        <v>415.98</v>
      </c>
      <c r="BA8" s="165" t="s">
        <v>72</v>
      </c>
      <c r="BC8" s="159">
        <v>4</v>
      </c>
      <c r="BD8" s="160">
        <f t="shared" si="259"/>
        <v>26.970588235294116</v>
      </c>
      <c r="BE8" s="161">
        <f t="shared" si="0"/>
        <v>-5.1903114186851208E-2</v>
      </c>
      <c r="BF8" s="161">
        <f t="shared" si="1"/>
        <v>0.22145328719723179</v>
      </c>
      <c r="BG8" s="161">
        <f t="shared" si="2"/>
        <v>0.83044982698961933</v>
      </c>
      <c r="BH8" s="26">
        <f t="shared" si="3"/>
        <v>376.34657439446363</v>
      </c>
      <c r="BJ8" s="159">
        <v>4</v>
      </c>
      <c r="BK8" s="160">
        <f t="shared" si="260"/>
        <v>30.024705882352944</v>
      </c>
      <c r="BL8" s="161">
        <f t="shared" si="4"/>
        <v>-5.1903114186851208E-2</v>
      </c>
      <c r="BM8" s="161">
        <f t="shared" si="5"/>
        <v>0.22145328719723187</v>
      </c>
      <c r="BN8" s="161">
        <f t="shared" si="6"/>
        <v>0.83044982698961933</v>
      </c>
      <c r="BO8" s="26">
        <f t="shared" si="7"/>
        <v>297.69301038062281</v>
      </c>
      <c r="BQ8" s="159">
        <v>4</v>
      </c>
      <c r="BR8" s="160">
        <f t="shared" si="261"/>
        <v>33.098235294117643</v>
      </c>
      <c r="BS8" s="161">
        <f t="shared" si="8"/>
        <v>-5.1903114186851201E-2</v>
      </c>
      <c r="BT8" s="161">
        <f t="shared" si="9"/>
        <v>0.22145328719723181</v>
      </c>
      <c r="BU8" s="161">
        <f t="shared" si="10"/>
        <v>0.83044982698961922</v>
      </c>
      <c r="BV8" s="26">
        <f t="shared" si="11"/>
        <v>215.16622837370241</v>
      </c>
      <c r="BX8" s="159">
        <v>4</v>
      </c>
      <c r="BY8" s="160">
        <f t="shared" si="262"/>
        <v>23.921764705882353</v>
      </c>
      <c r="BZ8" s="161">
        <f t="shared" si="12"/>
        <v>-5.1903114186851208E-2</v>
      </c>
      <c r="CA8" s="161">
        <f t="shared" si="13"/>
        <v>0.22145328719723181</v>
      </c>
      <c r="CB8" s="161">
        <f t="shared" si="14"/>
        <v>0.83044982698961933</v>
      </c>
      <c r="CC8" s="26">
        <f t="shared" si="15"/>
        <v>452.56802768166085</v>
      </c>
      <c r="CE8" s="159">
        <v>4</v>
      </c>
      <c r="CF8" s="160">
        <f t="shared" si="263"/>
        <v>20.821176470588235</v>
      </c>
      <c r="CG8" s="161">
        <f t="shared" si="16"/>
        <v>-5.1903114186851215E-2</v>
      </c>
      <c r="CH8" s="161">
        <f t="shared" si="17"/>
        <v>0.22145328719723187</v>
      </c>
      <c r="CI8" s="161">
        <f t="shared" si="18"/>
        <v>0.83044982698961944</v>
      </c>
      <c r="CJ8" s="26">
        <f t="shared" si="19"/>
        <v>530.34961937716264</v>
      </c>
      <c r="CL8" s="159">
        <v>4</v>
      </c>
      <c r="CM8" s="160">
        <f t="shared" si="264"/>
        <v>17.74529411764706</v>
      </c>
      <c r="CN8" s="161">
        <f t="shared" si="20"/>
        <v>-5.1903114186851201E-2</v>
      </c>
      <c r="CO8" s="161">
        <f t="shared" si="21"/>
        <v>0.22145328719723184</v>
      </c>
      <c r="CP8" s="161">
        <f t="shared" si="22"/>
        <v>0.83044982698961922</v>
      </c>
      <c r="CQ8" s="26">
        <f t="shared" si="23"/>
        <v>601.85079584775087</v>
      </c>
      <c r="CS8" s="159">
        <v>4</v>
      </c>
      <c r="CT8" s="160">
        <f t="shared" si="265"/>
        <v>14.647058823529411</v>
      </c>
      <c r="CU8" s="161">
        <f t="shared" si="24"/>
        <v>-5.1903114186851215E-2</v>
      </c>
      <c r="CV8" s="161">
        <f t="shared" si="25"/>
        <v>0.22145328719723181</v>
      </c>
      <c r="CW8" s="161">
        <f t="shared" si="26"/>
        <v>0.83044982698961944</v>
      </c>
      <c r="CX8" s="26">
        <f t="shared" si="27"/>
        <v>672.69480968858136</v>
      </c>
      <c r="CZ8" s="159">
        <v>4</v>
      </c>
      <c r="DA8" s="160">
        <f t="shared" si="266"/>
        <v>-19.901764705882353</v>
      </c>
      <c r="DB8" s="161">
        <f t="shared" si="28"/>
        <v>-5.1903114186851208E-2</v>
      </c>
      <c r="DC8" s="161">
        <f t="shared" si="29"/>
        <v>0.22145328719723187</v>
      </c>
      <c r="DD8" s="161">
        <f t="shared" si="30"/>
        <v>0.83044982698961933</v>
      </c>
      <c r="DE8" s="26">
        <f t="shared" si="31"/>
        <v>311.22823529411767</v>
      </c>
      <c r="DG8" s="159">
        <v>4</v>
      </c>
      <c r="DH8" s="160">
        <f t="shared" si="267"/>
        <v>-16.168823529411764</v>
      </c>
      <c r="DI8" s="161">
        <f t="shared" si="268"/>
        <v>-5.1903114186851208E-2</v>
      </c>
      <c r="DJ8" s="161">
        <f t="shared" si="269"/>
        <v>0.22145328719723179</v>
      </c>
      <c r="DK8" s="161">
        <f t="shared" si="270"/>
        <v>0.83044982698961933</v>
      </c>
      <c r="DL8" s="26">
        <f t="shared" si="271"/>
        <v>236.62283737024219</v>
      </c>
      <c r="DM8" s="34"/>
      <c r="DN8" s="159">
        <v>4</v>
      </c>
      <c r="DO8" s="160">
        <f t="shared" si="272"/>
        <v>-12.384705882352941</v>
      </c>
      <c r="DP8" s="161">
        <f t="shared" si="36"/>
        <v>-5.1903114186851208E-2</v>
      </c>
      <c r="DQ8" s="161">
        <f t="shared" si="37"/>
        <v>0.22145328719723184</v>
      </c>
      <c r="DR8" s="161">
        <f t="shared" si="38"/>
        <v>0.83044982698961933</v>
      </c>
      <c r="DS8" s="26">
        <f t="shared" si="39"/>
        <v>157.34256055363321</v>
      </c>
      <c r="DT8" s="34"/>
      <c r="DU8" s="159">
        <v>4</v>
      </c>
      <c r="DV8" s="160">
        <f t="shared" si="273"/>
        <v>-23.004117647058823</v>
      </c>
      <c r="DW8" s="161">
        <f t="shared" si="40"/>
        <v>-5.1903114186851215E-2</v>
      </c>
      <c r="DX8" s="161">
        <f t="shared" si="41"/>
        <v>0.22145328719723184</v>
      </c>
      <c r="DY8" s="161">
        <f t="shared" si="42"/>
        <v>0.83044982698961944</v>
      </c>
      <c r="DZ8" s="26">
        <f t="shared" si="43"/>
        <v>387.9147404844291</v>
      </c>
      <c r="EA8" s="34"/>
      <c r="EB8" s="159">
        <v>4</v>
      </c>
      <c r="EC8" s="160">
        <f t="shared" si="274"/>
        <v>-26.078235294117647</v>
      </c>
      <c r="ED8" s="161">
        <f t="shared" si="44"/>
        <v>-5.1903114186851208E-2</v>
      </c>
      <c r="EE8" s="161">
        <f t="shared" si="45"/>
        <v>0.22145328719723184</v>
      </c>
      <c r="EF8" s="161">
        <f t="shared" si="46"/>
        <v>0.83044982698961933</v>
      </c>
      <c r="EG8" s="26">
        <f t="shared" si="47"/>
        <v>476.30173010380622</v>
      </c>
      <c r="EH8" s="34"/>
      <c r="EI8" s="159">
        <v>4</v>
      </c>
      <c r="EJ8" s="160">
        <f t="shared" si="275"/>
        <v>-29.152941176470591</v>
      </c>
      <c r="EK8" s="161">
        <f t="shared" si="48"/>
        <v>-5.1903114186851215E-2</v>
      </c>
      <c r="EL8" s="161">
        <f t="shared" si="49"/>
        <v>0.22145328719723187</v>
      </c>
      <c r="EM8" s="161">
        <f t="shared" si="50"/>
        <v>0.83044982698961944</v>
      </c>
      <c r="EN8" s="26">
        <f t="shared" si="51"/>
        <v>548.09965397923884</v>
      </c>
      <c r="EP8" s="159">
        <v>4</v>
      </c>
      <c r="EQ8" s="160">
        <f t="shared" si="52"/>
        <v>-32.24</v>
      </c>
      <c r="ER8" s="161">
        <f t="shared" si="53"/>
        <v>-5.1903114186851201E-2</v>
      </c>
      <c r="ES8" s="161">
        <f t="shared" si="54"/>
        <v>0.22145328719723184</v>
      </c>
      <c r="ET8" s="161">
        <f t="shared" si="55"/>
        <v>0.83044982698961922</v>
      </c>
      <c r="EU8" s="26">
        <f t="shared" si="56"/>
        <v>619.29356401384075</v>
      </c>
      <c r="EW8" s="159">
        <v>4</v>
      </c>
      <c r="EX8" s="160">
        <f t="shared" si="57"/>
        <v>-19.901764705882353</v>
      </c>
      <c r="EY8" s="161">
        <f t="shared" si="58"/>
        <v>-5.1903114186851208E-2</v>
      </c>
      <c r="EZ8" s="161">
        <f t="shared" si="59"/>
        <v>0.22145328719723187</v>
      </c>
      <c r="FA8" s="161">
        <f t="shared" si="60"/>
        <v>0.83044982698961933</v>
      </c>
      <c r="FB8" s="26">
        <f t="shared" si="61"/>
        <v>-672.55584775086504</v>
      </c>
      <c r="FD8" s="159">
        <v>4</v>
      </c>
      <c r="FE8" s="160">
        <f t="shared" si="62"/>
        <v>-16.168823529411764</v>
      </c>
      <c r="FF8" s="161">
        <f t="shared" si="63"/>
        <v>-5.1903114186851208E-2</v>
      </c>
      <c r="FG8" s="161">
        <f t="shared" si="64"/>
        <v>0.22145328719723179</v>
      </c>
      <c r="FH8" s="161">
        <f t="shared" si="65"/>
        <v>0.83044982698961933</v>
      </c>
      <c r="FI8" s="26">
        <f t="shared" si="66"/>
        <v>-724.98048442906565</v>
      </c>
      <c r="FK8" s="159">
        <v>4</v>
      </c>
      <c r="FL8" s="160">
        <f t="shared" si="67"/>
        <v>-14.036</v>
      </c>
      <c r="FM8" s="161">
        <f t="shared" si="68"/>
        <v>-5.7777777777777768E-2</v>
      </c>
      <c r="FN8" s="161">
        <f t="shared" si="69"/>
        <v>0.24888888888888885</v>
      </c>
      <c r="FO8" s="161">
        <f t="shared" si="70"/>
        <v>0.80888888888888877</v>
      </c>
      <c r="FP8" s="26">
        <f t="shared" si="71"/>
        <v>-767.64799999999991</v>
      </c>
      <c r="FR8" s="159">
        <v>4</v>
      </c>
      <c r="FS8" s="160">
        <f t="shared" si="72"/>
        <v>-23.004117647058823</v>
      </c>
      <c r="FT8" s="161">
        <f t="shared" si="73"/>
        <v>-5.1903114186851215E-2</v>
      </c>
      <c r="FU8" s="161">
        <f t="shared" si="74"/>
        <v>0.22145328719723184</v>
      </c>
      <c r="FV8" s="161">
        <f t="shared" si="75"/>
        <v>0.83044982698961944</v>
      </c>
      <c r="FW8" s="26">
        <f t="shared" si="76"/>
        <v>-559.19612456747404</v>
      </c>
      <c r="FY8" s="159">
        <v>4</v>
      </c>
      <c r="FZ8" s="160">
        <f t="shared" si="77"/>
        <v>-26.078235294117647</v>
      </c>
      <c r="GA8" s="161">
        <f t="shared" si="78"/>
        <v>-5.1903114186851208E-2</v>
      </c>
      <c r="GB8" s="161">
        <f t="shared" si="79"/>
        <v>0.22145328719723184</v>
      </c>
      <c r="GC8" s="161">
        <f t="shared" si="80"/>
        <v>0.83044982698961933</v>
      </c>
      <c r="GD8" s="26">
        <f t="shared" si="81"/>
        <v>-456.03543252595159</v>
      </c>
      <c r="GF8" s="159">
        <v>4</v>
      </c>
      <c r="GG8" s="160">
        <f t="shared" si="82"/>
        <v>-29.152941176470591</v>
      </c>
      <c r="GH8" s="161">
        <f t="shared" si="83"/>
        <v>-5.1903114186851215E-2</v>
      </c>
      <c r="GI8" s="161">
        <f t="shared" si="84"/>
        <v>0.22145328719723187</v>
      </c>
      <c r="GJ8" s="161">
        <f t="shared" si="85"/>
        <v>0.83044982698961944</v>
      </c>
      <c r="GK8" s="26">
        <f t="shared" si="86"/>
        <v>-354.08553633217991</v>
      </c>
      <c r="GM8" s="159">
        <v>4</v>
      </c>
      <c r="GN8" s="160">
        <f t="shared" si="87"/>
        <v>-32.24</v>
      </c>
      <c r="GO8" s="161">
        <f t="shared" si="88"/>
        <v>-5.1903114186851201E-2</v>
      </c>
      <c r="GP8" s="161">
        <f t="shared" si="89"/>
        <v>0.22145328719723184</v>
      </c>
      <c r="GQ8" s="161">
        <f t="shared" si="90"/>
        <v>0.83044982698961922</v>
      </c>
      <c r="GR8" s="26">
        <f t="shared" si="91"/>
        <v>-251.71986159169546</v>
      </c>
      <c r="GT8" s="159">
        <v>4</v>
      </c>
      <c r="GU8" s="160">
        <v>26.97</v>
      </c>
      <c r="GV8" s="275"/>
      <c r="GW8" s="276"/>
      <c r="GX8" s="277"/>
      <c r="GY8" s="26">
        <v>-582.57000000000005</v>
      </c>
      <c r="HA8" s="159">
        <v>4</v>
      </c>
      <c r="HB8" s="160">
        <f t="shared" si="92"/>
        <v>30.024705882352944</v>
      </c>
      <c r="HC8" s="161">
        <f t="shared" si="93"/>
        <v>-5.1903114186851208E-2</v>
      </c>
      <c r="HD8" s="161">
        <f t="shared" si="94"/>
        <v>0.22145328719723187</v>
      </c>
      <c r="HE8" s="161">
        <f t="shared" si="95"/>
        <v>0.83044982698961933</v>
      </c>
      <c r="HF8" s="26">
        <f t="shared" si="96"/>
        <v>-644.38698961937712</v>
      </c>
      <c r="HH8" s="159">
        <v>4</v>
      </c>
      <c r="HI8" s="160">
        <f t="shared" si="97"/>
        <v>33.098235294117643</v>
      </c>
      <c r="HJ8" s="161">
        <f t="shared" si="98"/>
        <v>-5.1903114186851201E-2</v>
      </c>
      <c r="HK8" s="161">
        <f t="shared" si="99"/>
        <v>0.22145328719723181</v>
      </c>
      <c r="HL8" s="161">
        <f t="shared" si="100"/>
        <v>0.83044982698961922</v>
      </c>
      <c r="HM8" s="26">
        <f t="shared" si="101"/>
        <v>-705.99307958477493</v>
      </c>
      <c r="HO8" s="159">
        <v>4</v>
      </c>
      <c r="HP8" s="160">
        <f t="shared" si="102"/>
        <v>23.921764705882353</v>
      </c>
      <c r="HQ8" s="161">
        <f t="shared" si="103"/>
        <v>-5.1903114186851208E-2</v>
      </c>
      <c r="HR8" s="161">
        <f t="shared" si="104"/>
        <v>0.22145328719723181</v>
      </c>
      <c r="HS8" s="161">
        <f t="shared" si="105"/>
        <v>0.83044982698961933</v>
      </c>
      <c r="HT8" s="26">
        <f t="shared" si="106"/>
        <v>-479.84276816608997</v>
      </c>
      <c r="HV8" s="159">
        <v>4</v>
      </c>
      <c r="HW8" s="160">
        <f t="shared" si="107"/>
        <v>20.821176470588235</v>
      </c>
      <c r="HX8" s="161">
        <f t="shared" si="108"/>
        <v>-5.1903114186851215E-2</v>
      </c>
      <c r="HY8" s="161">
        <f t="shared" si="109"/>
        <v>0.22145328719723187</v>
      </c>
      <c r="HZ8" s="161">
        <f t="shared" si="110"/>
        <v>0.83044982698961944</v>
      </c>
      <c r="IA8" s="26">
        <f t="shared" si="111"/>
        <v>-376.41190311418688</v>
      </c>
      <c r="IC8" s="159">
        <v>4</v>
      </c>
      <c r="ID8" s="160">
        <v>17.75</v>
      </c>
      <c r="IE8" s="275"/>
      <c r="IF8" s="276"/>
      <c r="IG8" s="277"/>
      <c r="IH8" s="26">
        <v>-280.44</v>
      </c>
      <c r="IJ8" s="159">
        <v>4</v>
      </c>
      <c r="IK8" s="160">
        <f t="shared" si="112"/>
        <v>14.647058823529411</v>
      </c>
      <c r="IL8" s="161">
        <f t="shared" si="113"/>
        <v>-5.1903114186851215E-2</v>
      </c>
      <c r="IM8" s="161">
        <f t="shared" si="114"/>
        <v>0.22145328719723181</v>
      </c>
      <c r="IN8" s="161">
        <f t="shared" si="115"/>
        <v>0.83044982698961944</v>
      </c>
      <c r="IO8" s="26">
        <f t="shared" si="116"/>
        <v>-184.31391003460209</v>
      </c>
      <c r="IQ8" s="159">
        <v>4</v>
      </c>
      <c r="IR8" s="160">
        <f t="shared" si="117"/>
        <v>36.338823529411762</v>
      </c>
      <c r="IS8" s="161">
        <f t="shared" si="118"/>
        <v>-5.1903114186851215E-2</v>
      </c>
      <c r="IT8" s="161">
        <f t="shared" si="119"/>
        <v>0.22145328719723181</v>
      </c>
      <c r="IU8" s="161">
        <f t="shared" si="120"/>
        <v>0.83044982698961944</v>
      </c>
      <c r="IV8" s="26">
        <f t="shared" si="121"/>
        <v>488.32664359861593</v>
      </c>
      <c r="IX8" s="159">
        <v>4</v>
      </c>
      <c r="IY8" s="160">
        <f t="shared" si="122"/>
        <v>39.208235294117642</v>
      </c>
      <c r="IZ8" s="161">
        <f t="shared" si="123"/>
        <v>-5.1903114186851208E-2</v>
      </c>
      <c r="JA8" s="161">
        <f t="shared" si="124"/>
        <v>0.22145328719723179</v>
      </c>
      <c r="JB8" s="161">
        <f t="shared" si="125"/>
        <v>0.83044982698961933</v>
      </c>
      <c r="JC8" s="26">
        <f t="shared" si="126"/>
        <v>418.13591695501725</v>
      </c>
      <c r="JE8" s="159">
        <v>4</v>
      </c>
      <c r="JF8" s="160">
        <f t="shared" si="127"/>
        <v>42.045882352941177</v>
      </c>
      <c r="JG8" s="161">
        <f t="shared" si="128"/>
        <v>-5.1903114186851215E-2</v>
      </c>
      <c r="JH8" s="161">
        <f t="shared" si="129"/>
        <v>0.22145328719723187</v>
      </c>
      <c r="JI8" s="161">
        <f t="shared" si="130"/>
        <v>0.83044982698961944</v>
      </c>
      <c r="JJ8" s="26">
        <f t="shared" si="131"/>
        <v>345.44830449826992</v>
      </c>
      <c r="JL8" s="159">
        <v>4</v>
      </c>
      <c r="JM8" s="160">
        <f t="shared" si="132"/>
        <v>33.352941176470587</v>
      </c>
      <c r="JN8" s="161">
        <f t="shared" si="133"/>
        <v>-5.1903114186851208E-2</v>
      </c>
      <c r="JO8" s="161">
        <f t="shared" si="134"/>
        <v>0.22145328719723184</v>
      </c>
      <c r="JP8" s="161">
        <f t="shared" si="135"/>
        <v>0.83044982698961933</v>
      </c>
      <c r="JQ8" s="26">
        <f t="shared" si="136"/>
        <v>555.52221453287189</v>
      </c>
      <c r="JS8" s="159">
        <v>4</v>
      </c>
      <c r="JT8" s="160">
        <f t="shared" si="137"/>
        <v>30.419999999999998</v>
      </c>
      <c r="JU8" s="161">
        <f t="shared" si="138"/>
        <v>-5.1903114186851208E-2</v>
      </c>
      <c r="JV8" s="161">
        <f t="shared" si="139"/>
        <v>0.22145328719723179</v>
      </c>
      <c r="JW8" s="161">
        <f t="shared" si="140"/>
        <v>0.83044982698961933</v>
      </c>
      <c r="JX8" s="26">
        <f t="shared" si="141"/>
        <v>623.85826989619363</v>
      </c>
      <c r="JZ8" s="159">
        <v>4</v>
      </c>
      <c r="KA8" s="160">
        <f t="shared" si="142"/>
        <v>27.529411764705884</v>
      </c>
      <c r="KB8" s="161">
        <f t="shared" si="143"/>
        <v>-5.1903114186851215E-2</v>
      </c>
      <c r="KC8" s="161">
        <f t="shared" si="144"/>
        <v>0.22145328719723187</v>
      </c>
      <c r="KD8" s="161">
        <f t="shared" si="145"/>
        <v>0.83044982698961944</v>
      </c>
      <c r="KE8" s="26">
        <f t="shared" si="146"/>
        <v>691.27474048442912</v>
      </c>
      <c r="KG8" s="159">
        <v>4</v>
      </c>
      <c r="KH8" s="160">
        <f t="shared" si="147"/>
        <v>24.062352941176471</v>
      </c>
      <c r="KI8" s="161">
        <f t="shared" si="148"/>
        <v>-5.1903114186851208E-2</v>
      </c>
      <c r="KJ8" s="161">
        <f t="shared" si="149"/>
        <v>0.22145328719723179</v>
      </c>
      <c r="KK8" s="161">
        <f t="shared" si="150"/>
        <v>0.83044982698961933</v>
      </c>
      <c r="KL8" s="26">
        <f t="shared" si="151"/>
        <v>735.75086505190302</v>
      </c>
      <c r="KN8" s="159">
        <v>4</v>
      </c>
      <c r="KO8" s="160">
        <f t="shared" si="152"/>
        <v>-22.902352941176471</v>
      </c>
      <c r="KP8" s="161">
        <f t="shared" si="153"/>
        <v>-5.1903114186851208E-2</v>
      </c>
      <c r="KQ8" s="161">
        <f t="shared" si="154"/>
        <v>0.22145328719723184</v>
      </c>
      <c r="KR8" s="161">
        <f t="shared" si="155"/>
        <v>0.83044982698961933</v>
      </c>
      <c r="KS8" s="26">
        <f t="shared" si="156"/>
        <v>422.2715570934256</v>
      </c>
      <c r="KU8" s="159">
        <v>4</v>
      </c>
      <c r="KV8" s="160">
        <f t="shared" si="157"/>
        <v>-16.305882352941175</v>
      </c>
      <c r="KW8" s="161">
        <f t="shared" si="158"/>
        <v>-5.1903114186851208E-2</v>
      </c>
      <c r="KX8" s="161">
        <f t="shared" si="159"/>
        <v>0.22145328719723181</v>
      </c>
      <c r="KY8" s="161">
        <f t="shared" si="160"/>
        <v>0.83044982698961933</v>
      </c>
      <c r="KZ8" s="26">
        <f t="shared" si="161"/>
        <v>357.16096885813147</v>
      </c>
      <c r="LB8" s="159">
        <v>4</v>
      </c>
      <c r="LC8" s="160">
        <f t="shared" si="162"/>
        <v>-10.005882352941176</v>
      </c>
      <c r="LD8" s="161">
        <f t="shared" si="163"/>
        <v>-5.1903114186851215E-2</v>
      </c>
      <c r="LE8" s="161">
        <f t="shared" si="164"/>
        <v>0.22145328719723184</v>
      </c>
      <c r="LF8" s="161">
        <f t="shared" si="165"/>
        <v>0.83044982698961944</v>
      </c>
      <c r="LG8" s="26">
        <f t="shared" si="166"/>
        <v>288.62782006920418</v>
      </c>
      <c r="LI8" s="159">
        <v>4</v>
      </c>
      <c r="LJ8" s="160">
        <f t="shared" si="167"/>
        <v>-29.459411764705884</v>
      </c>
      <c r="LK8" s="161">
        <f t="shared" si="168"/>
        <v>-5.1903114186851215E-2</v>
      </c>
      <c r="LL8" s="161">
        <f t="shared" si="169"/>
        <v>0.22145328719723187</v>
      </c>
      <c r="LM8" s="161">
        <f t="shared" si="170"/>
        <v>0.83044982698961944</v>
      </c>
      <c r="LN8" s="26">
        <f t="shared" si="171"/>
        <v>479.12747404844293</v>
      </c>
      <c r="LP8" s="159">
        <v>4</v>
      </c>
      <c r="LQ8" s="160">
        <f t="shared" si="172"/>
        <v>-36.035882352941179</v>
      </c>
      <c r="LR8" s="161">
        <f t="shared" si="173"/>
        <v>-5.1903114186851215E-2</v>
      </c>
      <c r="LS8" s="161">
        <f t="shared" si="174"/>
        <v>0.22145328719723187</v>
      </c>
      <c r="LT8" s="161">
        <f t="shared" si="175"/>
        <v>0.83044982698961944</v>
      </c>
      <c r="LU8" s="26">
        <f t="shared" si="176"/>
        <v>548.46449826989624</v>
      </c>
      <c r="LW8" s="159">
        <v>4</v>
      </c>
      <c r="LX8" s="160">
        <f t="shared" si="177"/>
        <v>-38.97529411764706</v>
      </c>
      <c r="LY8" s="161">
        <f t="shared" si="178"/>
        <v>-5.1903114186851208E-2</v>
      </c>
      <c r="LZ8" s="161">
        <f t="shared" si="179"/>
        <v>0.22145328719723179</v>
      </c>
      <c r="MA8" s="161">
        <f t="shared" si="180"/>
        <v>0.83044982698961933</v>
      </c>
      <c r="MB8" s="26">
        <f t="shared" si="181"/>
        <v>617.72567474048435</v>
      </c>
      <c r="MD8" s="159">
        <v>4</v>
      </c>
      <c r="ME8" s="160">
        <f t="shared" si="182"/>
        <v>-41.885882352941174</v>
      </c>
      <c r="MF8" s="161">
        <f t="shared" si="183"/>
        <v>-5.1903114186851215E-2</v>
      </c>
      <c r="MG8" s="161">
        <f t="shared" si="184"/>
        <v>0.22145328719723181</v>
      </c>
      <c r="MH8" s="161">
        <f t="shared" si="185"/>
        <v>0.83044982698961944</v>
      </c>
      <c r="MI8" s="26">
        <f t="shared" si="186"/>
        <v>685.74892733564013</v>
      </c>
      <c r="MK8" s="159">
        <v>4</v>
      </c>
      <c r="ML8" s="160">
        <f t="shared" si="187"/>
        <v>-22.902352941176471</v>
      </c>
      <c r="MM8" s="161">
        <f t="shared" si="188"/>
        <v>-5.1903114186851208E-2</v>
      </c>
      <c r="MN8" s="161">
        <f t="shared" si="189"/>
        <v>0.22145328719723184</v>
      </c>
      <c r="MO8" s="161">
        <f t="shared" si="190"/>
        <v>0.83044982698961933</v>
      </c>
      <c r="MP8" s="26">
        <f t="shared" si="191"/>
        <v>-795.48844290657439</v>
      </c>
      <c r="MR8" s="159">
        <v>4</v>
      </c>
      <c r="MS8" s="160">
        <f t="shared" si="192"/>
        <v>-16.305882352941175</v>
      </c>
      <c r="MT8" s="161">
        <f t="shared" si="193"/>
        <v>-5.1903114186851208E-2</v>
      </c>
      <c r="MU8" s="161">
        <f t="shared" si="194"/>
        <v>0.22145328719723181</v>
      </c>
      <c r="MV8" s="161">
        <f t="shared" si="195"/>
        <v>0.83044982698961933</v>
      </c>
      <c r="MW8" s="26">
        <f t="shared" si="196"/>
        <v>-894.99847750865047</v>
      </c>
      <c r="MY8" s="159">
        <v>4</v>
      </c>
      <c r="MZ8" s="160">
        <f t="shared" si="197"/>
        <v>-10.005882352941176</v>
      </c>
      <c r="NA8" s="161">
        <f t="shared" si="198"/>
        <v>-5.1903114186851215E-2</v>
      </c>
      <c r="NB8" s="161">
        <f t="shared" si="199"/>
        <v>0.22145328719723184</v>
      </c>
      <c r="NC8" s="161">
        <f t="shared" si="200"/>
        <v>0.83044982698961944</v>
      </c>
      <c r="ND8" s="26">
        <f t="shared" si="201"/>
        <v>-994.20069204152253</v>
      </c>
      <c r="NF8" s="159">
        <v>4</v>
      </c>
      <c r="NG8" s="160">
        <f t="shared" si="202"/>
        <v>-29.459411764705884</v>
      </c>
      <c r="NH8" s="161">
        <f t="shared" si="203"/>
        <v>-5.1903114186851215E-2</v>
      </c>
      <c r="NI8" s="161">
        <f t="shared" si="204"/>
        <v>0.22145328719723187</v>
      </c>
      <c r="NJ8" s="161">
        <f t="shared" si="205"/>
        <v>0.83044982698961944</v>
      </c>
      <c r="NK8" s="26">
        <f t="shared" si="206"/>
        <v>-695.55875432525954</v>
      </c>
      <c r="NM8" s="159">
        <v>4</v>
      </c>
      <c r="NN8" s="160">
        <f t="shared" si="207"/>
        <v>-36.035882352941179</v>
      </c>
      <c r="NO8" s="161">
        <f t="shared" si="208"/>
        <v>-5.1903114186851215E-2</v>
      </c>
      <c r="NP8" s="161">
        <f t="shared" si="209"/>
        <v>0.22145328719723187</v>
      </c>
      <c r="NQ8" s="161">
        <f t="shared" si="210"/>
        <v>0.83044982698961944</v>
      </c>
      <c r="NR8" s="26">
        <f t="shared" si="211"/>
        <v>-594.00802768166091</v>
      </c>
      <c r="NT8" s="159">
        <v>4</v>
      </c>
      <c r="NU8" s="160">
        <f t="shared" si="212"/>
        <v>-38.97529411764706</v>
      </c>
      <c r="NV8" s="161">
        <f t="shared" si="213"/>
        <v>-5.1903114186851208E-2</v>
      </c>
      <c r="NW8" s="161">
        <f t="shared" si="214"/>
        <v>0.22145328719723179</v>
      </c>
      <c r="NX8" s="161">
        <f t="shared" si="215"/>
        <v>0.83044982698961933</v>
      </c>
      <c r="NY8" s="26">
        <f t="shared" si="216"/>
        <v>-486.93757785467119</v>
      </c>
      <c r="OA8" s="159">
        <v>4</v>
      </c>
      <c r="OB8" s="160">
        <f t="shared" si="217"/>
        <v>-41.885882352941174</v>
      </c>
      <c r="OC8" s="161">
        <f t="shared" si="276"/>
        <v>-5.1903114186851215E-2</v>
      </c>
      <c r="OD8" s="161">
        <f t="shared" si="277"/>
        <v>0.22145328719723181</v>
      </c>
      <c r="OE8" s="161">
        <f t="shared" si="278"/>
        <v>0.83044982698961944</v>
      </c>
      <c r="OF8" s="26">
        <f t="shared" si="279"/>
        <v>-380.78339100346022</v>
      </c>
      <c r="OH8" s="159">
        <v>4</v>
      </c>
      <c r="OI8" s="160">
        <f t="shared" si="222"/>
        <v>36.338823529411762</v>
      </c>
      <c r="OJ8" s="161">
        <f t="shared" si="223"/>
        <v>-5.1903114186851215E-2</v>
      </c>
      <c r="OK8" s="161">
        <f t="shared" si="224"/>
        <v>0.22145328719723181</v>
      </c>
      <c r="OL8" s="161">
        <f t="shared" si="225"/>
        <v>0.83044982698961944</v>
      </c>
      <c r="OM8" s="26">
        <f t="shared" si="226"/>
        <v>-702.46256055363324</v>
      </c>
      <c r="OO8" s="159">
        <v>4</v>
      </c>
      <c r="OP8" s="160">
        <f t="shared" si="227"/>
        <v>39.208235294117642</v>
      </c>
      <c r="OQ8" s="161">
        <f t="shared" si="228"/>
        <v>-5.1903114186851208E-2</v>
      </c>
      <c r="OR8" s="161">
        <f t="shared" si="229"/>
        <v>0.22145328719723179</v>
      </c>
      <c r="OS8" s="161">
        <f t="shared" si="230"/>
        <v>0.83044982698961933</v>
      </c>
      <c r="OT8" s="26">
        <f t="shared" si="231"/>
        <v>-805.9011764705881</v>
      </c>
      <c r="OV8" s="159">
        <v>4</v>
      </c>
      <c r="OW8" s="160">
        <f t="shared" si="232"/>
        <v>42.045882352941177</v>
      </c>
      <c r="OX8" s="161">
        <f t="shared" si="233"/>
        <v>-5.1903114186851215E-2</v>
      </c>
      <c r="OY8" s="161">
        <f t="shared" si="234"/>
        <v>0.22145328719723187</v>
      </c>
      <c r="OZ8" s="161">
        <f t="shared" si="235"/>
        <v>0.83044982698961944</v>
      </c>
      <c r="PA8" s="26">
        <f t="shared" si="236"/>
        <v>-909.63653979238757</v>
      </c>
      <c r="PC8" s="159">
        <v>4</v>
      </c>
      <c r="PD8" s="160">
        <f t="shared" si="237"/>
        <v>33.352941176470587</v>
      </c>
      <c r="PE8" s="161">
        <f t="shared" si="238"/>
        <v>-5.1903114186851208E-2</v>
      </c>
      <c r="PF8" s="161">
        <f t="shared" si="239"/>
        <v>0.22145328719723184</v>
      </c>
      <c r="PG8" s="161">
        <f t="shared" si="240"/>
        <v>0.83044982698961933</v>
      </c>
      <c r="PH8" s="26">
        <f t="shared" si="241"/>
        <v>-594.79307958477511</v>
      </c>
      <c r="PJ8" s="159">
        <v>4</v>
      </c>
      <c r="PK8" s="160">
        <f t="shared" si="242"/>
        <v>30.419999999999998</v>
      </c>
      <c r="PL8" s="161">
        <f t="shared" si="243"/>
        <v>-5.1903114186851208E-2</v>
      </c>
      <c r="PM8" s="161">
        <f t="shared" si="244"/>
        <v>0.22145328719723179</v>
      </c>
      <c r="PN8" s="161">
        <f t="shared" si="245"/>
        <v>0.83044982698961933</v>
      </c>
      <c r="PO8" s="26">
        <f t="shared" si="246"/>
        <v>-492.55141868512106</v>
      </c>
      <c r="PQ8" s="159">
        <v>4</v>
      </c>
      <c r="PR8" s="160">
        <f t="shared" si="247"/>
        <v>27.529411764705884</v>
      </c>
      <c r="PS8" s="161">
        <f t="shared" si="248"/>
        <v>-5.1903114186851215E-2</v>
      </c>
      <c r="PT8" s="161">
        <f t="shared" si="249"/>
        <v>0.22145328719723187</v>
      </c>
      <c r="PU8" s="161">
        <f t="shared" si="250"/>
        <v>0.83044982698961944</v>
      </c>
      <c r="PV8" s="26">
        <f t="shared" si="251"/>
        <v>-385.58948096885814</v>
      </c>
      <c r="PX8" s="159">
        <v>4</v>
      </c>
      <c r="PY8" s="160">
        <f t="shared" si="252"/>
        <v>24.062352941176471</v>
      </c>
      <c r="PZ8" s="161">
        <f t="shared" si="253"/>
        <v>-5.1903114186851208E-2</v>
      </c>
      <c r="QA8" s="161">
        <f t="shared" si="254"/>
        <v>0.22145328719723179</v>
      </c>
      <c r="QB8" s="161">
        <f t="shared" si="255"/>
        <v>0.83044982698961933</v>
      </c>
      <c r="QC8" s="26">
        <f t="shared" si="256"/>
        <v>-280.05536332179929</v>
      </c>
      <c r="QE8" s="159">
        <v>2</v>
      </c>
      <c r="QF8" s="162">
        <v>1</v>
      </c>
      <c r="QG8" s="297" t="s">
        <v>15</v>
      </c>
      <c r="QH8" s="12">
        <v>120</v>
      </c>
      <c r="QI8" s="161">
        <f>(($F$13-$Z$6)*($F$13-$AD$6))/(($V$6-$Z$6)*($V$6-$AD$6))</f>
        <v>5.0657874780449599E-3</v>
      </c>
      <c r="QJ8" s="161">
        <f>(($F$13-$V$6)*($F$13-$AD$6))/(($Z$6-$V$6)*($Z$6-$AD$6))</f>
        <v>-2.0162529855976292E-2</v>
      </c>
      <c r="QK8" s="161">
        <f>(($F$13-$V$6)*($F$13-$Z$6))/(($AD$6-$V$6)*($AD$6-$Z$6))</f>
        <v>1.0150967423779311</v>
      </c>
      <c r="QL8" s="92">
        <f>QI8*$X$6+QJ8*$AB$6+QK8*$AF$6</f>
        <v>242.51869588282136</v>
      </c>
      <c r="QM8" s="12">
        <f>$V$6</f>
        <v>510.42</v>
      </c>
      <c r="QN8" s="12">
        <f>$AF$6</f>
        <v>247.2</v>
      </c>
      <c r="QO8" s="163">
        <f t="shared" si="257"/>
        <v>1.2411414258364445E-2</v>
      </c>
      <c r="QP8" s="34"/>
      <c r="QQ8" s="159">
        <v>2</v>
      </c>
      <c r="QR8" s="162">
        <v>1</v>
      </c>
      <c r="QS8" s="297" t="s">
        <v>15</v>
      </c>
      <c r="QT8" s="12">
        <v>120</v>
      </c>
      <c r="QU8" s="161">
        <f>(($F$13-$AT$6)*($F$13-$AX$6))/(($AP$6-$AT$6)*($AP$6-$AX$6))</f>
        <v>1.3101494353588726E-2</v>
      </c>
      <c r="QV8" s="161">
        <f>(($F$13-$AP$6)*($F$13-$AX$6))/(($AT$6-$AP$6)*($AT$6-$AX$6))</f>
        <v>-5.175316586172609E-2</v>
      </c>
      <c r="QW8" s="161">
        <f>(($F$13-$AP$6)*($F$13-$AT$6))/(($AX$6-$AP$6)*($AX$6-$AT$6))</f>
        <v>1.0386516715081375</v>
      </c>
      <c r="QX8" s="92">
        <f>QU8*$AR$6+QV8*$AV$6+QW8*$AZ$6</f>
        <v>159.00848782296549</v>
      </c>
      <c r="QY8" s="16">
        <f>$AP$6</f>
        <v>200.39</v>
      </c>
      <c r="QZ8" s="16">
        <f>$AZ$6</f>
        <v>178.26</v>
      </c>
      <c r="RA8" s="163">
        <f t="shared" si="258"/>
        <v>1.8929807088985267E-2</v>
      </c>
    </row>
    <row r="9" spans="1:473" ht="15.75" customHeight="1" thickBot="1">
      <c r="B9" s="95"/>
      <c r="C9" s="96"/>
      <c r="D9" s="96"/>
      <c r="E9" s="168" t="s">
        <v>307</v>
      </c>
      <c r="F9" s="328" t="s">
        <v>398</v>
      </c>
      <c r="G9" s="329"/>
      <c r="H9" s="329"/>
      <c r="I9" s="329"/>
      <c r="J9" s="329"/>
      <c r="K9" s="329"/>
      <c r="L9" s="329"/>
      <c r="M9" s="113">
        <v>0</v>
      </c>
      <c r="O9" s="159">
        <v>5</v>
      </c>
      <c r="P9" s="164" t="s">
        <v>114</v>
      </c>
      <c r="Q9" s="164" t="s">
        <v>298</v>
      </c>
      <c r="R9" s="12">
        <v>-120</v>
      </c>
      <c r="S9" s="164" t="s">
        <v>299</v>
      </c>
      <c r="T9" s="162">
        <v>0</v>
      </c>
      <c r="U9" s="8" t="s">
        <v>71</v>
      </c>
      <c r="V9" s="101">
        <f>Gooseneck!$M$14</f>
        <v>353.96</v>
      </c>
      <c r="W9" s="111" t="s">
        <v>72</v>
      </c>
      <c r="X9" s="101">
        <v>0</v>
      </c>
      <c r="Y9" s="111" t="s">
        <v>72</v>
      </c>
      <c r="Z9" s="101">
        <f>Gooseneck!$M$20</f>
        <v>176.98</v>
      </c>
      <c r="AA9" s="111" t="s">
        <v>72</v>
      </c>
      <c r="AB9" s="101">
        <f>Gooseneck!$O$20</f>
        <v>594.86</v>
      </c>
      <c r="AC9" s="111" t="s">
        <v>72</v>
      </c>
      <c r="AD9" s="101">
        <v>0</v>
      </c>
      <c r="AE9" s="111" t="s">
        <v>72</v>
      </c>
      <c r="AF9" s="101">
        <f>Gooseneck!$O$17</f>
        <v>480</v>
      </c>
      <c r="AG9" s="165" t="s">
        <v>72</v>
      </c>
      <c r="AH9" s="166"/>
      <c r="AI9" s="159">
        <v>5</v>
      </c>
      <c r="AJ9" s="164" t="s">
        <v>114</v>
      </c>
      <c r="AK9" s="164" t="s">
        <v>298</v>
      </c>
      <c r="AL9" s="12">
        <v>-120</v>
      </c>
      <c r="AM9" s="164" t="s">
        <v>299</v>
      </c>
      <c r="AN9" s="162">
        <v>0</v>
      </c>
      <c r="AO9" s="8" t="s">
        <v>71</v>
      </c>
      <c r="AP9" s="101">
        <f>'Conector@11000 psi'!$M$14</f>
        <v>91.09</v>
      </c>
      <c r="AQ9" s="111" t="s">
        <v>72</v>
      </c>
      <c r="AR9" s="101">
        <v>0</v>
      </c>
      <c r="AS9" s="111" t="s">
        <v>72</v>
      </c>
      <c r="AT9" s="101">
        <f>'Conector@11000 psi'!$M$20</f>
        <v>45.545000000000002</v>
      </c>
      <c r="AU9" s="111" t="s">
        <v>72</v>
      </c>
      <c r="AV9" s="101">
        <f>'Conector@11000 psi'!$O$20</f>
        <v>683.42</v>
      </c>
      <c r="AW9" s="111" t="s">
        <v>72</v>
      </c>
      <c r="AX9" s="101">
        <v>0</v>
      </c>
      <c r="AY9" s="111" t="s">
        <v>72</v>
      </c>
      <c r="AZ9" s="101">
        <f>'Conector@11000 psi'!$O$17</f>
        <v>534.82000000000005</v>
      </c>
      <c r="BA9" s="165" t="s">
        <v>72</v>
      </c>
      <c r="BC9" s="159">
        <v>5</v>
      </c>
      <c r="BD9" s="160">
        <f t="shared" si="259"/>
        <v>28.65625</v>
      </c>
      <c r="BE9" s="161">
        <f t="shared" si="0"/>
        <v>-5.46875E-2</v>
      </c>
      <c r="BF9" s="161">
        <f t="shared" si="1"/>
        <v>0.234375</v>
      </c>
      <c r="BG9" s="161">
        <f t="shared" si="2"/>
        <v>0.8203125</v>
      </c>
      <c r="BH9" s="26">
        <f t="shared" si="3"/>
        <v>379.20468749999998</v>
      </c>
      <c r="BJ9" s="159">
        <v>5</v>
      </c>
      <c r="BK9" s="160">
        <f t="shared" si="260"/>
        <v>31.901250000000001</v>
      </c>
      <c r="BL9" s="161">
        <f t="shared" si="4"/>
        <v>-5.4687499999999993E-2</v>
      </c>
      <c r="BM9" s="161">
        <f t="shared" si="5"/>
        <v>0.234375</v>
      </c>
      <c r="BN9" s="161">
        <f t="shared" si="6"/>
        <v>0.82031249999999989</v>
      </c>
      <c r="BO9" s="26">
        <f t="shared" si="7"/>
        <v>300.57890624999993</v>
      </c>
      <c r="BQ9" s="159">
        <v>5</v>
      </c>
      <c r="BR9" s="160">
        <f t="shared" si="261"/>
        <v>35.166874999999997</v>
      </c>
      <c r="BS9" s="161">
        <f t="shared" si="8"/>
        <v>-5.4687499999999993E-2</v>
      </c>
      <c r="BT9" s="161">
        <f t="shared" si="9"/>
        <v>0.23437499999999997</v>
      </c>
      <c r="BU9" s="161">
        <f t="shared" si="10"/>
        <v>0.8203125</v>
      </c>
      <c r="BV9" s="26">
        <f t="shared" si="11"/>
        <v>218.18203124999999</v>
      </c>
      <c r="BX9" s="159">
        <v>5</v>
      </c>
      <c r="BY9" s="160">
        <f t="shared" si="262"/>
        <v>25.416875000000001</v>
      </c>
      <c r="BZ9" s="161">
        <f t="shared" si="12"/>
        <v>-5.4687499999999993E-2</v>
      </c>
      <c r="CA9" s="161">
        <f t="shared" si="13"/>
        <v>0.23437499999999997</v>
      </c>
      <c r="CB9" s="161">
        <f t="shared" si="14"/>
        <v>0.82031249999999989</v>
      </c>
      <c r="CC9" s="26">
        <f t="shared" si="15"/>
        <v>455.41289062499993</v>
      </c>
      <c r="CE9" s="159">
        <v>5</v>
      </c>
      <c r="CF9" s="160">
        <f t="shared" si="263"/>
        <v>22.122499999999999</v>
      </c>
      <c r="CG9" s="161">
        <f t="shared" si="16"/>
        <v>-5.46875E-2</v>
      </c>
      <c r="CH9" s="161">
        <f t="shared" si="17"/>
        <v>0.234375</v>
      </c>
      <c r="CI9" s="161">
        <f t="shared" si="18"/>
        <v>0.8203125</v>
      </c>
      <c r="CJ9" s="26">
        <f t="shared" si="19"/>
        <v>533.17031250000002</v>
      </c>
      <c r="CL9" s="159">
        <v>5</v>
      </c>
      <c r="CM9" s="160">
        <f t="shared" si="264"/>
        <v>18.854375000000001</v>
      </c>
      <c r="CN9" s="161">
        <f t="shared" si="20"/>
        <v>-5.46875E-2</v>
      </c>
      <c r="CO9" s="161">
        <f t="shared" si="21"/>
        <v>0.234375</v>
      </c>
      <c r="CP9" s="161">
        <f t="shared" si="22"/>
        <v>0.82031249999999989</v>
      </c>
      <c r="CQ9" s="26">
        <f t="shared" si="23"/>
        <v>604.38632812499998</v>
      </c>
      <c r="CS9" s="159">
        <v>5</v>
      </c>
      <c r="CT9" s="160">
        <f t="shared" si="265"/>
        <v>15.5625</v>
      </c>
      <c r="CU9" s="161">
        <f t="shared" si="24"/>
        <v>-5.46875E-2</v>
      </c>
      <c r="CV9" s="161">
        <f t="shared" si="25"/>
        <v>0.234375</v>
      </c>
      <c r="CW9" s="161">
        <f t="shared" si="26"/>
        <v>0.8203125</v>
      </c>
      <c r="CX9" s="26">
        <f t="shared" si="27"/>
        <v>674.95195312500005</v>
      </c>
      <c r="CZ9" s="159">
        <v>5</v>
      </c>
      <c r="DA9" s="160">
        <f t="shared" si="266"/>
        <v>-21.145624999999999</v>
      </c>
      <c r="DB9" s="161">
        <f t="shared" si="28"/>
        <v>-5.46875E-2</v>
      </c>
      <c r="DC9" s="161">
        <f t="shared" si="29"/>
        <v>0.234375</v>
      </c>
      <c r="DD9" s="161">
        <f t="shared" si="30"/>
        <v>0.8203125</v>
      </c>
      <c r="DE9" s="26">
        <f t="shared" si="31"/>
        <v>310.28671874999998</v>
      </c>
      <c r="DG9" s="159">
        <v>5</v>
      </c>
      <c r="DH9" s="160">
        <f t="shared" si="267"/>
        <v>-17.179375</v>
      </c>
      <c r="DI9" s="161">
        <f t="shared" si="268"/>
        <v>-5.4687500000000007E-2</v>
      </c>
      <c r="DJ9" s="161">
        <f t="shared" si="269"/>
        <v>0.23437500000000003</v>
      </c>
      <c r="DK9" s="161">
        <f t="shared" si="270"/>
        <v>0.82031250000000011</v>
      </c>
      <c r="DL9" s="26">
        <f t="shared" si="271"/>
        <v>235.94531250000003</v>
      </c>
      <c r="DM9" s="34"/>
      <c r="DN9" s="159">
        <v>5</v>
      </c>
      <c r="DO9" s="160">
        <f t="shared" si="272"/>
        <v>-13.15875</v>
      </c>
      <c r="DP9" s="161">
        <f t="shared" si="36"/>
        <v>-5.4687499999999993E-2</v>
      </c>
      <c r="DQ9" s="161">
        <f t="shared" si="37"/>
        <v>0.23437499999999997</v>
      </c>
      <c r="DR9" s="161">
        <f t="shared" si="38"/>
        <v>0.8203125</v>
      </c>
      <c r="DS9" s="26">
        <f t="shared" si="39"/>
        <v>156.984375</v>
      </c>
      <c r="DT9" s="34"/>
      <c r="DU9" s="159">
        <v>5</v>
      </c>
      <c r="DV9" s="160">
        <f t="shared" si="273"/>
        <v>-24.441875</v>
      </c>
      <c r="DW9" s="161">
        <f t="shared" si="40"/>
        <v>-5.46875E-2</v>
      </c>
      <c r="DX9" s="161">
        <f t="shared" si="41"/>
        <v>0.23437500000000003</v>
      </c>
      <c r="DY9" s="161">
        <f t="shared" si="42"/>
        <v>0.8203125</v>
      </c>
      <c r="DZ9" s="26">
        <f t="shared" si="43"/>
        <v>386.98710937500005</v>
      </c>
      <c r="EA9" s="34"/>
      <c r="EB9" s="159">
        <v>5</v>
      </c>
      <c r="EC9" s="160">
        <f t="shared" si="274"/>
        <v>-27.708124999999999</v>
      </c>
      <c r="ED9" s="161">
        <f t="shared" si="44"/>
        <v>-5.46875E-2</v>
      </c>
      <c r="EE9" s="161">
        <f t="shared" si="45"/>
        <v>0.23437499999999997</v>
      </c>
      <c r="EF9" s="161">
        <f t="shared" si="46"/>
        <v>0.8203125</v>
      </c>
      <c r="EG9" s="26">
        <f t="shared" si="47"/>
        <v>475.96875</v>
      </c>
      <c r="EH9" s="34"/>
      <c r="EI9" s="159">
        <v>5</v>
      </c>
      <c r="EJ9" s="160">
        <f t="shared" si="275"/>
        <v>-30.975000000000001</v>
      </c>
      <c r="EK9" s="161">
        <f t="shared" si="48"/>
        <v>-5.4687500000000007E-2</v>
      </c>
      <c r="EL9" s="161">
        <f t="shared" si="49"/>
        <v>0.234375</v>
      </c>
      <c r="EM9" s="161">
        <f t="shared" si="50"/>
        <v>0.8203125</v>
      </c>
      <c r="EN9" s="26">
        <f t="shared" si="51"/>
        <v>547.49882812500005</v>
      </c>
      <c r="EP9" s="159">
        <v>5</v>
      </c>
      <c r="EQ9" s="160">
        <f t="shared" si="52"/>
        <v>-34.255000000000003</v>
      </c>
      <c r="ER9" s="161">
        <f t="shared" si="53"/>
        <v>-5.46875E-2</v>
      </c>
      <c r="ES9" s="161">
        <f t="shared" si="54"/>
        <v>0.234375</v>
      </c>
      <c r="ET9" s="161">
        <f t="shared" si="55"/>
        <v>0.82031249999999989</v>
      </c>
      <c r="EU9" s="26">
        <f t="shared" si="56"/>
        <v>618.43476562499995</v>
      </c>
      <c r="EW9" s="159">
        <v>5</v>
      </c>
      <c r="EX9" s="160">
        <f t="shared" si="57"/>
        <v>-21.145624999999999</v>
      </c>
      <c r="EY9" s="161">
        <f t="shared" si="58"/>
        <v>-5.46875E-2</v>
      </c>
      <c r="EZ9" s="161">
        <f t="shared" si="59"/>
        <v>0.234375</v>
      </c>
      <c r="FA9" s="161">
        <f t="shared" si="60"/>
        <v>0.8203125</v>
      </c>
      <c r="FB9" s="26">
        <f t="shared" si="61"/>
        <v>-676.77187499999991</v>
      </c>
      <c r="FD9" s="159">
        <v>5</v>
      </c>
      <c r="FE9" s="160">
        <f t="shared" si="62"/>
        <v>-17.179375</v>
      </c>
      <c r="FF9" s="161">
        <f t="shared" si="63"/>
        <v>-5.4687500000000007E-2</v>
      </c>
      <c r="FG9" s="161">
        <f t="shared" si="64"/>
        <v>0.23437500000000003</v>
      </c>
      <c r="FH9" s="161">
        <f t="shared" si="65"/>
        <v>0.82031250000000011</v>
      </c>
      <c r="FI9" s="26">
        <f t="shared" si="66"/>
        <v>-729.12656250000009</v>
      </c>
      <c r="FK9" s="159">
        <v>5</v>
      </c>
      <c r="FL9" s="160">
        <f t="shared" si="67"/>
        <v>-15.038571428571428</v>
      </c>
      <c r="FM9" s="161">
        <f t="shared" si="68"/>
        <v>-6.1224489795918359E-2</v>
      </c>
      <c r="FN9" s="161">
        <f t="shared" si="69"/>
        <v>0.26530612244897955</v>
      </c>
      <c r="FO9" s="161">
        <f t="shared" si="70"/>
        <v>0.79591836734693866</v>
      </c>
      <c r="FP9" s="26">
        <f t="shared" si="71"/>
        <v>-771.56326530612228</v>
      </c>
      <c r="FR9" s="159">
        <v>5</v>
      </c>
      <c r="FS9" s="160">
        <f t="shared" si="72"/>
        <v>-24.441875</v>
      </c>
      <c r="FT9" s="161">
        <f t="shared" si="73"/>
        <v>-5.46875E-2</v>
      </c>
      <c r="FU9" s="161">
        <f t="shared" si="74"/>
        <v>0.23437500000000003</v>
      </c>
      <c r="FV9" s="161">
        <f t="shared" si="75"/>
        <v>0.8203125</v>
      </c>
      <c r="FW9" s="26">
        <f t="shared" si="76"/>
        <v>-562.82109375000005</v>
      </c>
      <c r="FY9" s="159">
        <v>5</v>
      </c>
      <c r="FZ9" s="160">
        <f t="shared" si="77"/>
        <v>-27.708124999999999</v>
      </c>
      <c r="GA9" s="161">
        <f t="shared" si="78"/>
        <v>-5.46875E-2</v>
      </c>
      <c r="GB9" s="161">
        <f t="shared" si="79"/>
        <v>0.23437499999999997</v>
      </c>
      <c r="GC9" s="161">
        <f t="shared" si="80"/>
        <v>0.8203125</v>
      </c>
      <c r="GD9" s="26">
        <f t="shared" si="81"/>
        <v>-459.71015624999995</v>
      </c>
      <c r="GF9" s="159">
        <v>5</v>
      </c>
      <c r="GG9" s="160">
        <f t="shared" si="82"/>
        <v>-30.975000000000001</v>
      </c>
      <c r="GH9" s="161">
        <f t="shared" si="83"/>
        <v>-5.4687500000000007E-2</v>
      </c>
      <c r="GI9" s="161">
        <f t="shared" si="84"/>
        <v>0.234375</v>
      </c>
      <c r="GJ9" s="161">
        <f t="shared" si="85"/>
        <v>0.8203125</v>
      </c>
      <c r="GK9" s="26">
        <f t="shared" si="86"/>
        <v>-357.79335937499997</v>
      </c>
      <c r="GM9" s="159">
        <v>5</v>
      </c>
      <c r="GN9" s="160">
        <f t="shared" si="87"/>
        <v>-34.255000000000003</v>
      </c>
      <c r="GO9" s="161">
        <f t="shared" si="88"/>
        <v>-5.46875E-2</v>
      </c>
      <c r="GP9" s="161">
        <f t="shared" si="89"/>
        <v>0.234375</v>
      </c>
      <c r="GQ9" s="161">
        <f t="shared" si="90"/>
        <v>0.82031249999999989</v>
      </c>
      <c r="GR9" s="26">
        <f t="shared" si="91"/>
        <v>-255.45585937499996</v>
      </c>
      <c r="GT9" s="159">
        <v>5</v>
      </c>
      <c r="GU9" s="160">
        <v>28.66</v>
      </c>
      <c r="GV9" s="275"/>
      <c r="GW9" s="276"/>
      <c r="GX9" s="277"/>
      <c r="GY9" s="26">
        <v>-581.54</v>
      </c>
      <c r="HA9" s="159">
        <v>5</v>
      </c>
      <c r="HB9" s="160">
        <f t="shared" si="92"/>
        <v>31.901250000000001</v>
      </c>
      <c r="HC9" s="161">
        <f t="shared" si="93"/>
        <v>-5.4687499999999993E-2</v>
      </c>
      <c r="HD9" s="161">
        <f t="shared" si="94"/>
        <v>0.234375</v>
      </c>
      <c r="HE9" s="161">
        <f t="shared" si="95"/>
        <v>0.82031249999999989</v>
      </c>
      <c r="HF9" s="26">
        <f t="shared" si="96"/>
        <v>-643.83046875000002</v>
      </c>
      <c r="HH9" s="159">
        <v>5</v>
      </c>
      <c r="HI9" s="160">
        <f t="shared" si="97"/>
        <v>35.166874999999997</v>
      </c>
      <c r="HJ9" s="161">
        <f t="shared" si="98"/>
        <v>-5.4687499999999993E-2</v>
      </c>
      <c r="HK9" s="161">
        <f t="shared" si="99"/>
        <v>0.23437499999999997</v>
      </c>
      <c r="HL9" s="161">
        <f t="shared" si="100"/>
        <v>0.8203125</v>
      </c>
      <c r="HM9" s="26">
        <f t="shared" si="101"/>
        <v>-705.9140625</v>
      </c>
      <c r="HO9" s="159">
        <v>5</v>
      </c>
      <c r="HP9" s="160">
        <f t="shared" si="102"/>
        <v>25.416875000000001</v>
      </c>
      <c r="HQ9" s="161">
        <f t="shared" si="103"/>
        <v>-5.4687499999999993E-2</v>
      </c>
      <c r="HR9" s="161">
        <f t="shared" si="104"/>
        <v>0.23437499999999997</v>
      </c>
      <c r="HS9" s="161">
        <f t="shared" si="105"/>
        <v>0.82031249999999989</v>
      </c>
      <c r="HT9" s="26">
        <f t="shared" si="106"/>
        <v>-478.83749999999992</v>
      </c>
      <c r="HV9" s="159">
        <v>5</v>
      </c>
      <c r="HW9" s="160">
        <f t="shared" si="107"/>
        <v>22.122499999999999</v>
      </c>
      <c r="HX9" s="161">
        <f t="shared" si="108"/>
        <v>-5.46875E-2</v>
      </c>
      <c r="HY9" s="161">
        <f t="shared" si="109"/>
        <v>0.234375</v>
      </c>
      <c r="HZ9" s="161">
        <f t="shared" si="110"/>
        <v>0.8203125</v>
      </c>
      <c r="IA9" s="26">
        <f t="shared" si="111"/>
        <v>-375.44062500000001</v>
      </c>
      <c r="IC9" s="159">
        <v>5</v>
      </c>
      <c r="ID9" s="160">
        <v>18.850000000000001</v>
      </c>
      <c r="IE9" s="275"/>
      <c r="IF9" s="276"/>
      <c r="IG9" s="277"/>
      <c r="IH9" s="26">
        <v>-279.85000000000002</v>
      </c>
      <c r="IJ9" s="159">
        <v>5</v>
      </c>
      <c r="IK9" s="160">
        <f t="shared" si="112"/>
        <v>15.5625</v>
      </c>
      <c r="IL9" s="161">
        <f t="shared" si="113"/>
        <v>-5.46875E-2</v>
      </c>
      <c r="IM9" s="161">
        <f t="shared" si="114"/>
        <v>0.234375</v>
      </c>
      <c r="IN9" s="161">
        <f t="shared" si="115"/>
        <v>0.8203125</v>
      </c>
      <c r="IO9" s="26">
        <f t="shared" si="116"/>
        <v>-184.11679687499998</v>
      </c>
      <c r="IQ9" s="159">
        <v>5</v>
      </c>
      <c r="IR9" s="160">
        <f t="shared" si="117"/>
        <v>38.61</v>
      </c>
      <c r="IS9" s="161">
        <f t="shared" si="118"/>
        <v>-5.4687499999999993E-2</v>
      </c>
      <c r="IT9" s="161">
        <f t="shared" si="119"/>
        <v>0.234375</v>
      </c>
      <c r="IU9" s="161">
        <f t="shared" si="120"/>
        <v>0.8203125</v>
      </c>
      <c r="IV9" s="26">
        <f t="shared" si="121"/>
        <v>491.57109374999999</v>
      </c>
      <c r="IX9" s="159">
        <v>5</v>
      </c>
      <c r="IY9" s="160">
        <f t="shared" si="122"/>
        <v>41.658749999999998</v>
      </c>
      <c r="IZ9" s="161">
        <f t="shared" si="123"/>
        <v>-5.46875E-2</v>
      </c>
      <c r="JA9" s="161">
        <f t="shared" si="124"/>
        <v>0.23437499999999997</v>
      </c>
      <c r="JB9" s="161">
        <f t="shared" si="125"/>
        <v>0.82031249999999989</v>
      </c>
      <c r="JC9" s="26">
        <f t="shared" si="126"/>
        <v>421.36640624999995</v>
      </c>
      <c r="JE9" s="159">
        <v>5</v>
      </c>
      <c r="JF9" s="160">
        <f t="shared" si="127"/>
        <v>44.673749999999998</v>
      </c>
      <c r="JG9" s="161">
        <f t="shared" si="128"/>
        <v>-5.4687500000000007E-2</v>
      </c>
      <c r="JH9" s="161">
        <f t="shared" si="129"/>
        <v>0.234375</v>
      </c>
      <c r="JI9" s="161">
        <f t="shared" si="130"/>
        <v>0.8203125</v>
      </c>
      <c r="JJ9" s="26">
        <f t="shared" si="131"/>
        <v>348.69843750000001</v>
      </c>
      <c r="JL9" s="159">
        <v>5</v>
      </c>
      <c r="JM9" s="160">
        <f t="shared" si="132"/>
        <v>35.4375</v>
      </c>
      <c r="JN9" s="161">
        <f t="shared" si="133"/>
        <v>-5.46875E-2</v>
      </c>
      <c r="JO9" s="161">
        <f t="shared" si="134"/>
        <v>0.234375</v>
      </c>
      <c r="JP9" s="161">
        <f t="shared" si="135"/>
        <v>0.8203125</v>
      </c>
      <c r="JQ9" s="26">
        <f t="shared" si="136"/>
        <v>558.82734374999995</v>
      </c>
      <c r="JS9" s="159">
        <v>5</v>
      </c>
      <c r="JT9" s="160">
        <f t="shared" si="137"/>
        <v>32.321249999999999</v>
      </c>
      <c r="JU9" s="161">
        <f t="shared" si="138"/>
        <v>-5.46875E-2</v>
      </c>
      <c r="JV9" s="161">
        <f t="shared" si="139"/>
        <v>0.23437499999999997</v>
      </c>
      <c r="JW9" s="161">
        <f t="shared" si="140"/>
        <v>0.8203125</v>
      </c>
      <c r="JX9" s="26">
        <f t="shared" si="141"/>
        <v>627.18515624999998</v>
      </c>
      <c r="JZ9" s="159">
        <v>5</v>
      </c>
      <c r="KA9" s="160">
        <f t="shared" si="142"/>
        <v>29.25</v>
      </c>
      <c r="KB9" s="161">
        <f t="shared" si="143"/>
        <v>-5.46875E-2</v>
      </c>
      <c r="KC9" s="161">
        <f t="shared" si="144"/>
        <v>0.234375</v>
      </c>
      <c r="KD9" s="161">
        <f t="shared" si="145"/>
        <v>0.8203125</v>
      </c>
      <c r="KE9" s="26">
        <f t="shared" si="146"/>
        <v>694.54335937500002</v>
      </c>
      <c r="KG9" s="159">
        <v>5</v>
      </c>
      <c r="KH9" s="160">
        <f t="shared" si="147"/>
        <v>25.56625</v>
      </c>
      <c r="KI9" s="161">
        <f t="shared" si="148"/>
        <v>-5.46875E-2</v>
      </c>
      <c r="KJ9" s="161">
        <f t="shared" si="149"/>
        <v>0.23437499999999994</v>
      </c>
      <c r="KK9" s="161">
        <f t="shared" si="150"/>
        <v>0.8203125</v>
      </c>
      <c r="KL9" s="26">
        <f t="shared" si="151"/>
        <v>737.70703125</v>
      </c>
      <c r="KN9" s="159">
        <v>5</v>
      </c>
      <c r="KO9" s="160">
        <f t="shared" si="152"/>
        <v>-24.333749999999998</v>
      </c>
      <c r="KP9" s="161">
        <f t="shared" si="153"/>
        <v>-5.4687499999999993E-2</v>
      </c>
      <c r="KQ9" s="161">
        <f t="shared" si="154"/>
        <v>0.23437499999999997</v>
      </c>
      <c r="KR9" s="161">
        <f t="shared" si="155"/>
        <v>0.82031249999999989</v>
      </c>
      <c r="KS9" s="26">
        <f t="shared" si="156"/>
        <v>421.66171874999998</v>
      </c>
      <c r="KU9" s="159">
        <v>5</v>
      </c>
      <c r="KV9" s="160">
        <f t="shared" si="157"/>
        <v>-17.324999999999999</v>
      </c>
      <c r="KW9" s="161">
        <f t="shared" si="158"/>
        <v>-5.4687499999999993E-2</v>
      </c>
      <c r="KX9" s="161">
        <f t="shared" si="159"/>
        <v>0.23437499999999997</v>
      </c>
      <c r="KY9" s="161">
        <f t="shared" si="160"/>
        <v>0.8203125</v>
      </c>
      <c r="KZ9" s="26">
        <f t="shared" si="161"/>
        <v>356.83359374999998</v>
      </c>
      <c r="LB9" s="159">
        <v>5</v>
      </c>
      <c r="LC9" s="160">
        <f t="shared" si="162"/>
        <v>-10.63125</v>
      </c>
      <c r="LD9" s="161">
        <f t="shared" si="163"/>
        <v>-5.4687500000000007E-2</v>
      </c>
      <c r="LE9" s="161">
        <f t="shared" si="164"/>
        <v>0.234375</v>
      </c>
      <c r="LF9" s="161">
        <f t="shared" si="165"/>
        <v>0.82031250000000011</v>
      </c>
      <c r="LG9" s="26">
        <f t="shared" si="166"/>
        <v>288.56250000000006</v>
      </c>
      <c r="LI9" s="159">
        <v>5</v>
      </c>
      <c r="LJ9" s="160">
        <f t="shared" si="167"/>
        <v>-31.300625</v>
      </c>
      <c r="LK9" s="161">
        <f t="shared" si="168"/>
        <v>-5.4687500000000007E-2</v>
      </c>
      <c r="LL9" s="161">
        <f t="shared" si="169"/>
        <v>0.23437499999999997</v>
      </c>
      <c r="LM9" s="161">
        <f t="shared" si="170"/>
        <v>0.8203125</v>
      </c>
      <c r="LN9" s="26">
        <f t="shared" si="171"/>
        <v>477.97500000000002</v>
      </c>
      <c r="LP9" s="159">
        <v>5</v>
      </c>
      <c r="LQ9" s="160">
        <f t="shared" si="172"/>
        <v>-38.288125000000001</v>
      </c>
      <c r="LR9" s="161">
        <f t="shared" si="173"/>
        <v>-5.4687500000000014E-2</v>
      </c>
      <c r="LS9" s="161">
        <f t="shared" si="174"/>
        <v>0.234375</v>
      </c>
      <c r="LT9" s="161">
        <f t="shared" si="175"/>
        <v>0.82031250000000011</v>
      </c>
      <c r="LU9" s="26">
        <f t="shared" si="176"/>
        <v>547.39218750000009</v>
      </c>
      <c r="LW9" s="159">
        <v>5</v>
      </c>
      <c r="LX9" s="160">
        <f t="shared" si="177"/>
        <v>-41.411250000000003</v>
      </c>
      <c r="LY9" s="161">
        <f t="shared" si="178"/>
        <v>-5.4687499999999993E-2</v>
      </c>
      <c r="LZ9" s="161">
        <f t="shared" si="179"/>
        <v>0.234375</v>
      </c>
      <c r="MA9" s="161">
        <f t="shared" si="180"/>
        <v>0.8203125</v>
      </c>
      <c r="MB9" s="26">
        <f t="shared" si="181"/>
        <v>616.70273437499998</v>
      </c>
      <c r="MD9" s="159">
        <v>5</v>
      </c>
      <c r="ME9" s="160">
        <f t="shared" si="182"/>
        <v>-44.503749999999997</v>
      </c>
      <c r="MF9" s="161">
        <f t="shared" si="183"/>
        <v>-5.46875E-2</v>
      </c>
      <c r="MG9" s="161">
        <f t="shared" si="184"/>
        <v>0.234375</v>
      </c>
      <c r="MH9" s="161">
        <f t="shared" si="185"/>
        <v>0.82031250000000011</v>
      </c>
      <c r="MI9" s="26">
        <f t="shared" si="186"/>
        <v>684.78750000000002</v>
      </c>
      <c r="MK9" s="159">
        <v>5</v>
      </c>
      <c r="ML9" s="160">
        <f t="shared" si="187"/>
        <v>-24.333749999999998</v>
      </c>
      <c r="MM9" s="161">
        <f t="shared" si="188"/>
        <v>-5.4687499999999993E-2</v>
      </c>
      <c r="MN9" s="161">
        <f t="shared" si="189"/>
        <v>0.23437499999999997</v>
      </c>
      <c r="MO9" s="161">
        <f t="shared" si="190"/>
        <v>0.82031249999999989</v>
      </c>
      <c r="MP9" s="26">
        <f t="shared" si="191"/>
        <v>-799.51289062499995</v>
      </c>
      <c r="MR9" s="159">
        <v>5</v>
      </c>
      <c r="MS9" s="160">
        <f t="shared" si="192"/>
        <v>-17.324999999999999</v>
      </c>
      <c r="MT9" s="161">
        <f t="shared" si="193"/>
        <v>-5.4687499999999993E-2</v>
      </c>
      <c r="MU9" s="161">
        <f t="shared" si="194"/>
        <v>0.23437499999999997</v>
      </c>
      <c r="MV9" s="161">
        <f t="shared" si="195"/>
        <v>0.8203125</v>
      </c>
      <c r="MW9" s="26">
        <f t="shared" si="196"/>
        <v>-898.81289062499991</v>
      </c>
      <c r="MY9" s="159">
        <v>5</v>
      </c>
      <c r="MZ9" s="160">
        <f t="shared" si="197"/>
        <v>-10.63125</v>
      </c>
      <c r="NA9" s="161">
        <f t="shared" si="198"/>
        <v>-5.4687500000000007E-2</v>
      </c>
      <c r="NB9" s="161">
        <f t="shared" si="199"/>
        <v>0.234375</v>
      </c>
      <c r="NC9" s="161">
        <f t="shared" si="200"/>
        <v>0.82031250000000011</v>
      </c>
      <c r="ND9" s="26">
        <f t="shared" si="201"/>
        <v>-997.76367187500011</v>
      </c>
      <c r="NF9" s="159">
        <v>5</v>
      </c>
      <c r="NG9" s="160">
        <f t="shared" si="202"/>
        <v>-31.300625</v>
      </c>
      <c r="NH9" s="161">
        <f t="shared" si="203"/>
        <v>-5.4687500000000007E-2</v>
      </c>
      <c r="NI9" s="161">
        <f t="shared" si="204"/>
        <v>0.23437499999999997</v>
      </c>
      <c r="NJ9" s="161">
        <f t="shared" si="205"/>
        <v>0.8203125</v>
      </c>
      <c r="NK9" s="26">
        <f t="shared" si="206"/>
        <v>-700.06992187499998</v>
      </c>
      <c r="NM9" s="159">
        <v>5</v>
      </c>
      <c r="NN9" s="160">
        <f t="shared" si="207"/>
        <v>-38.288125000000001</v>
      </c>
      <c r="NO9" s="161">
        <f t="shared" si="208"/>
        <v>-5.4687500000000014E-2</v>
      </c>
      <c r="NP9" s="161">
        <f t="shared" si="209"/>
        <v>0.234375</v>
      </c>
      <c r="NQ9" s="161">
        <f t="shared" si="210"/>
        <v>0.82031250000000011</v>
      </c>
      <c r="NR9" s="26">
        <f t="shared" si="211"/>
        <v>-598.52695312499998</v>
      </c>
      <c r="NT9" s="159">
        <v>5</v>
      </c>
      <c r="NU9" s="160">
        <f t="shared" si="212"/>
        <v>-41.411250000000003</v>
      </c>
      <c r="NV9" s="161">
        <f t="shared" si="213"/>
        <v>-5.4687499999999993E-2</v>
      </c>
      <c r="NW9" s="161">
        <f t="shared" si="214"/>
        <v>0.234375</v>
      </c>
      <c r="NX9" s="161">
        <f t="shared" si="215"/>
        <v>0.8203125</v>
      </c>
      <c r="NY9" s="26">
        <f t="shared" si="216"/>
        <v>-491.48320312500005</v>
      </c>
      <c r="OA9" s="159">
        <v>5</v>
      </c>
      <c r="OB9" s="160">
        <f t="shared" si="217"/>
        <v>-44.503749999999997</v>
      </c>
      <c r="OC9" s="161">
        <f t="shared" si="276"/>
        <v>-5.46875E-2</v>
      </c>
      <c r="OD9" s="161">
        <f t="shared" si="277"/>
        <v>0.234375</v>
      </c>
      <c r="OE9" s="161">
        <f t="shared" si="278"/>
        <v>0.82031250000000011</v>
      </c>
      <c r="OF9" s="26">
        <f t="shared" si="279"/>
        <v>-385.33828125000002</v>
      </c>
      <c r="OH9" s="159">
        <v>5</v>
      </c>
      <c r="OI9" s="160">
        <f t="shared" si="222"/>
        <v>38.61</v>
      </c>
      <c r="OJ9" s="161">
        <f t="shared" si="223"/>
        <v>-5.4687499999999993E-2</v>
      </c>
      <c r="OK9" s="161">
        <f t="shared" si="224"/>
        <v>0.234375</v>
      </c>
      <c r="OL9" s="161">
        <f t="shared" si="225"/>
        <v>0.8203125</v>
      </c>
      <c r="OM9" s="26">
        <f t="shared" si="226"/>
        <v>-701.05898437500002</v>
      </c>
      <c r="OO9" s="159">
        <v>5</v>
      </c>
      <c r="OP9" s="160">
        <f t="shared" si="227"/>
        <v>41.658749999999998</v>
      </c>
      <c r="OQ9" s="161">
        <f t="shared" si="228"/>
        <v>-5.46875E-2</v>
      </c>
      <c r="OR9" s="161">
        <f t="shared" si="229"/>
        <v>0.23437499999999997</v>
      </c>
      <c r="OS9" s="161">
        <f t="shared" si="230"/>
        <v>0.82031249999999989</v>
      </c>
      <c r="OT9" s="26">
        <f t="shared" si="231"/>
        <v>-804.51679687499984</v>
      </c>
      <c r="OV9" s="159">
        <v>5</v>
      </c>
      <c r="OW9" s="160">
        <f t="shared" si="232"/>
        <v>44.673749999999998</v>
      </c>
      <c r="OX9" s="161">
        <f t="shared" si="233"/>
        <v>-5.4687500000000007E-2</v>
      </c>
      <c r="OY9" s="161">
        <f t="shared" si="234"/>
        <v>0.234375</v>
      </c>
      <c r="OZ9" s="161">
        <f t="shared" si="235"/>
        <v>0.8203125</v>
      </c>
      <c r="PA9" s="26">
        <f t="shared" si="236"/>
        <v>-908.26523437499998</v>
      </c>
      <c r="PC9" s="159">
        <v>5</v>
      </c>
      <c r="PD9" s="160">
        <f t="shared" si="237"/>
        <v>35.4375</v>
      </c>
      <c r="PE9" s="161">
        <f t="shared" si="238"/>
        <v>-5.46875E-2</v>
      </c>
      <c r="PF9" s="161">
        <f t="shared" si="239"/>
        <v>0.234375</v>
      </c>
      <c r="PG9" s="161">
        <f t="shared" si="240"/>
        <v>0.8203125</v>
      </c>
      <c r="PH9" s="26">
        <f t="shared" si="241"/>
        <v>-593.42460937500005</v>
      </c>
      <c r="PJ9" s="159">
        <v>5</v>
      </c>
      <c r="PK9" s="160">
        <f t="shared" si="242"/>
        <v>32.321249999999999</v>
      </c>
      <c r="PL9" s="161">
        <f t="shared" si="243"/>
        <v>-5.46875E-2</v>
      </c>
      <c r="PM9" s="161">
        <f t="shared" si="244"/>
        <v>0.23437499999999997</v>
      </c>
      <c r="PN9" s="161">
        <f t="shared" si="245"/>
        <v>0.8203125</v>
      </c>
      <c r="PO9" s="26">
        <f t="shared" si="246"/>
        <v>-491.15039062499994</v>
      </c>
      <c r="PQ9" s="159">
        <v>5</v>
      </c>
      <c r="PR9" s="160">
        <f t="shared" si="247"/>
        <v>29.25</v>
      </c>
      <c r="PS9" s="161">
        <f t="shared" si="248"/>
        <v>-5.46875E-2</v>
      </c>
      <c r="PT9" s="161">
        <f t="shared" si="249"/>
        <v>0.234375</v>
      </c>
      <c r="PU9" s="161">
        <f t="shared" si="250"/>
        <v>0.8203125</v>
      </c>
      <c r="PV9" s="26">
        <f t="shared" si="251"/>
        <v>-384.22148437499999</v>
      </c>
      <c r="PX9" s="159">
        <v>5</v>
      </c>
      <c r="PY9" s="160">
        <f t="shared" si="252"/>
        <v>25.56625</v>
      </c>
      <c r="PZ9" s="161">
        <f t="shared" si="253"/>
        <v>-5.46875E-2</v>
      </c>
      <c r="QA9" s="161">
        <f t="shared" si="254"/>
        <v>0.23437499999999994</v>
      </c>
      <c r="QB9" s="161">
        <f t="shared" si="255"/>
        <v>0.8203125</v>
      </c>
      <c r="QC9" s="26">
        <f t="shared" si="256"/>
        <v>-278.73281249999997</v>
      </c>
      <c r="QE9" s="159">
        <v>2</v>
      </c>
      <c r="QF9" s="162">
        <v>2</v>
      </c>
      <c r="QG9" s="297"/>
      <c r="QH9" s="12">
        <v>120</v>
      </c>
      <c r="QI9" s="161">
        <f>(($F$13-$Z$13)*($F$13-$AD$13))/(($V$13-$Z$13)*($V$13-$AD$13))</f>
        <v>-9.1400113235496523E-3</v>
      </c>
      <c r="QJ9" s="161">
        <f>(($F$13-$V$13)*($F$13-$AD$13))/(($Z$13-$V$13)*($Z$13-$AD$13))</f>
        <v>3.6907009950188037E-2</v>
      </c>
      <c r="QK9" s="161">
        <f>(($F$13-$V$13)*($F$13-$Z$13))/(($AD$13-$V$13)*($AD$13-$Z$13))</f>
        <v>0.97223300137336155</v>
      </c>
      <c r="QL9" s="92">
        <f>QI9*$X$13+QJ9*$AB$13+QK9*$AF$13</f>
        <v>245.55833984744658</v>
      </c>
      <c r="QM9" s="16">
        <f>$V$13</f>
        <v>-274.87</v>
      </c>
      <c r="QN9" s="16">
        <f>$AF$13</f>
        <v>247.2</v>
      </c>
      <c r="QO9" s="167">
        <f t="shared" si="257"/>
        <v>1.2257779564196297E-2</v>
      </c>
      <c r="QP9" s="34"/>
      <c r="QQ9" s="159">
        <v>2</v>
      </c>
      <c r="QR9" s="162">
        <v>2</v>
      </c>
      <c r="QS9" s="297"/>
      <c r="QT9" s="12">
        <v>120</v>
      </c>
      <c r="QU9" s="161">
        <f>(($F$13-$AT$13)*($F$13-$AX$13))/(($AP$13-$AT$13)*($AP$13-$AX$13))</f>
        <v>-4.2454913535272705E-2</v>
      </c>
      <c r="QV9" s="161">
        <f>(($F$13-$AP$13)*($F$13-$AX$13))/(($AT$13-$AP$13)*($AT$13-$AX$13))</f>
        <v>0.17859692679607145</v>
      </c>
      <c r="QW9" s="161">
        <f>(($F$13-$AP$13)*($F$13-$AT$13))/(($AX$13-$AP$13)*($AX$13-$AT$13))</f>
        <v>0.86385798673920122</v>
      </c>
      <c r="QX9" s="92">
        <f>QU9*$AR$13+QV9*$AV$13+QW9*$AZ$13</f>
        <v>169.90609686292794</v>
      </c>
      <c r="QY9" s="16">
        <f>$AP$13</f>
        <v>-54.65</v>
      </c>
      <c r="QZ9" s="16">
        <f>$AZ$13</f>
        <v>178.26</v>
      </c>
      <c r="RA9" s="163">
        <f t="shared" si="258"/>
        <v>1.7715667981169168E-2</v>
      </c>
    </row>
    <row r="10" spans="1:473" ht="20.100000000000001" customHeight="1">
      <c r="B10" s="330" t="s">
        <v>308</v>
      </c>
      <c r="C10" s="331"/>
      <c r="D10" s="331"/>
      <c r="E10" s="331"/>
      <c r="F10" s="331"/>
      <c r="G10" s="331"/>
      <c r="H10" s="331"/>
      <c r="I10" s="331"/>
      <c r="J10" s="331"/>
      <c r="K10" s="331"/>
      <c r="L10" s="331"/>
      <c r="M10" s="332"/>
      <c r="O10" s="159">
        <v>6</v>
      </c>
      <c r="P10" s="164" t="s">
        <v>116</v>
      </c>
      <c r="Q10" s="164" t="s">
        <v>298</v>
      </c>
      <c r="R10" s="12">
        <v>-180</v>
      </c>
      <c r="S10" s="164" t="s">
        <v>299</v>
      </c>
      <c r="T10" s="162">
        <v>0</v>
      </c>
      <c r="U10" s="8" t="s">
        <v>71</v>
      </c>
      <c r="V10" s="101">
        <f>Gooseneck!$M$15</f>
        <v>301.67</v>
      </c>
      <c r="W10" s="111" t="s">
        <v>72</v>
      </c>
      <c r="X10" s="101">
        <v>0</v>
      </c>
      <c r="Y10" s="111" t="s">
        <v>72</v>
      </c>
      <c r="Z10" s="101">
        <f>Gooseneck!$M$21</f>
        <v>150.83500000000001</v>
      </c>
      <c r="AA10" s="111" t="s">
        <v>72</v>
      </c>
      <c r="AB10" s="101">
        <f>Gooseneck!$O$21</f>
        <v>632.47</v>
      </c>
      <c r="AC10" s="111" t="s">
        <v>72</v>
      </c>
      <c r="AD10" s="101">
        <v>0</v>
      </c>
      <c r="AE10" s="111" t="s">
        <v>72</v>
      </c>
      <c r="AF10" s="101">
        <f>Gooseneck!$O$18</f>
        <v>556.07000000000005</v>
      </c>
      <c r="AG10" s="165" t="s">
        <v>72</v>
      </c>
      <c r="AH10" s="166"/>
      <c r="AI10" s="159">
        <v>6</v>
      </c>
      <c r="AJ10" s="164" t="s">
        <v>116</v>
      </c>
      <c r="AK10" s="164" t="s">
        <v>298</v>
      </c>
      <c r="AL10" s="12">
        <v>-180</v>
      </c>
      <c r="AM10" s="164" t="s">
        <v>299</v>
      </c>
      <c r="AN10" s="162">
        <v>0</v>
      </c>
      <c r="AO10" s="8" t="s">
        <v>71</v>
      </c>
      <c r="AP10" s="101">
        <f>'Conector@11000 psi'!$M$15</f>
        <v>54.65</v>
      </c>
      <c r="AQ10" s="111" t="s">
        <v>72</v>
      </c>
      <c r="AR10" s="101">
        <v>0</v>
      </c>
      <c r="AS10" s="111" t="s">
        <v>72</v>
      </c>
      <c r="AT10" s="101">
        <f>'Conector@11000 psi'!$M$21</f>
        <v>27.324999999999999</v>
      </c>
      <c r="AU10" s="111" t="s">
        <v>72</v>
      </c>
      <c r="AV10" s="101">
        <f>'Conector@11000 psi'!$O$21</f>
        <v>742.82</v>
      </c>
      <c r="AW10" s="111" t="s">
        <v>72</v>
      </c>
      <c r="AX10" s="101">
        <v>0</v>
      </c>
      <c r="AY10" s="111" t="s">
        <v>72</v>
      </c>
      <c r="AZ10" s="101">
        <f>'Conector@11000 psi'!$O$18</f>
        <v>653.67999999999995</v>
      </c>
      <c r="BA10" s="165" t="s">
        <v>72</v>
      </c>
      <c r="BC10" s="159">
        <v>6</v>
      </c>
      <c r="BD10" s="160">
        <f t="shared" si="259"/>
        <v>30.566666666666666</v>
      </c>
      <c r="BE10" s="161">
        <f t="shared" si="0"/>
        <v>-5.7777777777777782E-2</v>
      </c>
      <c r="BF10" s="161">
        <f t="shared" si="1"/>
        <v>0.24888888888888888</v>
      </c>
      <c r="BG10" s="161">
        <f t="shared" si="2"/>
        <v>0.80888888888888888</v>
      </c>
      <c r="BH10" s="26">
        <f t="shared" si="3"/>
        <v>382.40284444444444</v>
      </c>
      <c r="BJ10" s="159">
        <v>6</v>
      </c>
      <c r="BK10" s="160">
        <f t="shared" si="260"/>
        <v>34.027999999999999</v>
      </c>
      <c r="BL10" s="161">
        <f t="shared" si="4"/>
        <v>-5.7777777777777775E-2</v>
      </c>
      <c r="BM10" s="161">
        <f t="shared" si="5"/>
        <v>0.24888888888888885</v>
      </c>
      <c r="BN10" s="161">
        <f t="shared" si="6"/>
        <v>0.80888888888888888</v>
      </c>
      <c r="BO10" s="26">
        <f t="shared" si="7"/>
        <v>303.81119999999999</v>
      </c>
      <c r="BQ10" s="159">
        <v>6</v>
      </c>
      <c r="BR10" s="160">
        <f t="shared" si="261"/>
        <v>37.511333333333333</v>
      </c>
      <c r="BS10" s="161">
        <f t="shared" si="8"/>
        <v>-5.7777777777777775E-2</v>
      </c>
      <c r="BT10" s="161">
        <f t="shared" si="9"/>
        <v>0.24888888888888885</v>
      </c>
      <c r="BU10" s="161">
        <f t="shared" si="10"/>
        <v>0.80888888888888866</v>
      </c>
      <c r="BV10" s="26">
        <f t="shared" si="11"/>
        <v>221.56337777777773</v>
      </c>
      <c r="BX10" s="159">
        <v>6</v>
      </c>
      <c r="BY10" s="160">
        <f t="shared" si="262"/>
        <v>27.111333333333334</v>
      </c>
      <c r="BZ10" s="161">
        <f t="shared" si="12"/>
        <v>-5.7777777777777782E-2</v>
      </c>
      <c r="CA10" s="161">
        <f t="shared" si="13"/>
        <v>0.24888888888888885</v>
      </c>
      <c r="CB10" s="161">
        <f t="shared" si="14"/>
        <v>0.80888888888888877</v>
      </c>
      <c r="CC10" s="26">
        <f t="shared" si="15"/>
        <v>458.59333333333325</v>
      </c>
      <c r="CE10" s="159">
        <v>6</v>
      </c>
      <c r="CF10" s="160">
        <f t="shared" si="263"/>
        <v>23.597333333333331</v>
      </c>
      <c r="CG10" s="161">
        <f t="shared" si="16"/>
        <v>-5.7777777777777782E-2</v>
      </c>
      <c r="CH10" s="161">
        <f t="shared" si="17"/>
        <v>0.24888888888888891</v>
      </c>
      <c r="CI10" s="161">
        <f t="shared" si="18"/>
        <v>0.80888888888888899</v>
      </c>
      <c r="CJ10" s="26">
        <f t="shared" si="19"/>
        <v>536.32071111111122</v>
      </c>
      <c r="CL10" s="159">
        <v>6</v>
      </c>
      <c r="CM10" s="160">
        <f t="shared" si="264"/>
        <v>20.111333333333334</v>
      </c>
      <c r="CN10" s="161">
        <f t="shared" si="20"/>
        <v>-5.7777777777777775E-2</v>
      </c>
      <c r="CO10" s="161">
        <f t="shared" si="21"/>
        <v>0.24888888888888885</v>
      </c>
      <c r="CP10" s="161">
        <f t="shared" si="22"/>
        <v>0.80888888888888888</v>
      </c>
      <c r="CQ10" s="26">
        <f t="shared" si="23"/>
        <v>607.21360000000004</v>
      </c>
      <c r="CS10" s="159">
        <v>6</v>
      </c>
      <c r="CT10" s="160">
        <f t="shared" si="265"/>
        <v>16.600000000000001</v>
      </c>
      <c r="CU10" s="161">
        <f t="shared" si="24"/>
        <v>-5.7777777777777789E-2</v>
      </c>
      <c r="CV10" s="161">
        <f t="shared" si="25"/>
        <v>0.24888888888888894</v>
      </c>
      <c r="CW10" s="161">
        <f t="shared" si="26"/>
        <v>0.80888888888888899</v>
      </c>
      <c r="CX10" s="26">
        <f t="shared" si="27"/>
        <v>677.46373333333349</v>
      </c>
      <c r="CZ10" s="159">
        <v>6</v>
      </c>
      <c r="DA10" s="160">
        <f t="shared" si="266"/>
        <v>-22.555333333333333</v>
      </c>
      <c r="DB10" s="161">
        <f t="shared" si="28"/>
        <v>-5.7777777777777782E-2</v>
      </c>
      <c r="DC10" s="161">
        <f t="shared" si="29"/>
        <v>0.24888888888888888</v>
      </c>
      <c r="DD10" s="161">
        <f t="shared" si="30"/>
        <v>0.80888888888888888</v>
      </c>
      <c r="DE10" s="26">
        <f t="shared" si="31"/>
        <v>309.21706666666665</v>
      </c>
      <c r="DG10" s="159">
        <v>6</v>
      </c>
      <c r="DH10" s="160">
        <f t="shared" si="267"/>
        <v>-18.324666666666666</v>
      </c>
      <c r="DI10" s="161">
        <f t="shared" si="268"/>
        <v>-5.7777777777777775E-2</v>
      </c>
      <c r="DJ10" s="161">
        <f t="shared" si="269"/>
        <v>0.24888888888888891</v>
      </c>
      <c r="DK10" s="161">
        <f t="shared" si="270"/>
        <v>0.80888888888888899</v>
      </c>
      <c r="DL10" s="26">
        <f t="shared" si="271"/>
        <v>235.17511111111111</v>
      </c>
      <c r="DM10" s="34"/>
      <c r="DN10" s="159">
        <v>6</v>
      </c>
      <c r="DO10" s="160">
        <f t="shared" si="272"/>
        <v>-14.036</v>
      </c>
      <c r="DP10" s="161">
        <f t="shared" si="36"/>
        <v>-5.7777777777777768E-2</v>
      </c>
      <c r="DQ10" s="161">
        <f t="shared" si="37"/>
        <v>0.24888888888888885</v>
      </c>
      <c r="DR10" s="161">
        <f t="shared" si="38"/>
        <v>0.80888888888888877</v>
      </c>
      <c r="DS10" s="26">
        <f t="shared" si="39"/>
        <v>156.57599999999999</v>
      </c>
      <c r="DT10" s="34"/>
      <c r="DU10" s="159">
        <v>6</v>
      </c>
      <c r="DV10" s="160">
        <f t="shared" si="273"/>
        <v>-26.071333333333332</v>
      </c>
      <c r="DW10" s="161">
        <f t="shared" si="40"/>
        <v>-5.7777777777777768E-2</v>
      </c>
      <c r="DX10" s="161">
        <f t="shared" si="41"/>
        <v>0.24888888888888888</v>
      </c>
      <c r="DY10" s="161">
        <f t="shared" si="42"/>
        <v>0.80888888888888899</v>
      </c>
      <c r="DZ10" s="26">
        <f t="shared" si="43"/>
        <v>385.93022222222226</v>
      </c>
      <c r="EA10" s="34"/>
      <c r="EB10" s="159">
        <v>6</v>
      </c>
      <c r="EC10" s="160">
        <f t="shared" si="274"/>
        <v>-29.555333333333333</v>
      </c>
      <c r="ED10" s="161">
        <f t="shared" si="44"/>
        <v>-5.7777777777777782E-2</v>
      </c>
      <c r="EE10" s="161">
        <f t="shared" si="45"/>
        <v>0.24888888888888888</v>
      </c>
      <c r="EF10" s="161">
        <f t="shared" si="46"/>
        <v>0.80888888888888888</v>
      </c>
      <c r="EG10" s="26">
        <f t="shared" si="47"/>
        <v>475.5768888888889</v>
      </c>
      <c r="EH10" s="34"/>
      <c r="EI10" s="159">
        <v>6</v>
      </c>
      <c r="EJ10" s="160">
        <f t="shared" si="275"/>
        <v>-33.04</v>
      </c>
      <c r="EK10" s="161">
        <f t="shared" si="48"/>
        <v>-5.7777777777777782E-2</v>
      </c>
      <c r="EL10" s="161">
        <f t="shared" si="49"/>
        <v>0.24888888888888885</v>
      </c>
      <c r="EM10" s="161">
        <f t="shared" si="50"/>
        <v>0.80888888888888888</v>
      </c>
      <c r="EN10" s="26">
        <f t="shared" si="51"/>
        <v>546.80328888888891</v>
      </c>
      <c r="EP10" s="159">
        <v>6</v>
      </c>
      <c r="EQ10" s="160">
        <f t="shared" si="52"/>
        <v>-36.538666666666671</v>
      </c>
      <c r="ER10" s="161">
        <f t="shared" si="53"/>
        <v>-5.7777777777777775E-2</v>
      </c>
      <c r="ES10" s="161">
        <f t="shared" si="54"/>
        <v>0.24888888888888888</v>
      </c>
      <c r="ET10" s="161">
        <f t="shared" si="55"/>
        <v>0.80888888888888877</v>
      </c>
      <c r="EU10" s="26">
        <f t="shared" si="56"/>
        <v>617.4466666666666</v>
      </c>
      <c r="EW10" s="159">
        <v>6</v>
      </c>
      <c r="EX10" s="160">
        <f t="shared" si="57"/>
        <v>-22.555333333333333</v>
      </c>
      <c r="EY10" s="161">
        <f t="shared" si="58"/>
        <v>-5.7777777777777782E-2</v>
      </c>
      <c r="EZ10" s="161">
        <f t="shared" si="59"/>
        <v>0.24888888888888888</v>
      </c>
      <c r="FA10" s="161">
        <f t="shared" si="60"/>
        <v>0.80888888888888888</v>
      </c>
      <c r="FB10" s="26">
        <f t="shared" si="61"/>
        <v>-681.48515555555548</v>
      </c>
      <c r="FD10" s="159">
        <v>6</v>
      </c>
      <c r="FE10" s="160">
        <f t="shared" si="62"/>
        <v>-18.324666666666666</v>
      </c>
      <c r="FF10" s="161">
        <f t="shared" si="63"/>
        <v>-5.7777777777777775E-2</v>
      </c>
      <c r="FG10" s="161">
        <f t="shared" si="64"/>
        <v>0.24888888888888891</v>
      </c>
      <c r="FH10" s="161">
        <f t="shared" si="65"/>
        <v>0.80888888888888899</v>
      </c>
      <c r="FI10" s="26">
        <f t="shared" si="66"/>
        <v>-733.75928888888905</v>
      </c>
      <c r="FK10" s="159">
        <v>6</v>
      </c>
      <c r="FL10" s="160">
        <f t="shared" si="67"/>
        <v>-16.195384615384615</v>
      </c>
      <c r="FM10" s="161">
        <f t="shared" si="68"/>
        <v>-6.5088757396449703E-2</v>
      </c>
      <c r="FN10" s="161">
        <f t="shared" si="69"/>
        <v>0.28402366863905321</v>
      </c>
      <c r="FO10" s="161">
        <f t="shared" si="70"/>
        <v>0.78106508875739644</v>
      </c>
      <c r="FP10" s="26">
        <f t="shared" si="71"/>
        <v>-775.9810650887573</v>
      </c>
      <c r="FR10" s="159">
        <v>6</v>
      </c>
      <c r="FS10" s="160">
        <f t="shared" si="72"/>
        <v>-26.071333333333332</v>
      </c>
      <c r="FT10" s="161">
        <f t="shared" si="73"/>
        <v>-5.7777777777777768E-2</v>
      </c>
      <c r="FU10" s="161">
        <f t="shared" si="74"/>
        <v>0.24888888888888888</v>
      </c>
      <c r="FV10" s="161">
        <f t="shared" si="75"/>
        <v>0.80888888888888899</v>
      </c>
      <c r="FW10" s="26">
        <f t="shared" si="76"/>
        <v>-566.87431111111118</v>
      </c>
      <c r="FY10" s="159">
        <v>6</v>
      </c>
      <c r="FZ10" s="160">
        <f t="shared" si="77"/>
        <v>-29.555333333333333</v>
      </c>
      <c r="GA10" s="161">
        <f t="shared" si="78"/>
        <v>-5.7777777777777782E-2</v>
      </c>
      <c r="GB10" s="161">
        <f t="shared" si="79"/>
        <v>0.24888888888888888</v>
      </c>
      <c r="GC10" s="161">
        <f t="shared" si="80"/>
        <v>0.80888888888888888</v>
      </c>
      <c r="GD10" s="26">
        <f t="shared" si="81"/>
        <v>-463.82311111111119</v>
      </c>
      <c r="GF10" s="159">
        <v>6</v>
      </c>
      <c r="GG10" s="160">
        <f t="shared" si="82"/>
        <v>-33.04</v>
      </c>
      <c r="GH10" s="161">
        <f t="shared" si="83"/>
        <v>-5.7777777777777782E-2</v>
      </c>
      <c r="GI10" s="161">
        <f t="shared" si="84"/>
        <v>0.24888888888888885</v>
      </c>
      <c r="GJ10" s="161">
        <f t="shared" si="85"/>
        <v>0.80888888888888888</v>
      </c>
      <c r="GK10" s="26">
        <f t="shared" si="86"/>
        <v>-361.94728888888886</v>
      </c>
      <c r="GM10" s="159">
        <v>6</v>
      </c>
      <c r="GN10" s="160">
        <f t="shared" si="87"/>
        <v>-36.538666666666671</v>
      </c>
      <c r="GO10" s="161">
        <f t="shared" si="88"/>
        <v>-5.7777777777777775E-2</v>
      </c>
      <c r="GP10" s="161">
        <f t="shared" si="89"/>
        <v>0.24888888888888888</v>
      </c>
      <c r="GQ10" s="161">
        <f t="shared" si="90"/>
        <v>0.80888888888888877</v>
      </c>
      <c r="GR10" s="26">
        <f t="shared" si="91"/>
        <v>-259.64524444444442</v>
      </c>
      <c r="GT10" s="159">
        <v>6</v>
      </c>
      <c r="GU10" s="160">
        <v>30.57</v>
      </c>
      <c r="GV10" s="275"/>
      <c r="GW10" s="276"/>
      <c r="GX10" s="277"/>
      <c r="GY10" s="26">
        <v>-580.36</v>
      </c>
      <c r="HA10" s="159">
        <v>6</v>
      </c>
      <c r="HB10" s="160">
        <f t="shared" si="92"/>
        <v>34.027999999999999</v>
      </c>
      <c r="HC10" s="161">
        <f t="shared" si="93"/>
        <v>-5.7777777777777775E-2</v>
      </c>
      <c r="HD10" s="161">
        <f t="shared" si="94"/>
        <v>0.24888888888888885</v>
      </c>
      <c r="HE10" s="161">
        <f t="shared" si="95"/>
        <v>0.80888888888888888</v>
      </c>
      <c r="HF10" s="26">
        <f t="shared" si="96"/>
        <v>-643.18115555555551</v>
      </c>
      <c r="HH10" s="159">
        <v>6</v>
      </c>
      <c r="HI10" s="160">
        <f t="shared" si="97"/>
        <v>37.511333333333333</v>
      </c>
      <c r="HJ10" s="161">
        <f t="shared" si="98"/>
        <v>-5.7777777777777775E-2</v>
      </c>
      <c r="HK10" s="161">
        <f t="shared" si="99"/>
        <v>0.24888888888888885</v>
      </c>
      <c r="HL10" s="161">
        <f t="shared" si="100"/>
        <v>0.80888888888888866</v>
      </c>
      <c r="HM10" s="26">
        <f t="shared" si="101"/>
        <v>-705.79911111111085</v>
      </c>
      <c r="HO10" s="159">
        <v>6</v>
      </c>
      <c r="HP10" s="160">
        <f t="shared" si="102"/>
        <v>27.111333333333334</v>
      </c>
      <c r="HQ10" s="161">
        <f t="shared" si="103"/>
        <v>-5.7777777777777782E-2</v>
      </c>
      <c r="HR10" s="161">
        <f t="shared" si="104"/>
        <v>0.24888888888888885</v>
      </c>
      <c r="HS10" s="161">
        <f t="shared" si="105"/>
        <v>0.80888888888888877</v>
      </c>
      <c r="HT10" s="26">
        <f t="shared" si="106"/>
        <v>-477.68995555555546</v>
      </c>
      <c r="HV10" s="159">
        <v>6</v>
      </c>
      <c r="HW10" s="160">
        <f t="shared" si="107"/>
        <v>23.597333333333331</v>
      </c>
      <c r="HX10" s="161">
        <f t="shared" si="108"/>
        <v>-5.7777777777777782E-2</v>
      </c>
      <c r="HY10" s="161">
        <f t="shared" si="109"/>
        <v>0.24888888888888891</v>
      </c>
      <c r="HZ10" s="161">
        <f t="shared" si="110"/>
        <v>0.80888888888888899</v>
      </c>
      <c r="IA10" s="26">
        <f t="shared" si="111"/>
        <v>-374.33511111111113</v>
      </c>
      <c r="IC10" s="159">
        <v>6</v>
      </c>
      <c r="ID10" s="160">
        <v>20.11</v>
      </c>
      <c r="IE10" s="275"/>
      <c r="IF10" s="276"/>
      <c r="IG10" s="277"/>
      <c r="IH10" s="26">
        <v>-279.18</v>
      </c>
      <c r="IJ10" s="159">
        <v>6</v>
      </c>
      <c r="IK10" s="160">
        <f t="shared" si="112"/>
        <v>16.600000000000001</v>
      </c>
      <c r="IL10" s="161">
        <f t="shared" si="113"/>
        <v>-5.7777777777777789E-2</v>
      </c>
      <c r="IM10" s="161">
        <f t="shared" si="114"/>
        <v>0.24888888888888894</v>
      </c>
      <c r="IN10" s="161">
        <f t="shared" si="115"/>
        <v>0.80888888888888899</v>
      </c>
      <c r="IO10" s="26">
        <f t="shared" si="116"/>
        <v>-183.88844444444447</v>
      </c>
      <c r="IQ10" s="159">
        <v>6</v>
      </c>
      <c r="IR10" s="160">
        <f t="shared" si="117"/>
        <v>41.183999999999997</v>
      </c>
      <c r="IS10" s="161">
        <f t="shared" si="118"/>
        <v>-5.7777777777777789E-2</v>
      </c>
      <c r="IT10" s="161">
        <f t="shared" si="119"/>
        <v>0.24888888888888891</v>
      </c>
      <c r="IU10" s="161">
        <f t="shared" si="120"/>
        <v>0.8088888888888891</v>
      </c>
      <c r="IV10" s="26">
        <f t="shared" si="121"/>
        <v>495.19928888888899</v>
      </c>
      <c r="IX10" s="159">
        <v>6</v>
      </c>
      <c r="IY10" s="160">
        <f t="shared" si="122"/>
        <v>44.436</v>
      </c>
      <c r="IZ10" s="161">
        <f t="shared" si="123"/>
        <v>-5.7777777777777782E-2</v>
      </c>
      <c r="JA10" s="161">
        <f t="shared" si="124"/>
        <v>0.24888888888888888</v>
      </c>
      <c r="JB10" s="161">
        <f t="shared" si="125"/>
        <v>0.80888888888888888</v>
      </c>
      <c r="JC10" s="26">
        <f t="shared" si="126"/>
        <v>424.9815111111111</v>
      </c>
      <c r="JE10" s="159">
        <v>6</v>
      </c>
      <c r="JF10" s="160">
        <f t="shared" si="127"/>
        <v>47.652000000000001</v>
      </c>
      <c r="JG10" s="161">
        <f t="shared" si="128"/>
        <v>-5.7777777777777782E-2</v>
      </c>
      <c r="JH10" s="161">
        <f t="shared" si="129"/>
        <v>0.24888888888888891</v>
      </c>
      <c r="JI10" s="161">
        <f t="shared" si="130"/>
        <v>0.80888888888888888</v>
      </c>
      <c r="JJ10" s="26">
        <f t="shared" si="131"/>
        <v>352.33831111111112</v>
      </c>
      <c r="JL10" s="159">
        <v>6</v>
      </c>
      <c r="JM10" s="160">
        <f t="shared" si="132"/>
        <v>37.799999999999997</v>
      </c>
      <c r="JN10" s="161">
        <f t="shared" si="133"/>
        <v>-5.7777777777777775E-2</v>
      </c>
      <c r="JO10" s="161">
        <f t="shared" si="134"/>
        <v>0.24888888888888888</v>
      </c>
      <c r="JP10" s="161">
        <f t="shared" si="135"/>
        <v>0.80888888888888888</v>
      </c>
      <c r="JQ10" s="26">
        <f t="shared" si="136"/>
        <v>562.52124444444439</v>
      </c>
      <c r="JS10" s="159">
        <v>6</v>
      </c>
      <c r="JT10" s="160">
        <f t="shared" si="137"/>
        <v>34.475999999999999</v>
      </c>
      <c r="JU10" s="161">
        <f t="shared" si="138"/>
        <v>-5.7777777777777775E-2</v>
      </c>
      <c r="JV10" s="161">
        <f t="shared" si="139"/>
        <v>0.24888888888888888</v>
      </c>
      <c r="JW10" s="161">
        <f t="shared" si="140"/>
        <v>0.80888888888888888</v>
      </c>
      <c r="JX10" s="26">
        <f t="shared" si="141"/>
        <v>630.90097777777783</v>
      </c>
      <c r="JZ10" s="159">
        <v>6</v>
      </c>
      <c r="KA10" s="160">
        <f t="shared" si="142"/>
        <v>31.2</v>
      </c>
      <c r="KB10" s="161">
        <f t="shared" si="143"/>
        <v>-5.7777777777777782E-2</v>
      </c>
      <c r="KC10" s="161">
        <f t="shared" si="144"/>
        <v>0.24888888888888888</v>
      </c>
      <c r="KD10" s="161">
        <f t="shared" si="145"/>
        <v>0.80888888888888899</v>
      </c>
      <c r="KE10" s="26">
        <f t="shared" si="146"/>
        <v>698.19120000000009</v>
      </c>
      <c r="KG10" s="159">
        <v>6</v>
      </c>
      <c r="KH10" s="160">
        <f t="shared" si="147"/>
        <v>27.270666666666667</v>
      </c>
      <c r="KI10" s="161">
        <f t="shared" si="148"/>
        <v>-5.7777777777777775E-2</v>
      </c>
      <c r="KJ10" s="161">
        <f t="shared" si="149"/>
        <v>0.24888888888888888</v>
      </c>
      <c r="KK10" s="161">
        <f t="shared" si="150"/>
        <v>0.80888888888888877</v>
      </c>
      <c r="KL10" s="26">
        <f t="shared" si="151"/>
        <v>739.87822222222212</v>
      </c>
      <c r="KN10" s="159">
        <v>6</v>
      </c>
      <c r="KO10" s="160">
        <f t="shared" si="152"/>
        <v>-25.956</v>
      </c>
      <c r="KP10" s="161">
        <f t="shared" si="153"/>
        <v>-5.7777777777777782E-2</v>
      </c>
      <c r="KQ10" s="161">
        <f t="shared" si="154"/>
        <v>0.24888888888888891</v>
      </c>
      <c r="KR10" s="161">
        <f t="shared" si="155"/>
        <v>0.80888888888888888</v>
      </c>
      <c r="KS10" s="26">
        <f t="shared" si="156"/>
        <v>420.9607111111111</v>
      </c>
      <c r="KU10" s="159">
        <v>6</v>
      </c>
      <c r="KV10" s="160">
        <f t="shared" si="157"/>
        <v>-18.48</v>
      </c>
      <c r="KW10" s="161">
        <f t="shared" si="158"/>
        <v>-5.7777777777777775E-2</v>
      </c>
      <c r="KX10" s="161">
        <f t="shared" si="159"/>
        <v>0.24888888888888888</v>
      </c>
      <c r="KY10" s="161">
        <f t="shared" si="160"/>
        <v>0.80888888888888877</v>
      </c>
      <c r="KZ10" s="26">
        <f t="shared" si="161"/>
        <v>356.45244444444438</v>
      </c>
      <c r="LB10" s="159">
        <v>6</v>
      </c>
      <c r="LC10" s="160">
        <f t="shared" si="162"/>
        <v>-11.34</v>
      </c>
      <c r="LD10" s="161">
        <f t="shared" si="163"/>
        <v>-5.7777777777777775E-2</v>
      </c>
      <c r="LE10" s="161">
        <f t="shared" si="164"/>
        <v>0.24888888888888888</v>
      </c>
      <c r="LF10" s="161">
        <f t="shared" si="165"/>
        <v>0.80888888888888877</v>
      </c>
      <c r="LG10" s="26">
        <f t="shared" si="166"/>
        <v>288.47839999999997</v>
      </c>
      <c r="LI10" s="159">
        <v>6</v>
      </c>
      <c r="LJ10" s="160">
        <f t="shared" si="167"/>
        <v>-33.387333333333331</v>
      </c>
      <c r="LK10" s="161">
        <f t="shared" si="168"/>
        <v>-5.7777777777777782E-2</v>
      </c>
      <c r="LL10" s="161">
        <f t="shared" si="169"/>
        <v>0.24888888888888888</v>
      </c>
      <c r="LM10" s="161">
        <f t="shared" si="170"/>
        <v>0.80888888888888899</v>
      </c>
      <c r="LN10" s="26">
        <f t="shared" si="171"/>
        <v>476.66204444444452</v>
      </c>
      <c r="LP10" s="159">
        <v>6</v>
      </c>
      <c r="LQ10" s="160">
        <f t="shared" si="172"/>
        <v>-40.840666666666671</v>
      </c>
      <c r="LR10" s="161">
        <f t="shared" si="173"/>
        <v>-5.7777777777777789E-2</v>
      </c>
      <c r="LS10" s="161">
        <f t="shared" si="174"/>
        <v>0.24888888888888891</v>
      </c>
      <c r="LT10" s="161">
        <f t="shared" si="175"/>
        <v>0.80888888888888877</v>
      </c>
      <c r="LU10" s="26">
        <f t="shared" si="176"/>
        <v>546.16675555555548</v>
      </c>
      <c r="LW10" s="159">
        <v>6</v>
      </c>
      <c r="LX10" s="160">
        <f t="shared" si="177"/>
        <v>-44.172000000000004</v>
      </c>
      <c r="LY10" s="161">
        <f t="shared" si="178"/>
        <v>-5.7777777777777775E-2</v>
      </c>
      <c r="LZ10" s="161">
        <f t="shared" si="179"/>
        <v>0.24888888888888888</v>
      </c>
      <c r="MA10" s="161">
        <f t="shared" si="180"/>
        <v>0.80888888888888866</v>
      </c>
      <c r="MB10" s="26">
        <f t="shared" si="181"/>
        <v>615.53022222222205</v>
      </c>
      <c r="MD10" s="159">
        <v>6</v>
      </c>
      <c r="ME10" s="160">
        <f t="shared" si="182"/>
        <v>-47.470666666666666</v>
      </c>
      <c r="MF10" s="161">
        <f t="shared" si="183"/>
        <v>-5.7777777777777782E-2</v>
      </c>
      <c r="MG10" s="161">
        <f t="shared" si="184"/>
        <v>0.24888888888888885</v>
      </c>
      <c r="MH10" s="161">
        <f t="shared" si="185"/>
        <v>0.80888888888888888</v>
      </c>
      <c r="MI10" s="26">
        <f t="shared" si="186"/>
        <v>683.68159999999989</v>
      </c>
      <c r="MK10" s="159">
        <v>6</v>
      </c>
      <c r="ML10" s="160">
        <f t="shared" si="187"/>
        <v>-25.956</v>
      </c>
      <c r="MM10" s="161">
        <f t="shared" si="188"/>
        <v>-5.7777777777777782E-2</v>
      </c>
      <c r="MN10" s="161">
        <f t="shared" si="189"/>
        <v>0.24888888888888891</v>
      </c>
      <c r="MO10" s="161">
        <f t="shared" si="190"/>
        <v>0.80888888888888888</v>
      </c>
      <c r="MP10" s="26">
        <f t="shared" si="191"/>
        <v>-804.00631111111113</v>
      </c>
      <c r="MR10" s="159">
        <v>6</v>
      </c>
      <c r="MS10" s="160">
        <f t="shared" si="192"/>
        <v>-18.48</v>
      </c>
      <c r="MT10" s="161">
        <f t="shared" si="193"/>
        <v>-5.7777777777777775E-2</v>
      </c>
      <c r="MU10" s="161">
        <f t="shared" si="194"/>
        <v>0.24888888888888888</v>
      </c>
      <c r="MV10" s="161">
        <f t="shared" si="195"/>
        <v>0.80888888888888877</v>
      </c>
      <c r="MW10" s="26">
        <f t="shared" si="196"/>
        <v>-903.06657777777764</v>
      </c>
      <c r="MY10" s="159">
        <v>6</v>
      </c>
      <c r="MZ10" s="160">
        <f t="shared" si="197"/>
        <v>-11.34</v>
      </c>
      <c r="NA10" s="161">
        <f t="shared" si="198"/>
        <v>-5.7777777777777775E-2</v>
      </c>
      <c r="NB10" s="161">
        <f t="shared" si="199"/>
        <v>0.24888888888888888</v>
      </c>
      <c r="NC10" s="161">
        <f t="shared" si="200"/>
        <v>0.80888888888888877</v>
      </c>
      <c r="ND10" s="26">
        <f t="shared" si="201"/>
        <v>-1001.731111111111</v>
      </c>
      <c r="NF10" s="159">
        <v>6</v>
      </c>
      <c r="NG10" s="160">
        <f t="shared" si="202"/>
        <v>-33.387333333333331</v>
      </c>
      <c r="NH10" s="161">
        <f t="shared" si="203"/>
        <v>-5.7777777777777782E-2</v>
      </c>
      <c r="NI10" s="161">
        <f t="shared" si="204"/>
        <v>0.24888888888888888</v>
      </c>
      <c r="NJ10" s="161">
        <f t="shared" si="205"/>
        <v>0.80888888888888899</v>
      </c>
      <c r="NK10" s="26">
        <f t="shared" si="206"/>
        <v>-705.11404444444452</v>
      </c>
      <c r="NM10" s="159">
        <v>6</v>
      </c>
      <c r="NN10" s="160">
        <f t="shared" si="207"/>
        <v>-40.840666666666671</v>
      </c>
      <c r="NO10" s="161">
        <f t="shared" si="208"/>
        <v>-5.7777777777777789E-2</v>
      </c>
      <c r="NP10" s="161">
        <f t="shared" si="209"/>
        <v>0.24888888888888891</v>
      </c>
      <c r="NQ10" s="161">
        <f t="shared" si="210"/>
        <v>0.80888888888888877</v>
      </c>
      <c r="NR10" s="26">
        <f t="shared" si="211"/>
        <v>-603.58355555555545</v>
      </c>
      <c r="NT10" s="159">
        <v>6</v>
      </c>
      <c r="NU10" s="160">
        <f t="shared" si="212"/>
        <v>-44.172000000000004</v>
      </c>
      <c r="NV10" s="161">
        <f t="shared" si="213"/>
        <v>-5.7777777777777775E-2</v>
      </c>
      <c r="NW10" s="161">
        <f t="shared" si="214"/>
        <v>0.24888888888888888</v>
      </c>
      <c r="NX10" s="161">
        <f t="shared" si="215"/>
        <v>0.80888888888888866</v>
      </c>
      <c r="NY10" s="26">
        <f t="shared" si="216"/>
        <v>-496.57377777777765</v>
      </c>
      <c r="OA10" s="159">
        <v>6</v>
      </c>
      <c r="OB10" s="160">
        <f t="shared" si="217"/>
        <v>-47.470666666666666</v>
      </c>
      <c r="OC10" s="161">
        <f t="shared" si="276"/>
        <v>-5.7777777777777782E-2</v>
      </c>
      <c r="OD10" s="161">
        <f t="shared" si="277"/>
        <v>0.24888888888888885</v>
      </c>
      <c r="OE10" s="161">
        <f t="shared" si="278"/>
        <v>0.80888888888888888</v>
      </c>
      <c r="OF10" s="26">
        <f t="shared" si="279"/>
        <v>-390.44319999999993</v>
      </c>
      <c r="OH10" s="159">
        <v>6</v>
      </c>
      <c r="OI10" s="160">
        <f t="shared" si="222"/>
        <v>41.183999999999997</v>
      </c>
      <c r="OJ10" s="161">
        <f t="shared" si="223"/>
        <v>-5.7777777777777789E-2</v>
      </c>
      <c r="OK10" s="161">
        <f t="shared" si="224"/>
        <v>0.24888888888888891</v>
      </c>
      <c r="OL10" s="161">
        <f t="shared" si="225"/>
        <v>0.8088888888888891</v>
      </c>
      <c r="OM10" s="26">
        <f t="shared" si="226"/>
        <v>-699.45555555555575</v>
      </c>
      <c r="OO10" s="159">
        <v>6</v>
      </c>
      <c r="OP10" s="160">
        <f t="shared" si="227"/>
        <v>44.436</v>
      </c>
      <c r="OQ10" s="161">
        <f t="shared" si="228"/>
        <v>-5.7777777777777782E-2</v>
      </c>
      <c r="OR10" s="161">
        <f t="shared" si="229"/>
        <v>0.24888888888888888</v>
      </c>
      <c r="OS10" s="161">
        <f t="shared" si="230"/>
        <v>0.80888888888888888</v>
      </c>
      <c r="OT10" s="26">
        <f t="shared" si="231"/>
        <v>-802.93111111111102</v>
      </c>
      <c r="OV10" s="159">
        <v>6</v>
      </c>
      <c r="OW10" s="160">
        <f t="shared" si="232"/>
        <v>47.652000000000001</v>
      </c>
      <c r="OX10" s="161">
        <f t="shared" si="233"/>
        <v>-5.7777777777777782E-2</v>
      </c>
      <c r="OY10" s="161">
        <f t="shared" si="234"/>
        <v>0.24888888888888891</v>
      </c>
      <c r="OZ10" s="161">
        <f t="shared" si="235"/>
        <v>0.80888888888888888</v>
      </c>
      <c r="PA10" s="26">
        <f t="shared" si="236"/>
        <v>-906.69039999999995</v>
      </c>
      <c r="PC10" s="159">
        <v>6</v>
      </c>
      <c r="PD10" s="160">
        <f t="shared" si="237"/>
        <v>37.799999999999997</v>
      </c>
      <c r="PE10" s="161">
        <f t="shared" si="238"/>
        <v>-5.7777777777777775E-2</v>
      </c>
      <c r="PF10" s="161">
        <f t="shared" si="239"/>
        <v>0.24888888888888888</v>
      </c>
      <c r="PG10" s="161">
        <f t="shared" si="240"/>
        <v>0.80888888888888888</v>
      </c>
      <c r="PH10" s="26">
        <f t="shared" si="241"/>
        <v>-591.86462222222224</v>
      </c>
      <c r="PJ10" s="159">
        <v>6</v>
      </c>
      <c r="PK10" s="160">
        <f t="shared" si="242"/>
        <v>34.475999999999999</v>
      </c>
      <c r="PL10" s="161">
        <f t="shared" si="243"/>
        <v>-5.7777777777777775E-2</v>
      </c>
      <c r="PM10" s="161">
        <f t="shared" si="244"/>
        <v>0.24888888888888888</v>
      </c>
      <c r="PN10" s="161">
        <f t="shared" si="245"/>
        <v>0.80888888888888888</v>
      </c>
      <c r="PO10" s="26">
        <f t="shared" si="246"/>
        <v>-489.55759999999998</v>
      </c>
      <c r="PQ10" s="159">
        <v>6</v>
      </c>
      <c r="PR10" s="160">
        <f t="shared" si="247"/>
        <v>31.2</v>
      </c>
      <c r="PS10" s="161">
        <f t="shared" si="248"/>
        <v>-5.7777777777777782E-2</v>
      </c>
      <c r="PT10" s="161">
        <f t="shared" si="249"/>
        <v>0.24888888888888888</v>
      </c>
      <c r="PU10" s="161">
        <f t="shared" si="250"/>
        <v>0.80888888888888899</v>
      </c>
      <c r="PV10" s="26">
        <f t="shared" si="251"/>
        <v>-382.66977777777782</v>
      </c>
      <c r="PX10" s="159">
        <v>6</v>
      </c>
      <c r="PY10" s="160">
        <f t="shared" si="252"/>
        <v>27.270666666666667</v>
      </c>
      <c r="PZ10" s="161">
        <f t="shared" si="253"/>
        <v>-5.7777777777777775E-2</v>
      </c>
      <c r="QA10" s="161">
        <f t="shared" si="254"/>
        <v>0.24888888888888888</v>
      </c>
      <c r="QB10" s="161">
        <f t="shared" si="255"/>
        <v>0.80888888888888877</v>
      </c>
      <c r="QC10" s="26">
        <f t="shared" si="256"/>
        <v>-277.23608888888884</v>
      </c>
      <c r="QE10" s="159">
        <v>2</v>
      </c>
      <c r="QF10" s="162">
        <v>3</v>
      </c>
      <c r="QG10" s="297"/>
      <c r="QH10" s="12">
        <v>120</v>
      </c>
      <c r="QI10" s="161">
        <f>(($F$13-$Z$20)*($F$13-$AD$20))/(($V$20-$Z$20)*($V$20-$AD$20))</f>
        <v>-9.1400113235496523E-3</v>
      </c>
      <c r="QJ10" s="161">
        <f>(($F$13-$V$20)*($F$13-$AD$20))/(($Z$20-$V$20)*($Z$20-$AD$20))</f>
        <v>3.6907009950188037E-2</v>
      </c>
      <c r="QK10" s="161">
        <f>(($F$13-$V$20)*($F$13-$Z$20))/(($AD$20-$V$20)*($AD$20-$Z$20))</f>
        <v>0.97223300137336155</v>
      </c>
      <c r="QL10" s="92">
        <f>QI10*$X$20+QJ10*$AB$20+QK10*$AF$20</f>
        <v>-663.81516695030246</v>
      </c>
      <c r="QM10" s="16">
        <f>$V$20</f>
        <v>-274.87</v>
      </c>
      <c r="QN10" s="16">
        <f>$AF$20</f>
        <v>-651.20000000000005</v>
      </c>
      <c r="QO10" s="167">
        <f t="shared" si="257"/>
        <v>4.5343947379637801E-3</v>
      </c>
      <c r="QP10" s="34"/>
      <c r="QQ10" s="159">
        <v>2</v>
      </c>
      <c r="QR10" s="162">
        <v>3</v>
      </c>
      <c r="QS10" s="297"/>
      <c r="QT10" s="12">
        <v>120</v>
      </c>
      <c r="QU10" s="161">
        <f>(($F$13-$AT$20)*($F$13-$AX$20))/(($AP$20-$AT$20)*($AP$20-$AX$20))</f>
        <v>-4.2454913535272705E-2</v>
      </c>
      <c r="QV10" s="161">
        <f>(($F$13-$AP$20)*($F$13-$AX$20))/(($AT$20-$AP$20)*($AT$20-$AX$20))</f>
        <v>0.17859692679607145</v>
      </c>
      <c r="QW10" s="161">
        <f>(($F$13-$AP$20)*($F$13-$AT$20))/(($AX$20-$AP$20)*($AX$20-$AT$20))</f>
        <v>0.86385798673920122</v>
      </c>
      <c r="QX10" s="92">
        <f>QU10*$AR$20+QV10*$AV$20+QW10*$AZ$20</f>
        <v>-697.32257025620072</v>
      </c>
      <c r="QY10" s="16">
        <f>$AP$20</f>
        <v>-54.65</v>
      </c>
      <c r="QZ10" s="16">
        <f>$AZ$20</f>
        <v>-653.65</v>
      </c>
      <c r="RA10" s="163">
        <f t="shared" si="258"/>
        <v>4.3165102183543363E-3</v>
      </c>
    </row>
    <row r="11" spans="1:473" ht="15" customHeight="1">
      <c r="B11" s="118" t="s">
        <v>279</v>
      </c>
      <c r="C11" s="257" t="s">
        <v>309</v>
      </c>
      <c r="D11" s="258"/>
      <c r="E11" s="119" t="s">
        <v>310</v>
      </c>
      <c r="F11" s="257" t="s">
        <v>311</v>
      </c>
      <c r="G11" s="258"/>
      <c r="H11" s="119" t="s">
        <v>284</v>
      </c>
      <c r="I11" s="119" t="s">
        <v>50</v>
      </c>
      <c r="J11" s="119" t="s">
        <v>312</v>
      </c>
      <c r="K11" s="119" t="s">
        <v>313</v>
      </c>
      <c r="L11" s="119" t="s">
        <v>314</v>
      </c>
      <c r="M11" s="121" t="s">
        <v>315</v>
      </c>
      <c r="O11" s="159">
        <v>7</v>
      </c>
      <c r="P11" s="164" t="s">
        <v>118</v>
      </c>
      <c r="Q11" s="164" t="s">
        <v>298</v>
      </c>
      <c r="R11" s="12">
        <v>0</v>
      </c>
      <c r="S11" s="164" t="s">
        <v>299</v>
      </c>
      <c r="T11" s="162">
        <v>0</v>
      </c>
      <c r="U11" s="8" t="s">
        <v>71</v>
      </c>
      <c r="V11" s="101">
        <f>Gooseneck!$M$16</f>
        <v>249</v>
      </c>
      <c r="W11" s="111" t="s">
        <v>72</v>
      </c>
      <c r="X11" s="101">
        <v>0</v>
      </c>
      <c r="Y11" s="111" t="s">
        <v>72</v>
      </c>
      <c r="Z11" s="101">
        <f>Gooseneck!$M$22</f>
        <v>124.5</v>
      </c>
      <c r="AA11" s="111" t="s">
        <v>72</v>
      </c>
      <c r="AB11" s="101">
        <f>Gooseneck!$O$22</f>
        <v>670</v>
      </c>
      <c r="AC11" s="111" t="s">
        <v>72</v>
      </c>
      <c r="AD11" s="101">
        <v>0</v>
      </c>
      <c r="AE11" s="111" t="s">
        <v>72</v>
      </c>
      <c r="AF11" s="101">
        <f>Gooseneck!$O$19</f>
        <v>631.37</v>
      </c>
      <c r="AG11" s="165" t="s">
        <v>72</v>
      </c>
      <c r="AH11" s="166"/>
      <c r="AI11" s="159">
        <v>7</v>
      </c>
      <c r="AJ11" s="164" t="s">
        <v>118</v>
      </c>
      <c r="AK11" s="164" t="s">
        <v>298</v>
      </c>
      <c r="AL11" s="12">
        <v>0</v>
      </c>
      <c r="AM11" s="164" t="s">
        <v>299</v>
      </c>
      <c r="AN11" s="162">
        <v>0</v>
      </c>
      <c r="AO11" s="8" t="s">
        <v>71</v>
      </c>
      <c r="AP11" s="101">
        <f>'Conector@11000 psi'!$M$16</f>
        <v>18.22</v>
      </c>
      <c r="AQ11" s="111" t="s">
        <v>72</v>
      </c>
      <c r="AR11" s="101">
        <v>0</v>
      </c>
      <c r="AS11" s="111" t="s">
        <v>72</v>
      </c>
      <c r="AT11" s="101">
        <f>'Conector@11000 psi'!$M$22</f>
        <v>9.11</v>
      </c>
      <c r="AU11" s="111" t="s">
        <v>72</v>
      </c>
      <c r="AV11" s="101">
        <f>'Conector@11000 psi'!$O$22</f>
        <v>802.24</v>
      </c>
      <c r="AW11" s="111" t="s">
        <v>72</v>
      </c>
      <c r="AX11" s="101">
        <v>0</v>
      </c>
      <c r="AY11" s="111" t="s">
        <v>72</v>
      </c>
      <c r="AZ11" s="101">
        <f>'Conector@11000 psi'!$O$19</f>
        <v>772.52</v>
      </c>
      <c r="BA11" s="165" t="s">
        <v>72</v>
      </c>
      <c r="BC11" s="159">
        <v>7</v>
      </c>
      <c r="BD11" s="160">
        <f t="shared" si="259"/>
        <v>32.75</v>
      </c>
      <c r="BE11" s="161">
        <f t="shared" si="0"/>
        <v>-6.1224489795918366E-2</v>
      </c>
      <c r="BF11" s="161">
        <f t="shared" si="1"/>
        <v>0.26530612244897961</v>
      </c>
      <c r="BG11" s="161">
        <f t="shared" si="2"/>
        <v>0.79591836734693877</v>
      </c>
      <c r="BH11" s="26">
        <f t="shared" si="3"/>
        <v>386.0044897959184</v>
      </c>
      <c r="BJ11" s="159">
        <v>7</v>
      </c>
      <c r="BK11" s="160">
        <f t="shared" si="260"/>
        <v>36.458571428571432</v>
      </c>
      <c r="BL11" s="161">
        <f t="shared" si="4"/>
        <v>-6.1224489795918366E-2</v>
      </c>
      <c r="BM11" s="161">
        <f t="shared" si="5"/>
        <v>0.26530612244897961</v>
      </c>
      <c r="BN11" s="161">
        <f t="shared" si="6"/>
        <v>0.79591836734693877</v>
      </c>
      <c r="BO11" s="26">
        <f t="shared" si="7"/>
        <v>307.45530612244897</v>
      </c>
      <c r="BQ11" s="159">
        <v>7</v>
      </c>
      <c r="BR11" s="160">
        <f t="shared" si="261"/>
        <v>40.190714285714286</v>
      </c>
      <c r="BS11" s="161">
        <f t="shared" si="8"/>
        <v>-6.1224489795918366E-2</v>
      </c>
      <c r="BT11" s="161">
        <f t="shared" si="9"/>
        <v>0.26530612244897955</v>
      </c>
      <c r="BU11" s="161">
        <f t="shared" si="10"/>
        <v>0.79591836734693877</v>
      </c>
      <c r="BV11" s="26">
        <f t="shared" si="11"/>
        <v>225.38020408163266</v>
      </c>
      <c r="BX11" s="159">
        <v>7</v>
      </c>
      <c r="BY11" s="160">
        <f t="shared" si="262"/>
        <v>29.047857142857143</v>
      </c>
      <c r="BZ11" s="161">
        <f t="shared" si="12"/>
        <v>-6.1224489795918359E-2</v>
      </c>
      <c r="CA11" s="161">
        <f t="shared" si="13"/>
        <v>0.26530612244897955</v>
      </c>
      <c r="CB11" s="161">
        <f t="shared" si="14"/>
        <v>0.79591836734693877</v>
      </c>
      <c r="CC11" s="26">
        <f t="shared" si="15"/>
        <v>462.17122448979586</v>
      </c>
      <c r="CE11" s="159">
        <v>7</v>
      </c>
      <c r="CF11" s="160">
        <f t="shared" si="263"/>
        <v>25.282857142857143</v>
      </c>
      <c r="CG11" s="161">
        <f t="shared" si="16"/>
        <v>-6.1224489795918373E-2</v>
      </c>
      <c r="CH11" s="161">
        <f t="shared" si="17"/>
        <v>0.26530612244897961</v>
      </c>
      <c r="CI11" s="161">
        <f t="shared" si="18"/>
        <v>0.79591836734693866</v>
      </c>
      <c r="CJ11" s="26">
        <f t="shared" si="19"/>
        <v>539.86081632653054</v>
      </c>
      <c r="CL11" s="159">
        <v>7</v>
      </c>
      <c r="CM11" s="160">
        <f t="shared" si="264"/>
        <v>21.547857142857143</v>
      </c>
      <c r="CN11" s="161">
        <f t="shared" si="20"/>
        <v>-6.1224489795918366E-2</v>
      </c>
      <c r="CO11" s="161">
        <f t="shared" si="21"/>
        <v>0.26530612244897955</v>
      </c>
      <c r="CP11" s="161">
        <f t="shared" si="22"/>
        <v>0.79591836734693866</v>
      </c>
      <c r="CQ11" s="26">
        <f t="shared" si="23"/>
        <v>610.38448979591828</v>
      </c>
      <c r="CS11" s="159">
        <v>7</v>
      </c>
      <c r="CT11" s="160">
        <f t="shared" si="265"/>
        <v>17.785714285714285</v>
      </c>
      <c r="CU11" s="161">
        <f t="shared" si="24"/>
        <v>-6.1224489795918373E-2</v>
      </c>
      <c r="CV11" s="161">
        <f t="shared" si="25"/>
        <v>0.26530612244897955</v>
      </c>
      <c r="CW11" s="161">
        <f t="shared" si="26"/>
        <v>0.79591836734693888</v>
      </c>
      <c r="CX11" s="26">
        <f t="shared" si="27"/>
        <v>680.27408163265306</v>
      </c>
      <c r="CZ11" s="159">
        <v>7</v>
      </c>
      <c r="DA11" s="160">
        <f t="shared" si="266"/>
        <v>-24.166428571428572</v>
      </c>
      <c r="DB11" s="161">
        <f t="shared" si="28"/>
        <v>-6.1224489795918359E-2</v>
      </c>
      <c r="DC11" s="161">
        <f t="shared" si="29"/>
        <v>0.26530612244897955</v>
      </c>
      <c r="DD11" s="161">
        <f t="shared" si="30"/>
        <v>0.79591836734693866</v>
      </c>
      <c r="DE11" s="26">
        <f t="shared" si="31"/>
        <v>307.99122448979585</v>
      </c>
      <c r="DG11" s="159">
        <v>7</v>
      </c>
      <c r="DH11" s="160">
        <f t="shared" si="267"/>
        <v>-19.633571428571429</v>
      </c>
      <c r="DI11" s="161">
        <f t="shared" si="268"/>
        <v>-6.1224489795918366E-2</v>
      </c>
      <c r="DJ11" s="161">
        <f t="shared" si="269"/>
        <v>0.26530612244897961</v>
      </c>
      <c r="DK11" s="161">
        <f t="shared" si="270"/>
        <v>0.79591836734693877</v>
      </c>
      <c r="DL11" s="26">
        <f t="shared" si="271"/>
        <v>234.29183673469385</v>
      </c>
      <c r="DM11" s="34"/>
      <c r="DN11" s="159">
        <v>7</v>
      </c>
      <c r="DO11" s="160">
        <f t="shared" si="272"/>
        <v>-15.038571428571428</v>
      </c>
      <c r="DP11" s="161">
        <f t="shared" si="36"/>
        <v>-6.1224489795918359E-2</v>
      </c>
      <c r="DQ11" s="161">
        <f t="shared" si="37"/>
        <v>0.26530612244897955</v>
      </c>
      <c r="DR11" s="161">
        <f t="shared" si="38"/>
        <v>0.79591836734693866</v>
      </c>
      <c r="DS11" s="26">
        <f t="shared" si="39"/>
        <v>156.10612244897956</v>
      </c>
      <c r="DT11" s="34"/>
      <c r="DU11" s="159">
        <v>7</v>
      </c>
      <c r="DV11" s="160">
        <f t="shared" si="273"/>
        <v>-27.93357142857143</v>
      </c>
      <c r="DW11" s="161">
        <f t="shared" si="40"/>
        <v>-6.1224489795918373E-2</v>
      </c>
      <c r="DX11" s="161">
        <f t="shared" si="41"/>
        <v>0.26530612244897961</v>
      </c>
      <c r="DY11" s="161">
        <f t="shared" si="42"/>
        <v>0.79591836734693866</v>
      </c>
      <c r="DZ11" s="26">
        <f t="shared" si="43"/>
        <v>384.7151020408163</v>
      </c>
      <c r="EA11" s="34"/>
      <c r="EB11" s="159">
        <v>7</v>
      </c>
      <c r="EC11" s="160">
        <f t="shared" si="274"/>
        <v>-31.666428571428572</v>
      </c>
      <c r="ED11" s="161">
        <f t="shared" si="44"/>
        <v>-6.1224489795918359E-2</v>
      </c>
      <c r="EE11" s="161">
        <f t="shared" si="45"/>
        <v>0.26530612244897961</v>
      </c>
      <c r="EF11" s="161">
        <f t="shared" si="46"/>
        <v>0.79591836734693866</v>
      </c>
      <c r="EG11" s="26">
        <f t="shared" si="47"/>
        <v>475.11020408163262</v>
      </c>
      <c r="EH11" s="34"/>
      <c r="EI11" s="159">
        <v>7</v>
      </c>
      <c r="EJ11" s="160">
        <f t="shared" si="275"/>
        <v>-35.4</v>
      </c>
      <c r="EK11" s="161">
        <f t="shared" si="48"/>
        <v>-6.1224489795918366E-2</v>
      </c>
      <c r="EL11" s="161">
        <f t="shared" si="49"/>
        <v>0.26530612244897961</v>
      </c>
      <c r="EM11" s="161">
        <f t="shared" si="50"/>
        <v>0.79591836734693877</v>
      </c>
      <c r="EN11" s="26">
        <f t="shared" si="51"/>
        <v>545.98938775510203</v>
      </c>
      <c r="EP11" s="159">
        <v>7</v>
      </c>
      <c r="EQ11" s="160">
        <f t="shared" si="52"/>
        <v>-39.148571428571429</v>
      </c>
      <c r="ER11" s="161">
        <f t="shared" si="53"/>
        <v>-6.1224489795918359E-2</v>
      </c>
      <c r="ES11" s="161">
        <f t="shared" si="54"/>
        <v>0.26530612244897955</v>
      </c>
      <c r="ET11" s="161">
        <f t="shared" si="55"/>
        <v>0.79591836734693888</v>
      </c>
      <c r="EU11" s="26">
        <f t="shared" si="56"/>
        <v>616.29816326530613</v>
      </c>
      <c r="EW11" s="159">
        <v>7</v>
      </c>
      <c r="EX11" s="160">
        <f t="shared" si="57"/>
        <v>-24.166428571428572</v>
      </c>
      <c r="EY11" s="161">
        <f t="shared" si="58"/>
        <v>-6.1224489795918359E-2</v>
      </c>
      <c r="EZ11" s="161">
        <f t="shared" si="59"/>
        <v>0.26530612244897955</v>
      </c>
      <c r="FA11" s="161">
        <f t="shared" si="60"/>
        <v>0.79591836734693866</v>
      </c>
      <c r="FB11" s="26">
        <f t="shared" si="61"/>
        <v>-686.78734693877539</v>
      </c>
      <c r="FD11" s="159">
        <v>7</v>
      </c>
      <c r="FE11" s="160">
        <f t="shared" si="62"/>
        <v>-19.633571428571429</v>
      </c>
      <c r="FF11" s="161">
        <f t="shared" si="63"/>
        <v>-6.1224489795918366E-2</v>
      </c>
      <c r="FG11" s="161">
        <f t="shared" si="64"/>
        <v>0.26530612244897961</v>
      </c>
      <c r="FH11" s="161">
        <f t="shared" si="65"/>
        <v>0.79591836734693877</v>
      </c>
      <c r="FI11" s="26">
        <f t="shared" si="66"/>
        <v>-738.96775510204088</v>
      </c>
      <c r="FK11" s="159">
        <v>7</v>
      </c>
      <c r="FL11" s="160">
        <f t="shared" si="67"/>
        <v>-17.544999999999998</v>
      </c>
      <c r="FM11" s="161">
        <f t="shared" si="68"/>
        <v>-6.9444444444444434E-2</v>
      </c>
      <c r="FN11" s="161">
        <f t="shared" si="69"/>
        <v>0.30555555555555552</v>
      </c>
      <c r="FO11" s="161">
        <f t="shared" si="70"/>
        <v>0.76388888888888895</v>
      </c>
      <c r="FP11" s="26">
        <f t="shared" si="71"/>
        <v>-781</v>
      </c>
      <c r="FR11" s="159">
        <v>7</v>
      </c>
      <c r="FS11" s="160">
        <f t="shared" si="72"/>
        <v>-27.93357142857143</v>
      </c>
      <c r="FT11" s="161">
        <f t="shared" si="73"/>
        <v>-6.1224489795918373E-2</v>
      </c>
      <c r="FU11" s="161">
        <f t="shared" si="74"/>
        <v>0.26530612244897961</v>
      </c>
      <c r="FV11" s="161">
        <f t="shared" si="75"/>
        <v>0.79591836734693866</v>
      </c>
      <c r="FW11" s="26">
        <f t="shared" si="76"/>
        <v>-571.43489795918367</v>
      </c>
      <c r="FY11" s="159">
        <v>7</v>
      </c>
      <c r="FZ11" s="160">
        <f t="shared" si="77"/>
        <v>-31.666428571428572</v>
      </c>
      <c r="GA11" s="161">
        <f t="shared" si="78"/>
        <v>-6.1224489795918359E-2</v>
      </c>
      <c r="GB11" s="161">
        <f t="shared" si="79"/>
        <v>0.26530612244897961</v>
      </c>
      <c r="GC11" s="161">
        <f t="shared" si="80"/>
        <v>0.79591836734693866</v>
      </c>
      <c r="GD11" s="26">
        <f t="shared" si="81"/>
        <v>-468.45632653061227</v>
      </c>
      <c r="GF11" s="159">
        <v>7</v>
      </c>
      <c r="GG11" s="160">
        <f t="shared" si="82"/>
        <v>-35.4</v>
      </c>
      <c r="GH11" s="161">
        <f t="shared" si="83"/>
        <v>-6.1224489795918366E-2</v>
      </c>
      <c r="GI11" s="161">
        <f t="shared" si="84"/>
        <v>0.26530612244897961</v>
      </c>
      <c r="GJ11" s="161">
        <f t="shared" si="85"/>
        <v>0.79591836734693877</v>
      </c>
      <c r="GK11" s="26">
        <f t="shared" si="86"/>
        <v>-366.63183673469382</v>
      </c>
      <c r="GM11" s="159">
        <v>7</v>
      </c>
      <c r="GN11" s="160">
        <f t="shared" si="87"/>
        <v>-39.148571428571429</v>
      </c>
      <c r="GO11" s="161">
        <f t="shared" si="88"/>
        <v>-6.1224489795918359E-2</v>
      </c>
      <c r="GP11" s="161">
        <f t="shared" si="89"/>
        <v>0.26530612244897955</v>
      </c>
      <c r="GQ11" s="161">
        <f t="shared" si="90"/>
        <v>0.79591836734693888</v>
      </c>
      <c r="GR11" s="26">
        <f t="shared" si="91"/>
        <v>-264.37489795918367</v>
      </c>
      <c r="GT11" s="159">
        <v>7</v>
      </c>
      <c r="GU11" s="160">
        <v>32.75</v>
      </c>
      <c r="GV11" s="275"/>
      <c r="GW11" s="276"/>
      <c r="GX11" s="277"/>
      <c r="GY11" s="26">
        <v>-578.99</v>
      </c>
      <c r="HA11" s="159">
        <v>7</v>
      </c>
      <c r="HB11" s="160">
        <f t="shared" si="92"/>
        <v>36.458571428571432</v>
      </c>
      <c r="HC11" s="161">
        <f t="shared" si="93"/>
        <v>-6.1224489795918366E-2</v>
      </c>
      <c r="HD11" s="161">
        <f t="shared" si="94"/>
        <v>0.26530612244897961</v>
      </c>
      <c r="HE11" s="161">
        <f t="shared" si="95"/>
        <v>0.79591836734693877</v>
      </c>
      <c r="HF11" s="26">
        <f t="shared" si="96"/>
        <v>-642.41489795918369</v>
      </c>
      <c r="HH11" s="159">
        <v>7</v>
      </c>
      <c r="HI11" s="160">
        <f t="shared" si="97"/>
        <v>40.190714285714286</v>
      </c>
      <c r="HJ11" s="161">
        <f t="shared" si="98"/>
        <v>-6.1224489795918366E-2</v>
      </c>
      <c r="HK11" s="161">
        <f t="shared" si="99"/>
        <v>0.26530612244897955</v>
      </c>
      <c r="HL11" s="161">
        <f t="shared" si="100"/>
        <v>0.79591836734693877</v>
      </c>
      <c r="HM11" s="26">
        <f t="shared" si="101"/>
        <v>-705.63469387755106</v>
      </c>
      <c r="HO11" s="159">
        <v>7</v>
      </c>
      <c r="HP11" s="160">
        <f t="shared" si="102"/>
        <v>29.047857142857143</v>
      </c>
      <c r="HQ11" s="161">
        <f t="shared" si="103"/>
        <v>-6.1224489795918359E-2</v>
      </c>
      <c r="HR11" s="161">
        <f t="shared" si="104"/>
        <v>0.26530612244897955</v>
      </c>
      <c r="HS11" s="161">
        <f t="shared" si="105"/>
        <v>0.79591836734693877</v>
      </c>
      <c r="HT11" s="26">
        <f t="shared" si="106"/>
        <v>-476.3677551020408</v>
      </c>
      <c r="HV11" s="159">
        <v>7</v>
      </c>
      <c r="HW11" s="160">
        <f t="shared" si="107"/>
        <v>25.282857142857143</v>
      </c>
      <c r="HX11" s="161">
        <f t="shared" si="108"/>
        <v>-6.1224489795918373E-2</v>
      </c>
      <c r="HY11" s="161">
        <f t="shared" si="109"/>
        <v>0.26530612244897961</v>
      </c>
      <c r="HZ11" s="161">
        <f t="shared" si="110"/>
        <v>0.79591836734693866</v>
      </c>
      <c r="IA11" s="26">
        <f t="shared" si="111"/>
        <v>-373.06551020408159</v>
      </c>
      <c r="IC11" s="159">
        <v>7</v>
      </c>
      <c r="ID11" s="160">
        <v>21.55</v>
      </c>
      <c r="IE11" s="275"/>
      <c r="IF11" s="276"/>
      <c r="IG11" s="277"/>
      <c r="IH11" s="26">
        <v>-278.39999999999998</v>
      </c>
      <c r="IJ11" s="159">
        <v>7</v>
      </c>
      <c r="IK11" s="160">
        <f t="shared" si="112"/>
        <v>17.785714285714285</v>
      </c>
      <c r="IL11" s="161">
        <f t="shared" si="113"/>
        <v>-6.1224489795918373E-2</v>
      </c>
      <c r="IM11" s="161">
        <f t="shared" si="114"/>
        <v>0.26530612244897955</v>
      </c>
      <c r="IN11" s="161">
        <f t="shared" si="115"/>
        <v>0.79591836734693888</v>
      </c>
      <c r="IO11" s="26">
        <f t="shared" si="116"/>
        <v>-183.62102040816328</v>
      </c>
      <c r="IQ11" s="159">
        <v>7</v>
      </c>
      <c r="IR11" s="160">
        <f t="shared" si="117"/>
        <v>44.125714285714288</v>
      </c>
      <c r="IS11" s="161">
        <f t="shared" si="118"/>
        <v>-6.1224489795918373E-2</v>
      </c>
      <c r="IT11" s="161">
        <f t="shared" si="119"/>
        <v>0.26530612244897961</v>
      </c>
      <c r="IU11" s="161">
        <f t="shared" si="120"/>
        <v>0.79591836734693866</v>
      </c>
      <c r="IV11" s="26">
        <f t="shared" si="121"/>
        <v>499.28224489795917</v>
      </c>
      <c r="IX11" s="159">
        <v>7</v>
      </c>
      <c r="IY11" s="160">
        <f t="shared" si="122"/>
        <v>47.61</v>
      </c>
      <c r="IZ11" s="161">
        <f t="shared" si="123"/>
        <v>-6.1224489795918366E-2</v>
      </c>
      <c r="JA11" s="161">
        <f t="shared" si="124"/>
        <v>0.26530612244897961</v>
      </c>
      <c r="JB11" s="161">
        <f t="shared" si="125"/>
        <v>0.79591836734693866</v>
      </c>
      <c r="JC11" s="26">
        <f t="shared" si="126"/>
        <v>429.05306122448974</v>
      </c>
      <c r="JE11" s="159">
        <v>7</v>
      </c>
      <c r="JF11" s="160">
        <f t="shared" si="127"/>
        <v>51.055714285714281</v>
      </c>
      <c r="JG11" s="161">
        <f t="shared" si="128"/>
        <v>-6.1224489795918366E-2</v>
      </c>
      <c r="JH11" s="161">
        <f t="shared" si="129"/>
        <v>0.26530612244897955</v>
      </c>
      <c r="JI11" s="161">
        <f t="shared" si="130"/>
        <v>0.79591836734693888</v>
      </c>
      <c r="JJ11" s="26">
        <f t="shared" si="131"/>
        <v>356.44142857142856</v>
      </c>
      <c r="JL11" s="159">
        <v>7</v>
      </c>
      <c r="JM11" s="160">
        <f t="shared" si="132"/>
        <v>40.5</v>
      </c>
      <c r="JN11" s="161">
        <f t="shared" si="133"/>
        <v>-6.1224489795918366E-2</v>
      </c>
      <c r="JO11" s="161">
        <f t="shared" si="134"/>
        <v>0.26530612244897961</v>
      </c>
      <c r="JP11" s="161">
        <f t="shared" si="135"/>
        <v>0.79591836734693877</v>
      </c>
      <c r="JQ11" s="26">
        <f t="shared" si="136"/>
        <v>566.675306122449</v>
      </c>
      <c r="JS11" s="159">
        <v>7</v>
      </c>
      <c r="JT11" s="160">
        <f t="shared" si="137"/>
        <v>36.938571428571429</v>
      </c>
      <c r="JU11" s="161">
        <f t="shared" si="138"/>
        <v>-6.1224489795918366E-2</v>
      </c>
      <c r="JV11" s="161">
        <f t="shared" si="139"/>
        <v>0.26530612244897955</v>
      </c>
      <c r="JW11" s="161">
        <f t="shared" si="140"/>
        <v>0.79591836734693866</v>
      </c>
      <c r="JX11" s="26">
        <f t="shared" si="141"/>
        <v>635.07653061224482</v>
      </c>
      <c r="JZ11" s="159">
        <v>7</v>
      </c>
      <c r="KA11" s="160">
        <f t="shared" si="142"/>
        <v>33.428571428571431</v>
      </c>
      <c r="KB11" s="161">
        <f t="shared" si="143"/>
        <v>-6.1224489795918366E-2</v>
      </c>
      <c r="KC11" s="161">
        <f t="shared" si="144"/>
        <v>0.26530612244897961</v>
      </c>
      <c r="KD11" s="161">
        <f t="shared" si="145"/>
        <v>0.79591836734693866</v>
      </c>
      <c r="KE11" s="26">
        <f t="shared" si="146"/>
        <v>702.28653061224486</v>
      </c>
      <c r="KG11" s="159">
        <v>7</v>
      </c>
      <c r="KH11" s="160">
        <f t="shared" si="147"/>
        <v>29.21857142857143</v>
      </c>
      <c r="KI11" s="161">
        <f t="shared" si="148"/>
        <v>-6.1224489795918359E-2</v>
      </c>
      <c r="KJ11" s="161">
        <f t="shared" si="149"/>
        <v>0.26530612244897961</v>
      </c>
      <c r="KK11" s="161">
        <f t="shared" si="150"/>
        <v>0.79591836734693866</v>
      </c>
      <c r="KL11" s="26">
        <f t="shared" si="151"/>
        <v>742.3</v>
      </c>
      <c r="KN11" s="159">
        <v>7</v>
      </c>
      <c r="KO11" s="160">
        <f t="shared" si="152"/>
        <v>-27.81</v>
      </c>
      <c r="KP11" s="161">
        <f t="shared" si="153"/>
        <v>-6.1224489795918373E-2</v>
      </c>
      <c r="KQ11" s="161">
        <f t="shared" si="154"/>
        <v>0.26530612244897961</v>
      </c>
      <c r="KR11" s="161">
        <f t="shared" si="155"/>
        <v>0.79591836734693877</v>
      </c>
      <c r="KS11" s="26">
        <f t="shared" si="156"/>
        <v>420.14673469387759</v>
      </c>
      <c r="KU11" s="159">
        <v>7</v>
      </c>
      <c r="KV11" s="160">
        <f t="shared" si="157"/>
        <v>-19.8</v>
      </c>
      <c r="KW11" s="161">
        <f t="shared" si="158"/>
        <v>-6.1224489795918373E-2</v>
      </c>
      <c r="KX11" s="161">
        <f t="shared" si="159"/>
        <v>0.26530612244897955</v>
      </c>
      <c r="KY11" s="161">
        <f t="shared" si="160"/>
        <v>0.79591836734693866</v>
      </c>
      <c r="KZ11" s="26">
        <f t="shared" si="161"/>
        <v>356.00367346938771</v>
      </c>
      <c r="LB11" s="159">
        <v>7</v>
      </c>
      <c r="LC11" s="160">
        <f t="shared" si="162"/>
        <v>-12.15</v>
      </c>
      <c r="LD11" s="161">
        <f t="shared" si="163"/>
        <v>-6.1224489795918366E-2</v>
      </c>
      <c r="LE11" s="161">
        <f t="shared" si="164"/>
        <v>0.26530612244897961</v>
      </c>
      <c r="LF11" s="161">
        <f t="shared" si="165"/>
        <v>0.79591836734693866</v>
      </c>
      <c r="LG11" s="26">
        <f t="shared" si="166"/>
        <v>288.36918367346937</v>
      </c>
      <c r="LI11" s="159">
        <v>7</v>
      </c>
      <c r="LJ11" s="160">
        <f t="shared" si="167"/>
        <v>-35.77214285714286</v>
      </c>
      <c r="LK11" s="161">
        <f t="shared" si="168"/>
        <v>-6.1224489795918373E-2</v>
      </c>
      <c r="LL11" s="161">
        <f t="shared" si="169"/>
        <v>0.26530612244897961</v>
      </c>
      <c r="LM11" s="161">
        <f t="shared" si="170"/>
        <v>0.79591836734693877</v>
      </c>
      <c r="LN11" s="26">
        <f t="shared" si="171"/>
        <v>475.1526530612245</v>
      </c>
      <c r="LP11" s="159">
        <v>7</v>
      </c>
      <c r="LQ11" s="160">
        <f t="shared" si="172"/>
        <v>-43.757857142857141</v>
      </c>
      <c r="LR11" s="161">
        <f t="shared" si="173"/>
        <v>-6.1224489795918373E-2</v>
      </c>
      <c r="LS11" s="161">
        <f t="shared" si="174"/>
        <v>0.26530612244897961</v>
      </c>
      <c r="LT11" s="161">
        <f t="shared" si="175"/>
        <v>0.79591836734693888</v>
      </c>
      <c r="LU11" s="26">
        <f t="shared" si="176"/>
        <v>544.7530612244899</v>
      </c>
      <c r="LW11" s="159">
        <v>7</v>
      </c>
      <c r="LX11" s="160">
        <f t="shared" si="177"/>
        <v>-47.32714285714286</v>
      </c>
      <c r="LY11" s="161">
        <f t="shared" si="178"/>
        <v>-6.1224489795918366E-2</v>
      </c>
      <c r="LZ11" s="161">
        <f t="shared" si="179"/>
        <v>0.26530612244897961</v>
      </c>
      <c r="MA11" s="161">
        <f t="shared" si="180"/>
        <v>0.79591836734693888</v>
      </c>
      <c r="MB11" s="26">
        <f t="shared" si="181"/>
        <v>614.17306122448986</v>
      </c>
      <c r="MD11" s="159">
        <v>7</v>
      </c>
      <c r="ME11" s="160">
        <f t="shared" si="182"/>
        <v>-50.861428571428569</v>
      </c>
      <c r="MF11" s="161">
        <f t="shared" si="183"/>
        <v>-6.1224489795918359E-2</v>
      </c>
      <c r="MG11" s="161">
        <f t="shared" si="184"/>
        <v>0.26530612244897961</v>
      </c>
      <c r="MH11" s="161">
        <f t="shared" si="185"/>
        <v>0.79591836734693877</v>
      </c>
      <c r="MI11" s="26">
        <f t="shared" si="186"/>
        <v>682.39653061224487</v>
      </c>
      <c r="MK11" s="159">
        <v>7</v>
      </c>
      <c r="ML11" s="160">
        <f t="shared" si="187"/>
        <v>-27.81</v>
      </c>
      <c r="MM11" s="161">
        <f t="shared" si="188"/>
        <v>-6.1224489795918373E-2</v>
      </c>
      <c r="MN11" s="161">
        <f t="shared" si="189"/>
        <v>0.26530612244897961</v>
      </c>
      <c r="MO11" s="161">
        <f t="shared" si="190"/>
        <v>0.79591836734693877</v>
      </c>
      <c r="MP11" s="26">
        <f t="shared" si="191"/>
        <v>-809.05367346938772</v>
      </c>
      <c r="MR11" s="159">
        <v>7</v>
      </c>
      <c r="MS11" s="160">
        <f t="shared" si="192"/>
        <v>-19.8</v>
      </c>
      <c r="MT11" s="161">
        <f t="shared" si="193"/>
        <v>-6.1224489795918373E-2</v>
      </c>
      <c r="MU11" s="161">
        <f t="shared" si="194"/>
        <v>0.26530612244897955</v>
      </c>
      <c r="MV11" s="161">
        <f t="shared" si="195"/>
        <v>0.79591836734693866</v>
      </c>
      <c r="MW11" s="26">
        <f t="shared" si="196"/>
        <v>-907.83775510204066</v>
      </c>
      <c r="MY11" s="159">
        <v>7</v>
      </c>
      <c r="MZ11" s="160">
        <f t="shared" si="197"/>
        <v>-12.15</v>
      </c>
      <c r="NA11" s="161">
        <f t="shared" si="198"/>
        <v>-6.1224489795918366E-2</v>
      </c>
      <c r="NB11" s="161">
        <f t="shared" si="199"/>
        <v>0.26530612244897961</v>
      </c>
      <c r="NC11" s="161">
        <f t="shared" si="200"/>
        <v>0.79591836734693866</v>
      </c>
      <c r="ND11" s="26">
        <f t="shared" si="201"/>
        <v>-1006.1734693877551</v>
      </c>
      <c r="NF11" s="159">
        <v>7</v>
      </c>
      <c r="NG11" s="160">
        <f t="shared" si="202"/>
        <v>-35.77214285714286</v>
      </c>
      <c r="NH11" s="161">
        <f t="shared" si="203"/>
        <v>-6.1224489795918373E-2</v>
      </c>
      <c r="NI11" s="161">
        <f t="shared" si="204"/>
        <v>0.26530612244897961</v>
      </c>
      <c r="NJ11" s="161">
        <f t="shared" si="205"/>
        <v>0.79591836734693877</v>
      </c>
      <c r="NK11" s="26">
        <f t="shared" si="206"/>
        <v>-710.78959183673464</v>
      </c>
      <c r="NM11" s="159">
        <v>7</v>
      </c>
      <c r="NN11" s="160">
        <f t="shared" si="207"/>
        <v>-43.757857142857141</v>
      </c>
      <c r="NO11" s="161">
        <f t="shared" si="208"/>
        <v>-6.1224489795918373E-2</v>
      </c>
      <c r="NP11" s="161">
        <f t="shared" si="209"/>
        <v>0.26530612244897961</v>
      </c>
      <c r="NQ11" s="161">
        <f t="shared" si="210"/>
        <v>0.79591836734693888</v>
      </c>
      <c r="NR11" s="26">
        <f t="shared" si="211"/>
        <v>-609.27816326530615</v>
      </c>
      <c r="NT11" s="159">
        <v>7</v>
      </c>
      <c r="NU11" s="160">
        <f t="shared" si="212"/>
        <v>-47.32714285714286</v>
      </c>
      <c r="NV11" s="161">
        <f t="shared" si="213"/>
        <v>-6.1224489795918366E-2</v>
      </c>
      <c r="NW11" s="161">
        <f t="shared" si="214"/>
        <v>0.26530612244897961</v>
      </c>
      <c r="NX11" s="161">
        <f t="shared" si="215"/>
        <v>0.79591836734693888</v>
      </c>
      <c r="NY11" s="26">
        <f t="shared" si="216"/>
        <v>-502.3120408163266</v>
      </c>
      <c r="OA11" s="159">
        <v>7</v>
      </c>
      <c r="OB11" s="160">
        <f t="shared" si="217"/>
        <v>-50.861428571428569</v>
      </c>
      <c r="OC11" s="161">
        <f t="shared" si="276"/>
        <v>-6.1224489795918359E-2</v>
      </c>
      <c r="OD11" s="161">
        <f t="shared" si="277"/>
        <v>0.26530612244897961</v>
      </c>
      <c r="OE11" s="161">
        <f t="shared" si="278"/>
        <v>0.79591836734693877</v>
      </c>
      <c r="OF11" s="26">
        <f t="shared" si="279"/>
        <v>-396.20285714285711</v>
      </c>
      <c r="OH11" s="159">
        <v>7</v>
      </c>
      <c r="OI11" s="160">
        <f t="shared" si="222"/>
        <v>44.125714285714288</v>
      </c>
      <c r="OJ11" s="161">
        <f t="shared" si="223"/>
        <v>-6.1224489795918373E-2</v>
      </c>
      <c r="OK11" s="161">
        <f t="shared" si="224"/>
        <v>0.26530612244897961</v>
      </c>
      <c r="OL11" s="161">
        <f t="shared" si="225"/>
        <v>0.79591836734693866</v>
      </c>
      <c r="OM11" s="26">
        <f t="shared" si="226"/>
        <v>-697.6065306122448</v>
      </c>
      <c r="OO11" s="159">
        <v>7</v>
      </c>
      <c r="OP11" s="160">
        <f t="shared" si="227"/>
        <v>47.61</v>
      </c>
      <c r="OQ11" s="161">
        <f t="shared" si="228"/>
        <v>-6.1224489795918366E-2</v>
      </c>
      <c r="OR11" s="161">
        <f t="shared" si="229"/>
        <v>0.26530612244897961</v>
      </c>
      <c r="OS11" s="161">
        <f t="shared" si="230"/>
        <v>0.79591836734693866</v>
      </c>
      <c r="OT11" s="26">
        <f t="shared" si="231"/>
        <v>-801.09714285714267</v>
      </c>
      <c r="OV11" s="159">
        <v>7</v>
      </c>
      <c r="OW11" s="160">
        <f t="shared" si="232"/>
        <v>51.055714285714281</v>
      </c>
      <c r="OX11" s="161">
        <f t="shared" si="233"/>
        <v>-6.1224489795918366E-2</v>
      </c>
      <c r="OY11" s="161">
        <f t="shared" si="234"/>
        <v>0.26530612244897955</v>
      </c>
      <c r="OZ11" s="161">
        <f t="shared" si="235"/>
        <v>0.79591836734693888</v>
      </c>
      <c r="PA11" s="26">
        <f t="shared" si="236"/>
        <v>-904.86367346938789</v>
      </c>
      <c r="PC11" s="159">
        <v>7</v>
      </c>
      <c r="PD11" s="160">
        <f t="shared" si="237"/>
        <v>40.5</v>
      </c>
      <c r="PE11" s="161">
        <f t="shared" si="238"/>
        <v>-6.1224489795918366E-2</v>
      </c>
      <c r="PF11" s="161">
        <f t="shared" si="239"/>
        <v>0.26530612244897961</v>
      </c>
      <c r="PG11" s="161">
        <f t="shared" si="240"/>
        <v>0.79591836734693877</v>
      </c>
      <c r="PH11" s="26">
        <f t="shared" si="241"/>
        <v>-590.06999999999994</v>
      </c>
      <c r="PJ11" s="159">
        <v>7</v>
      </c>
      <c r="PK11" s="160">
        <f t="shared" si="242"/>
        <v>36.938571428571429</v>
      </c>
      <c r="PL11" s="161">
        <f t="shared" si="243"/>
        <v>-6.1224489795918366E-2</v>
      </c>
      <c r="PM11" s="161">
        <f t="shared" si="244"/>
        <v>0.26530612244897955</v>
      </c>
      <c r="PN11" s="161">
        <f t="shared" si="245"/>
        <v>0.79591836734693866</v>
      </c>
      <c r="PO11" s="26">
        <f t="shared" si="246"/>
        <v>-487.73081632653049</v>
      </c>
      <c r="PQ11" s="159">
        <v>7</v>
      </c>
      <c r="PR11" s="160">
        <f t="shared" si="247"/>
        <v>33.428571428571431</v>
      </c>
      <c r="PS11" s="161">
        <f t="shared" si="248"/>
        <v>-6.1224489795918366E-2</v>
      </c>
      <c r="PT11" s="161">
        <f t="shared" si="249"/>
        <v>0.26530612244897961</v>
      </c>
      <c r="PU11" s="161">
        <f t="shared" si="250"/>
        <v>0.79591836734693866</v>
      </c>
      <c r="PV11" s="26">
        <f t="shared" si="251"/>
        <v>-380.89469387755094</v>
      </c>
      <c r="PX11" s="159">
        <v>7</v>
      </c>
      <c r="PY11" s="160">
        <f t="shared" si="252"/>
        <v>29.21857142857143</v>
      </c>
      <c r="PZ11" s="161">
        <f t="shared" si="253"/>
        <v>-6.1224489795918359E-2</v>
      </c>
      <c r="QA11" s="161">
        <f t="shared" si="254"/>
        <v>0.26530612244897961</v>
      </c>
      <c r="QB11" s="161">
        <f t="shared" si="255"/>
        <v>0.79591836734693866</v>
      </c>
      <c r="QC11" s="26">
        <f t="shared" si="256"/>
        <v>-275.52836734693869</v>
      </c>
      <c r="QE11" s="159">
        <v>2</v>
      </c>
      <c r="QF11" s="162">
        <v>4</v>
      </c>
      <c r="QG11" s="297"/>
      <c r="QH11" s="12">
        <v>120</v>
      </c>
      <c r="QI11" s="161">
        <f>(($F$13-$Z$27)*($F$13-$AD$27))/(($V$27-$Z$27)*($V$27-$AD$27))</f>
        <v>5.0657874780449599E-3</v>
      </c>
      <c r="QJ11" s="161">
        <f>(($F$13-$V$27)*($F$13-$AD$27))/(($Z$27-$V$27)*($Z$27-$AD$27))</f>
        <v>-2.0162529855976292E-2</v>
      </c>
      <c r="QK11" s="161">
        <f>(($F$13-$V$27)*($F$13-$Z$27))/(($AD$27-$V$27)*($AD$27-$Z$27))</f>
        <v>1.0150967423779311</v>
      </c>
      <c r="QL11" s="92">
        <f>QI11*$X$27+QJ11*$AB$27+QK11*$AF$27</f>
        <v>-651.59876554458458</v>
      </c>
      <c r="QM11" s="16">
        <f>$V$27</f>
        <v>510.42</v>
      </c>
      <c r="QN11" s="16">
        <f>$AF$27</f>
        <v>-651.20000000000005</v>
      </c>
      <c r="QO11" s="167">
        <f t="shared" si="257"/>
        <v>4.6194071553900843E-3</v>
      </c>
      <c r="QP11" s="34"/>
      <c r="QQ11" s="159">
        <v>2</v>
      </c>
      <c r="QR11" s="162">
        <v>4</v>
      </c>
      <c r="QS11" s="297"/>
      <c r="QT11" s="12">
        <v>120</v>
      </c>
      <c r="QU11" s="161">
        <f>(($F$13-$AT$27)*($F$13-$AX$27))/(($AP$27-$AT$27)*($AP$27-$AX$27))</f>
        <v>1.3101494353588726E-2</v>
      </c>
      <c r="QV11" s="161">
        <f>(($F$13-$AP$27)*($F$13-$AX$27))/(($AT$27-$AP$27)*($AT$27-$AX$27))</f>
        <v>-5.175316586172609E-2</v>
      </c>
      <c r="QW11" s="161">
        <f>(($F$13-$AP$27)*($F$13-$AT$27))/(($AX$27-$AP$27)*($AX$27-$AT$27))</f>
        <v>1.0386516715081375</v>
      </c>
      <c r="QX11" s="92">
        <f>QU11*$AR$27+QV11*$AV$27+QW11*$AZ$27</f>
        <v>-662.00069541436471</v>
      </c>
      <c r="QY11" s="16">
        <f>$AP$27</f>
        <v>200.39</v>
      </c>
      <c r="QZ11" s="16">
        <f>$AZ$27</f>
        <v>-653.65</v>
      </c>
      <c r="RA11" s="163">
        <f t="shared" si="258"/>
        <v>4.5468230182386087E-3</v>
      </c>
      <c r="RC11" s="147"/>
    </row>
    <row r="12" spans="1:473" ht="15" customHeight="1">
      <c r="B12" s="85">
        <v>1</v>
      </c>
      <c r="C12" s="333" t="s">
        <v>316</v>
      </c>
      <c r="D12" s="334"/>
      <c r="E12" s="17" t="s">
        <v>317</v>
      </c>
      <c r="F12" s="169"/>
      <c r="G12" s="170" t="s">
        <v>72</v>
      </c>
      <c r="H12" s="171">
        <v>1</v>
      </c>
      <c r="I12" s="172" t="s">
        <v>318</v>
      </c>
      <c r="J12" s="173" t="str">
        <f>IF(OR(ISBLANK($F$12),$F$12&lt;0),"-",IF(($F$12&lt;=$RE$3),"aprovado","reprovado"))</f>
        <v>-</v>
      </c>
      <c r="K12" s="172" t="s">
        <v>318</v>
      </c>
      <c r="L12" s="172" t="s">
        <v>318</v>
      </c>
      <c r="M12" s="174" t="str">
        <f>IF(OR(ISBLANK($F$12),$F$12&lt;0),"-",IF(($F$12&lt;=$RE$3),"aprovado","reprovado"))</f>
        <v>-</v>
      </c>
      <c r="O12" s="159">
        <v>8</v>
      </c>
      <c r="P12" s="164" t="s">
        <v>135</v>
      </c>
      <c r="Q12" s="164" t="s">
        <v>319</v>
      </c>
      <c r="R12" s="12">
        <v>60</v>
      </c>
      <c r="S12" s="164" t="s">
        <v>299</v>
      </c>
      <c r="T12" s="162">
        <v>0</v>
      </c>
      <c r="U12" s="8" t="s">
        <v>71</v>
      </c>
      <c r="V12" s="101">
        <f>Gooseneck!$M$26</f>
        <v>-338.33</v>
      </c>
      <c r="W12" s="111" t="s">
        <v>72</v>
      </c>
      <c r="X12" s="101">
        <v>0</v>
      </c>
      <c r="Y12" s="111" t="s">
        <v>72</v>
      </c>
      <c r="Z12" s="101">
        <f>Gooseneck!$M$29</f>
        <v>-169.16499999999999</v>
      </c>
      <c r="AA12" s="111" t="s">
        <v>72</v>
      </c>
      <c r="AB12" s="101">
        <f>Gooseneck!$O$29</f>
        <v>182.89</v>
      </c>
      <c r="AC12" s="111" t="s">
        <v>72</v>
      </c>
      <c r="AD12" s="101">
        <v>0</v>
      </c>
      <c r="AE12" s="111" t="s">
        <v>72</v>
      </c>
      <c r="AF12" s="101">
        <f>Gooseneck!$O$8</f>
        <v>326</v>
      </c>
      <c r="AG12" s="165" t="s">
        <v>72</v>
      </c>
      <c r="AH12" s="166"/>
      <c r="AI12" s="159">
        <v>8</v>
      </c>
      <c r="AJ12" s="164" t="s">
        <v>135</v>
      </c>
      <c r="AK12" s="164" t="s">
        <v>319</v>
      </c>
      <c r="AL12" s="12">
        <v>60</v>
      </c>
      <c r="AM12" s="164" t="s">
        <v>299</v>
      </c>
      <c r="AN12" s="162">
        <v>0</v>
      </c>
      <c r="AO12" s="8" t="s">
        <v>71</v>
      </c>
      <c r="AP12" s="101">
        <f>'Conector@11000 psi'!$M$26</f>
        <v>-91.09</v>
      </c>
      <c r="AQ12" s="111" t="s">
        <v>72</v>
      </c>
      <c r="AR12" s="101">
        <v>0</v>
      </c>
      <c r="AS12" s="111" t="s">
        <v>72</v>
      </c>
      <c r="AT12" s="101">
        <f>'Conector@11000 psi'!$M$29</f>
        <v>-45.545000000000002</v>
      </c>
      <c r="AU12" s="111" t="s">
        <v>72</v>
      </c>
      <c r="AV12" s="101">
        <f>'Conector@11000 psi'!$O$29</f>
        <v>148.52000000000001</v>
      </c>
      <c r="AW12" s="111" t="s">
        <v>72</v>
      </c>
      <c r="AX12" s="101">
        <v>0</v>
      </c>
      <c r="AY12" s="111" t="s">
        <v>72</v>
      </c>
      <c r="AZ12" s="101">
        <f>'Conector@11000 psi'!$O$8</f>
        <v>297.12</v>
      </c>
      <c r="BA12" s="165" t="s">
        <v>72</v>
      </c>
      <c r="BC12" s="159">
        <v>8</v>
      </c>
      <c r="BD12" s="160">
        <f t="shared" si="259"/>
        <v>35.269230769230766</v>
      </c>
      <c r="BE12" s="161">
        <f t="shared" si="0"/>
        <v>-6.508875739644969E-2</v>
      </c>
      <c r="BF12" s="161">
        <f t="shared" si="1"/>
        <v>0.28402366863905326</v>
      </c>
      <c r="BG12" s="161">
        <f t="shared" si="2"/>
        <v>0.78106508875739644</v>
      </c>
      <c r="BH12" s="26">
        <f t="shared" si="3"/>
        <v>390.08946745562127</v>
      </c>
      <c r="BJ12" s="159">
        <v>8</v>
      </c>
      <c r="BK12" s="160">
        <f t="shared" si="260"/>
        <v>39.263076923076923</v>
      </c>
      <c r="BL12" s="161">
        <f t="shared" si="4"/>
        <v>-6.5088757396449703E-2</v>
      </c>
      <c r="BM12" s="161">
        <f t="shared" si="5"/>
        <v>0.28402366863905326</v>
      </c>
      <c r="BN12" s="161">
        <f t="shared" si="6"/>
        <v>0.78106508875739644</v>
      </c>
      <c r="BO12" s="26">
        <f t="shared" si="7"/>
        <v>311.59384615384613</v>
      </c>
      <c r="BQ12" s="159">
        <v>8</v>
      </c>
      <c r="BR12" s="160">
        <f t="shared" si="261"/>
        <v>43.28230769230769</v>
      </c>
      <c r="BS12" s="161">
        <f t="shared" si="8"/>
        <v>-6.5088757396449703E-2</v>
      </c>
      <c r="BT12" s="161">
        <f t="shared" si="9"/>
        <v>0.28402366863905326</v>
      </c>
      <c r="BU12" s="161">
        <f t="shared" si="10"/>
        <v>0.78106508875739644</v>
      </c>
      <c r="BV12" s="26">
        <f t="shared" si="11"/>
        <v>229.72118343195268</v>
      </c>
      <c r="BX12" s="159">
        <v>8</v>
      </c>
      <c r="BY12" s="160">
        <f t="shared" si="262"/>
        <v>31.282307692307693</v>
      </c>
      <c r="BZ12" s="161">
        <f t="shared" si="12"/>
        <v>-6.5088757396449703E-2</v>
      </c>
      <c r="CA12" s="161">
        <f t="shared" si="13"/>
        <v>0.28402366863905321</v>
      </c>
      <c r="CB12" s="161">
        <f t="shared" si="14"/>
        <v>0.78106508875739644</v>
      </c>
      <c r="CC12" s="26">
        <f t="shared" si="15"/>
        <v>466.22414201183426</v>
      </c>
      <c r="CE12" s="159">
        <v>8</v>
      </c>
      <c r="CF12" s="160">
        <f t="shared" si="263"/>
        <v>27.227692307692305</v>
      </c>
      <c r="CG12" s="161">
        <f t="shared" si="16"/>
        <v>-6.5088757396449703E-2</v>
      </c>
      <c r="CH12" s="161">
        <f t="shared" si="17"/>
        <v>0.28402366863905326</v>
      </c>
      <c r="CI12" s="161">
        <f t="shared" si="18"/>
        <v>0.78106508875739644</v>
      </c>
      <c r="CJ12" s="26">
        <f t="shared" si="19"/>
        <v>543.86556213017752</v>
      </c>
      <c r="CL12" s="159">
        <v>8</v>
      </c>
      <c r="CM12" s="160">
        <f t="shared" si="264"/>
        <v>23.205384615384617</v>
      </c>
      <c r="CN12" s="161">
        <f t="shared" si="20"/>
        <v>-6.5088757396449703E-2</v>
      </c>
      <c r="CO12" s="161">
        <f t="shared" si="21"/>
        <v>0.28402366863905326</v>
      </c>
      <c r="CP12" s="161">
        <f t="shared" si="22"/>
        <v>0.78106508875739633</v>
      </c>
      <c r="CQ12" s="26">
        <f t="shared" si="23"/>
        <v>613.96331360946738</v>
      </c>
      <c r="CS12" s="159">
        <v>8</v>
      </c>
      <c r="CT12" s="160">
        <f t="shared" si="265"/>
        <v>19.153846153846153</v>
      </c>
      <c r="CU12" s="161">
        <f t="shared" si="24"/>
        <v>-6.5088757396449703E-2</v>
      </c>
      <c r="CV12" s="161">
        <f t="shared" si="25"/>
        <v>0.28402366863905321</v>
      </c>
      <c r="CW12" s="161">
        <f t="shared" si="26"/>
        <v>0.78106508875739633</v>
      </c>
      <c r="CX12" s="26">
        <f t="shared" si="27"/>
        <v>683.43692307692299</v>
      </c>
      <c r="CZ12" s="159">
        <v>8</v>
      </c>
      <c r="DA12" s="160">
        <f t="shared" si="266"/>
        <v>-26.025384615384613</v>
      </c>
      <c r="DB12" s="161">
        <f t="shared" si="28"/>
        <v>-6.5088757396449703E-2</v>
      </c>
      <c r="DC12" s="161">
        <f t="shared" si="29"/>
        <v>0.28402366863905326</v>
      </c>
      <c r="DD12" s="161">
        <f t="shared" si="30"/>
        <v>0.78106508875739644</v>
      </c>
      <c r="DE12" s="26">
        <f t="shared" si="31"/>
        <v>306.57230769230767</v>
      </c>
      <c r="DG12" s="159">
        <v>8</v>
      </c>
      <c r="DH12" s="160">
        <f t="shared" si="267"/>
        <v>-21.143846153846155</v>
      </c>
      <c r="DI12" s="161">
        <f t="shared" si="268"/>
        <v>-6.5088757396449703E-2</v>
      </c>
      <c r="DJ12" s="161">
        <f t="shared" si="269"/>
        <v>0.28402366863905332</v>
      </c>
      <c r="DK12" s="161">
        <f t="shared" si="270"/>
        <v>0.78106508875739644</v>
      </c>
      <c r="DL12" s="26">
        <f t="shared" si="271"/>
        <v>233.26863905325445</v>
      </c>
      <c r="DM12" s="34"/>
      <c r="DN12" s="159">
        <v>8</v>
      </c>
      <c r="DO12" s="160">
        <f t="shared" si="272"/>
        <v>-16.195384615384615</v>
      </c>
      <c r="DP12" s="161">
        <f t="shared" si="36"/>
        <v>-6.5088757396449703E-2</v>
      </c>
      <c r="DQ12" s="161">
        <f t="shared" si="37"/>
        <v>0.28402366863905321</v>
      </c>
      <c r="DR12" s="161">
        <f t="shared" si="38"/>
        <v>0.78106508875739644</v>
      </c>
      <c r="DS12" s="26">
        <f t="shared" si="39"/>
        <v>155.55976331360947</v>
      </c>
      <c r="DT12" s="34"/>
      <c r="DU12" s="159">
        <v>8</v>
      </c>
      <c r="DV12" s="160">
        <f t="shared" si="273"/>
        <v>-30.08230769230769</v>
      </c>
      <c r="DW12" s="161">
        <f t="shared" si="40"/>
        <v>-6.5088757396449703E-2</v>
      </c>
      <c r="DX12" s="161">
        <f t="shared" si="41"/>
        <v>0.28402366863905326</v>
      </c>
      <c r="DY12" s="161">
        <f t="shared" si="42"/>
        <v>0.78106508875739644</v>
      </c>
      <c r="DZ12" s="26">
        <f t="shared" si="43"/>
        <v>383.30343195266272</v>
      </c>
      <c r="EA12" s="34"/>
      <c r="EB12" s="159">
        <v>8</v>
      </c>
      <c r="EC12" s="160">
        <f t="shared" si="274"/>
        <v>-34.10230769230769</v>
      </c>
      <c r="ED12" s="161">
        <f t="shared" si="44"/>
        <v>-6.5088757396449703E-2</v>
      </c>
      <c r="EE12" s="161">
        <f t="shared" si="45"/>
        <v>0.28402366863905321</v>
      </c>
      <c r="EF12" s="161">
        <f t="shared" si="46"/>
        <v>0.78106508875739644</v>
      </c>
      <c r="EG12" s="26">
        <f t="shared" si="47"/>
        <v>474.54674556213018</v>
      </c>
      <c r="EH12" s="34"/>
      <c r="EI12" s="159">
        <v>8</v>
      </c>
      <c r="EJ12" s="160">
        <f t="shared" si="275"/>
        <v>-38.123076923076923</v>
      </c>
      <c r="EK12" s="161">
        <f t="shared" si="48"/>
        <v>-6.5088757396449703E-2</v>
      </c>
      <c r="EL12" s="161">
        <f t="shared" si="49"/>
        <v>0.28402366863905321</v>
      </c>
      <c r="EM12" s="161">
        <f t="shared" si="50"/>
        <v>0.78106508875739644</v>
      </c>
      <c r="EN12" s="26">
        <f t="shared" si="51"/>
        <v>545.02508875739647</v>
      </c>
      <c r="EP12" s="159">
        <v>8</v>
      </c>
      <c r="EQ12" s="160">
        <f t="shared" si="52"/>
        <v>-42.160000000000004</v>
      </c>
      <c r="ER12" s="161">
        <f t="shared" si="53"/>
        <v>-6.5088757396449703E-2</v>
      </c>
      <c r="ES12" s="161">
        <f t="shared" si="54"/>
        <v>0.28402366863905321</v>
      </c>
      <c r="ET12" s="161">
        <f t="shared" si="55"/>
        <v>0.78106508875739644</v>
      </c>
      <c r="EU12" s="26">
        <f t="shared" si="56"/>
        <v>614.94745562130174</v>
      </c>
      <c r="EW12" s="159">
        <v>8</v>
      </c>
      <c r="EX12" s="160">
        <f t="shared" si="57"/>
        <v>-26.025384615384613</v>
      </c>
      <c r="EY12" s="161">
        <f t="shared" si="58"/>
        <v>-6.5088757396449703E-2</v>
      </c>
      <c r="EZ12" s="161">
        <f t="shared" si="59"/>
        <v>0.28402366863905326</v>
      </c>
      <c r="FA12" s="161">
        <f t="shared" si="60"/>
        <v>0.78106508875739644</v>
      </c>
      <c r="FB12" s="26">
        <f t="shared" si="61"/>
        <v>-692.79337278106505</v>
      </c>
      <c r="FD12" s="159">
        <v>8</v>
      </c>
      <c r="FE12" s="160">
        <f t="shared" si="62"/>
        <v>-21.143846153846155</v>
      </c>
      <c r="FF12" s="161">
        <f t="shared" si="63"/>
        <v>-6.5088757396449703E-2</v>
      </c>
      <c r="FG12" s="161">
        <f t="shared" si="64"/>
        <v>0.28402366863905332</v>
      </c>
      <c r="FH12" s="161">
        <f t="shared" si="65"/>
        <v>0.78106508875739644</v>
      </c>
      <c r="FI12" s="26">
        <f t="shared" si="66"/>
        <v>-744.86343195266284</v>
      </c>
      <c r="FK12" s="159">
        <v>8</v>
      </c>
      <c r="FL12" s="160">
        <f t="shared" si="67"/>
        <v>-19.14</v>
      </c>
      <c r="FM12" s="161">
        <f t="shared" si="68"/>
        <v>-7.43801652892562E-2</v>
      </c>
      <c r="FN12" s="161">
        <f t="shared" si="69"/>
        <v>0.33057851239669417</v>
      </c>
      <c r="FO12" s="161">
        <f t="shared" si="70"/>
        <v>0.74380165289256184</v>
      </c>
      <c r="FP12" s="26">
        <f t="shared" si="71"/>
        <v>-786.74380165289244</v>
      </c>
      <c r="FR12" s="159">
        <v>8</v>
      </c>
      <c r="FS12" s="160">
        <f t="shared" si="72"/>
        <v>-30.08230769230769</v>
      </c>
      <c r="FT12" s="161">
        <f t="shared" si="73"/>
        <v>-6.5088757396449703E-2</v>
      </c>
      <c r="FU12" s="161">
        <f t="shared" si="74"/>
        <v>0.28402366863905326</v>
      </c>
      <c r="FV12" s="161">
        <f t="shared" si="75"/>
        <v>0.78106508875739644</v>
      </c>
      <c r="FW12" s="26">
        <f t="shared" si="76"/>
        <v>-576.60213017751482</v>
      </c>
      <c r="FY12" s="159">
        <v>8</v>
      </c>
      <c r="FZ12" s="160">
        <f t="shared" si="77"/>
        <v>-34.10230769230769</v>
      </c>
      <c r="GA12" s="161">
        <f t="shared" si="78"/>
        <v>-6.5088757396449703E-2</v>
      </c>
      <c r="GB12" s="161">
        <f t="shared" si="79"/>
        <v>0.28402366863905321</v>
      </c>
      <c r="GC12" s="161">
        <f t="shared" si="80"/>
        <v>0.78106508875739644</v>
      </c>
      <c r="GD12" s="26">
        <f t="shared" si="81"/>
        <v>-473.71313609467455</v>
      </c>
      <c r="GF12" s="159">
        <v>8</v>
      </c>
      <c r="GG12" s="160">
        <f t="shared" si="82"/>
        <v>-38.123076923076923</v>
      </c>
      <c r="GH12" s="161">
        <f t="shared" si="83"/>
        <v>-6.5088757396449703E-2</v>
      </c>
      <c r="GI12" s="161">
        <f t="shared" si="84"/>
        <v>0.28402366863905321</v>
      </c>
      <c r="GJ12" s="161">
        <f t="shared" si="85"/>
        <v>0.78106508875739644</v>
      </c>
      <c r="GK12" s="26">
        <f t="shared" si="86"/>
        <v>-371.95384615384609</v>
      </c>
      <c r="GM12" s="159">
        <v>8</v>
      </c>
      <c r="GN12" s="160">
        <f t="shared" si="87"/>
        <v>-42.160000000000004</v>
      </c>
      <c r="GO12" s="161">
        <f t="shared" si="88"/>
        <v>-6.5088757396449703E-2</v>
      </c>
      <c r="GP12" s="161">
        <f t="shared" si="89"/>
        <v>0.28402366863905321</v>
      </c>
      <c r="GQ12" s="161">
        <f t="shared" si="90"/>
        <v>0.78106508875739644</v>
      </c>
      <c r="GR12" s="26">
        <f t="shared" si="91"/>
        <v>-269.75502958579875</v>
      </c>
      <c r="GT12" s="159">
        <v>8</v>
      </c>
      <c r="GU12" s="160">
        <v>35.270000000000003</v>
      </c>
      <c r="GV12" s="275"/>
      <c r="GW12" s="276"/>
      <c r="GX12" s="277"/>
      <c r="GY12" s="26">
        <v>-577.39</v>
      </c>
      <c r="HA12" s="159">
        <v>8</v>
      </c>
      <c r="HB12" s="160">
        <f t="shared" si="92"/>
        <v>39.263076923076923</v>
      </c>
      <c r="HC12" s="161">
        <f t="shared" si="93"/>
        <v>-6.5088757396449703E-2</v>
      </c>
      <c r="HD12" s="161">
        <f t="shared" si="94"/>
        <v>0.28402366863905326</v>
      </c>
      <c r="HE12" s="161">
        <f t="shared" si="95"/>
        <v>0.78106508875739644</v>
      </c>
      <c r="HF12" s="26">
        <f t="shared" si="96"/>
        <v>-641.49869822485209</v>
      </c>
      <c r="HH12" s="159">
        <v>8</v>
      </c>
      <c r="HI12" s="160">
        <f t="shared" si="97"/>
        <v>43.28230769230769</v>
      </c>
      <c r="HJ12" s="161">
        <f t="shared" si="98"/>
        <v>-6.5088757396449703E-2</v>
      </c>
      <c r="HK12" s="161">
        <f t="shared" si="99"/>
        <v>0.28402366863905326</v>
      </c>
      <c r="HL12" s="161">
        <f t="shared" si="100"/>
        <v>0.78106508875739644</v>
      </c>
      <c r="HM12" s="26">
        <f t="shared" si="101"/>
        <v>-705.40118343195263</v>
      </c>
      <c r="HO12" s="159">
        <v>8</v>
      </c>
      <c r="HP12" s="160">
        <f t="shared" si="102"/>
        <v>31.282307692307693</v>
      </c>
      <c r="HQ12" s="161">
        <f t="shared" si="103"/>
        <v>-6.5088757396449703E-2</v>
      </c>
      <c r="HR12" s="161">
        <f t="shared" si="104"/>
        <v>0.28402366863905321</v>
      </c>
      <c r="HS12" s="161">
        <f t="shared" si="105"/>
        <v>0.78106508875739644</v>
      </c>
      <c r="HT12" s="26">
        <f t="shared" si="106"/>
        <v>-474.82792899408281</v>
      </c>
      <c r="HV12" s="159">
        <v>8</v>
      </c>
      <c r="HW12" s="160">
        <f t="shared" si="107"/>
        <v>27.227692307692305</v>
      </c>
      <c r="HX12" s="161">
        <f t="shared" si="108"/>
        <v>-6.5088757396449703E-2</v>
      </c>
      <c r="HY12" s="161">
        <f t="shared" si="109"/>
        <v>0.28402366863905326</v>
      </c>
      <c r="HZ12" s="161">
        <f t="shared" si="110"/>
        <v>0.78106508875739644</v>
      </c>
      <c r="IA12" s="26">
        <f t="shared" si="111"/>
        <v>-371.59242603550297</v>
      </c>
      <c r="IC12" s="159">
        <v>8</v>
      </c>
      <c r="ID12" s="160">
        <v>23.21</v>
      </c>
      <c r="IE12" s="275"/>
      <c r="IF12" s="276"/>
      <c r="IG12" s="277"/>
      <c r="IH12" s="26">
        <v>-277.5</v>
      </c>
      <c r="IJ12" s="159">
        <v>8</v>
      </c>
      <c r="IK12" s="160">
        <f t="shared" si="112"/>
        <v>19.153846153846153</v>
      </c>
      <c r="IL12" s="161">
        <f t="shared" si="113"/>
        <v>-6.5088757396449703E-2</v>
      </c>
      <c r="IM12" s="161">
        <f t="shared" si="114"/>
        <v>0.28402366863905321</v>
      </c>
      <c r="IN12" s="161">
        <f t="shared" si="115"/>
        <v>0.78106508875739633</v>
      </c>
      <c r="IO12" s="26">
        <f t="shared" si="116"/>
        <v>-183.30390532544376</v>
      </c>
      <c r="IQ12" s="159">
        <v>8</v>
      </c>
      <c r="IR12" s="160">
        <f t="shared" si="117"/>
        <v>47.519999999999996</v>
      </c>
      <c r="IS12" s="161">
        <f t="shared" si="118"/>
        <v>-6.5088757396449703E-2</v>
      </c>
      <c r="IT12" s="161">
        <f t="shared" si="119"/>
        <v>0.28402366863905326</v>
      </c>
      <c r="IU12" s="161">
        <f t="shared" si="120"/>
        <v>0.78106508875739644</v>
      </c>
      <c r="IV12" s="26">
        <f t="shared" si="121"/>
        <v>503.90911242603551</v>
      </c>
      <c r="IX12" s="159">
        <v>8</v>
      </c>
      <c r="IY12" s="160">
        <f t="shared" si="122"/>
        <v>51.272307692307692</v>
      </c>
      <c r="IZ12" s="161">
        <f t="shared" si="123"/>
        <v>-6.5088757396449717E-2</v>
      </c>
      <c r="JA12" s="161">
        <f t="shared" si="124"/>
        <v>0.28402366863905326</v>
      </c>
      <c r="JB12" s="161">
        <f t="shared" si="125"/>
        <v>0.78106508875739655</v>
      </c>
      <c r="JC12" s="26">
        <f t="shared" si="126"/>
        <v>433.67147928994086</v>
      </c>
      <c r="JE12" s="159">
        <v>8</v>
      </c>
      <c r="JF12" s="160">
        <f t="shared" si="127"/>
        <v>54.983076923076922</v>
      </c>
      <c r="JG12" s="161">
        <f t="shared" si="128"/>
        <v>-6.5088757396449717E-2</v>
      </c>
      <c r="JH12" s="161">
        <f t="shared" si="129"/>
        <v>0.28402366863905326</v>
      </c>
      <c r="JI12" s="161">
        <f t="shared" si="130"/>
        <v>0.78106508875739655</v>
      </c>
      <c r="JJ12" s="26">
        <f t="shared" si="131"/>
        <v>361.10059171597641</v>
      </c>
      <c r="JL12" s="159">
        <v>8</v>
      </c>
      <c r="JM12" s="160">
        <f t="shared" si="132"/>
        <v>43.615384615384613</v>
      </c>
      <c r="JN12" s="161">
        <f t="shared" si="133"/>
        <v>-6.5088757396449703E-2</v>
      </c>
      <c r="JO12" s="161">
        <f t="shared" si="134"/>
        <v>0.28402366863905326</v>
      </c>
      <c r="JP12" s="161">
        <f t="shared" si="135"/>
        <v>0.78106508875739644</v>
      </c>
      <c r="JQ12" s="26">
        <f t="shared" si="136"/>
        <v>571.3789349112426</v>
      </c>
      <c r="JS12" s="159">
        <v>8</v>
      </c>
      <c r="JT12" s="160">
        <f t="shared" si="137"/>
        <v>39.78</v>
      </c>
      <c r="JU12" s="161">
        <f t="shared" si="138"/>
        <v>-6.5088757396449703E-2</v>
      </c>
      <c r="JV12" s="161">
        <f t="shared" si="139"/>
        <v>0.28402366863905326</v>
      </c>
      <c r="JW12" s="161">
        <f t="shared" si="140"/>
        <v>0.78106508875739644</v>
      </c>
      <c r="JX12" s="26">
        <f t="shared" si="141"/>
        <v>639.80023668639058</v>
      </c>
      <c r="JZ12" s="159">
        <v>8</v>
      </c>
      <c r="KA12" s="160">
        <f t="shared" si="142"/>
        <v>36</v>
      </c>
      <c r="KB12" s="161">
        <f t="shared" si="143"/>
        <v>-6.5088757396449703E-2</v>
      </c>
      <c r="KC12" s="161">
        <f t="shared" si="144"/>
        <v>0.28402366863905326</v>
      </c>
      <c r="KD12" s="161">
        <f t="shared" si="145"/>
        <v>0.78106508875739644</v>
      </c>
      <c r="KE12" s="26">
        <f t="shared" si="146"/>
        <v>706.9143195266272</v>
      </c>
      <c r="KG12" s="159">
        <v>8</v>
      </c>
      <c r="KH12" s="160">
        <f t="shared" si="147"/>
        <v>31.466153846153848</v>
      </c>
      <c r="KI12" s="161">
        <f t="shared" si="148"/>
        <v>-6.5088757396449703E-2</v>
      </c>
      <c r="KJ12" s="161">
        <f t="shared" si="149"/>
        <v>0.28402366863905326</v>
      </c>
      <c r="KK12" s="161">
        <f t="shared" si="150"/>
        <v>0.78106508875739633</v>
      </c>
      <c r="KL12" s="26">
        <f t="shared" si="151"/>
        <v>745.01538461538439</v>
      </c>
      <c r="KN12" s="159">
        <v>8</v>
      </c>
      <c r="KO12" s="160">
        <f t="shared" si="152"/>
        <v>-29.949230769230766</v>
      </c>
      <c r="KP12" s="161">
        <f t="shared" si="153"/>
        <v>-6.5088757396449703E-2</v>
      </c>
      <c r="KQ12" s="161">
        <f t="shared" si="154"/>
        <v>0.28402366863905326</v>
      </c>
      <c r="KR12" s="161">
        <f t="shared" si="155"/>
        <v>0.78106508875739644</v>
      </c>
      <c r="KS12" s="26">
        <f t="shared" si="156"/>
        <v>419.1905325443787</v>
      </c>
      <c r="KU12" s="159">
        <v>8</v>
      </c>
      <c r="KV12" s="160">
        <f t="shared" si="157"/>
        <v>-21.323076923076922</v>
      </c>
      <c r="KW12" s="161">
        <f t="shared" si="158"/>
        <v>-6.508875739644969E-2</v>
      </c>
      <c r="KX12" s="161">
        <f t="shared" si="159"/>
        <v>0.28402366863905326</v>
      </c>
      <c r="KY12" s="161">
        <f t="shared" si="160"/>
        <v>0.78106508875739644</v>
      </c>
      <c r="KZ12" s="26">
        <f t="shared" si="161"/>
        <v>355.46840236686387</v>
      </c>
      <c r="LB12" s="159">
        <v>8</v>
      </c>
      <c r="LC12" s="160">
        <f t="shared" si="162"/>
        <v>-13.084615384615384</v>
      </c>
      <c r="LD12" s="161">
        <f t="shared" si="163"/>
        <v>-6.5088757396449703E-2</v>
      </c>
      <c r="LE12" s="161">
        <f t="shared" si="164"/>
        <v>0.28402366863905326</v>
      </c>
      <c r="LF12" s="161">
        <f t="shared" si="165"/>
        <v>0.78106508875739644</v>
      </c>
      <c r="LG12" s="26">
        <f t="shared" si="166"/>
        <v>288.22579881656804</v>
      </c>
      <c r="LI12" s="159">
        <v>8</v>
      </c>
      <c r="LJ12" s="160">
        <f t="shared" si="167"/>
        <v>-38.523846153846151</v>
      </c>
      <c r="LK12" s="161">
        <f t="shared" si="168"/>
        <v>-6.508875739644969E-2</v>
      </c>
      <c r="LL12" s="161">
        <f t="shared" si="169"/>
        <v>0.28402366863905321</v>
      </c>
      <c r="LM12" s="161">
        <f t="shared" si="170"/>
        <v>0.78106508875739655</v>
      </c>
      <c r="LN12" s="26">
        <f t="shared" si="171"/>
        <v>473.39928994082845</v>
      </c>
      <c r="LP12" s="159">
        <v>8</v>
      </c>
      <c r="LQ12" s="160">
        <f t="shared" si="172"/>
        <v>-47.123846153846152</v>
      </c>
      <c r="LR12" s="161">
        <f t="shared" si="173"/>
        <v>-6.5088757396449703E-2</v>
      </c>
      <c r="LS12" s="161">
        <f t="shared" si="174"/>
        <v>0.28402366863905326</v>
      </c>
      <c r="LT12" s="161">
        <f t="shared" si="175"/>
        <v>0.78106508875739655</v>
      </c>
      <c r="LU12" s="26">
        <f t="shared" si="176"/>
        <v>543.10437869822499</v>
      </c>
      <c r="LW12" s="159">
        <v>8</v>
      </c>
      <c r="LX12" s="160">
        <f t="shared" si="177"/>
        <v>-50.96769230769231</v>
      </c>
      <c r="LY12" s="161">
        <f t="shared" si="178"/>
        <v>-6.5088757396449703E-2</v>
      </c>
      <c r="LZ12" s="161">
        <f t="shared" si="179"/>
        <v>0.28402366863905326</v>
      </c>
      <c r="MA12" s="161">
        <f t="shared" si="180"/>
        <v>0.78106508875739644</v>
      </c>
      <c r="MB12" s="26">
        <f t="shared" si="181"/>
        <v>612.5843786982249</v>
      </c>
      <c r="MD12" s="159">
        <v>8</v>
      </c>
      <c r="ME12" s="160">
        <f t="shared" si="182"/>
        <v>-54.773846153846151</v>
      </c>
      <c r="MF12" s="161">
        <f t="shared" si="183"/>
        <v>-6.5088757396449703E-2</v>
      </c>
      <c r="MG12" s="161">
        <f t="shared" si="184"/>
        <v>0.28402366863905326</v>
      </c>
      <c r="MH12" s="161">
        <f t="shared" si="185"/>
        <v>0.78106508875739633</v>
      </c>
      <c r="MI12" s="26">
        <f t="shared" si="186"/>
        <v>680.88568047337264</v>
      </c>
      <c r="MK12" s="159">
        <v>8</v>
      </c>
      <c r="ML12" s="160">
        <f t="shared" si="187"/>
        <v>-29.949230769230766</v>
      </c>
      <c r="MM12" s="161">
        <f t="shared" si="188"/>
        <v>-6.5088757396449703E-2</v>
      </c>
      <c r="MN12" s="161">
        <f t="shared" si="189"/>
        <v>0.28402366863905326</v>
      </c>
      <c r="MO12" s="161">
        <f t="shared" si="190"/>
        <v>0.78106508875739644</v>
      </c>
      <c r="MP12" s="26">
        <f t="shared" si="191"/>
        <v>-814.76094674556214</v>
      </c>
      <c r="MR12" s="159">
        <v>8</v>
      </c>
      <c r="MS12" s="160">
        <f t="shared" si="192"/>
        <v>-21.323076923076922</v>
      </c>
      <c r="MT12" s="161">
        <f t="shared" si="193"/>
        <v>-6.508875739644969E-2</v>
      </c>
      <c r="MU12" s="161">
        <f t="shared" si="194"/>
        <v>0.28402366863905326</v>
      </c>
      <c r="MV12" s="161">
        <f t="shared" si="195"/>
        <v>0.78106508875739644</v>
      </c>
      <c r="MW12" s="26">
        <f t="shared" si="196"/>
        <v>-913.22343195266262</v>
      </c>
      <c r="MY12" s="159">
        <v>8</v>
      </c>
      <c r="MZ12" s="160">
        <f t="shared" si="197"/>
        <v>-13.084615384615384</v>
      </c>
      <c r="NA12" s="161">
        <f t="shared" si="198"/>
        <v>-6.5088757396449703E-2</v>
      </c>
      <c r="NB12" s="161">
        <f t="shared" si="199"/>
        <v>0.28402366863905326</v>
      </c>
      <c r="NC12" s="161">
        <f t="shared" si="200"/>
        <v>0.78106508875739644</v>
      </c>
      <c r="ND12" s="26">
        <f t="shared" si="201"/>
        <v>-1011.1775147928995</v>
      </c>
      <c r="NF12" s="159">
        <v>8</v>
      </c>
      <c r="NG12" s="160">
        <f t="shared" si="202"/>
        <v>-38.523846153846151</v>
      </c>
      <c r="NH12" s="161">
        <f t="shared" si="203"/>
        <v>-6.508875739644969E-2</v>
      </c>
      <c r="NI12" s="161">
        <f t="shared" si="204"/>
        <v>0.28402366863905321</v>
      </c>
      <c r="NJ12" s="161">
        <f t="shared" si="205"/>
        <v>0.78106508875739655</v>
      </c>
      <c r="NK12" s="26">
        <f t="shared" si="206"/>
        <v>-717.22011834319528</v>
      </c>
      <c r="NM12" s="159">
        <v>8</v>
      </c>
      <c r="NN12" s="160">
        <f t="shared" si="207"/>
        <v>-47.123846153846152</v>
      </c>
      <c r="NO12" s="161">
        <f t="shared" si="208"/>
        <v>-6.5088757396449703E-2</v>
      </c>
      <c r="NP12" s="161">
        <f t="shared" si="209"/>
        <v>0.28402366863905326</v>
      </c>
      <c r="NQ12" s="161">
        <f t="shared" si="210"/>
        <v>0.78106508875739655</v>
      </c>
      <c r="NR12" s="26">
        <f t="shared" si="211"/>
        <v>-615.73704142011843</v>
      </c>
      <c r="NT12" s="159">
        <v>8</v>
      </c>
      <c r="NU12" s="160">
        <f t="shared" si="212"/>
        <v>-50.96769230769231</v>
      </c>
      <c r="NV12" s="161">
        <f t="shared" si="213"/>
        <v>-6.5088757396449703E-2</v>
      </c>
      <c r="NW12" s="161">
        <f t="shared" si="214"/>
        <v>0.28402366863905326</v>
      </c>
      <c r="NX12" s="161">
        <f t="shared" si="215"/>
        <v>0.78106508875739644</v>
      </c>
      <c r="NY12" s="26">
        <f t="shared" si="216"/>
        <v>-508.82769230769225</v>
      </c>
      <c r="OA12" s="159">
        <v>8</v>
      </c>
      <c r="OB12" s="160">
        <f t="shared" si="217"/>
        <v>-54.773846153846151</v>
      </c>
      <c r="OC12" s="161">
        <f t="shared" si="276"/>
        <v>-6.5088757396449703E-2</v>
      </c>
      <c r="OD12" s="161">
        <f t="shared" si="277"/>
        <v>0.28402366863905326</v>
      </c>
      <c r="OE12" s="161">
        <f t="shared" si="278"/>
        <v>0.78106508875739633</v>
      </c>
      <c r="OF12" s="26">
        <f t="shared" si="279"/>
        <v>-402.74982248520701</v>
      </c>
      <c r="OH12" s="159">
        <v>8</v>
      </c>
      <c r="OI12" s="160">
        <f t="shared" si="222"/>
        <v>47.519999999999996</v>
      </c>
      <c r="OJ12" s="161">
        <f t="shared" si="223"/>
        <v>-6.5088757396449703E-2</v>
      </c>
      <c r="OK12" s="161">
        <f t="shared" si="224"/>
        <v>0.28402366863905326</v>
      </c>
      <c r="OL12" s="161">
        <f t="shared" si="225"/>
        <v>0.78106508875739644</v>
      </c>
      <c r="OM12" s="26">
        <f t="shared" si="226"/>
        <v>-695.45112426035507</v>
      </c>
      <c r="OO12" s="159">
        <v>8</v>
      </c>
      <c r="OP12" s="160">
        <f t="shared" si="227"/>
        <v>51.272307692307692</v>
      </c>
      <c r="OQ12" s="161">
        <f t="shared" si="228"/>
        <v>-6.5088757396449717E-2</v>
      </c>
      <c r="OR12" s="161">
        <f t="shared" si="229"/>
        <v>0.28402366863905326</v>
      </c>
      <c r="OS12" s="161">
        <f t="shared" si="230"/>
        <v>0.78106508875739655</v>
      </c>
      <c r="OT12" s="26">
        <f t="shared" si="231"/>
        <v>-798.95218934911247</v>
      </c>
      <c r="OV12" s="159">
        <v>8</v>
      </c>
      <c r="OW12" s="160">
        <f t="shared" si="232"/>
        <v>54.983076923076922</v>
      </c>
      <c r="OX12" s="161">
        <f t="shared" si="233"/>
        <v>-6.5088757396449717E-2</v>
      </c>
      <c r="OY12" s="161">
        <f t="shared" si="234"/>
        <v>0.28402366863905326</v>
      </c>
      <c r="OZ12" s="161">
        <f t="shared" si="235"/>
        <v>0.78106508875739655</v>
      </c>
      <c r="PA12" s="26">
        <f t="shared" si="236"/>
        <v>-902.72023668639065</v>
      </c>
      <c r="PC12" s="159">
        <v>8</v>
      </c>
      <c r="PD12" s="160">
        <f t="shared" si="237"/>
        <v>43.615384615384613</v>
      </c>
      <c r="PE12" s="161">
        <f t="shared" si="238"/>
        <v>-6.5088757396449703E-2</v>
      </c>
      <c r="PF12" s="161">
        <f t="shared" si="239"/>
        <v>0.28402366863905326</v>
      </c>
      <c r="PG12" s="161">
        <f t="shared" si="240"/>
        <v>0.78106508875739644</v>
      </c>
      <c r="PH12" s="26">
        <f t="shared" si="241"/>
        <v>-587.98366863905323</v>
      </c>
      <c r="PJ12" s="159">
        <v>8</v>
      </c>
      <c r="PK12" s="160">
        <f t="shared" si="242"/>
        <v>39.78</v>
      </c>
      <c r="PL12" s="161">
        <f t="shared" si="243"/>
        <v>-6.5088757396449703E-2</v>
      </c>
      <c r="PM12" s="161">
        <f t="shared" si="244"/>
        <v>0.28402366863905326</v>
      </c>
      <c r="PN12" s="161">
        <f t="shared" si="245"/>
        <v>0.78106508875739644</v>
      </c>
      <c r="PO12" s="26">
        <f t="shared" si="246"/>
        <v>-485.61443786982244</v>
      </c>
      <c r="PQ12" s="159">
        <v>8</v>
      </c>
      <c r="PR12" s="160">
        <f t="shared" si="247"/>
        <v>36</v>
      </c>
      <c r="PS12" s="161">
        <f t="shared" si="248"/>
        <v>-6.5088757396449703E-2</v>
      </c>
      <c r="PT12" s="161">
        <f t="shared" si="249"/>
        <v>0.28402366863905326</v>
      </c>
      <c r="PU12" s="161">
        <f t="shared" si="250"/>
        <v>0.78106508875739644</v>
      </c>
      <c r="PV12" s="26">
        <f t="shared" si="251"/>
        <v>-378.84426035502952</v>
      </c>
      <c r="PX12" s="159">
        <v>8</v>
      </c>
      <c r="PY12" s="160">
        <f t="shared" si="252"/>
        <v>31.466153846153848</v>
      </c>
      <c r="PZ12" s="161">
        <f t="shared" si="253"/>
        <v>-6.5088757396449703E-2</v>
      </c>
      <c r="QA12" s="161">
        <f t="shared" si="254"/>
        <v>0.28402366863905326</v>
      </c>
      <c r="QB12" s="161">
        <f t="shared" si="255"/>
        <v>0.78106508875739633</v>
      </c>
      <c r="QC12" s="26">
        <f t="shared" si="256"/>
        <v>-273.56165680473367</v>
      </c>
      <c r="QE12" s="159">
        <v>2</v>
      </c>
      <c r="QF12" s="162">
        <v>1</v>
      </c>
      <c r="QG12" s="309" t="s">
        <v>17</v>
      </c>
      <c r="QH12" s="12">
        <v>180</v>
      </c>
      <c r="QI12" s="161">
        <f>(($F$13-$Z$7)*($F$13-$AD$7))/(($V$7-$Z$7)*($V$7-$AD$7))</f>
        <v>4.5911362765535474E-3</v>
      </c>
      <c r="QJ12" s="161">
        <f>(($F$13-$V$7)*($F$13-$AD$7))/(($Z$7-$V$7)*($Z$7-$AD$7))</f>
        <v>-1.8281744712632216E-2</v>
      </c>
      <c r="QK12" s="161">
        <f>(($F$13-$V$7)*($F$13-$Z$7))/(($AD$7-$V$7)*($AD$7-$Z$7))</f>
        <v>1.0136906084360784</v>
      </c>
      <c r="QL12" s="92">
        <f>QI12*$X$7+QJ12*$AB$7+QK12*$AF$7</f>
        <v>158.42711022021493</v>
      </c>
      <c r="QM12" s="16">
        <f>$V$7</f>
        <v>562.66999999999996</v>
      </c>
      <c r="QN12" s="16">
        <f>$AF$7</f>
        <v>162.80000000000001</v>
      </c>
      <c r="QO12" s="167">
        <f t="shared" si="257"/>
        <v>1.8999273519639891E-2</v>
      </c>
      <c r="QP12" s="34"/>
      <c r="QQ12" s="159">
        <v>2</v>
      </c>
      <c r="QR12" s="162">
        <v>1</v>
      </c>
      <c r="QS12" s="309" t="s">
        <v>17</v>
      </c>
      <c r="QT12" s="12">
        <v>180</v>
      </c>
      <c r="QU12" s="161">
        <f>(($F$13-$AT$7)*($F$13-$AX$7))/(($AP$7-$AT$7)*($AP$7-$AX$7))</f>
        <v>1.1043605594126113E-2</v>
      </c>
      <c r="QV12" s="161">
        <f>(($F$13-$AP$7)*($F$13-$AX$7))/(($AT$7-$AP$7)*($AT$7-$AX$7))</f>
        <v>-4.3707006813621711E-2</v>
      </c>
      <c r="QW12" s="161">
        <f>(($F$13-$AP$7)*($F$13-$AT$7))/(($AX$7-$AP$7)*($AX$7-$AT$7))</f>
        <v>1.0326634012194955</v>
      </c>
      <c r="QX12" s="92">
        <f>QU12*$AR$7+QV12*$AV$7+QW12*$AZ$7</f>
        <v>41.871805767850695</v>
      </c>
      <c r="QY12" s="16">
        <f>$AP$7</f>
        <v>236.82</v>
      </c>
      <c r="QZ12" s="16">
        <f>$AZ$7</f>
        <v>59.41</v>
      </c>
      <c r="RA12" s="163">
        <f t="shared" si="258"/>
        <v>7.1886080497418792E-2</v>
      </c>
    </row>
    <row r="13" spans="1:473" ht="15" customHeight="1">
      <c r="B13" s="281">
        <v>2</v>
      </c>
      <c r="C13" s="312" t="s">
        <v>320</v>
      </c>
      <c r="D13" s="337" t="s">
        <v>321</v>
      </c>
      <c r="E13" s="3" t="s">
        <v>322</v>
      </c>
      <c r="F13" s="169">
        <v>-2.56</v>
      </c>
      <c r="G13" s="175" t="s">
        <v>72</v>
      </c>
      <c r="H13" s="176">
        <v>2</v>
      </c>
      <c r="I13" s="177">
        <f xml:space="preserve"> IF(AND(F13&gt;0,F14&gt;0),1,(IF(AND(F13&lt;0,F14&gt;0),2,(IF(AND(F13&lt;0,F14&lt;0),3,(IF(AND(F13&gt;0,F14&lt;0),4,"-")))))))</f>
        <v>2</v>
      </c>
      <c r="J13" s="178" t="s">
        <v>318</v>
      </c>
      <c r="K13" s="177" t="str">
        <f>IF(OR(ISBLANK(F13),I13="-"),"-",(IF(OR(I13=1,I13=4), (IF(F13&lt;=(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,(IF(F13&g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)))</f>
        <v>aprovado</v>
      </c>
      <c r="L13" s="179" t="str">
        <f>IF(OR(ISBLANK(F13),I13="-"),"-",(IF(OR(I13=1,I13=4), (IF(F13&lt;=(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,(IF(F13&g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)))</f>
        <v>aprovado</v>
      </c>
      <c r="M13" s="315" t="str">
        <f>IF(OR(ISBLANK(F13),ISBLANK(F14),ISBLANK(F15)),"-", (IF(OR(J13="reprovado", K13="reprovado", L13="reprovado",J14="reprovado", K14="reprovado", L14="reprovado",J15="reprovado",K15="reprovado", L15="reprovado"),"reprovado","aprovado")))</f>
        <v>aprovado</v>
      </c>
      <c r="O13" s="159">
        <v>9</v>
      </c>
      <c r="P13" s="164" t="s">
        <v>139</v>
      </c>
      <c r="Q13" s="164" t="s">
        <v>319</v>
      </c>
      <c r="R13" s="12">
        <v>120</v>
      </c>
      <c r="S13" s="164" t="s">
        <v>299</v>
      </c>
      <c r="T13" s="162">
        <v>0</v>
      </c>
      <c r="U13" s="8" t="s">
        <v>71</v>
      </c>
      <c r="V13" s="101">
        <f>Gooseneck!$M$27</f>
        <v>-274.87</v>
      </c>
      <c r="W13" s="111" t="s">
        <v>72</v>
      </c>
      <c r="X13" s="101">
        <v>0</v>
      </c>
      <c r="Y13" s="111" t="s">
        <v>72</v>
      </c>
      <c r="Z13" s="101">
        <f>Gooseneck!$M$30</f>
        <v>-137.435</v>
      </c>
      <c r="AA13" s="111" t="s">
        <v>72</v>
      </c>
      <c r="AB13" s="101">
        <f>Gooseneck!$O$30</f>
        <v>141.5</v>
      </c>
      <c r="AC13" s="111" t="s">
        <v>72</v>
      </c>
      <c r="AD13" s="101">
        <v>0</v>
      </c>
      <c r="AE13" s="111" t="s">
        <v>72</v>
      </c>
      <c r="AF13" s="101">
        <f>Gooseneck!$O$9</f>
        <v>247.2</v>
      </c>
      <c r="AG13" s="165" t="s">
        <v>72</v>
      </c>
      <c r="AH13" s="166"/>
      <c r="AI13" s="159">
        <v>9</v>
      </c>
      <c r="AJ13" s="164" t="s">
        <v>139</v>
      </c>
      <c r="AK13" s="164" t="s">
        <v>319</v>
      </c>
      <c r="AL13" s="12">
        <v>120</v>
      </c>
      <c r="AM13" s="164" t="s">
        <v>299</v>
      </c>
      <c r="AN13" s="162">
        <v>0</v>
      </c>
      <c r="AO13" s="8" t="s">
        <v>71</v>
      </c>
      <c r="AP13" s="101">
        <f>'Conector@11000 psi'!$M$27</f>
        <v>-54.65</v>
      </c>
      <c r="AQ13" s="111" t="s">
        <v>72</v>
      </c>
      <c r="AR13" s="101">
        <v>0</v>
      </c>
      <c r="AS13" s="111" t="s">
        <v>72</v>
      </c>
      <c r="AT13" s="101">
        <f>'Conector@11000 psi'!$M$30</f>
        <v>-27.324999999999999</v>
      </c>
      <c r="AU13" s="111" t="s">
        <v>72</v>
      </c>
      <c r="AV13" s="101">
        <f>'Conector@11000 psi'!$O$30</f>
        <v>89.11</v>
      </c>
      <c r="AW13" s="111" t="s">
        <v>72</v>
      </c>
      <c r="AX13" s="101">
        <v>0</v>
      </c>
      <c r="AY13" s="111" t="s">
        <v>72</v>
      </c>
      <c r="AZ13" s="101">
        <f>'Conector@11000 psi'!$O$9</f>
        <v>178.26</v>
      </c>
      <c r="BA13" s="165" t="s">
        <v>72</v>
      </c>
      <c r="BC13" s="159">
        <v>9</v>
      </c>
      <c r="BD13" s="160">
        <f t="shared" si="259"/>
        <v>38.208333333333336</v>
      </c>
      <c r="BE13" s="161">
        <f t="shared" si="0"/>
        <v>-6.9444444444444448E-2</v>
      </c>
      <c r="BF13" s="161">
        <f t="shared" si="1"/>
        <v>0.30555555555555558</v>
      </c>
      <c r="BG13" s="161">
        <f t="shared" si="2"/>
        <v>0.76388888888888884</v>
      </c>
      <c r="BH13" s="26">
        <f t="shared" si="3"/>
        <v>394.75944444444445</v>
      </c>
      <c r="BJ13" s="159">
        <v>9</v>
      </c>
      <c r="BK13" s="160">
        <f t="shared" si="260"/>
        <v>42.535000000000004</v>
      </c>
      <c r="BL13" s="161">
        <f t="shared" si="4"/>
        <v>-6.9444444444444448E-2</v>
      </c>
      <c r="BM13" s="161">
        <f t="shared" si="5"/>
        <v>0.30555555555555558</v>
      </c>
      <c r="BN13" s="161">
        <f t="shared" si="6"/>
        <v>0.76388888888888884</v>
      </c>
      <c r="BO13" s="26">
        <f t="shared" si="7"/>
        <v>316.33249999999998</v>
      </c>
      <c r="BQ13" s="159">
        <v>9</v>
      </c>
      <c r="BR13" s="160">
        <f t="shared" si="261"/>
        <v>46.889166666666661</v>
      </c>
      <c r="BS13" s="161">
        <f t="shared" si="8"/>
        <v>-6.9444444444444434E-2</v>
      </c>
      <c r="BT13" s="161">
        <f t="shared" si="9"/>
        <v>0.30555555555555547</v>
      </c>
      <c r="BU13" s="161">
        <f t="shared" si="10"/>
        <v>0.76388888888888884</v>
      </c>
      <c r="BV13" s="26">
        <f t="shared" si="11"/>
        <v>234.70027777777776</v>
      </c>
      <c r="BX13" s="159">
        <v>9</v>
      </c>
      <c r="BY13" s="160">
        <f t="shared" si="262"/>
        <v>33.889166666666668</v>
      </c>
      <c r="BZ13" s="161">
        <f t="shared" si="12"/>
        <v>-6.9444444444444434E-2</v>
      </c>
      <c r="CA13" s="161">
        <f t="shared" si="13"/>
        <v>0.30555555555555558</v>
      </c>
      <c r="CB13" s="161">
        <f t="shared" si="14"/>
        <v>0.76388888888888884</v>
      </c>
      <c r="CC13" s="26">
        <f t="shared" si="15"/>
        <v>470.85041666666666</v>
      </c>
      <c r="CE13" s="159">
        <v>9</v>
      </c>
      <c r="CF13" s="160">
        <f t="shared" si="263"/>
        <v>29.496666666666666</v>
      </c>
      <c r="CG13" s="161">
        <f t="shared" si="16"/>
        <v>-6.9444444444444448E-2</v>
      </c>
      <c r="CH13" s="161">
        <f t="shared" si="17"/>
        <v>0.30555555555555558</v>
      </c>
      <c r="CI13" s="161">
        <f t="shared" si="18"/>
        <v>0.76388888888888884</v>
      </c>
      <c r="CJ13" s="26">
        <f t="shared" si="19"/>
        <v>548.42944444444447</v>
      </c>
      <c r="CL13" s="159">
        <v>9</v>
      </c>
      <c r="CM13" s="160">
        <f t="shared" si="264"/>
        <v>25.139166666666668</v>
      </c>
      <c r="CN13" s="161">
        <f t="shared" si="20"/>
        <v>-6.9444444444444434E-2</v>
      </c>
      <c r="CO13" s="161">
        <f t="shared" si="21"/>
        <v>0.30555555555555558</v>
      </c>
      <c r="CP13" s="161">
        <f t="shared" si="22"/>
        <v>0.76388888888888895</v>
      </c>
      <c r="CQ13" s="26">
        <f t="shared" si="23"/>
        <v>618.03041666666672</v>
      </c>
      <c r="CS13" s="159">
        <v>9</v>
      </c>
      <c r="CT13" s="160">
        <f t="shared" si="265"/>
        <v>20.75</v>
      </c>
      <c r="CU13" s="161">
        <f t="shared" si="24"/>
        <v>-6.9444444444444448E-2</v>
      </c>
      <c r="CV13" s="161">
        <f t="shared" si="25"/>
        <v>0.30555555555555558</v>
      </c>
      <c r="CW13" s="161">
        <f t="shared" si="26"/>
        <v>0.76388888888888884</v>
      </c>
      <c r="CX13" s="26">
        <f t="shared" si="27"/>
        <v>687.01874999999995</v>
      </c>
      <c r="CZ13" s="159">
        <v>9</v>
      </c>
      <c r="DA13" s="160">
        <f t="shared" si="266"/>
        <v>-28.194166666666664</v>
      </c>
      <c r="DB13" s="161">
        <f t="shared" si="28"/>
        <v>-6.9444444444444448E-2</v>
      </c>
      <c r="DC13" s="161">
        <f t="shared" si="29"/>
        <v>0.30555555555555552</v>
      </c>
      <c r="DD13" s="161">
        <f t="shared" si="30"/>
        <v>0.76388888888888884</v>
      </c>
      <c r="DE13" s="26">
        <f t="shared" si="31"/>
        <v>304.9108333333333</v>
      </c>
      <c r="DG13" s="159">
        <v>9</v>
      </c>
      <c r="DH13" s="160">
        <f t="shared" si="267"/>
        <v>-22.905833333333334</v>
      </c>
      <c r="DI13" s="161">
        <f t="shared" si="268"/>
        <v>-6.9444444444444448E-2</v>
      </c>
      <c r="DJ13" s="161">
        <f t="shared" si="269"/>
        <v>0.30555555555555552</v>
      </c>
      <c r="DK13" s="161">
        <f t="shared" si="270"/>
        <v>0.76388888888888884</v>
      </c>
      <c r="DL13" s="26">
        <f t="shared" si="271"/>
        <v>232.06944444444443</v>
      </c>
      <c r="DM13" s="34"/>
      <c r="DN13" s="159">
        <v>9</v>
      </c>
      <c r="DO13" s="160">
        <f t="shared" si="272"/>
        <v>-17.544999999999998</v>
      </c>
      <c r="DP13" s="161">
        <f t="shared" si="36"/>
        <v>-6.9444444444444434E-2</v>
      </c>
      <c r="DQ13" s="161">
        <f t="shared" si="37"/>
        <v>0.30555555555555552</v>
      </c>
      <c r="DR13" s="161">
        <f t="shared" si="38"/>
        <v>0.76388888888888895</v>
      </c>
      <c r="DS13" s="26">
        <f t="shared" si="39"/>
        <v>154.91666666666669</v>
      </c>
      <c r="DT13" s="34"/>
      <c r="DU13" s="159">
        <v>9</v>
      </c>
      <c r="DV13" s="160">
        <f t="shared" si="273"/>
        <v>-32.589166666666664</v>
      </c>
      <c r="DW13" s="161">
        <f t="shared" si="40"/>
        <v>-6.9444444444444448E-2</v>
      </c>
      <c r="DX13" s="161">
        <f t="shared" si="41"/>
        <v>0.30555555555555552</v>
      </c>
      <c r="DY13" s="161">
        <f t="shared" si="42"/>
        <v>0.76388888888888895</v>
      </c>
      <c r="DZ13" s="26">
        <f t="shared" si="43"/>
        <v>381.64347222222221</v>
      </c>
      <c r="EA13" s="34"/>
      <c r="EB13" s="159">
        <v>9</v>
      </c>
      <c r="EC13" s="160">
        <f t="shared" si="274"/>
        <v>-36.944166666666668</v>
      </c>
      <c r="ED13" s="161">
        <f t="shared" si="44"/>
        <v>-6.9444444444444448E-2</v>
      </c>
      <c r="EE13" s="161">
        <f t="shared" si="45"/>
        <v>0.30555555555555552</v>
      </c>
      <c r="EF13" s="161">
        <f t="shared" si="46"/>
        <v>0.76388888888888884</v>
      </c>
      <c r="EG13" s="26">
        <f t="shared" si="47"/>
        <v>473.8555555555555</v>
      </c>
      <c r="EH13" s="34"/>
      <c r="EI13" s="159">
        <v>9</v>
      </c>
      <c r="EJ13" s="160">
        <f t="shared" si="275"/>
        <v>-41.300000000000004</v>
      </c>
      <c r="EK13" s="161">
        <f t="shared" si="48"/>
        <v>-6.9444444444444448E-2</v>
      </c>
      <c r="EL13" s="161">
        <f t="shared" si="49"/>
        <v>0.30555555555555558</v>
      </c>
      <c r="EM13" s="161">
        <f t="shared" si="50"/>
        <v>0.76388888888888884</v>
      </c>
      <c r="EN13" s="26">
        <f t="shared" si="51"/>
        <v>543.86597222222224</v>
      </c>
      <c r="EP13" s="159">
        <v>9</v>
      </c>
      <c r="EQ13" s="160">
        <f t="shared" si="52"/>
        <v>-45.673333333333339</v>
      </c>
      <c r="ER13" s="161">
        <f t="shared" si="53"/>
        <v>-6.9444444444444448E-2</v>
      </c>
      <c r="ES13" s="161">
        <f t="shared" si="54"/>
        <v>0.30555555555555558</v>
      </c>
      <c r="ET13" s="161">
        <f t="shared" si="55"/>
        <v>0.76388888888888884</v>
      </c>
      <c r="EU13" s="26">
        <f t="shared" si="56"/>
        <v>613.33708333333334</v>
      </c>
      <c r="EW13" s="159">
        <v>9</v>
      </c>
      <c r="EX13" s="160">
        <f t="shared" si="57"/>
        <v>-28.194166666666664</v>
      </c>
      <c r="EY13" s="161">
        <f t="shared" si="58"/>
        <v>-6.9444444444444448E-2</v>
      </c>
      <c r="EZ13" s="161">
        <f t="shared" si="59"/>
        <v>0.30555555555555552</v>
      </c>
      <c r="FA13" s="161">
        <f t="shared" si="60"/>
        <v>0.76388888888888884</v>
      </c>
      <c r="FB13" s="26">
        <f t="shared" si="61"/>
        <v>-699.64888888888879</v>
      </c>
      <c r="FD13" s="159">
        <v>9</v>
      </c>
      <c r="FE13" s="160">
        <f t="shared" si="62"/>
        <v>-22.905833333333334</v>
      </c>
      <c r="FF13" s="161">
        <f t="shared" si="63"/>
        <v>-6.9444444444444448E-2</v>
      </c>
      <c r="FG13" s="161">
        <f t="shared" si="64"/>
        <v>0.30555555555555552</v>
      </c>
      <c r="FH13" s="161">
        <f t="shared" si="65"/>
        <v>0.76388888888888884</v>
      </c>
      <c r="FI13" s="26">
        <f t="shared" si="66"/>
        <v>-751.58722222222218</v>
      </c>
      <c r="FK13" s="159">
        <v>9</v>
      </c>
      <c r="FL13" s="160">
        <f t="shared" si="67"/>
        <v>-21.053999999999998</v>
      </c>
      <c r="FM13" s="161">
        <f t="shared" si="68"/>
        <v>-7.9999999999999988E-2</v>
      </c>
      <c r="FN13" s="161">
        <f t="shared" si="69"/>
        <v>0.35999999999999993</v>
      </c>
      <c r="FO13" s="161">
        <f t="shared" si="70"/>
        <v>0.71999999999999986</v>
      </c>
      <c r="FP13" s="26">
        <f t="shared" si="71"/>
        <v>-793.36799999999982</v>
      </c>
      <c r="FR13" s="159">
        <v>9</v>
      </c>
      <c r="FS13" s="160">
        <f t="shared" si="72"/>
        <v>-32.589166666666664</v>
      </c>
      <c r="FT13" s="161">
        <f t="shared" si="73"/>
        <v>-6.9444444444444448E-2</v>
      </c>
      <c r="FU13" s="161">
        <f t="shared" si="74"/>
        <v>0.30555555555555552</v>
      </c>
      <c r="FV13" s="161">
        <f t="shared" si="75"/>
        <v>0.76388888888888895</v>
      </c>
      <c r="FW13" s="26">
        <f t="shared" si="76"/>
        <v>-582.50194444444446</v>
      </c>
      <c r="FY13" s="159">
        <v>9</v>
      </c>
      <c r="FZ13" s="160">
        <f t="shared" si="77"/>
        <v>-36.944166666666668</v>
      </c>
      <c r="GA13" s="161">
        <f t="shared" si="78"/>
        <v>-6.9444444444444448E-2</v>
      </c>
      <c r="GB13" s="161">
        <f t="shared" si="79"/>
        <v>0.30555555555555552</v>
      </c>
      <c r="GC13" s="161">
        <f t="shared" si="80"/>
        <v>0.76388888888888884</v>
      </c>
      <c r="GD13" s="26">
        <f t="shared" si="81"/>
        <v>-479.72527777777776</v>
      </c>
      <c r="GF13" s="159">
        <v>9</v>
      </c>
      <c r="GG13" s="160">
        <f t="shared" si="82"/>
        <v>-41.300000000000004</v>
      </c>
      <c r="GH13" s="161">
        <f t="shared" si="83"/>
        <v>-6.9444444444444448E-2</v>
      </c>
      <c r="GI13" s="161">
        <f t="shared" si="84"/>
        <v>0.30555555555555558</v>
      </c>
      <c r="GJ13" s="161">
        <f t="shared" si="85"/>
        <v>0.76388888888888884</v>
      </c>
      <c r="GK13" s="26">
        <f t="shared" si="86"/>
        <v>-378.05013888888885</v>
      </c>
      <c r="GM13" s="159">
        <v>9</v>
      </c>
      <c r="GN13" s="160">
        <f t="shared" si="87"/>
        <v>-45.673333333333339</v>
      </c>
      <c r="GO13" s="161">
        <f t="shared" si="88"/>
        <v>-6.9444444444444448E-2</v>
      </c>
      <c r="GP13" s="161">
        <f t="shared" si="89"/>
        <v>0.30555555555555558</v>
      </c>
      <c r="GQ13" s="161">
        <f t="shared" si="90"/>
        <v>0.76388888888888884</v>
      </c>
      <c r="GR13" s="26">
        <f t="shared" si="91"/>
        <v>-275.92736111111111</v>
      </c>
      <c r="GT13" s="159">
        <v>9</v>
      </c>
      <c r="GU13" s="160">
        <v>38.21</v>
      </c>
      <c r="GV13" s="275"/>
      <c r="GW13" s="276"/>
      <c r="GX13" s="277"/>
      <c r="GY13" s="26">
        <v>-575.5</v>
      </c>
      <c r="HA13" s="159">
        <v>9</v>
      </c>
      <c r="HB13" s="160">
        <f t="shared" si="92"/>
        <v>42.535000000000004</v>
      </c>
      <c r="HC13" s="161">
        <f t="shared" si="93"/>
        <v>-6.9444444444444448E-2</v>
      </c>
      <c r="HD13" s="161">
        <f t="shared" si="94"/>
        <v>0.30555555555555558</v>
      </c>
      <c r="HE13" s="161">
        <f t="shared" si="95"/>
        <v>0.76388888888888884</v>
      </c>
      <c r="HF13" s="26">
        <f t="shared" si="96"/>
        <v>-640.38638888888886</v>
      </c>
      <c r="HH13" s="159">
        <v>9</v>
      </c>
      <c r="HI13" s="160">
        <f t="shared" si="97"/>
        <v>46.889166666666661</v>
      </c>
      <c r="HJ13" s="161">
        <f t="shared" si="98"/>
        <v>-6.9444444444444434E-2</v>
      </c>
      <c r="HK13" s="161">
        <f t="shared" si="99"/>
        <v>0.30555555555555547</v>
      </c>
      <c r="HL13" s="161">
        <f t="shared" si="100"/>
        <v>0.76388888888888884</v>
      </c>
      <c r="HM13" s="26">
        <f t="shared" si="101"/>
        <v>-705.06944444444434</v>
      </c>
      <c r="HO13" s="159">
        <v>9</v>
      </c>
      <c r="HP13" s="160">
        <f t="shared" si="102"/>
        <v>33.889166666666668</v>
      </c>
      <c r="HQ13" s="161">
        <f t="shared" si="103"/>
        <v>-6.9444444444444434E-2</v>
      </c>
      <c r="HR13" s="161">
        <f t="shared" si="104"/>
        <v>0.30555555555555558</v>
      </c>
      <c r="HS13" s="161">
        <f t="shared" si="105"/>
        <v>0.76388888888888884</v>
      </c>
      <c r="HT13" s="26">
        <f t="shared" si="106"/>
        <v>-473.01222222222225</v>
      </c>
      <c r="HV13" s="159">
        <v>9</v>
      </c>
      <c r="HW13" s="160">
        <f t="shared" si="107"/>
        <v>29.496666666666666</v>
      </c>
      <c r="HX13" s="161">
        <f t="shared" si="108"/>
        <v>-6.9444444444444448E-2</v>
      </c>
      <c r="HY13" s="161">
        <f t="shared" si="109"/>
        <v>0.30555555555555558</v>
      </c>
      <c r="HZ13" s="161">
        <f t="shared" si="110"/>
        <v>0.76388888888888884</v>
      </c>
      <c r="IA13" s="26">
        <f t="shared" si="111"/>
        <v>-369.86277777777775</v>
      </c>
      <c r="IC13" s="159">
        <v>9</v>
      </c>
      <c r="ID13" s="160">
        <v>25.14</v>
      </c>
      <c r="IE13" s="275"/>
      <c r="IF13" s="276"/>
      <c r="IG13" s="277"/>
      <c r="IH13" s="26">
        <v>-276.44</v>
      </c>
      <c r="IJ13" s="159">
        <v>9</v>
      </c>
      <c r="IK13" s="160">
        <f t="shared" si="112"/>
        <v>20.75</v>
      </c>
      <c r="IL13" s="161">
        <f t="shared" si="113"/>
        <v>-6.9444444444444448E-2</v>
      </c>
      <c r="IM13" s="161">
        <f t="shared" si="114"/>
        <v>0.30555555555555558</v>
      </c>
      <c r="IN13" s="161">
        <f t="shared" si="115"/>
        <v>0.76388888888888884</v>
      </c>
      <c r="IO13" s="26">
        <f t="shared" si="116"/>
        <v>-182.92236111111109</v>
      </c>
      <c r="IQ13" s="159">
        <v>9</v>
      </c>
      <c r="IR13" s="160">
        <f t="shared" si="117"/>
        <v>51.48</v>
      </c>
      <c r="IS13" s="161">
        <f t="shared" si="118"/>
        <v>-6.9444444444444434E-2</v>
      </c>
      <c r="IT13" s="161">
        <f t="shared" si="119"/>
        <v>0.30555555555555552</v>
      </c>
      <c r="IU13" s="161">
        <f t="shared" si="120"/>
        <v>0.76388888888888884</v>
      </c>
      <c r="IV13" s="26">
        <f t="shared" si="121"/>
        <v>509.19305555555553</v>
      </c>
      <c r="IX13" s="159">
        <v>9</v>
      </c>
      <c r="IY13" s="160">
        <f t="shared" si="122"/>
        <v>55.544999999999995</v>
      </c>
      <c r="IZ13" s="161">
        <f t="shared" si="123"/>
        <v>-6.9444444444444434E-2</v>
      </c>
      <c r="JA13" s="161">
        <f t="shared" si="124"/>
        <v>0.30555555555555552</v>
      </c>
      <c r="JB13" s="161">
        <f t="shared" si="125"/>
        <v>0.76388888888888884</v>
      </c>
      <c r="JC13" s="26">
        <f t="shared" si="126"/>
        <v>438.95194444444439</v>
      </c>
      <c r="JE13" s="159">
        <v>9</v>
      </c>
      <c r="JF13" s="160">
        <f t="shared" si="127"/>
        <v>59.564999999999998</v>
      </c>
      <c r="JG13" s="161">
        <f t="shared" si="128"/>
        <v>-6.9444444444444448E-2</v>
      </c>
      <c r="JH13" s="161">
        <f t="shared" si="129"/>
        <v>0.30555555555555552</v>
      </c>
      <c r="JI13" s="161">
        <f t="shared" si="130"/>
        <v>0.76388888888888895</v>
      </c>
      <c r="JJ13" s="26">
        <f t="shared" si="131"/>
        <v>366.43444444444447</v>
      </c>
      <c r="JL13" s="159">
        <v>9</v>
      </c>
      <c r="JM13" s="160">
        <f t="shared" si="132"/>
        <v>47.25</v>
      </c>
      <c r="JN13" s="161">
        <f t="shared" si="133"/>
        <v>-6.9444444444444448E-2</v>
      </c>
      <c r="JO13" s="161">
        <f t="shared" si="134"/>
        <v>0.30555555555555558</v>
      </c>
      <c r="JP13" s="161">
        <f t="shared" si="135"/>
        <v>0.76388888888888884</v>
      </c>
      <c r="JQ13" s="26">
        <f t="shared" si="136"/>
        <v>576.7452777777778</v>
      </c>
      <c r="JS13" s="159">
        <v>9</v>
      </c>
      <c r="JT13" s="160">
        <f t="shared" si="137"/>
        <v>43.094999999999999</v>
      </c>
      <c r="JU13" s="161">
        <f t="shared" si="138"/>
        <v>-6.9444444444444434E-2</v>
      </c>
      <c r="JV13" s="161">
        <f t="shared" si="139"/>
        <v>0.30555555555555552</v>
      </c>
      <c r="JW13" s="161">
        <f t="shared" si="140"/>
        <v>0.76388888888888884</v>
      </c>
      <c r="JX13" s="26">
        <f t="shared" si="141"/>
        <v>645.18361111111108</v>
      </c>
      <c r="JZ13" s="159">
        <v>9</v>
      </c>
      <c r="KA13" s="160">
        <f t="shared" si="142"/>
        <v>39</v>
      </c>
      <c r="KB13" s="161">
        <f t="shared" si="143"/>
        <v>-6.9444444444444448E-2</v>
      </c>
      <c r="KC13" s="161">
        <f t="shared" si="144"/>
        <v>0.30555555555555558</v>
      </c>
      <c r="KD13" s="161">
        <f t="shared" si="145"/>
        <v>0.76388888888888884</v>
      </c>
      <c r="KE13" s="26">
        <f t="shared" si="146"/>
        <v>712.18124999999998</v>
      </c>
      <c r="KG13" s="159">
        <v>9</v>
      </c>
      <c r="KH13" s="160">
        <f t="shared" si="147"/>
        <v>34.088333333333331</v>
      </c>
      <c r="KI13" s="161">
        <f t="shared" si="148"/>
        <v>-6.9444444444444434E-2</v>
      </c>
      <c r="KJ13" s="161">
        <f t="shared" si="149"/>
        <v>0.30555555555555552</v>
      </c>
      <c r="KK13" s="161">
        <f t="shared" si="150"/>
        <v>0.76388888888888895</v>
      </c>
      <c r="KL13" s="26">
        <f t="shared" si="151"/>
        <v>748.07638888888891</v>
      </c>
      <c r="KN13" s="159">
        <v>9</v>
      </c>
      <c r="KO13" s="160">
        <f t="shared" si="152"/>
        <v>-32.445</v>
      </c>
      <c r="KP13" s="161">
        <f t="shared" si="153"/>
        <v>-6.9444444444444448E-2</v>
      </c>
      <c r="KQ13" s="161">
        <f t="shared" si="154"/>
        <v>0.30555555555555558</v>
      </c>
      <c r="KR13" s="161">
        <f t="shared" si="155"/>
        <v>0.76388888888888895</v>
      </c>
      <c r="KS13" s="26">
        <f t="shared" si="156"/>
        <v>418.05194444444447</v>
      </c>
      <c r="KU13" s="159">
        <v>9</v>
      </c>
      <c r="KV13" s="160">
        <f t="shared" si="157"/>
        <v>-23.099999999999998</v>
      </c>
      <c r="KW13" s="161">
        <f t="shared" si="158"/>
        <v>-6.9444444444444434E-2</v>
      </c>
      <c r="KX13" s="161">
        <f t="shared" si="159"/>
        <v>0.30555555555555552</v>
      </c>
      <c r="KY13" s="161">
        <f t="shared" si="160"/>
        <v>0.76388888888888895</v>
      </c>
      <c r="KZ13" s="26">
        <f t="shared" si="161"/>
        <v>354.82027777777779</v>
      </c>
      <c r="LB13" s="159">
        <v>9</v>
      </c>
      <c r="LC13" s="160">
        <f t="shared" si="162"/>
        <v>-14.174999999999999</v>
      </c>
      <c r="LD13" s="161">
        <f t="shared" si="163"/>
        <v>-6.9444444444444448E-2</v>
      </c>
      <c r="LE13" s="161">
        <f t="shared" si="164"/>
        <v>0.30555555555555552</v>
      </c>
      <c r="LF13" s="161">
        <f t="shared" si="165"/>
        <v>0.76388888888888884</v>
      </c>
      <c r="LG13" s="26">
        <f t="shared" si="166"/>
        <v>288.03499999999997</v>
      </c>
      <c r="LI13" s="159">
        <v>9</v>
      </c>
      <c r="LJ13" s="160">
        <f t="shared" si="167"/>
        <v>-41.734166666666667</v>
      </c>
      <c r="LK13" s="161">
        <f t="shared" si="168"/>
        <v>-6.9444444444444448E-2</v>
      </c>
      <c r="LL13" s="161">
        <f t="shared" si="169"/>
        <v>0.30555555555555552</v>
      </c>
      <c r="LM13" s="161">
        <f t="shared" si="170"/>
        <v>0.76388888888888895</v>
      </c>
      <c r="LN13" s="26">
        <f t="shared" si="171"/>
        <v>471.33777777777783</v>
      </c>
      <c r="LP13" s="159">
        <v>9</v>
      </c>
      <c r="LQ13" s="160">
        <f t="shared" si="172"/>
        <v>-51.050833333333337</v>
      </c>
      <c r="LR13" s="161">
        <f t="shared" si="173"/>
        <v>-6.9444444444444448E-2</v>
      </c>
      <c r="LS13" s="161">
        <f t="shared" si="174"/>
        <v>0.30555555555555558</v>
      </c>
      <c r="LT13" s="161">
        <f t="shared" si="175"/>
        <v>0.76388888888888884</v>
      </c>
      <c r="LU13" s="26">
        <f t="shared" si="176"/>
        <v>541.15722222222223</v>
      </c>
      <c r="LW13" s="159">
        <v>9</v>
      </c>
      <c r="LX13" s="160">
        <f t="shared" si="177"/>
        <v>-55.215000000000003</v>
      </c>
      <c r="LY13" s="161">
        <f t="shared" si="178"/>
        <v>-6.9444444444444448E-2</v>
      </c>
      <c r="LZ13" s="161">
        <f t="shared" si="179"/>
        <v>0.30555555555555552</v>
      </c>
      <c r="MA13" s="161">
        <f t="shared" si="180"/>
        <v>0.76388888888888884</v>
      </c>
      <c r="MB13" s="26">
        <f t="shared" si="181"/>
        <v>610.70013888888889</v>
      </c>
      <c r="MD13" s="159">
        <v>9</v>
      </c>
      <c r="ME13" s="160">
        <f t="shared" si="182"/>
        <v>-59.338333333333331</v>
      </c>
      <c r="MF13" s="161">
        <f t="shared" si="183"/>
        <v>-6.9444444444444448E-2</v>
      </c>
      <c r="MG13" s="161">
        <f t="shared" si="184"/>
        <v>0.30555555555555552</v>
      </c>
      <c r="MH13" s="161">
        <f t="shared" si="185"/>
        <v>0.76388888888888895</v>
      </c>
      <c r="MI13" s="26">
        <f t="shared" si="186"/>
        <v>679.08500000000004</v>
      </c>
      <c r="MK13" s="159">
        <v>9</v>
      </c>
      <c r="ML13" s="160">
        <f t="shared" si="187"/>
        <v>-32.445</v>
      </c>
      <c r="MM13" s="161">
        <f t="shared" si="188"/>
        <v>-6.9444444444444448E-2</v>
      </c>
      <c r="MN13" s="161">
        <f t="shared" si="189"/>
        <v>0.30555555555555558</v>
      </c>
      <c r="MO13" s="161">
        <f t="shared" si="190"/>
        <v>0.76388888888888895</v>
      </c>
      <c r="MP13" s="26">
        <f t="shared" si="191"/>
        <v>-821.26152777777793</v>
      </c>
      <c r="MR13" s="159">
        <v>9</v>
      </c>
      <c r="MS13" s="160">
        <f t="shared" si="192"/>
        <v>-23.099999999999998</v>
      </c>
      <c r="MT13" s="161">
        <f t="shared" si="193"/>
        <v>-6.9444444444444434E-2</v>
      </c>
      <c r="MU13" s="161">
        <f t="shared" si="194"/>
        <v>0.30555555555555552</v>
      </c>
      <c r="MV13" s="161">
        <f t="shared" si="195"/>
        <v>0.76388888888888895</v>
      </c>
      <c r="MW13" s="26">
        <f t="shared" si="196"/>
        <v>-919.34486111111107</v>
      </c>
      <c r="MY13" s="159">
        <v>9</v>
      </c>
      <c r="MZ13" s="160">
        <f t="shared" si="197"/>
        <v>-14.174999999999999</v>
      </c>
      <c r="NA13" s="161">
        <f t="shared" si="198"/>
        <v>-6.9444444444444448E-2</v>
      </c>
      <c r="NB13" s="161">
        <f t="shared" si="199"/>
        <v>0.30555555555555552</v>
      </c>
      <c r="NC13" s="161">
        <f t="shared" si="200"/>
        <v>0.76388888888888884</v>
      </c>
      <c r="ND13" s="26">
        <f t="shared" si="201"/>
        <v>-1016.8506944444443</v>
      </c>
      <c r="NF13" s="159">
        <v>9</v>
      </c>
      <c r="NG13" s="160">
        <f t="shared" si="202"/>
        <v>-41.734166666666667</v>
      </c>
      <c r="NH13" s="161">
        <f t="shared" si="203"/>
        <v>-6.9444444444444448E-2</v>
      </c>
      <c r="NI13" s="161">
        <f t="shared" si="204"/>
        <v>0.30555555555555552</v>
      </c>
      <c r="NJ13" s="161">
        <f t="shared" si="205"/>
        <v>0.76388888888888895</v>
      </c>
      <c r="NK13" s="26">
        <f t="shared" si="206"/>
        <v>-724.56236111111116</v>
      </c>
      <c r="NM13" s="159">
        <v>9</v>
      </c>
      <c r="NN13" s="160">
        <f t="shared" si="207"/>
        <v>-51.050833333333337</v>
      </c>
      <c r="NO13" s="161">
        <f t="shared" si="208"/>
        <v>-6.9444444444444448E-2</v>
      </c>
      <c r="NP13" s="161">
        <f t="shared" si="209"/>
        <v>0.30555555555555558</v>
      </c>
      <c r="NQ13" s="161">
        <f t="shared" si="210"/>
        <v>0.76388888888888884</v>
      </c>
      <c r="NR13" s="26">
        <f t="shared" si="211"/>
        <v>-623.12097222222224</v>
      </c>
      <c r="NT13" s="159">
        <v>9</v>
      </c>
      <c r="NU13" s="160">
        <f t="shared" si="212"/>
        <v>-55.215000000000003</v>
      </c>
      <c r="NV13" s="161">
        <f t="shared" si="213"/>
        <v>-6.9444444444444448E-2</v>
      </c>
      <c r="NW13" s="161">
        <f t="shared" si="214"/>
        <v>0.30555555555555552</v>
      </c>
      <c r="NX13" s="161">
        <f t="shared" si="215"/>
        <v>0.76388888888888884</v>
      </c>
      <c r="NY13" s="26">
        <f t="shared" si="216"/>
        <v>-516.28652777777779</v>
      </c>
      <c r="OA13" s="159">
        <v>9</v>
      </c>
      <c r="OB13" s="160">
        <f t="shared" si="217"/>
        <v>-59.338333333333331</v>
      </c>
      <c r="OC13" s="161">
        <f t="shared" si="276"/>
        <v>-6.9444444444444448E-2</v>
      </c>
      <c r="OD13" s="161">
        <f t="shared" si="277"/>
        <v>0.30555555555555552</v>
      </c>
      <c r="OE13" s="161">
        <f t="shared" si="278"/>
        <v>0.76388888888888895</v>
      </c>
      <c r="OF13" s="26">
        <f t="shared" si="279"/>
        <v>-410.25416666666661</v>
      </c>
      <c r="OH13" s="159">
        <v>9</v>
      </c>
      <c r="OI13" s="160">
        <f t="shared" si="222"/>
        <v>51.48</v>
      </c>
      <c r="OJ13" s="161">
        <f t="shared" si="223"/>
        <v>-6.9444444444444434E-2</v>
      </c>
      <c r="OK13" s="161">
        <f t="shared" si="224"/>
        <v>0.30555555555555552</v>
      </c>
      <c r="OL13" s="161">
        <f t="shared" si="225"/>
        <v>0.76388888888888884</v>
      </c>
      <c r="OM13" s="26">
        <f t="shared" si="226"/>
        <v>-692.90680555555559</v>
      </c>
      <c r="OO13" s="159">
        <v>9</v>
      </c>
      <c r="OP13" s="160">
        <f t="shared" si="227"/>
        <v>55.544999999999995</v>
      </c>
      <c r="OQ13" s="161">
        <f t="shared" si="228"/>
        <v>-6.9444444444444434E-2</v>
      </c>
      <c r="OR13" s="161">
        <f t="shared" si="229"/>
        <v>0.30555555555555552</v>
      </c>
      <c r="OS13" s="161">
        <f t="shared" si="230"/>
        <v>0.76388888888888884</v>
      </c>
      <c r="OT13" s="26">
        <f t="shared" si="231"/>
        <v>-796.41069444444429</v>
      </c>
      <c r="OV13" s="159">
        <v>9</v>
      </c>
      <c r="OW13" s="160">
        <f t="shared" si="232"/>
        <v>59.564999999999998</v>
      </c>
      <c r="OX13" s="161">
        <f t="shared" si="233"/>
        <v>-6.9444444444444448E-2</v>
      </c>
      <c r="OY13" s="161">
        <f t="shared" si="234"/>
        <v>0.30555555555555552</v>
      </c>
      <c r="OZ13" s="161">
        <f t="shared" si="235"/>
        <v>0.76388888888888895</v>
      </c>
      <c r="PA13" s="26">
        <f t="shared" si="236"/>
        <v>-900.1712500000001</v>
      </c>
      <c r="PC13" s="159">
        <v>9</v>
      </c>
      <c r="PD13" s="160">
        <f t="shared" si="237"/>
        <v>47.25</v>
      </c>
      <c r="PE13" s="161">
        <f t="shared" si="238"/>
        <v>-6.9444444444444448E-2</v>
      </c>
      <c r="PF13" s="161">
        <f t="shared" si="239"/>
        <v>0.30555555555555558</v>
      </c>
      <c r="PG13" s="161">
        <f t="shared" si="240"/>
        <v>0.76388888888888884</v>
      </c>
      <c r="PH13" s="26">
        <f t="shared" si="241"/>
        <v>-585.52847222222226</v>
      </c>
      <c r="PJ13" s="159">
        <v>9</v>
      </c>
      <c r="PK13" s="160">
        <f t="shared" si="242"/>
        <v>43.094999999999999</v>
      </c>
      <c r="PL13" s="161">
        <f t="shared" si="243"/>
        <v>-6.9444444444444434E-2</v>
      </c>
      <c r="PM13" s="161">
        <f t="shared" si="244"/>
        <v>0.30555555555555552</v>
      </c>
      <c r="PN13" s="161">
        <f t="shared" si="245"/>
        <v>0.76388888888888884</v>
      </c>
      <c r="PO13" s="26">
        <f t="shared" si="246"/>
        <v>-483.13374999999996</v>
      </c>
      <c r="PQ13" s="159">
        <v>9</v>
      </c>
      <c r="PR13" s="160">
        <f t="shared" si="247"/>
        <v>39</v>
      </c>
      <c r="PS13" s="161">
        <f t="shared" si="248"/>
        <v>-6.9444444444444448E-2</v>
      </c>
      <c r="PT13" s="161">
        <f t="shared" si="249"/>
        <v>0.30555555555555558</v>
      </c>
      <c r="PU13" s="161">
        <f t="shared" si="250"/>
        <v>0.76388888888888884</v>
      </c>
      <c r="PV13" s="26">
        <f t="shared" si="251"/>
        <v>-376.44902777777776</v>
      </c>
      <c r="PX13" s="159">
        <v>9</v>
      </c>
      <c r="PY13" s="160">
        <f t="shared" si="252"/>
        <v>34.088333333333331</v>
      </c>
      <c r="PZ13" s="161">
        <f t="shared" si="253"/>
        <v>-6.9444444444444434E-2</v>
      </c>
      <c r="QA13" s="161">
        <f t="shared" si="254"/>
        <v>0.30555555555555552</v>
      </c>
      <c r="QB13" s="161">
        <f t="shared" si="255"/>
        <v>0.76388888888888895</v>
      </c>
      <c r="QC13" s="26">
        <f t="shared" si="256"/>
        <v>-271.27222222222224</v>
      </c>
      <c r="QE13" s="159">
        <v>2</v>
      </c>
      <c r="QF13" s="162">
        <v>2</v>
      </c>
      <c r="QG13" s="309"/>
      <c r="QH13" s="12">
        <v>180</v>
      </c>
      <c r="QI13" s="161">
        <f>(($F$13-$Z$14)*($F$13-$AD$14))/(($V$14-$Z$14)*($V$14-$AD$14))</f>
        <v>-1.1863516892680592E-2</v>
      </c>
      <c r="QJ13" s="161">
        <f>(($F$13-$V$14)*($F$13-$AD$14))/(($Z$14-$V$14)*($Z$14-$AD$14))</f>
        <v>4.804545308810651E-2</v>
      </c>
      <c r="QK13" s="161">
        <f>(($F$13-$V$14)*($F$13-$Z$14))/(($AD$14-$V$14)*($AD$14-$Z$14))</f>
        <v>0.96381806380457402</v>
      </c>
      <c r="QL13" s="92">
        <f>QI13*$X$14+QJ13*$AB$14+QK13*$AF$14</f>
        <v>161.71412609619532</v>
      </c>
      <c r="QM13" s="16">
        <f>$V$14</f>
        <v>-210.54</v>
      </c>
      <c r="QN13" s="16">
        <f>$AF$14</f>
        <v>162.80000000000001</v>
      </c>
      <c r="QO13" s="167">
        <f t="shared" si="257"/>
        <v>1.8613092576770365E-2</v>
      </c>
      <c r="QP13" s="34"/>
      <c r="QQ13" s="159">
        <v>2</v>
      </c>
      <c r="QR13" s="162">
        <v>2</v>
      </c>
      <c r="QS13" s="309"/>
      <c r="QT13" s="12">
        <v>180</v>
      </c>
      <c r="QU13" s="161">
        <f>(($F$13-$AT$14)*($F$13-$AX$14))/(($AP$14-$AT$14)*($AP$14-$AX$14))</f>
        <v>-0.10102166350773145</v>
      </c>
      <c r="QV13" s="161">
        <f>(($F$13-$AP$14)*($F$13-$AX$14))/(($AT$14-$AP$14)*($AT$14-$AX$14))</f>
        <v>0.48305320626903042</v>
      </c>
      <c r="QW13" s="161">
        <f>(($F$13-$AP$14)*($F$13-$AT$14))/(($AX$14-$AP$14)*($AX$14-$AT$14))</f>
        <v>0.61796845723870097</v>
      </c>
      <c r="QX13" s="92">
        <f>QU13*$AR$14+QV13*$AV$14+QW13*$AZ$14</f>
        <v>51.069847334866807</v>
      </c>
      <c r="QY13" s="16">
        <f>$AP$14</f>
        <v>-18.22</v>
      </c>
      <c r="QZ13" s="16">
        <f>$AZ$14</f>
        <v>59.41</v>
      </c>
      <c r="RA13" s="167">
        <f t="shared" si="258"/>
        <v>5.8938887760194826E-2</v>
      </c>
    </row>
    <row r="14" spans="1:473" ht="15" customHeight="1">
      <c r="B14" s="292"/>
      <c r="C14" s="313"/>
      <c r="D14" s="338"/>
      <c r="E14" s="3" t="s">
        <v>323</v>
      </c>
      <c r="F14" s="169">
        <v>3.01</v>
      </c>
      <c r="G14" s="175" t="s">
        <v>72</v>
      </c>
      <c r="H14" s="176">
        <v>2</v>
      </c>
      <c r="I14" s="177">
        <f>I13</f>
        <v>2</v>
      </c>
      <c r="J14" s="178" t="s">
        <v>318</v>
      </c>
      <c r="K14" s="179" t="str">
        <f>IF(ISBLANK(F14),"-", (IF((IF(I13=1,((IF(F15=30,$RA$4,IF(F15=60,$RA$8,IF(F15=90,$RA$12,IF(F15=-30,$RA$16,IF(F15=-60,$RA$20,IF(F15=-90,$RA$24,IF(F15=0,$RA$28,(IF(AND(F15&gt;60,F15&lt;90),MAX($RA$8,$RA$12),IF(AND(F15&gt;30,F15&lt;60),MAX($RA$4,$RA$8),IF(AND(F15&gt;0,F15&lt;30),MAX($RA$28,$RA$4),IF(AND(F15&gt;-30,F15&lt;0),MAX($RA$16,$RA$28),IF(AND(F15&gt;-60,F15&lt;-30),MAX($RA$20,$RA$16),IF(AND(F15&gt;-90,F15&lt;-60),MAX($RA$24,$RA$20),"-")))))))))))))))),IF(I13=2,((IF(F15=30,$RA$5,IF(F15=60,$RA$9,IF(F15=90,$RA$13,IF(F15=-30,$RA$17,IF(F15=-60,$RA$21,IF(F15=-90,$RA$25,IF(F15=0,$RA$29, (IF(AND(F15&gt;60,F15&lt;90),MAX($RA$9,$RA$13),IF(AND(F15&gt;30,F15&lt;60),MAX($RA$5,$RA$9),IF(AND(F15&gt;0,F15&lt;30),MAX($RA$29,$RA$5),IF(AND(F15&gt;-30,F15&lt;0),MAX($RA$17,$RA$29),IF(AND(F15&gt;-60,F15&lt;-30),MAX($RA$21,$RA$17),IF(AND(F15&gt;-90,F15&lt;-60),MAX($RA$25,$RA$21),"-")))))))))))))))),IF(I13=3,((IF(F15=30,$RA$6,IF(F15=60,$RA$10,IF(F15=90,$RA$14,IF(F15=-30,$RA$18,IF(F15=-60,$RA$22,IF(F15=-90,$RA$26,IF(F15=0,$RA$30, (IF(AND(F15&gt;60,F15&lt;90),MAX($RA$10,$RA$14),IF(AND(F15&gt;30,F15&lt;60),MAX($RA$6,$RA$10),IF(AND(F15&gt;0,F15&lt;30),MAX($RA$30,$RA$6),IF(AND(F15&gt;-30,F15&lt;0),MAX($RA$18,$RA$30),IF(AND(F15&gt;-60,F15&lt;-30),MAX($RA$22,$RA$18),IF(AND(F15&gt;-90,F15&lt;-60),MAX($RA$26,$RA$22),"-")))))))))))))))),IF(I13=4,((IF(F15=30,$RA$7,IF(F15=60,$RA$11,IF(F15=90,$RA$15,IF(F15=-30,$RA$19,IF(F15=-60,$RA$23,IF(F15=-90,$RA$27,IF(F15=0,$RA$31, (IF(AND(F15&gt;60,F15&lt;90),MAX($RA$11,$RA$15),IF(AND(F15&gt;30,F15&lt;60),MAX($RA$7,$RA$11),IF(AND(F15&gt;0,F15&lt;30),MAX($RA$31,$RA$7),IF(AND(F15&gt;-30,F15&lt;0),MAX($RA$19,$RA$31),IF(AND(F15&gt;-60,F15&lt;-30),MAX($RA$23,$RA$19),IF(AND(F15&gt;-90,F15&lt;-60),MAX($RA$27,$RA$23),"-")))))))))))))))),"-")))))&lt;=1,"aprovado","reprovado")))</f>
        <v>aprovado</v>
      </c>
      <c r="L14" s="179" t="str">
        <f>IF(ISBLANK(F14),"-", (IF((IF(I13=1,((IF(F15=30,$QO$4,IF(F15=60,$QO$8,IF(F15=90,$QO$12,IF(F15=-30,$QO$16,IF(F15=-60,$QO$20,IF(F15=-90,$QO$24,IF(F15=0,$QO$28,(IF(AND(F15&gt;60,F15&lt;90),MAX($QO$8,$QO$12),IF(AND(F15&gt;30,F15&lt;60),MAX($QO$4,$QO$8),IF(AND(F15&gt;0,F15&lt;30),MAX($QO$28,$QO$4),IF(AND(F15&gt;-30,F15&lt;0),MAX($QO$16,$QO$28),IF(AND(F15&gt;-60,F15&lt;-30),MAX($QO$20,$QO$16),IF(AND(F15&gt;-90,F15&lt;-60),MAX($QO$24,$QO$20),"-")))))))))))))))),IF(I13=2,((IF(F15=30,$QO$5,IF(F15=60,$QO$9,IF(F15=90,$QO$13,IF(F15=-30,$QO$17,IF(F15=-60,$QO$21,IF(F15=-90,$QO$25,IF(F15=0,$QO$29, (IF(AND(F15&gt;60,F15&lt;90),MAX($QO$9,$QO$13),IF(AND(F15&gt;30,F15&lt;60),MAX($QO$5,$QO$9),IF(AND(F15&gt;0,F15&lt;30),MAX($QO$29,$QO$5),IF(AND(F15&gt;-30,F15&lt;0),MAX($QO$17,$QO$29),IF(AND(F15&gt;-60,F15&lt;-30),MAX($QO$21,$QO$17),IF(AND(F15&gt;-90,F15&lt;-60),MAX($QO$25,$QO$21),"-")))))))))))))))),IF(I13=3,((IF(F15=30,$QO$6,IF(F15=60,$QO$10,IF(F15=90,$QO$14,IF(F15=-30,$QO$18,IF(F15=-60,$QO$22,IF(F15=-90,$QO$26,IF(F15=0,$QO$30, (IF(AND(F15&gt;60,F15&lt;90),MAX($QO$10,$QO$14),IF(AND(F15&gt;30,F15&lt;60),MAX($QO$6,$QO$10),IF(AND(F15&gt;0,F15&lt;30),MAX($QO$30,$QO$6),IF(AND(F15&gt;-30,F15&lt;0),MAX($QO$18,$QO$30),IF(AND(F15&gt;-60,F15&lt;-30),MAX($QO$22,$QO$18),IF(AND(F15&gt;-90,F15&lt;-60),MAX($QO$26,$QO$22),"-")))))))))))))))),IF(I13=4,((IF(F15=30,$QO$7,IF(F15=60,$QO$11,IF(F15=90,$QO$15,IF(F15=-30,$QO$19,IF(F15=-60,$QO$23,IF(F15=-90,$QO$27,IF(F15=0,$QO$31, (IF(AND(F15&gt;60,F15&lt;90),MAX($QO$11,$QO$15),IF(AND(F15&gt;30,F15&lt;60),MAX($QO$7,$QO$11),IF(AND(F15&gt;0,F15&lt;30),MAX($QO$31,$QO$7),IF(AND(F15&gt;-30,F15&lt;0),MAX($QO$19,$QO$31),IF(AND(F15&gt;-60,F15&lt;-30),MAX($QO$23,$QO$19),IF(AND(F15&gt;-90,F15&lt;-60),MAX($QO$27,$QO$23),"-")))))))))))))))),"-")))))&lt;=1,"aprovado","reprovado")))</f>
        <v>aprovado</v>
      </c>
      <c r="M14" s="316"/>
      <c r="O14" s="159">
        <v>10</v>
      </c>
      <c r="P14" s="164" t="s">
        <v>141</v>
      </c>
      <c r="Q14" s="164" t="s">
        <v>319</v>
      </c>
      <c r="R14" s="12">
        <v>180</v>
      </c>
      <c r="S14" s="164" t="s">
        <v>299</v>
      </c>
      <c r="T14" s="162">
        <v>0</v>
      </c>
      <c r="U14" s="8" t="s">
        <v>71</v>
      </c>
      <c r="V14" s="101">
        <f>Gooseneck!$M$28</f>
        <v>-210.54</v>
      </c>
      <c r="W14" s="111" t="s">
        <v>72</v>
      </c>
      <c r="X14" s="101">
        <v>0</v>
      </c>
      <c r="Y14" s="111" t="s">
        <v>72</v>
      </c>
      <c r="Z14" s="101">
        <f>Gooseneck!$M$31</f>
        <v>-105.27</v>
      </c>
      <c r="AA14" s="111" t="s">
        <v>72</v>
      </c>
      <c r="AB14" s="101">
        <f>Gooseneck!$O$31</f>
        <v>100</v>
      </c>
      <c r="AC14" s="111" t="s">
        <v>72</v>
      </c>
      <c r="AD14" s="101">
        <v>0</v>
      </c>
      <c r="AE14" s="111" t="s">
        <v>72</v>
      </c>
      <c r="AF14" s="101">
        <f>Gooseneck!$O$10</f>
        <v>162.80000000000001</v>
      </c>
      <c r="AG14" s="165" t="s">
        <v>72</v>
      </c>
      <c r="AH14" s="166"/>
      <c r="AI14" s="159">
        <v>10</v>
      </c>
      <c r="AJ14" s="164" t="s">
        <v>141</v>
      </c>
      <c r="AK14" s="164" t="s">
        <v>319</v>
      </c>
      <c r="AL14" s="12">
        <v>180</v>
      </c>
      <c r="AM14" s="164" t="s">
        <v>299</v>
      </c>
      <c r="AN14" s="162">
        <v>0</v>
      </c>
      <c r="AO14" s="8" t="s">
        <v>71</v>
      </c>
      <c r="AP14" s="101">
        <f>'Conector@11000 psi'!$M$28</f>
        <v>-18.22</v>
      </c>
      <c r="AQ14" s="111" t="s">
        <v>72</v>
      </c>
      <c r="AR14" s="101">
        <v>0</v>
      </c>
      <c r="AS14" s="111" t="s">
        <v>72</v>
      </c>
      <c r="AT14" s="101">
        <f>'Conector@11000 psi'!$M$31</f>
        <v>-9.11</v>
      </c>
      <c r="AU14" s="111" t="s">
        <v>72</v>
      </c>
      <c r="AV14" s="101">
        <f>'Conector@11000 psi'!$O$31</f>
        <v>29.72</v>
      </c>
      <c r="AW14" s="111" t="s">
        <v>72</v>
      </c>
      <c r="AX14" s="101">
        <v>0</v>
      </c>
      <c r="AY14" s="111" t="s">
        <v>72</v>
      </c>
      <c r="AZ14" s="101">
        <f>'Conector@11000 psi'!$O$10</f>
        <v>59.41</v>
      </c>
      <c r="BA14" s="165" t="s">
        <v>72</v>
      </c>
      <c r="BC14" s="159">
        <v>10</v>
      </c>
      <c r="BD14" s="160">
        <f t="shared" si="259"/>
        <v>41.68181818181818</v>
      </c>
      <c r="BE14" s="161">
        <f t="shared" si="0"/>
        <v>-7.4380165289256187E-2</v>
      </c>
      <c r="BF14" s="161">
        <f t="shared" si="1"/>
        <v>0.33057851239669422</v>
      </c>
      <c r="BG14" s="161">
        <f t="shared" si="2"/>
        <v>0.74380165289256195</v>
      </c>
      <c r="BH14" s="26">
        <f t="shared" si="3"/>
        <v>400.14545454545453</v>
      </c>
      <c r="BJ14" s="159">
        <v>10</v>
      </c>
      <c r="BK14" s="160">
        <f t="shared" si="260"/>
        <v>46.401818181818186</v>
      </c>
      <c r="BL14" s="161">
        <f t="shared" si="4"/>
        <v>-7.43801652892562E-2</v>
      </c>
      <c r="BM14" s="161">
        <f t="shared" si="5"/>
        <v>0.33057851239669422</v>
      </c>
      <c r="BN14" s="161">
        <f t="shared" si="6"/>
        <v>0.74380165289256195</v>
      </c>
      <c r="BO14" s="26">
        <f t="shared" si="7"/>
        <v>321.80826446280992</v>
      </c>
      <c r="BQ14" s="159">
        <v>10</v>
      </c>
      <c r="BR14" s="160">
        <f t="shared" si="261"/>
        <v>51.151818181818179</v>
      </c>
      <c r="BS14" s="161">
        <f t="shared" si="8"/>
        <v>-7.43801652892562E-2</v>
      </c>
      <c r="BT14" s="161">
        <f t="shared" si="9"/>
        <v>0.33057851239669422</v>
      </c>
      <c r="BU14" s="161">
        <f t="shared" si="10"/>
        <v>0.74380165289256195</v>
      </c>
      <c r="BV14" s="26">
        <f t="shared" si="11"/>
        <v>240.46611570247933</v>
      </c>
      <c r="BX14" s="159">
        <v>10</v>
      </c>
      <c r="BY14" s="160">
        <f t="shared" si="262"/>
        <v>36.97</v>
      </c>
      <c r="BZ14" s="161">
        <f t="shared" si="12"/>
        <v>-7.4380165289256187E-2</v>
      </c>
      <c r="CA14" s="161">
        <f t="shared" si="13"/>
        <v>0.33057851239669417</v>
      </c>
      <c r="CB14" s="161">
        <f t="shared" si="14"/>
        <v>0.74380165289256195</v>
      </c>
      <c r="CC14" s="26">
        <f t="shared" si="15"/>
        <v>476.17603305785121</v>
      </c>
      <c r="CE14" s="159">
        <v>10</v>
      </c>
      <c r="CF14" s="160">
        <f t="shared" si="263"/>
        <v>32.17818181818182</v>
      </c>
      <c r="CG14" s="161">
        <f t="shared" si="16"/>
        <v>-7.43801652892562E-2</v>
      </c>
      <c r="CH14" s="161">
        <f t="shared" si="17"/>
        <v>0.33057851239669422</v>
      </c>
      <c r="CI14" s="161">
        <f t="shared" si="18"/>
        <v>0.74380165289256195</v>
      </c>
      <c r="CJ14" s="26">
        <f t="shared" si="19"/>
        <v>553.67272727272723</v>
      </c>
      <c r="CL14" s="159">
        <v>10</v>
      </c>
      <c r="CM14" s="160">
        <f t="shared" si="264"/>
        <v>27.424545454545456</v>
      </c>
      <c r="CN14" s="161">
        <f t="shared" si="20"/>
        <v>-7.43801652892562E-2</v>
      </c>
      <c r="CO14" s="161">
        <f t="shared" si="21"/>
        <v>0.33057851239669417</v>
      </c>
      <c r="CP14" s="161">
        <f t="shared" si="22"/>
        <v>0.74380165289256195</v>
      </c>
      <c r="CQ14" s="26">
        <f t="shared" si="23"/>
        <v>622.68677685950411</v>
      </c>
      <c r="CS14" s="159">
        <v>10</v>
      </c>
      <c r="CT14" s="160">
        <f t="shared" si="265"/>
        <v>22.636363636363637</v>
      </c>
      <c r="CU14" s="161">
        <f t="shared" si="24"/>
        <v>-7.4380165289256187E-2</v>
      </c>
      <c r="CV14" s="161">
        <f t="shared" si="25"/>
        <v>0.33057851239669422</v>
      </c>
      <c r="CW14" s="161">
        <f t="shared" si="26"/>
        <v>0.74380165289256206</v>
      </c>
      <c r="CX14" s="26">
        <f t="shared" si="27"/>
        <v>691.10165289256202</v>
      </c>
      <c r="CZ14" s="159">
        <v>10</v>
      </c>
      <c r="DA14" s="160">
        <f t="shared" si="266"/>
        <v>-30.757272727272724</v>
      </c>
      <c r="DB14" s="161">
        <f t="shared" si="28"/>
        <v>-7.4380165289256187E-2</v>
      </c>
      <c r="DC14" s="161">
        <f t="shared" si="29"/>
        <v>0.33057851239669417</v>
      </c>
      <c r="DD14" s="161">
        <f t="shared" si="30"/>
        <v>0.74380165289256195</v>
      </c>
      <c r="DE14" s="26">
        <f t="shared" si="31"/>
        <v>302.93884297520657</v>
      </c>
      <c r="DG14" s="159">
        <v>10</v>
      </c>
      <c r="DH14" s="160">
        <f t="shared" si="267"/>
        <v>-24.988181818181818</v>
      </c>
      <c r="DI14" s="161">
        <f t="shared" si="268"/>
        <v>-7.43801652892562E-2</v>
      </c>
      <c r="DJ14" s="161">
        <f t="shared" si="269"/>
        <v>0.33057851239669422</v>
      </c>
      <c r="DK14" s="161">
        <f t="shared" si="270"/>
        <v>0.74380165289256195</v>
      </c>
      <c r="DL14" s="26">
        <f t="shared" si="271"/>
        <v>230.64462809917353</v>
      </c>
      <c r="DM14" s="34"/>
      <c r="DN14" s="159">
        <v>10</v>
      </c>
      <c r="DO14" s="160">
        <f t="shared" si="272"/>
        <v>-19.14</v>
      </c>
      <c r="DP14" s="161">
        <f t="shared" si="36"/>
        <v>-7.43801652892562E-2</v>
      </c>
      <c r="DQ14" s="161">
        <f t="shared" si="37"/>
        <v>0.33057851239669417</v>
      </c>
      <c r="DR14" s="161">
        <f t="shared" si="38"/>
        <v>0.74380165289256184</v>
      </c>
      <c r="DS14" s="26">
        <f t="shared" si="39"/>
        <v>154.14876033057851</v>
      </c>
      <c r="DT14" s="34"/>
      <c r="DU14" s="159">
        <v>10</v>
      </c>
      <c r="DV14" s="160">
        <f t="shared" si="273"/>
        <v>-35.551818181818184</v>
      </c>
      <c r="DW14" s="161">
        <f t="shared" si="40"/>
        <v>-7.43801652892562E-2</v>
      </c>
      <c r="DX14" s="161">
        <f t="shared" si="41"/>
        <v>0.33057851239669428</v>
      </c>
      <c r="DY14" s="161">
        <f t="shared" si="42"/>
        <v>0.74380165289256195</v>
      </c>
      <c r="DZ14" s="26">
        <f t="shared" si="43"/>
        <v>379.66363636363639</v>
      </c>
      <c r="EA14" s="34"/>
      <c r="EB14" s="159">
        <v>10</v>
      </c>
      <c r="EC14" s="160">
        <f t="shared" si="274"/>
        <v>-40.302727272727275</v>
      </c>
      <c r="ED14" s="161">
        <f t="shared" si="44"/>
        <v>-7.43801652892562E-2</v>
      </c>
      <c r="EE14" s="161">
        <f t="shared" si="45"/>
        <v>0.33057851239669422</v>
      </c>
      <c r="EF14" s="161">
        <f t="shared" si="46"/>
        <v>0.74380165289256184</v>
      </c>
      <c r="EG14" s="26">
        <f t="shared" si="47"/>
        <v>472.99173553718998</v>
      </c>
      <c r="EH14" s="34"/>
      <c r="EI14" s="159">
        <v>10</v>
      </c>
      <c r="EJ14" s="160">
        <f t="shared" si="275"/>
        <v>-45.054545454545455</v>
      </c>
      <c r="EK14" s="161">
        <f t="shared" si="48"/>
        <v>-7.43801652892562E-2</v>
      </c>
      <c r="EL14" s="161">
        <f t="shared" si="49"/>
        <v>0.33057851239669422</v>
      </c>
      <c r="EM14" s="161">
        <f t="shared" si="50"/>
        <v>0.74380165289256195</v>
      </c>
      <c r="EN14" s="26">
        <f t="shared" si="51"/>
        <v>542.44876033057858</v>
      </c>
      <c r="EP14" s="159">
        <v>10</v>
      </c>
      <c r="EQ14" s="160">
        <f t="shared" si="52"/>
        <v>-49.825454545454548</v>
      </c>
      <c r="ER14" s="161">
        <f t="shared" si="53"/>
        <v>-7.43801652892562E-2</v>
      </c>
      <c r="ES14" s="161">
        <f t="shared" si="54"/>
        <v>0.33057851239669422</v>
      </c>
      <c r="ET14" s="161">
        <f t="shared" si="55"/>
        <v>0.74380165289256195</v>
      </c>
      <c r="EU14" s="26">
        <f t="shared" si="56"/>
        <v>611.3859504132231</v>
      </c>
      <c r="EW14" s="159">
        <v>10</v>
      </c>
      <c r="EX14" s="160">
        <f t="shared" si="57"/>
        <v>-30.757272727272724</v>
      </c>
      <c r="EY14" s="161">
        <f t="shared" si="58"/>
        <v>-7.4380165289256187E-2</v>
      </c>
      <c r="EZ14" s="161">
        <f t="shared" si="59"/>
        <v>0.33057851239669417</v>
      </c>
      <c r="FA14" s="161">
        <f t="shared" si="60"/>
        <v>0.74380165289256195</v>
      </c>
      <c r="FB14" s="26">
        <f t="shared" si="61"/>
        <v>-707.54049586776841</v>
      </c>
      <c r="FD14" s="159">
        <v>10</v>
      </c>
      <c r="FE14" s="160">
        <f t="shared" si="62"/>
        <v>-24.988181818181818</v>
      </c>
      <c r="FF14" s="161">
        <f t="shared" si="63"/>
        <v>-7.43801652892562E-2</v>
      </c>
      <c r="FG14" s="161">
        <f t="shared" si="64"/>
        <v>0.33057851239669422</v>
      </c>
      <c r="FH14" s="161">
        <f t="shared" si="65"/>
        <v>0.74380165289256195</v>
      </c>
      <c r="FI14" s="26">
        <f t="shared" si="66"/>
        <v>-759.31900826446281</v>
      </c>
      <c r="FK14" s="159">
        <v>10</v>
      </c>
      <c r="FL14" s="160">
        <f t="shared" si="67"/>
        <v>-23.393333333333331</v>
      </c>
      <c r="FM14" s="161">
        <f t="shared" si="68"/>
        <v>-8.6419753086419748E-2</v>
      </c>
      <c r="FN14" s="161">
        <f t="shared" si="69"/>
        <v>0.39506172839506165</v>
      </c>
      <c r="FO14" s="161">
        <f t="shared" si="70"/>
        <v>0.69135802469135799</v>
      </c>
      <c r="FP14" s="26">
        <f t="shared" si="71"/>
        <v>-801.06666666666661</v>
      </c>
      <c r="FR14" s="159">
        <v>10</v>
      </c>
      <c r="FS14" s="160">
        <f t="shared" si="72"/>
        <v>-35.551818181818184</v>
      </c>
      <c r="FT14" s="161">
        <f t="shared" si="73"/>
        <v>-7.43801652892562E-2</v>
      </c>
      <c r="FU14" s="161">
        <f t="shared" si="74"/>
        <v>0.33057851239669428</v>
      </c>
      <c r="FV14" s="161">
        <f t="shared" si="75"/>
        <v>0.74380165289256195</v>
      </c>
      <c r="FW14" s="26">
        <f t="shared" si="76"/>
        <v>-589.29586776859514</v>
      </c>
      <c r="FY14" s="159">
        <v>10</v>
      </c>
      <c r="FZ14" s="160">
        <f t="shared" si="77"/>
        <v>-40.302727272727275</v>
      </c>
      <c r="GA14" s="161">
        <f t="shared" si="78"/>
        <v>-7.43801652892562E-2</v>
      </c>
      <c r="GB14" s="161">
        <f t="shared" si="79"/>
        <v>0.33057851239669422</v>
      </c>
      <c r="GC14" s="161">
        <f t="shared" si="80"/>
        <v>0.74380165289256184</v>
      </c>
      <c r="GD14" s="26">
        <f t="shared" si="81"/>
        <v>-486.66280991735533</v>
      </c>
      <c r="GF14" s="159">
        <v>10</v>
      </c>
      <c r="GG14" s="160">
        <f t="shared" si="82"/>
        <v>-45.054545454545455</v>
      </c>
      <c r="GH14" s="161">
        <f t="shared" si="83"/>
        <v>-7.43801652892562E-2</v>
      </c>
      <c r="GI14" s="161">
        <f t="shared" si="84"/>
        <v>0.33057851239669422</v>
      </c>
      <c r="GJ14" s="161">
        <f t="shared" si="85"/>
        <v>0.74380165289256195</v>
      </c>
      <c r="GK14" s="26">
        <f t="shared" si="86"/>
        <v>-385.09834710743797</v>
      </c>
      <c r="GM14" s="159">
        <v>10</v>
      </c>
      <c r="GN14" s="160">
        <f t="shared" si="87"/>
        <v>-49.825454545454548</v>
      </c>
      <c r="GO14" s="161">
        <f t="shared" si="88"/>
        <v>-7.43801652892562E-2</v>
      </c>
      <c r="GP14" s="161">
        <f t="shared" si="89"/>
        <v>0.33057851239669422</v>
      </c>
      <c r="GQ14" s="161">
        <f t="shared" si="90"/>
        <v>0.74380165289256195</v>
      </c>
      <c r="GR14" s="26">
        <f t="shared" si="91"/>
        <v>-283.07685950413224</v>
      </c>
      <c r="GT14" s="159">
        <v>10</v>
      </c>
      <c r="GU14" s="160">
        <v>41.68</v>
      </c>
      <c r="GV14" s="275"/>
      <c r="GW14" s="276"/>
      <c r="GX14" s="277"/>
      <c r="GY14" s="26">
        <v>-573.22</v>
      </c>
      <c r="HA14" s="159">
        <v>10</v>
      </c>
      <c r="HB14" s="160">
        <f t="shared" si="92"/>
        <v>46.401818181818186</v>
      </c>
      <c r="HC14" s="161">
        <f t="shared" si="93"/>
        <v>-7.43801652892562E-2</v>
      </c>
      <c r="HD14" s="161">
        <f t="shared" si="94"/>
        <v>0.33057851239669422</v>
      </c>
      <c r="HE14" s="161">
        <f t="shared" si="95"/>
        <v>0.74380165289256195</v>
      </c>
      <c r="HF14" s="26">
        <f t="shared" si="96"/>
        <v>-639.01157024793383</v>
      </c>
      <c r="HH14" s="159">
        <v>10</v>
      </c>
      <c r="HI14" s="160">
        <f t="shared" si="97"/>
        <v>51.151818181818179</v>
      </c>
      <c r="HJ14" s="161">
        <f t="shared" si="98"/>
        <v>-7.43801652892562E-2</v>
      </c>
      <c r="HK14" s="161">
        <f t="shared" si="99"/>
        <v>0.33057851239669422</v>
      </c>
      <c r="HL14" s="161">
        <f t="shared" si="100"/>
        <v>0.74380165289256195</v>
      </c>
      <c r="HM14" s="26">
        <f t="shared" si="101"/>
        <v>-704.59504132231405</v>
      </c>
      <c r="HO14" s="159">
        <v>10</v>
      </c>
      <c r="HP14" s="160">
        <f t="shared" si="102"/>
        <v>36.97</v>
      </c>
      <c r="HQ14" s="161">
        <f t="shared" si="103"/>
        <v>-7.4380165289256187E-2</v>
      </c>
      <c r="HR14" s="161">
        <f t="shared" si="104"/>
        <v>0.33057851239669417</v>
      </c>
      <c r="HS14" s="161">
        <f t="shared" si="105"/>
        <v>0.74380165289256195</v>
      </c>
      <c r="HT14" s="26">
        <f t="shared" si="106"/>
        <v>-470.8396694214876</v>
      </c>
      <c r="HV14" s="159">
        <v>10</v>
      </c>
      <c r="HW14" s="160">
        <f t="shared" si="107"/>
        <v>32.17818181818182</v>
      </c>
      <c r="HX14" s="161">
        <f t="shared" si="108"/>
        <v>-7.43801652892562E-2</v>
      </c>
      <c r="HY14" s="161">
        <f t="shared" si="109"/>
        <v>0.33057851239669422</v>
      </c>
      <c r="HZ14" s="161">
        <f t="shared" si="110"/>
        <v>0.74380165289256195</v>
      </c>
      <c r="IA14" s="26">
        <f t="shared" si="111"/>
        <v>-367.80330578512394</v>
      </c>
      <c r="IC14" s="159">
        <v>10</v>
      </c>
      <c r="ID14" s="160">
        <v>27.42</v>
      </c>
      <c r="IE14" s="275"/>
      <c r="IF14" s="276"/>
      <c r="IG14" s="277"/>
      <c r="IH14" s="26">
        <v>-275.16000000000003</v>
      </c>
      <c r="IJ14" s="159">
        <v>10</v>
      </c>
      <c r="IK14" s="160">
        <f t="shared" si="112"/>
        <v>22.636363636363637</v>
      </c>
      <c r="IL14" s="161">
        <f t="shared" si="113"/>
        <v>-7.4380165289256187E-2</v>
      </c>
      <c r="IM14" s="161">
        <f t="shared" si="114"/>
        <v>0.33057851239669422</v>
      </c>
      <c r="IN14" s="161">
        <f t="shared" si="115"/>
        <v>0.74380165289256206</v>
      </c>
      <c r="IO14" s="26">
        <f t="shared" si="116"/>
        <v>-182.45537190082646</v>
      </c>
      <c r="IQ14" s="159">
        <v>10</v>
      </c>
      <c r="IR14" s="160">
        <f t="shared" si="117"/>
        <v>56.16</v>
      </c>
      <c r="IS14" s="161">
        <f t="shared" si="118"/>
        <v>-7.43801652892562E-2</v>
      </c>
      <c r="IT14" s="161">
        <f t="shared" si="119"/>
        <v>0.33057851239669422</v>
      </c>
      <c r="IU14" s="161">
        <f t="shared" si="120"/>
        <v>0.74380165289256195</v>
      </c>
      <c r="IV14" s="26">
        <f t="shared" si="121"/>
        <v>515.27933884297522</v>
      </c>
      <c r="IX14" s="159">
        <v>10</v>
      </c>
      <c r="IY14" s="160">
        <f t="shared" si="122"/>
        <v>60.594545454545454</v>
      </c>
      <c r="IZ14" s="161">
        <f t="shared" si="123"/>
        <v>-7.4380165289256187E-2</v>
      </c>
      <c r="JA14" s="161">
        <f t="shared" si="124"/>
        <v>0.33057851239669422</v>
      </c>
      <c r="JB14" s="161">
        <f t="shared" si="125"/>
        <v>0.74380165289256184</v>
      </c>
      <c r="JC14" s="26">
        <f t="shared" si="126"/>
        <v>445.04297520661152</v>
      </c>
      <c r="JE14" s="159">
        <v>10</v>
      </c>
      <c r="JF14" s="160">
        <f t="shared" si="127"/>
        <v>64.98</v>
      </c>
      <c r="JG14" s="161">
        <f t="shared" si="128"/>
        <v>-7.43801652892562E-2</v>
      </c>
      <c r="JH14" s="161">
        <f t="shared" si="129"/>
        <v>0.33057851239669428</v>
      </c>
      <c r="JI14" s="161">
        <f t="shared" si="130"/>
        <v>0.74380165289256184</v>
      </c>
      <c r="JJ14" s="26">
        <f t="shared" si="131"/>
        <v>372.59669421487604</v>
      </c>
      <c r="JL14" s="159">
        <v>10</v>
      </c>
      <c r="JM14" s="160">
        <f t="shared" si="132"/>
        <v>51.545454545454547</v>
      </c>
      <c r="JN14" s="161">
        <f t="shared" si="133"/>
        <v>-7.43801652892562E-2</v>
      </c>
      <c r="JO14" s="161">
        <f t="shared" si="134"/>
        <v>0.33057851239669422</v>
      </c>
      <c r="JP14" s="161">
        <f t="shared" si="135"/>
        <v>0.74380165289256206</v>
      </c>
      <c r="JQ14" s="26">
        <f t="shared" si="136"/>
        <v>582.91900826446283</v>
      </c>
      <c r="JS14" s="159">
        <v>10</v>
      </c>
      <c r="JT14" s="160">
        <f t="shared" si="137"/>
        <v>47.012727272727268</v>
      </c>
      <c r="JU14" s="161">
        <f t="shared" si="138"/>
        <v>-7.4380165289256187E-2</v>
      </c>
      <c r="JV14" s="161">
        <f t="shared" si="139"/>
        <v>0.33057851239669417</v>
      </c>
      <c r="JW14" s="161">
        <f t="shared" si="140"/>
        <v>0.74380165289256195</v>
      </c>
      <c r="JX14" s="26">
        <f t="shared" si="141"/>
        <v>651.36859504132224</v>
      </c>
      <c r="JZ14" s="159">
        <v>10</v>
      </c>
      <c r="KA14" s="160">
        <f t="shared" si="142"/>
        <v>42.545454545454547</v>
      </c>
      <c r="KB14" s="161">
        <f t="shared" si="143"/>
        <v>-7.43801652892562E-2</v>
      </c>
      <c r="KC14" s="161">
        <f t="shared" si="144"/>
        <v>0.33057851239669422</v>
      </c>
      <c r="KD14" s="161">
        <f t="shared" si="145"/>
        <v>0.74380165289256184</v>
      </c>
      <c r="KE14" s="26">
        <f t="shared" si="146"/>
        <v>718.22231404958666</v>
      </c>
      <c r="KG14" s="159">
        <v>10</v>
      </c>
      <c r="KH14" s="160">
        <f t="shared" si="147"/>
        <v>37.187272727272727</v>
      </c>
      <c r="KI14" s="161">
        <f t="shared" si="148"/>
        <v>-7.4380165289256187E-2</v>
      </c>
      <c r="KJ14" s="161">
        <f t="shared" si="149"/>
        <v>0.33057851239669417</v>
      </c>
      <c r="KK14" s="161">
        <f t="shared" si="150"/>
        <v>0.74380165289256195</v>
      </c>
      <c r="KL14" s="26">
        <f t="shared" si="151"/>
        <v>751.5454545454545</v>
      </c>
      <c r="KN14" s="159">
        <v>10</v>
      </c>
      <c r="KO14" s="160">
        <f t="shared" si="152"/>
        <v>-35.394545454545451</v>
      </c>
      <c r="KP14" s="161">
        <f t="shared" si="153"/>
        <v>-7.4380165289256187E-2</v>
      </c>
      <c r="KQ14" s="161">
        <f t="shared" si="154"/>
        <v>0.33057851239669422</v>
      </c>
      <c r="KR14" s="161">
        <f t="shared" si="155"/>
        <v>0.74380165289256195</v>
      </c>
      <c r="KS14" s="26">
        <f t="shared" si="156"/>
        <v>416.67438016528922</v>
      </c>
      <c r="KU14" s="159">
        <v>10</v>
      </c>
      <c r="KV14" s="160">
        <f t="shared" si="157"/>
        <v>-25.2</v>
      </c>
      <c r="KW14" s="161">
        <f t="shared" si="158"/>
        <v>-7.43801652892562E-2</v>
      </c>
      <c r="KX14" s="161">
        <f t="shared" si="159"/>
        <v>0.33057851239669422</v>
      </c>
      <c r="KY14" s="161">
        <f t="shared" si="160"/>
        <v>0.74380165289256195</v>
      </c>
      <c r="KZ14" s="26">
        <f t="shared" si="161"/>
        <v>354.02148760330573</v>
      </c>
      <c r="LB14" s="159">
        <v>10</v>
      </c>
      <c r="LC14" s="160">
        <f t="shared" si="162"/>
        <v>-15.463636363636363</v>
      </c>
      <c r="LD14" s="161">
        <f t="shared" si="163"/>
        <v>-7.43801652892562E-2</v>
      </c>
      <c r="LE14" s="161">
        <f t="shared" si="164"/>
        <v>0.33057851239669422</v>
      </c>
      <c r="LF14" s="161">
        <f t="shared" si="165"/>
        <v>0.74380165289256184</v>
      </c>
      <c r="LG14" s="26">
        <f t="shared" si="166"/>
        <v>287.77685950413218</v>
      </c>
      <c r="LI14" s="159">
        <v>10</v>
      </c>
      <c r="LJ14" s="160">
        <f t="shared" si="167"/>
        <v>-45.528181818181821</v>
      </c>
      <c r="LK14" s="161">
        <f t="shared" si="168"/>
        <v>-7.43801652892562E-2</v>
      </c>
      <c r="LL14" s="161">
        <f t="shared" si="169"/>
        <v>0.33057851239669422</v>
      </c>
      <c r="LM14" s="161">
        <f t="shared" si="170"/>
        <v>0.74380165289256195</v>
      </c>
      <c r="LN14" s="26">
        <f t="shared" si="171"/>
        <v>468.87933884297519</v>
      </c>
      <c r="LP14" s="159">
        <v>10</v>
      </c>
      <c r="LQ14" s="160">
        <f t="shared" si="172"/>
        <v>-55.691818181818185</v>
      </c>
      <c r="LR14" s="161">
        <f t="shared" si="173"/>
        <v>-7.43801652892562E-2</v>
      </c>
      <c r="LS14" s="161">
        <f t="shared" si="174"/>
        <v>0.33057851239669422</v>
      </c>
      <c r="LT14" s="161">
        <f t="shared" si="175"/>
        <v>0.74380165289256195</v>
      </c>
      <c r="LU14" s="26">
        <f t="shared" si="176"/>
        <v>538.82314049586773</v>
      </c>
      <c r="LW14" s="159">
        <v>10</v>
      </c>
      <c r="LX14" s="160">
        <f t="shared" si="177"/>
        <v>-60.234545454545461</v>
      </c>
      <c r="LY14" s="161">
        <f t="shared" si="178"/>
        <v>-7.43801652892562E-2</v>
      </c>
      <c r="LZ14" s="161">
        <f t="shared" si="179"/>
        <v>0.33057851239669422</v>
      </c>
      <c r="MA14" s="161">
        <f t="shared" si="180"/>
        <v>0.74380165289256195</v>
      </c>
      <c r="MB14" s="26">
        <f t="shared" si="181"/>
        <v>608.43057851239666</v>
      </c>
      <c r="MD14" s="159">
        <v>10</v>
      </c>
      <c r="ME14" s="160">
        <f t="shared" si="182"/>
        <v>-64.732727272727274</v>
      </c>
      <c r="MF14" s="161">
        <f t="shared" si="183"/>
        <v>-7.43801652892562E-2</v>
      </c>
      <c r="MG14" s="161">
        <f t="shared" si="184"/>
        <v>0.33057851239669422</v>
      </c>
      <c r="MH14" s="161">
        <f t="shared" si="185"/>
        <v>0.74380165289256195</v>
      </c>
      <c r="MI14" s="26">
        <f t="shared" si="186"/>
        <v>676.9041322314049</v>
      </c>
      <c r="MK14" s="159">
        <v>10</v>
      </c>
      <c r="ML14" s="160">
        <f t="shared" si="187"/>
        <v>-35.394545454545451</v>
      </c>
      <c r="MM14" s="161">
        <f t="shared" si="188"/>
        <v>-7.4380165289256187E-2</v>
      </c>
      <c r="MN14" s="161">
        <f t="shared" si="189"/>
        <v>0.33057851239669422</v>
      </c>
      <c r="MO14" s="161">
        <f t="shared" si="190"/>
        <v>0.74380165289256195</v>
      </c>
      <c r="MP14" s="26">
        <f t="shared" si="191"/>
        <v>-828.7247933884297</v>
      </c>
      <c r="MR14" s="159">
        <v>10</v>
      </c>
      <c r="MS14" s="160">
        <f t="shared" si="192"/>
        <v>-25.2</v>
      </c>
      <c r="MT14" s="161">
        <f t="shared" si="193"/>
        <v>-7.43801652892562E-2</v>
      </c>
      <c r="MU14" s="161">
        <f t="shared" si="194"/>
        <v>0.33057851239669422</v>
      </c>
      <c r="MV14" s="161">
        <f t="shared" si="195"/>
        <v>0.74380165289256195</v>
      </c>
      <c r="MW14" s="26">
        <f t="shared" si="196"/>
        <v>-926.35454545454536</v>
      </c>
      <c r="MY14" s="159">
        <v>10</v>
      </c>
      <c r="MZ14" s="160">
        <f t="shared" si="197"/>
        <v>-15.463636363636363</v>
      </c>
      <c r="NA14" s="161">
        <f t="shared" si="198"/>
        <v>-7.43801652892562E-2</v>
      </c>
      <c r="NB14" s="161">
        <f t="shared" si="199"/>
        <v>0.33057851239669422</v>
      </c>
      <c r="NC14" s="161">
        <f t="shared" si="200"/>
        <v>0.74380165289256184</v>
      </c>
      <c r="ND14" s="26">
        <f t="shared" si="201"/>
        <v>-1023.3264462809916</v>
      </c>
      <c r="NF14" s="159">
        <v>10</v>
      </c>
      <c r="NG14" s="160">
        <f t="shared" si="202"/>
        <v>-45.528181818181821</v>
      </c>
      <c r="NH14" s="161">
        <f t="shared" si="203"/>
        <v>-7.43801652892562E-2</v>
      </c>
      <c r="NI14" s="161">
        <f t="shared" si="204"/>
        <v>0.33057851239669422</v>
      </c>
      <c r="NJ14" s="161">
        <f t="shared" si="205"/>
        <v>0.74380165289256195</v>
      </c>
      <c r="NK14" s="26">
        <f t="shared" si="206"/>
        <v>-733.01735537190075</v>
      </c>
      <c r="NM14" s="159">
        <v>10</v>
      </c>
      <c r="NN14" s="160">
        <f t="shared" si="207"/>
        <v>-55.691818181818185</v>
      </c>
      <c r="NO14" s="161">
        <f t="shared" si="208"/>
        <v>-7.43801652892562E-2</v>
      </c>
      <c r="NP14" s="161">
        <f t="shared" si="209"/>
        <v>0.33057851239669422</v>
      </c>
      <c r="NQ14" s="161">
        <f t="shared" si="210"/>
        <v>0.74380165289256195</v>
      </c>
      <c r="NR14" s="26">
        <f t="shared" si="211"/>
        <v>-631.63719008264457</v>
      </c>
      <c r="NT14" s="159">
        <v>10</v>
      </c>
      <c r="NU14" s="160">
        <f t="shared" si="212"/>
        <v>-60.234545454545461</v>
      </c>
      <c r="NV14" s="161">
        <f t="shared" si="213"/>
        <v>-7.43801652892562E-2</v>
      </c>
      <c r="NW14" s="161">
        <f t="shared" si="214"/>
        <v>0.33057851239669422</v>
      </c>
      <c r="NX14" s="161">
        <f t="shared" si="215"/>
        <v>0.74380165289256195</v>
      </c>
      <c r="NY14" s="26">
        <f t="shared" si="216"/>
        <v>-524.90330578512396</v>
      </c>
      <c r="OA14" s="159">
        <v>10</v>
      </c>
      <c r="OB14" s="160">
        <f t="shared" si="217"/>
        <v>-64.732727272727274</v>
      </c>
      <c r="OC14" s="161">
        <f t="shared" si="276"/>
        <v>-7.43801652892562E-2</v>
      </c>
      <c r="OD14" s="161">
        <f t="shared" si="277"/>
        <v>0.33057851239669422</v>
      </c>
      <c r="OE14" s="161">
        <f t="shared" si="278"/>
        <v>0.74380165289256195</v>
      </c>
      <c r="OF14" s="26">
        <f t="shared" si="279"/>
        <v>-418.93719008264463</v>
      </c>
      <c r="OH14" s="159">
        <v>10</v>
      </c>
      <c r="OI14" s="160">
        <f t="shared" si="222"/>
        <v>56.16</v>
      </c>
      <c r="OJ14" s="161">
        <f t="shared" si="223"/>
        <v>-7.43801652892562E-2</v>
      </c>
      <c r="OK14" s="161">
        <f t="shared" si="224"/>
        <v>0.33057851239669422</v>
      </c>
      <c r="OL14" s="161">
        <f t="shared" si="225"/>
        <v>0.74380165289256195</v>
      </c>
      <c r="OM14" s="26">
        <f t="shared" si="226"/>
        <v>-689.8586776859504</v>
      </c>
      <c r="OO14" s="159">
        <v>10</v>
      </c>
      <c r="OP14" s="160">
        <f t="shared" si="227"/>
        <v>60.594545454545454</v>
      </c>
      <c r="OQ14" s="161">
        <f t="shared" si="228"/>
        <v>-7.4380165289256187E-2</v>
      </c>
      <c r="OR14" s="161">
        <f t="shared" si="229"/>
        <v>0.33057851239669422</v>
      </c>
      <c r="OS14" s="161">
        <f t="shared" si="230"/>
        <v>0.74380165289256184</v>
      </c>
      <c r="OT14" s="26">
        <f t="shared" si="231"/>
        <v>-793.35289256198325</v>
      </c>
      <c r="OV14" s="159">
        <v>10</v>
      </c>
      <c r="OW14" s="160">
        <f t="shared" si="232"/>
        <v>64.98</v>
      </c>
      <c r="OX14" s="161">
        <f t="shared" si="233"/>
        <v>-7.43801652892562E-2</v>
      </c>
      <c r="OY14" s="161">
        <f t="shared" si="234"/>
        <v>0.33057851239669428</v>
      </c>
      <c r="OZ14" s="161">
        <f t="shared" si="235"/>
        <v>0.74380165289256184</v>
      </c>
      <c r="PA14" s="26">
        <f t="shared" si="236"/>
        <v>-897.09173553718995</v>
      </c>
      <c r="PC14" s="159">
        <v>10</v>
      </c>
      <c r="PD14" s="160">
        <f t="shared" si="237"/>
        <v>51.545454545454547</v>
      </c>
      <c r="PE14" s="161">
        <f t="shared" si="238"/>
        <v>-7.43801652892562E-2</v>
      </c>
      <c r="PF14" s="161">
        <f t="shared" si="239"/>
        <v>0.33057851239669422</v>
      </c>
      <c r="PG14" s="161">
        <f t="shared" si="240"/>
        <v>0.74380165289256206</v>
      </c>
      <c r="PH14" s="26">
        <f t="shared" si="241"/>
        <v>-582.59752066115698</v>
      </c>
      <c r="PJ14" s="159">
        <v>10</v>
      </c>
      <c r="PK14" s="160">
        <f t="shared" si="242"/>
        <v>47.012727272727268</v>
      </c>
      <c r="PL14" s="161">
        <f t="shared" si="243"/>
        <v>-7.4380165289256187E-2</v>
      </c>
      <c r="PM14" s="161">
        <f t="shared" si="244"/>
        <v>0.33057851239669417</v>
      </c>
      <c r="PN14" s="161">
        <f t="shared" si="245"/>
        <v>0.74380165289256195</v>
      </c>
      <c r="PO14" s="26">
        <f t="shared" si="246"/>
        <v>-480.18595041322305</v>
      </c>
      <c r="PQ14" s="159">
        <v>10</v>
      </c>
      <c r="PR14" s="160">
        <f t="shared" si="247"/>
        <v>42.545454545454547</v>
      </c>
      <c r="PS14" s="161">
        <f t="shared" si="248"/>
        <v>-7.43801652892562E-2</v>
      </c>
      <c r="PT14" s="161">
        <f t="shared" si="249"/>
        <v>0.33057851239669422</v>
      </c>
      <c r="PU14" s="161">
        <f t="shared" si="250"/>
        <v>0.74380165289256184</v>
      </c>
      <c r="PV14" s="26">
        <f t="shared" si="251"/>
        <v>-373.61404958677679</v>
      </c>
      <c r="PX14" s="159">
        <v>10</v>
      </c>
      <c r="PY14" s="160">
        <f t="shared" si="252"/>
        <v>37.187272727272727</v>
      </c>
      <c r="PZ14" s="161">
        <f t="shared" si="253"/>
        <v>-7.4380165289256187E-2</v>
      </c>
      <c r="QA14" s="161">
        <f t="shared" si="254"/>
        <v>0.33057851239669417</v>
      </c>
      <c r="QB14" s="161">
        <f t="shared" si="255"/>
        <v>0.74380165289256195</v>
      </c>
      <c r="QC14" s="26">
        <f t="shared" si="256"/>
        <v>-268.57355371900826</v>
      </c>
      <c r="QE14" s="159">
        <v>2</v>
      </c>
      <c r="QF14" s="162">
        <v>3</v>
      </c>
      <c r="QG14" s="309"/>
      <c r="QH14" s="12">
        <v>180</v>
      </c>
      <c r="QI14" s="161">
        <f>(($F$13-$Z$21)*($F$13-$AD$21))/(($V$21-$Z$21)*($V$21-$AD$21))</f>
        <v>-1.1863516892680592E-2</v>
      </c>
      <c r="QJ14" s="161">
        <f>(($F$13-$V$21)*($F$13-$AD$21))/(($Z$21-$V$21)*($Z$21-$AD$21))</f>
        <v>4.804545308810651E-2</v>
      </c>
      <c r="QK14" s="161">
        <f>(($F$13-$V$21)*($F$13-$Z$21))/(($AD$21-$V$21)*($AD$21-$Z$21))</f>
        <v>0.96381806380457402</v>
      </c>
      <c r="QL14" s="92">
        <f>QI14*$X$21+QJ14*$AB$21+QK14*$AF$21</f>
        <v>-717.10957934898659</v>
      </c>
      <c r="QM14" s="16">
        <f>$V$21</f>
        <v>-210.54</v>
      </c>
      <c r="QN14" s="16">
        <f>$AF$21</f>
        <v>-704.4</v>
      </c>
      <c r="QO14" s="167">
        <f t="shared" si="257"/>
        <v>4.1974059288575772E-3</v>
      </c>
      <c r="QP14" s="34"/>
      <c r="QQ14" s="159">
        <v>2</v>
      </c>
      <c r="QR14" s="162">
        <v>3</v>
      </c>
      <c r="QS14" s="309"/>
      <c r="QT14" s="12">
        <v>180</v>
      </c>
      <c r="QU14" s="161">
        <f>(($F$13-$AT$21)*($F$13-$AX$21))/(($AP$21-$AT$21)*($AP$21-$AX$21))</f>
        <v>-0.10102166350773145</v>
      </c>
      <c r="QV14" s="161">
        <f>(($F$13-$AP$21)*($F$13-$AX$21))/(($AT$21-$AP$21)*($AT$21-$AX$21))</f>
        <v>0.48305320626903042</v>
      </c>
      <c r="QW14" s="161">
        <f>(($F$13-$AP$21)*($F$13-$AT$21))/(($AX$21-$AP$21)*($AX$21-$AT$21))</f>
        <v>0.61796845723870097</v>
      </c>
      <c r="QX14" s="92">
        <f>QU14*$AR$21+QV14*$AV$21+QW14*$AZ$21</f>
        <v>-864.90793571918289</v>
      </c>
      <c r="QY14" s="16">
        <f>$AP$21</f>
        <v>-18.22</v>
      </c>
      <c r="QZ14" s="16">
        <f>$AZ$21</f>
        <v>-772.52</v>
      </c>
      <c r="RA14" s="167">
        <f t="shared" si="258"/>
        <v>3.4801391867183449E-3</v>
      </c>
    </row>
    <row r="15" spans="1:473" ht="15" customHeight="1">
      <c r="B15" s="292"/>
      <c r="C15" s="313"/>
      <c r="D15" s="339"/>
      <c r="E15" s="3" t="s">
        <v>324</v>
      </c>
      <c r="F15" s="169">
        <v>41.32</v>
      </c>
      <c r="G15" s="175" t="s">
        <v>299</v>
      </c>
      <c r="H15" s="176">
        <v>2</v>
      </c>
      <c r="I15" s="177">
        <f>I13</f>
        <v>2</v>
      </c>
      <c r="J15" s="177" t="str">
        <f>IF(ISBLANK(F15),"-",(IF(AND(F15&lt;=Input!$D$7,F15&gt;=Input!$D$10),"aprovado","reprovado")))</f>
        <v>aprovado</v>
      </c>
      <c r="K15" s="178"/>
      <c r="L15" s="3" t="s">
        <v>318</v>
      </c>
      <c r="M15" s="317"/>
      <c r="O15" s="159">
        <v>11</v>
      </c>
      <c r="P15" s="164" t="s">
        <v>157</v>
      </c>
      <c r="Q15" s="164" t="s">
        <v>319</v>
      </c>
      <c r="R15" s="12">
        <v>-60</v>
      </c>
      <c r="S15" s="164" t="s">
        <v>299</v>
      </c>
      <c r="T15" s="162">
        <v>0</v>
      </c>
      <c r="U15" s="8" t="s">
        <v>71</v>
      </c>
      <c r="V15" s="101">
        <f>Gooseneck!$M$38</f>
        <v>-391.07</v>
      </c>
      <c r="W15" s="111" t="s">
        <v>72</v>
      </c>
      <c r="X15" s="101">
        <v>0</v>
      </c>
      <c r="Y15" s="111" t="s">
        <v>72</v>
      </c>
      <c r="Z15" s="101">
        <f>Gooseneck!$M$39</f>
        <v>-195.535</v>
      </c>
      <c r="AA15" s="111" t="s">
        <v>72</v>
      </c>
      <c r="AB15" s="101">
        <f>Gooseneck!$O$39</f>
        <v>243.69</v>
      </c>
      <c r="AC15" s="111" t="s">
        <v>72</v>
      </c>
      <c r="AD15" s="101">
        <v>0</v>
      </c>
      <c r="AE15" s="111" t="s">
        <v>72</v>
      </c>
      <c r="AF15" s="101">
        <f>Gooseneck!$O$24</f>
        <v>402.13</v>
      </c>
      <c r="AG15" s="165" t="s">
        <v>72</v>
      </c>
      <c r="AH15" s="166"/>
      <c r="AI15" s="159">
        <v>11</v>
      </c>
      <c r="AJ15" s="164" t="s">
        <v>157</v>
      </c>
      <c r="AK15" s="164" t="s">
        <v>319</v>
      </c>
      <c r="AL15" s="12">
        <v>-60</v>
      </c>
      <c r="AM15" s="164" t="s">
        <v>299</v>
      </c>
      <c r="AN15" s="162">
        <v>0</v>
      </c>
      <c r="AO15" s="8" t="s">
        <v>71</v>
      </c>
      <c r="AP15" s="101">
        <f>'Conector@11000 psi'!$M$38</f>
        <v>-127.52</v>
      </c>
      <c r="AQ15" s="111" t="s">
        <v>72</v>
      </c>
      <c r="AR15" s="101">
        <v>0</v>
      </c>
      <c r="AS15" s="111" t="s">
        <v>72</v>
      </c>
      <c r="AT15" s="101">
        <f>'Conector@11000 psi'!$M$39</f>
        <v>-63.76</v>
      </c>
      <c r="AU15" s="111" t="s">
        <v>72</v>
      </c>
      <c r="AV15" s="101">
        <f>'Conector@11000 psi'!$O$39</f>
        <v>207.98</v>
      </c>
      <c r="AW15" s="111" t="s">
        <v>72</v>
      </c>
      <c r="AX15" s="101">
        <v>0</v>
      </c>
      <c r="AY15" s="111" t="s">
        <v>72</v>
      </c>
      <c r="AZ15" s="101">
        <f>'Conector@11000 psi'!$O$24</f>
        <v>415.98</v>
      </c>
      <c r="BA15" s="165" t="s">
        <v>72</v>
      </c>
      <c r="BC15" s="159">
        <v>11</v>
      </c>
      <c r="BD15" s="160">
        <f t="shared" si="259"/>
        <v>45.85</v>
      </c>
      <c r="BE15" s="161">
        <f t="shared" si="0"/>
        <v>-8.0000000000000016E-2</v>
      </c>
      <c r="BF15" s="161">
        <f t="shared" si="1"/>
        <v>0.36</v>
      </c>
      <c r="BG15" s="161">
        <f t="shared" si="2"/>
        <v>0.72</v>
      </c>
      <c r="BH15" s="26">
        <f t="shared" si="3"/>
        <v>406.41840000000002</v>
      </c>
      <c r="BJ15" s="159">
        <v>11</v>
      </c>
      <c r="BK15" s="160">
        <f t="shared" si="260"/>
        <v>51.042000000000002</v>
      </c>
      <c r="BL15" s="161">
        <f t="shared" si="4"/>
        <v>-0.08</v>
      </c>
      <c r="BM15" s="161">
        <f t="shared" si="5"/>
        <v>0.36</v>
      </c>
      <c r="BN15" s="161">
        <f t="shared" si="6"/>
        <v>0.72</v>
      </c>
      <c r="BO15" s="26">
        <f t="shared" si="7"/>
        <v>328.20119999999997</v>
      </c>
      <c r="BQ15" s="159">
        <v>11</v>
      </c>
      <c r="BR15" s="160">
        <f t="shared" si="261"/>
        <v>56.266999999999996</v>
      </c>
      <c r="BS15" s="161">
        <f t="shared" si="8"/>
        <v>-7.9999999999999988E-2</v>
      </c>
      <c r="BT15" s="161">
        <f t="shared" si="9"/>
        <v>0.35999999999999993</v>
      </c>
      <c r="BU15" s="161">
        <f t="shared" si="10"/>
        <v>0.71999999999999986</v>
      </c>
      <c r="BV15" s="26">
        <f t="shared" si="11"/>
        <v>247.21559999999997</v>
      </c>
      <c r="BX15" s="159">
        <v>11</v>
      </c>
      <c r="BY15" s="160">
        <f t="shared" si="262"/>
        <v>40.667000000000002</v>
      </c>
      <c r="BZ15" s="161">
        <f t="shared" si="12"/>
        <v>-0.08</v>
      </c>
      <c r="CA15" s="161">
        <f t="shared" si="13"/>
        <v>0.36</v>
      </c>
      <c r="CB15" s="161">
        <f t="shared" si="14"/>
        <v>0.72</v>
      </c>
      <c r="CC15" s="26">
        <f t="shared" si="15"/>
        <v>482.36399999999998</v>
      </c>
      <c r="CE15" s="159">
        <v>11</v>
      </c>
      <c r="CF15" s="160">
        <f t="shared" si="263"/>
        <v>35.396000000000001</v>
      </c>
      <c r="CG15" s="161">
        <f t="shared" si="16"/>
        <v>-8.0000000000000016E-2</v>
      </c>
      <c r="CH15" s="161">
        <f t="shared" si="17"/>
        <v>0.36000000000000004</v>
      </c>
      <c r="CI15" s="161">
        <f t="shared" si="18"/>
        <v>0.72000000000000008</v>
      </c>
      <c r="CJ15" s="26">
        <f t="shared" si="19"/>
        <v>559.7496000000001</v>
      </c>
      <c r="CL15" s="159">
        <v>11</v>
      </c>
      <c r="CM15" s="160">
        <f t="shared" si="264"/>
        <v>30.167000000000002</v>
      </c>
      <c r="CN15" s="161">
        <f t="shared" si="20"/>
        <v>-7.9999999999999988E-2</v>
      </c>
      <c r="CO15" s="161">
        <f t="shared" si="21"/>
        <v>0.36000000000000004</v>
      </c>
      <c r="CP15" s="161">
        <f t="shared" si="22"/>
        <v>0.72000000000000008</v>
      </c>
      <c r="CQ15" s="26">
        <f t="shared" si="23"/>
        <v>628.05960000000005</v>
      </c>
      <c r="CS15" s="159">
        <v>11</v>
      </c>
      <c r="CT15" s="160">
        <f t="shared" si="265"/>
        <v>24.9</v>
      </c>
      <c r="CU15" s="161">
        <f t="shared" si="24"/>
        <v>-7.9999999999999988E-2</v>
      </c>
      <c r="CV15" s="161">
        <f t="shared" si="25"/>
        <v>0.35999999999999993</v>
      </c>
      <c r="CW15" s="161">
        <f t="shared" si="26"/>
        <v>0.71999999999999986</v>
      </c>
      <c r="CX15" s="26">
        <f t="shared" si="27"/>
        <v>695.78639999999984</v>
      </c>
      <c r="CZ15" s="159">
        <v>11</v>
      </c>
      <c r="DA15" s="160">
        <f t="shared" si="266"/>
        <v>-33.832999999999998</v>
      </c>
      <c r="DB15" s="161">
        <f t="shared" si="28"/>
        <v>-0.08</v>
      </c>
      <c r="DC15" s="161">
        <f t="shared" si="29"/>
        <v>0.35999999999999993</v>
      </c>
      <c r="DD15" s="161">
        <f t="shared" si="30"/>
        <v>0.71999999999999986</v>
      </c>
      <c r="DE15" s="26">
        <f t="shared" si="31"/>
        <v>300.56039999999996</v>
      </c>
      <c r="DG15" s="159">
        <v>11</v>
      </c>
      <c r="DH15" s="160">
        <f t="shared" si="267"/>
        <v>-27.487000000000002</v>
      </c>
      <c r="DI15" s="161">
        <f t="shared" si="268"/>
        <v>-8.0000000000000016E-2</v>
      </c>
      <c r="DJ15" s="161">
        <f t="shared" si="269"/>
        <v>0.36000000000000004</v>
      </c>
      <c r="DK15" s="161">
        <f t="shared" si="270"/>
        <v>0.72000000000000008</v>
      </c>
      <c r="DL15" s="26">
        <f t="shared" si="271"/>
        <v>228.92400000000001</v>
      </c>
      <c r="DM15" s="34"/>
      <c r="DN15" s="159">
        <v>11</v>
      </c>
      <c r="DO15" s="160">
        <f t="shared" si="272"/>
        <v>-21.053999999999998</v>
      </c>
      <c r="DP15" s="161">
        <f t="shared" si="36"/>
        <v>-7.9999999999999988E-2</v>
      </c>
      <c r="DQ15" s="161">
        <f t="shared" si="37"/>
        <v>0.35999999999999993</v>
      </c>
      <c r="DR15" s="161">
        <f t="shared" si="38"/>
        <v>0.71999999999999986</v>
      </c>
      <c r="DS15" s="26">
        <f t="shared" si="39"/>
        <v>153.21599999999998</v>
      </c>
      <c r="DT15" s="34"/>
      <c r="DU15" s="159">
        <v>11</v>
      </c>
      <c r="DV15" s="160">
        <f t="shared" si="273"/>
        <v>-39.106999999999999</v>
      </c>
      <c r="DW15" s="161">
        <f t="shared" si="40"/>
        <v>-0.08</v>
      </c>
      <c r="DX15" s="161">
        <f t="shared" si="41"/>
        <v>0.36</v>
      </c>
      <c r="DY15" s="161">
        <f t="shared" si="42"/>
        <v>0.72</v>
      </c>
      <c r="DZ15" s="26">
        <f t="shared" si="43"/>
        <v>377.26199999999994</v>
      </c>
      <c r="EA15" s="34"/>
      <c r="EB15" s="159">
        <v>11</v>
      </c>
      <c r="EC15" s="160">
        <f t="shared" si="274"/>
        <v>-44.332999999999998</v>
      </c>
      <c r="ED15" s="161">
        <f t="shared" si="44"/>
        <v>-0.08</v>
      </c>
      <c r="EE15" s="161">
        <f t="shared" si="45"/>
        <v>0.35999999999999993</v>
      </c>
      <c r="EF15" s="161">
        <f t="shared" si="46"/>
        <v>0.71999999999999986</v>
      </c>
      <c r="EG15" s="26">
        <f t="shared" si="47"/>
        <v>471.88799999999992</v>
      </c>
      <c r="EH15" s="34"/>
      <c r="EI15" s="159">
        <v>11</v>
      </c>
      <c r="EJ15" s="160">
        <f t="shared" si="275"/>
        <v>-49.56</v>
      </c>
      <c r="EK15" s="161">
        <f t="shared" si="48"/>
        <v>-0.08</v>
      </c>
      <c r="EL15" s="161">
        <f t="shared" si="49"/>
        <v>0.36000000000000004</v>
      </c>
      <c r="EM15" s="161">
        <f t="shared" si="50"/>
        <v>0.72000000000000008</v>
      </c>
      <c r="EN15" s="26">
        <f t="shared" si="51"/>
        <v>540.68040000000008</v>
      </c>
      <c r="EP15" s="159">
        <v>11</v>
      </c>
      <c r="EQ15" s="160">
        <f t="shared" si="52"/>
        <v>-54.808000000000007</v>
      </c>
      <c r="ER15" s="161">
        <f t="shared" si="53"/>
        <v>-0.08</v>
      </c>
      <c r="ES15" s="161">
        <f t="shared" si="54"/>
        <v>0.36</v>
      </c>
      <c r="ET15" s="161">
        <f t="shared" si="55"/>
        <v>0.72</v>
      </c>
      <c r="EU15" s="26">
        <f t="shared" si="56"/>
        <v>608.976</v>
      </c>
      <c r="EW15" s="159">
        <v>11</v>
      </c>
      <c r="EX15" s="160">
        <f t="shared" si="57"/>
        <v>-33.832999999999998</v>
      </c>
      <c r="EY15" s="161">
        <f t="shared" si="58"/>
        <v>-0.08</v>
      </c>
      <c r="EZ15" s="161">
        <f t="shared" si="59"/>
        <v>0.35999999999999993</v>
      </c>
      <c r="FA15" s="161">
        <f t="shared" si="60"/>
        <v>0.71999999999999986</v>
      </c>
      <c r="FB15" s="26">
        <f t="shared" si="61"/>
        <v>-716.70959999999991</v>
      </c>
      <c r="FD15" s="159">
        <v>11</v>
      </c>
      <c r="FE15" s="160">
        <f t="shared" si="62"/>
        <v>-27.487000000000002</v>
      </c>
      <c r="FF15" s="161">
        <f t="shared" si="63"/>
        <v>-8.0000000000000016E-2</v>
      </c>
      <c r="FG15" s="161">
        <f t="shared" si="64"/>
        <v>0.36000000000000004</v>
      </c>
      <c r="FH15" s="161">
        <f t="shared" si="65"/>
        <v>0.72000000000000008</v>
      </c>
      <c r="FI15" s="26">
        <f t="shared" si="66"/>
        <v>-768.29040000000009</v>
      </c>
      <c r="FK15" s="159">
        <v>11</v>
      </c>
      <c r="FL15" s="160">
        <f t="shared" si="67"/>
        <v>-26.317499999999999</v>
      </c>
      <c r="FM15" s="161">
        <f t="shared" si="68"/>
        <v>-9.3749999999999986E-2</v>
      </c>
      <c r="FN15" s="161">
        <f t="shared" si="69"/>
        <v>0.43749999999999994</v>
      </c>
      <c r="FO15" s="161">
        <f t="shared" si="70"/>
        <v>0.65625</v>
      </c>
      <c r="FP15" s="26">
        <f t="shared" si="71"/>
        <v>-810.07499999999993</v>
      </c>
      <c r="FR15" s="159">
        <v>11</v>
      </c>
      <c r="FS15" s="160">
        <f t="shared" si="72"/>
        <v>-39.106999999999999</v>
      </c>
      <c r="FT15" s="161">
        <f t="shared" si="73"/>
        <v>-0.08</v>
      </c>
      <c r="FU15" s="161">
        <f t="shared" si="74"/>
        <v>0.36</v>
      </c>
      <c r="FV15" s="161">
        <f t="shared" si="75"/>
        <v>0.72</v>
      </c>
      <c r="FW15" s="26">
        <f t="shared" si="76"/>
        <v>-597.19319999999993</v>
      </c>
      <c r="FY15" s="159">
        <v>11</v>
      </c>
      <c r="FZ15" s="160">
        <f t="shared" si="77"/>
        <v>-44.332999999999998</v>
      </c>
      <c r="GA15" s="161">
        <f t="shared" si="78"/>
        <v>-0.08</v>
      </c>
      <c r="GB15" s="161">
        <f t="shared" si="79"/>
        <v>0.35999999999999993</v>
      </c>
      <c r="GC15" s="161">
        <f t="shared" si="80"/>
        <v>0.71999999999999986</v>
      </c>
      <c r="GD15" s="26">
        <f t="shared" si="81"/>
        <v>-494.74799999999993</v>
      </c>
      <c r="GF15" s="159">
        <v>11</v>
      </c>
      <c r="GG15" s="160">
        <f t="shared" si="82"/>
        <v>-49.56</v>
      </c>
      <c r="GH15" s="161">
        <f t="shared" si="83"/>
        <v>-0.08</v>
      </c>
      <c r="GI15" s="161">
        <f t="shared" si="84"/>
        <v>0.36000000000000004</v>
      </c>
      <c r="GJ15" s="161">
        <f t="shared" si="85"/>
        <v>0.72000000000000008</v>
      </c>
      <c r="GK15" s="26">
        <f t="shared" si="86"/>
        <v>-393.33240000000001</v>
      </c>
      <c r="GM15" s="159">
        <v>11</v>
      </c>
      <c r="GN15" s="160">
        <f t="shared" si="87"/>
        <v>-54.808000000000007</v>
      </c>
      <c r="GO15" s="161">
        <f t="shared" si="88"/>
        <v>-0.08</v>
      </c>
      <c r="GP15" s="161">
        <f t="shared" si="89"/>
        <v>0.36</v>
      </c>
      <c r="GQ15" s="161">
        <f t="shared" si="90"/>
        <v>0.72</v>
      </c>
      <c r="GR15" s="26">
        <f t="shared" si="91"/>
        <v>-291.44880000000001</v>
      </c>
      <c r="GT15" s="159">
        <v>11</v>
      </c>
      <c r="GU15" s="160">
        <v>45.85</v>
      </c>
      <c r="GV15" s="275"/>
      <c r="GW15" s="276"/>
      <c r="GX15" s="277"/>
      <c r="GY15" s="26">
        <v>-570.42999999999995</v>
      </c>
      <c r="HA15" s="159">
        <v>11</v>
      </c>
      <c r="HB15" s="160">
        <f t="shared" si="92"/>
        <v>51.042000000000002</v>
      </c>
      <c r="HC15" s="161">
        <f t="shared" si="93"/>
        <v>-0.08</v>
      </c>
      <c r="HD15" s="161">
        <f t="shared" si="94"/>
        <v>0.36</v>
      </c>
      <c r="HE15" s="161">
        <f t="shared" si="95"/>
        <v>0.72</v>
      </c>
      <c r="HF15" s="26">
        <f t="shared" si="96"/>
        <v>-637.27560000000005</v>
      </c>
      <c r="HH15" s="159">
        <v>11</v>
      </c>
      <c r="HI15" s="160">
        <f t="shared" si="97"/>
        <v>56.266999999999996</v>
      </c>
      <c r="HJ15" s="161">
        <f t="shared" si="98"/>
        <v>-7.9999999999999988E-2</v>
      </c>
      <c r="HK15" s="161">
        <f t="shared" si="99"/>
        <v>0.35999999999999993</v>
      </c>
      <c r="HL15" s="161">
        <f t="shared" si="100"/>
        <v>0.71999999999999986</v>
      </c>
      <c r="HM15" s="26">
        <f t="shared" si="101"/>
        <v>-703.9079999999999</v>
      </c>
      <c r="HO15" s="159">
        <v>11</v>
      </c>
      <c r="HP15" s="160">
        <f t="shared" si="102"/>
        <v>40.667000000000002</v>
      </c>
      <c r="HQ15" s="161">
        <f t="shared" si="103"/>
        <v>-0.08</v>
      </c>
      <c r="HR15" s="161">
        <f t="shared" si="104"/>
        <v>0.36</v>
      </c>
      <c r="HS15" s="161">
        <f t="shared" si="105"/>
        <v>0.72</v>
      </c>
      <c r="HT15" s="26">
        <f t="shared" si="106"/>
        <v>-468.19439999999997</v>
      </c>
      <c r="HV15" s="159">
        <v>11</v>
      </c>
      <c r="HW15" s="160">
        <f t="shared" si="107"/>
        <v>35.396000000000001</v>
      </c>
      <c r="HX15" s="161">
        <f t="shared" si="108"/>
        <v>-8.0000000000000016E-2</v>
      </c>
      <c r="HY15" s="161">
        <f t="shared" si="109"/>
        <v>0.36000000000000004</v>
      </c>
      <c r="HZ15" s="161">
        <f t="shared" si="110"/>
        <v>0.72000000000000008</v>
      </c>
      <c r="IA15" s="26">
        <f t="shared" si="111"/>
        <v>-365.31000000000006</v>
      </c>
      <c r="IC15" s="159">
        <v>11</v>
      </c>
      <c r="ID15" s="160">
        <v>30.17</v>
      </c>
      <c r="IE15" s="275"/>
      <c r="IF15" s="276"/>
      <c r="IG15" s="277"/>
      <c r="IH15" s="26">
        <v>-273.61</v>
      </c>
      <c r="IJ15" s="159">
        <v>11</v>
      </c>
      <c r="IK15" s="160">
        <f t="shared" si="112"/>
        <v>24.9</v>
      </c>
      <c r="IL15" s="161">
        <f t="shared" si="113"/>
        <v>-7.9999999999999988E-2</v>
      </c>
      <c r="IM15" s="161">
        <f t="shared" si="114"/>
        <v>0.35999999999999993</v>
      </c>
      <c r="IN15" s="161">
        <f t="shared" si="115"/>
        <v>0.71999999999999986</v>
      </c>
      <c r="IO15" s="26">
        <f t="shared" si="116"/>
        <v>-181.87199999999996</v>
      </c>
      <c r="IQ15" s="159">
        <v>11</v>
      </c>
      <c r="IR15" s="160">
        <f t="shared" si="117"/>
        <v>61.775999999999996</v>
      </c>
      <c r="IS15" s="161">
        <f t="shared" si="118"/>
        <v>-7.9999999999999988E-2</v>
      </c>
      <c r="IT15" s="161">
        <f t="shared" si="119"/>
        <v>0.36</v>
      </c>
      <c r="IU15" s="161">
        <f t="shared" si="120"/>
        <v>0.72</v>
      </c>
      <c r="IV15" s="26">
        <f t="shared" si="121"/>
        <v>522.35640000000001</v>
      </c>
      <c r="IX15" s="159">
        <v>11</v>
      </c>
      <c r="IY15" s="160">
        <f t="shared" si="122"/>
        <v>66.653999999999996</v>
      </c>
      <c r="IZ15" s="161">
        <f t="shared" si="123"/>
        <v>-0.08</v>
      </c>
      <c r="JA15" s="161">
        <f t="shared" si="124"/>
        <v>0.36</v>
      </c>
      <c r="JB15" s="161">
        <f t="shared" si="125"/>
        <v>0.72</v>
      </c>
      <c r="JC15" s="26">
        <f t="shared" si="126"/>
        <v>452.13839999999993</v>
      </c>
      <c r="JE15" s="159">
        <v>11</v>
      </c>
      <c r="JF15" s="160">
        <f t="shared" si="127"/>
        <v>71.477999999999994</v>
      </c>
      <c r="JG15" s="161">
        <f t="shared" si="128"/>
        <v>-0.08</v>
      </c>
      <c r="JH15" s="161">
        <f t="shared" si="129"/>
        <v>0.36000000000000004</v>
      </c>
      <c r="JI15" s="161">
        <f t="shared" si="130"/>
        <v>0.72000000000000008</v>
      </c>
      <c r="JJ15" s="26">
        <f t="shared" si="131"/>
        <v>379.78920000000005</v>
      </c>
      <c r="JL15" s="159">
        <v>11</v>
      </c>
      <c r="JM15" s="160">
        <f t="shared" si="132"/>
        <v>56.7</v>
      </c>
      <c r="JN15" s="161">
        <f t="shared" si="133"/>
        <v>-0.08</v>
      </c>
      <c r="JO15" s="161">
        <f t="shared" si="134"/>
        <v>0.36000000000000004</v>
      </c>
      <c r="JP15" s="161">
        <f t="shared" si="135"/>
        <v>0.72000000000000008</v>
      </c>
      <c r="JQ15" s="26">
        <f t="shared" si="136"/>
        <v>590.08680000000004</v>
      </c>
      <c r="JS15" s="159">
        <v>11</v>
      </c>
      <c r="JT15" s="160">
        <f t="shared" si="137"/>
        <v>51.713999999999999</v>
      </c>
      <c r="JU15" s="161">
        <f t="shared" si="138"/>
        <v>-7.9999999999999988E-2</v>
      </c>
      <c r="JV15" s="161">
        <f t="shared" si="139"/>
        <v>0.36</v>
      </c>
      <c r="JW15" s="161">
        <f t="shared" si="140"/>
        <v>0.72</v>
      </c>
      <c r="JX15" s="26">
        <f t="shared" si="141"/>
        <v>658.53719999999998</v>
      </c>
      <c r="JZ15" s="159">
        <v>11</v>
      </c>
      <c r="KA15" s="160">
        <f t="shared" si="142"/>
        <v>46.8</v>
      </c>
      <c r="KB15" s="161">
        <f t="shared" si="143"/>
        <v>-7.9999999999999988E-2</v>
      </c>
      <c r="KC15" s="161">
        <f t="shared" si="144"/>
        <v>0.36</v>
      </c>
      <c r="KD15" s="161">
        <f t="shared" si="145"/>
        <v>0.72</v>
      </c>
      <c r="KE15" s="26">
        <f t="shared" si="146"/>
        <v>725.20920000000001</v>
      </c>
      <c r="KG15" s="159">
        <v>11</v>
      </c>
      <c r="KH15" s="160">
        <f t="shared" si="147"/>
        <v>40.905999999999999</v>
      </c>
      <c r="KI15" s="161">
        <f t="shared" si="148"/>
        <v>-7.9999999999999988E-2</v>
      </c>
      <c r="KJ15" s="161">
        <f t="shared" si="149"/>
        <v>0.36</v>
      </c>
      <c r="KK15" s="161">
        <f t="shared" si="150"/>
        <v>0.72</v>
      </c>
      <c r="KL15" s="26">
        <f t="shared" si="151"/>
        <v>755.49599999999987</v>
      </c>
      <c r="KN15" s="159">
        <v>11</v>
      </c>
      <c r="KO15" s="160">
        <f t="shared" si="152"/>
        <v>-38.933999999999997</v>
      </c>
      <c r="KP15" s="161">
        <f t="shared" si="153"/>
        <v>-0.08</v>
      </c>
      <c r="KQ15" s="161">
        <f t="shared" si="154"/>
        <v>0.36</v>
      </c>
      <c r="KR15" s="161">
        <f t="shared" si="155"/>
        <v>0.72</v>
      </c>
      <c r="KS15" s="26">
        <f t="shared" si="156"/>
        <v>414.97559999999999</v>
      </c>
      <c r="KU15" s="159">
        <v>11</v>
      </c>
      <c r="KV15" s="160">
        <f t="shared" si="157"/>
        <v>-27.72</v>
      </c>
      <c r="KW15" s="161">
        <f t="shared" si="158"/>
        <v>-0.08</v>
      </c>
      <c r="KX15" s="161">
        <f t="shared" si="159"/>
        <v>0.36</v>
      </c>
      <c r="KY15" s="161">
        <f t="shared" si="160"/>
        <v>0.72</v>
      </c>
      <c r="KZ15" s="26">
        <f t="shared" si="161"/>
        <v>353.01599999999996</v>
      </c>
      <c r="LB15" s="159">
        <v>11</v>
      </c>
      <c r="LC15" s="160">
        <f t="shared" si="162"/>
        <v>-17.009999999999998</v>
      </c>
      <c r="LD15" s="161">
        <f t="shared" si="163"/>
        <v>-7.9999999999999988E-2</v>
      </c>
      <c r="LE15" s="161">
        <f t="shared" si="164"/>
        <v>0.36</v>
      </c>
      <c r="LF15" s="161">
        <f t="shared" si="165"/>
        <v>0.72</v>
      </c>
      <c r="LG15" s="26">
        <f t="shared" si="166"/>
        <v>287.42040000000003</v>
      </c>
      <c r="LI15" s="159">
        <v>11</v>
      </c>
      <c r="LJ15" s="160">
        <f t="shared" si="167"/>
        <v>-50.081000000000003</v>
      </c>
      <c r="LK15" s="161">
        <f t="shared" si="168"/>
        <v>-8.0000000000000016E-2</v>
      </c>
      <c r="LL15" s="161">
        <f t="shared" si="169"/>
        <v>0.36000000000000004</v>
      </c>
      <c r="LM15" s="161">
        <f t="shared" si="170"/>
        <v>0.72000000000000008</v>
      </c>
      <c r="LN15" s="26">
        <f t="shared" si="171"/>
        <v>465.89760000000001</v>
      </c>
      <c r="LP15" s="159">
        <v>11</v>
      </c>
      <c r="LQ15" s="160">
        <f t="shared" si="172"/>
        <v>-61.261000000000003</v>
      </c>
      <c r="LR15" s="161">
        <f t="shared" si="173"/>
        <v>-8.0000000000000016E-2</v>
      </c>
      <c r="LS15" s="161">
        <f t="shared" si="174"/>
        <v>0.3600000000000001</v>
      </c>
      <c r="LT15" s="161">
        <f t="shared" si="175"/>
        <v>0.7200000000000002</v>
      </c>
      <c r="LU15" s="26">
        <f t="shared" si="176"/>
        <v>535.9752000000002</v>
      </c>
      <c r="LW15" s="159">
        <v>11</v>
      </c>
      <c r="LX15" s="160">
        <f t="shared" si="177"/>
        <v>-66.25800000000001</v>
      </c>
      <c r="LY15" s="161">
        <f t="shared" si="178"/>
        <v>-0.08</v>
      </c>
      <c r="LZ15" s="161">
        <f t="shared" si="179"/>
        <v>0.36</v>
      </c>
      <c r="MA15" s="161">
        <f t="shared" si="180"/>
        <v>0.72</v>
      </c>
      <c r="MB15" s="26">
        <f t="shared" si="181"/>
        <v>605.64599999999996</v>
      </c>
      <c r="MD15" s="159">
        <v>11</v>
      </c>
      <c r="ME15" s="160">
        <f t="shared" si="182"/>
        <v>-71.205999999999989</v>
      </c>
      <c r="MF15" s="161">
        <f t="shared" si="183"/>
        <v>-7.9999999999999988E-2</v>
      </c>
      <c r="MG15" s="161">
        <f t="shared" si="184"/>
        <v>0.36</v>
      </c>
      <c r="MH15" s="161">
        <f t="shared" si="185"/>
        <v>0.72</v>
      </c>
      <c r="MI15" s="26">
        <f t="shared" si="186"/>
        <v>674.21159999999986</v>
      </c>
      <c r="MK15" s="159">
        <v>11</v>
      </c>
      <c r="ML15" s="160">
        <f t="shared" si="187"/>
        <v>-38.933999999999997</v>
      </c>
      <c r="MM15" s="161">
        <f t="shared" si="188"/>
        <v>-0.08</v>
      </c>
      <c r="MN15" s="161">
        <f t="shared" si="189"/>
        <v>0.36</v>
      </c>
      <c r="MO15" s="161">
        <f t="shared" si="190"/>
        <v>0.72</v>
      </c>
      <c r="MP15" s="26">
        <f t="shared" si="191"/>
        <v>-837.36719999999991</v>
      </c>
      <c r="MR15" s="159">
        <v>11</v>
      </c>
      <c r="MS15" s="160">
        <f t="shared" si="192"/>
        <v>-27.72</v>
      </c>
      <c r="MT15" s="161">
        <f t="shared" si="193"/>
        <v>-0.08</v>
      </c>
      <c r="MU15" s="161">
        <f t="shared" si="194"/>
        <v>0.36</v>
      </c>
      <c r="MV15" s="161">
        <f t="shared" si="195"/>
        <v>0.72</v>
      </c>
      <c r="MW15" s="26">
        <f t="shared" si="196"/>
        <v>-934.44479999999999</v>
      </c>
      <c r="MY15" s="159">
        <v>11</v>
      </c>
      <c r="MZ15" s="160">
        <f t="shared" si="197"/>
        <v>-17.009999999999998</v>
      </c>
      <c r="NA15" s="161">
        <f t="shared" si="198"/>
        <v>-7.9999999999999988E-2</v>
      </c>
      <c r="NB15" s="161">
        <f t="shared" si="199"/>
        <v>0.36</v>
      </c>
      <c r="NC15" s="161">
        <f t="shared" si="200"/>
        <v>0.72</v>
      </c>
      <c r="ND15" s="26">
        <f t="shared" si="201"/>
        <v>-1030.77</v>
      </c>
      <c r="NF15" s="159">
        <v>11</v>
      </c>
      <c r="NG15" s="160">
        <f t="shared" si="202"/>
        <v>-50.081000000000003</v>
      </c>
      <c r="NH15" s="161">
        <f t="shared" si="203"/>
        <v>-8.0000000000000016E-2</v>
      </c>
      <c r="NI15" s="161">
        <f t="shared" si="204"/>
        <v>0.36000000000000004</v>
      </c>
      <c r="NJ15" s="161">
        <f t="shared" si="205"/>
        <v>0.72000000000000008</v>
      </c>
      <c r="NK15" s="26">
        <f t="shared" si="206"/>
        <v>-742.8456000000001</v>
      </c>
      <c r="NM15" s="159">
        <v>11</v>
      </c>
      <c r="NN15" s="160">
        <f t="shared" si="207"/>
        <v>-61.261000000000003</v>
      </c>
      <c r="NO15" s="161">
        <f t="shared" si="208"/>
        <v>-8.0000000000000016E-2</v>
      </c>
      <c r="NP15" s="161">
        <f t="shared" si="209"/>
        <v>0.3600000000000001</v>
      </c>
      <c r="NQ15" s="161">
        <f t="shared" si="210"/>
        <v>0.7200000000000002</v>
      </c>
      <c r="NR15" s="26">
        <f t="shared" si="211"/>
        <v>-641.55600000000015</v>
      </c>
      <c r="NT15" s="159">
        <v>11</v>
      </c>
      <c r="NU15" s="160">
        <f t="shared" si="212"/>
        <v>-66.25800000000001</v>
      </c>
      <c r="NV15" s="161">
        <f t="shared" si="213"/>
        <v>-0.08</v>
      </c>
      <c r="NW15" s="161">
        <f t="shared" si="214"/>
        <v>0.36</v>
      </c>
      <c r="NX15" s="161">
        <f t="shared" si="215"/>
        <v>0.72</v>
      </c>
      <c r="NY15" s="26">
        <f t="shared" si="216"/>
        <v>-534.95999999999992</v>
      </c>
      <c r="OA15" s="159">
        <v>11</v>
      </c>
      <c r="OB15" s="160">
        <f t="shared" si="217"/>
        <v>-71.205999999999989</v>
      </c>
      <c r="OC15" s="161">
        <f t="shared" si="276"/>
        <v>-7.9999999999999988E-2</v>
      </c>
      <c r="OD15" s="161">
        <f t="shared" si="277"/>
        <v>0.36</v>
      </c>
      <c r="OE15" s="161">
        <f t="shared" si="278"/>
        <v>0.72</v>
      </c>
      <c r="OF15" s="26">
        <f t="shared" si="279"/>
        <v>-429.09119999999996</v>
      </c>
      <c r="OH15" s="159">
        <v>11</v>
      </c>
      <c r="OI15" s="160">
        <f t="shared" si="222"/>
        <v>61.775999999999996</v>
      </c>
      <c r="OJ15" s="161">
        <f t="shared" si="223"/>
        <v>-7.9999999999999988E-2</v>
      </c>
      <c r="OK15" s="161">
        <f t="shared" si="224"/>
        <v>0.36</v>
      </c>
      <c r="OL15" s="161">
        <f t="shared" si="225"/>
        <v>0.72</v>
      </c>
      <c r="OM15" s="26">
        <f t="shared" si="226"/>
        <v>-686.14199999999994</v>
      </c>
      <c r="OO15" s="159">
        <v>11</v>
      </c>
      <c r="OP15" s="160">
        <f t="shared" si="227"/>
        <v>66.653999999999996</v>
      </c>
      <c r="OQ15" s="161">
        <f t="shared" si="228"/>
        <v>-0.08</v>
      </c>
      <c r="OR15" s="161">
        <f t="shared" si="229"/>
        <v>0.36</v>
      </c>
      <c r="OS15" s="161">
        <f t="shared" si="230"/>
        <v>0.72</v>
      </c>
      <c r="OT15" s="26">
        <f t="shared" si="231"/>
        <v>-789.60599999999999</v>
      </c>
      <c r="OV15" s="159">
        <v>11</v>
      </c>
      <c r="OW15" s="160">
        <f t="shared" si="232"/>
        <v>71.477999999999994</v>
      </c>
      <c r="OX15" s="161">
        <f t="shared" si="233"/>
        <v>-0.08</v>
      </c>
      <c r="OY15" s="161">
        <f t="shared" si="234"/>
        <v>0.36000000000000004</v>
      </c>
      <c r="OZ15" s="161">
        <f t="shared" si="235"/>
        <v>0.72000000000000008</v>
      </c>
      <c r="PA15" s="26">
        <f t="shared" si="236"/>
        <v>-893.30040000000008</v>
      </c>
      <c r="PC15" s="159">
        <v>11</v>
      </c>
      <c r="PD15" s="160">
        <f t="shared" si="237"/>
        <v>56.7</v>
      </c>
      <c r="PE15" s="161">
        <f t="shared" si="238"/>
        <v>-0.08</v>
      </c>
      <c r="PF15" s="161">
        <f t="shared" si="239"/>
        <v>0.36000000000000004</v>
      </c>
      <c r="PG15" s="161">
        <f t="shared" si="240"/>
        <v>0.72000000000000008</v>
      </c>
      <c r="PH15" s="26">
        <f t="shared" si="241"/>
        <v>-579.03840000000002</v>
      </c>
      <c r="PJ15" s="159">
        <v>11</v>
      </c>
      <c r="PK15" s="160">
        <f t="shared" si="242"/>
        <v>51.713999999999999</v>
      </c>
      <c r="PL15" s="161">
        <f t="shared" si="243"/>
        <v>-7.9999999999999988E-2</v>
      </c>
      <c r="PM15" s="161">
        <f t="shared" si="244"/>
        <v>0.36</v>
      </c>
      <c r="PN15" s="161">
        <f t="shared" si="245"/>
        <v>0.72</v>
      </c>
      <c r="PO15" s="26">
        <f t="shared" si="246"/>
        <v>-476.62559999999996</v>
      </c>
      <c r="PQ15" s="159">
        <v>11</v>
      </c>
      <c r="PR15" s="160">
        <f t="shared" si="247"/>
        <v>46.8</v>
      </c>
      <c r="PS15" s="161">
        <f t="shared" si="248"/>
        <v>-7.9999999999999988E-2</v>
      </c>
      <c r="PT15" s="161">
        <f t="shared" si="249"/>
        <v>0.36</v>
      </c>
      <c r="PU15" s="161">
        <f t="shared" si="250"/>
        <v>0.72</v>
      </c>
      <c r="PV15" s="26">
        <f t="shared" si="251"/>
        <v>-370.20599999999996</v>
      </c>
      <c r="PX15" s="159">
        <v>11</v>
      </c>
      <c r="PY15" s="160">
        <f t="shared" si="252"/>
        <v>40.905999999999999</v>
      </c>
      <c r="PZ15" s="161">
        <f t="shared" si="253"/>
        <v>-7.9999999999999988E-2</v>
      </c>
      <c r="QA15" s="161">
        <f t="shared" si="254"/>
        <v>0.36</v>
      </c>
      <c r="QB15" s="161">
        <f t="shared" si="255"/>
        <v>0.72</v>
      </c>
      <c r="QC15" s="26">
        <f t="shared" si="256"/>
        <v>-265.34519999999998</v>
      </c>
      <c r="QE15" s="159">
        <v>2</v>
      </c>
      <c r="QF15" s="162">
        <v>4</v>
      </c>
      <c r="QG15" s="309"/>
      <c r="QH15" s="12">
        <v>180</v>
      </c>
      <c r="QI15" s="161">
        <f>(($F$13-$Z$28)*($F$13-$AD$28))/(($V$28-$Z$28)*($V$28-$AD$28))</f>
        <v>4.5911362765535474E-3</v>
      </c>
      <c r="QJ15" s="161">
        <f>(($F$13-$V$28)*($F$13-$AD$28))/(($Z$28-$V$28)*($Z$28-$AD$28))</f>
        <v>-1.8281744712632216E-2</v>
      </c>
      <c r="QK15" s="161">
        <f>(($F$13-$V$28)*($F$13-$Z$28))/(($AD$28-$V$28)*($AD$28-$Z$28))</f>
        <v>1.0136906084360784</v>
      </c>
      <c r="QL15" s="92">
        <f>QI15*$X$28+QJ15*$AB$28+QK15*$AF$28</f>
        <v>-704.05269109692006</v>
      </c>
      <c r="QM15" s="16">
        <f>$V$28</f>
        <v>562.66999999999996</v>
      </c>
      <c r="QN15" s="16">
        <f>$AF$28</f>
        <v>-704.4</v>
      </c>
      <c r="QO15" s="167">
        <f t="shared" si="257"/>
        <v>4.275248199549375E-3</v>
      </c>
      <c r="QP15" s="34"/>
      <c r="QQ15" s="159">
        <v>2</v>
      </c>
      <c r="QR15" s="162">
        <v>4</v>
      </c>
      <c r="QS15" s="309"/>
      <c r="QT15" s="12">
        <v>180</v>
      </c>
      <c r="QU15" s="161">
        <f>(($F$13-$AT$28)*($F$13-$AX$28))/(($AP$28-$AT$28)*($AP$28-$AX$28))</f>
        <v>1.1043605594126113E-2</v>
      </c>
      <c r="QV15" s="161">
        <f>(($F$13-$AP$28)*($F$13-$AX$28))/(($AT$28-$AP$28)*($AT$28-$AX$28))</f>
        <v>-4.3707006813621711E-2</v>
      </c>
      <c r="QW15" s="161">
        <f>(($F$13-$AP$28)*($F$13-$AT$28))/(($AX$28-$AP$28)*($AX$28-$AT$28))</f>
        <v>1.0326634012194955</v>
      </c>
      <c r="QX15" s="92">
        <f>QU15*$AR$28+QV15*$AV$28+QW15*$AZ$28</f>
        <v>-780.86998811811884</v>
      </c>
      <c r="QY15" s="16">
        <f>$AP$28</f>
        <v>236.82</v>
      </c>
      <c r="QZ15" s="16">
        <f>$AZ$28</f>
        <v>-772.52</v>
      </c>
      <c r="RA15" s="167">
        <f t="shared" si="258"/>
        <v>3.85467497253165E-3</v>
      </c>
    </row>
    <row r="16" spans="1:473" ht="15" customHeight="1">
      <c r="B16" s="292"/>
      <c r="C16" s="313"/>
      <c r="D16" s="312" t="s">
        <v>325</v>
      </c>
      <c r="E16" s="180" t="s">
        <v>322</v>
      </c>
      <c r="F16" s="169">
        <v>5.27</v>
      </c>
      <c r="G16" s="175" t="s">
        <v>72</v>
      </c>
      <c r="H16" s="176">
        <v>3</v>
      </c>
      <c r="I16" s="177">
        <f xml:space="preserve"> IF(AND(F16&gt;0,F17&gt;0),1,(IF(AND(F16&lt;0,F17&gt;0),2,(IF(AND(F16&lt;0,F17&lt;0),3,(IF(AND(F16&gt;0,F17&lt;0),4,"-")))))))</f>
        <v>4</v>
      </c>
      <c r="J16" s="178" t="s">
        <v>318</v>
      </c>
      <c r="K16" s="177" t="str">
        <f>IF(OR(ISBLANK(F16),I16="-"),"-",(IF(OR(I16=1,I16=4), (IF(F16&lt;=(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,(IF(F16&g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)))</f>
        <v>aprovado</v>
      </c>
      <c r="L16" s="179" t="str">
        <f>IF(OR(ISBLANK(F16),I16="-"),"-",(IF(OR(I16=1,I16=4), (IF(F16&lt;=(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,(IF(F16&g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)))</f>
        <v>aprovado</v>
      </c>
      <c r="M16" s="315" t="str">
        <f>IF(OR(ISBLANK(F16),ISBLANK(F17),ISBLANK(F18)),"-", (IF(OR(J16="reprovado", K16="reprovado", L16="reprovado",J17="reprovado", K17="reprovado", L17="reprovado",J18="reprovado",K18="reprovado", L18="reprovado"),"reprovado","aprovado")))</f>
        <v>aprovado</v>
      </c>
      <c r="O16" s="159">
        <v>12</v>
      </c>
      <c r="P16" s="164" t="s">
        <v>149</v>
      </c>
      <c r="Q16" s="164" t="s">
        <v>319</v>
      </c>
      <c r="R16" s="12">
        <v>-120</v>
      </c>
      <c r="S16" s="164" t="s">
        <v>299</v>
      </c>
      <c r="T16" s="162">
        <v>0</v>
      </c>
      <c r="U16" s="8" t="s">
        <v>71</v>
      </c>
      <c r="V16" s="101">
        <f>Gooseneck!$M$32</f>
        <v>-443.33</v>
      </c>
      <c r="W16" s="111" t="s">
        <v>72</v>
      </c>
      <c r="X16" s="101">
        <v>0</v>
      </c>
      <c r="Y16" s="111" t="s">
        <v>72</v>
      </c>
      <c r="Z16" s="101">
        <f>Gooseneck!$M$35</f>
        <v>-221.66499999999999</v>
      </c>
      <c r="AA16" s="111" t="s">
        <v>72</v>
      </c>
      <c r="AB16" s="101">
        <f>Gooseneck!$O$35</f>
        <v>350.8</v>
      </c>
      <c r="AC16" s="111" t="s">
        <v>72</v>
      </c>
      <c r="AD16" s="101">
        <v>0</v>
      </c>
      <c r="AE16" s="111" t="s">
        <v>72</v>
      </c>
      <c r="AF16" s="101">
        <f>Gooseneck!$O$17</f>
        <v>480</v>
      </c>
      <c r="AG16" s="165" t="s">
        <v>72</v>
      </c>
      <c r="AH16" s="166"/>
      <c r="AI16" s="159">
        <v>12</v>
      </c>
      <c r="AJ16" s="164" t="s">
        <v>149</v>
      </c>
      <c r="AK16" s="164" t="s">
        <v>319</v>
      </c>
      <c r="AL16" s="12">
        <v>-120</v>
      </c>
      <c r="AM16" s="164" t="s">
        <v>299</v>
      </c>
      <c r="AN16" s="162">
        <v>0</v>
      </c>
      <c r="AO16" s="8" t="s">
        <v>71</v>
      </c>
      <c r="AP16" s="101">
        <f>'Conector@11000 psi'!$M$32</f>
        <v>-163.95</v>
      </c>
      <c r="AQ16" s="111" t="s">
        <v>72</v>
      </c>
      <c r="AR16" s="101">
        <v>0</v>
      </c>
      <c r="AS16" s="111" t="s">
        <v>72</v>
      </c>
      <c r="AT16" s="101">
        <f>'Conector@11000 psi'!$M$35</f>
        <v>-81.974999999999994</v>
      </c>
      <c r="AU16" s="111" t="s">
        <v>72</v>
      </c>
      <c r="AV16" s="101">
        <f>'Conector@11000 psi'!$O$35</f>
        <v>267.39</v>
      </c>
      <c r="AW16" s="111" t="s">
        <v>72</v>
      </c>
      <c r="AX16" s="101">
        <v>0</v>
      </c>
      <c r="AY16" s="111" t="s">
        <v>72</v>
      </c>
      <c r="AZ16" s="101">
        <f>'Conector@11000 psi'!$O$17</f>
        <v>534.82000000000005</v>
      </c>
      <c r="BA16" s="165" t="s">
        <v>72</v>
      </c>
      <c r="BC16" s="159">
        <v>12</v>
      </c>
      <c r="BD16" s="160">
        <f t="shared" si="259"/>
        <v>50.944444444444443</v>
      </c>
      <c r="BE16" s="161">
        <f t="shared" si="0"/>
        <v>-8.6419753086419748E-2</v>
      </c>
      <c r="BF16" s="161">
        <f t="shared" si="1"/>
        <v>0.39506172839506171</v>
      </c>
      <c r="BG16" s="161">
        <f t="shared" si="2"/>
        <v>0.69135802469135799</v>
      </c>
      <c r="BH16" s="26">
        <f t="shared" si="3"/>
        <v>413.80345679012345</v>
      </c>
      <c r="BJ16" s="159">
        <v>12</v>
      </c>
      <c r="BK16" s="160">
        <f t="shared" si="260"/>
        <v>56.713333333333338</v>
      </c>
      <c r="BL16" s="161">
        <f t="shared" si="4"/>
        <v>-8.6419753086419748E-2</v>
      </c>
      <c r="BM16" s="161">
        <f t="shared" si="5"/>
        <v>0.39506172839506176</v>
      </c>
      <c r="BN16" s="161">
        <f t="shared" si="6"/>
        <v>0.69135802469135799</v>
      </c>
      <c r="BO16" s="26">
        <f t="shared" si="7"/>
        <v>335.75111111111107</v>
      </c>
      <c r="BQ16" s="159">
        <v>12</v>
      </c>
      <c r="BR16" s="160">
        <f t="shared" si="261"/>
        <v>62.518888888888881</v>
      </c>
      <c r="BS16" s="161">
        <f t="shared" si="8"/>
        <v>-8.6419753086419748E-2</v>
      </c>
      <c r="BT16" s="161">
        <f t="shared" si="9"/>
        <v>0.39506172839506165</v>
      </c>
      <c r="BU16" s="161">
        <f t="shared" si="10"/>
        <v>0.69135802469135799</v>
      </c>
      <c r="BV16" s="26">
        <f t="shared" si="11"/>
        <v>255.21382716049379</v>
      </c>
      <c r="BX16" s="159">
        <v>12</v>
      </c>
      <c r="BY16" s="160">
        <f t="shared" si="262"/>
        <v>45.18555555555556</v>
      </c>
      <c r="BZ16" s="161">
        <f t="shared" si="12"/>
        <v>-8.6419753086419748E-2</v>
      </c>
      <c r="CA16" s="161">
        <f t="shared" si="13"/>
        <v>0.39506172839506176</v>
      </c>
      <c r="CB16" s="161">
        <f t="shared" si="14"/>
        <v>0.69135802469135799</v>
      </c>
      <c r="CC16" s="26">
        <f t="shared" si="15"/>
        <v>489.62666666666667</v>
      </c>
      <c r="CE16" s="159">
        <v>12</v>
      </c>
      <c r="CF16" s="160">
        <f t="shared" si="263"/>
        <v>39.328888888888883</v>
      </c>
      <c r="CG16" s="161">
        <f t="shared" si="16"/>
        <v>-8.6419753086419748E-2</v>
      </c>
      <c r="CH16" s="161">
        <f t="shared" si="17"/>
        <v>0.39506172839506171</v>
      </c>
      <c r="CI16" s="161">
        <f t="shared" si="18"/>
        <v>0.69135802469135799</v>
      </c>
      <c r="CJ16" s="26">
        <f t="shared" si="19"/>
        <v>566.8582716049383</v>
      </c>
      <c r="CL16" s="159">
        <v>12</v>
      </c>
      <c r="CM16" s="160">
        <f t="shared" si="264"/>
        <v>33.518888888888888</v>
      </c>
      <c r="CN16" s="161">
        <f t="shared" si="20"/>
        <v>-8.6419753086419748E-2</v>
      </c>
      <c r="CO16" s="161">
        <f t="shared" si="21"/>
        <v>0.39506172839506165</v>
      </c>
      <c r="CP16" s="161">
        <f t="shared" si="22"/>
        <v>0.69135802469135799</v>
      </c>
      <c r="CQ16" s="26">
        <f t="shared" si="23"/>
        <v>634.30814814814812</v>
      </c>
      <c r="CS16" s="159">
        <v>12</v>
      </c>
      <c r="CT16" s="160">
        <f t="shared" si="265"/>
        <v>27.666666666666668</v>
      </c>
      <c r="CU16" s="161">
        <f t="shared" si="24"/>
        <v>-8.6419753086419762E-2</v>
      </c>
      <c r="CV16" s="161">
        <f t="shared" si="25"/>
        <v>0.39506172839506176</v>
      </c>
      <c r="CW16" s="161">
        <f t="shared" si="26"/>
        <v>0.6913580246913581</v>
      </c>
      <c r="CX16" s="26">
        <f t="shared" si="27"/>
        <v>701.19407407407414</v>
      </c>
      <c r="CZ16" s="159">
        <v>12</v>
      </c>
      <c r="DA16" s="160">
        <f t="shared" si="266"/>
        <v>-37.592222222222219</v>
      </c>
      <c r="DB16" s="161">
        <f t="shared" si="28"/>
        <v>-8.6419753086419748E-2</v>
      </c>
      <c r="DC16" s="161">
        <f t="shared" si="29"/>
        <v>0.39506172839506165</v>
      </c>
      <c r="DD16" s="161">
        <f t="shared" si="30"/>
        <v>0.69135802469135799</v>
      </c>
      <c r="DE16" s="26">
        <f t="shared" si="31"/>
        <v>297.63555555555553</v>
      </c>
      <c r="DG16" s="159">
        <v>12</v>
      </c>
      <c r="DH16" s="160">
        <f t="shared" si="267"/>
        <v>-30.54111111111111</v>
      </c>
      <c r="DI16" s="161">
        <f t="shared" si="268"/>
        <v>-8.6419753086419762E-2</v>
      </c>
      <c r="DJ16" s="161">
        <f t="shared" si="269"/>
        <v>0.39506172839506171</v>
      </c>
      <c r="DK16" s="161">
        <f t="shared" si="270"/>
        <v>0.6913580246913581</v>
      </c>
      <c r="DL16" s="26">
        <f t="shared" si="271"/>
        <v>226.80493827160495</v>
      </c>
      <c r="DM16" s="34"/>
      <c r="DN16" s="159">
        <v>12</v>
      </c>
      <c r="DO16" s="160">
        <f t="shared" si="272"/>
        <v>-23.393333333333331</v>
      </c>
      <c r="DP16" s="161">
        <f t="shared" si="36"/>
        <v>-8.6419753086419748E-2</v>
      </c>
      <c r="DQ16" s="161">
        <f t="shared" si="37"/>
        <v>0.39506172839506165</v>
      </c>
      <c r="DR16" s="161">
        <f t="shared" si="38"/>
        <v>0.69135802469135799</v>
      </c>
      <c r="DS16" s="26">
        <f t="shared" si="39"/>
        <v>152.05925925925925</v>
      </c>
      <c r="DT16" s="34"/>
      <c r="DU16" s="159">
        <v>12</v>
      </c>
      <c r="DV16" s="160">
        <f t="shared" si="273"/>
        <v>-43.452222222222218</v>
      </c>
      <c r="DW16" s="161">
        <f t="shared" si="40"/>
        <v>-8.6419753086419748E-2</v>
      </c>
      <c r="DX16" s="161">
        <f t="shared" si="41"/>
        <v>0.39506172839506171</v>
      </c>
      <c r="DY16" s="161">
        <f t="shared" si="42"/>
        <v>0.69135802469135799</v>
      </c>
      <c r="DZ16" s="26">
        <f t="shared" si="43"/>
        <v>374.28839506172835</v>
      </c>
      <c r="EA16" s="34"/>
      <c r="EB16" s="159">
        <v>12</v>
      </c>
      <c r="EC16" s="160">
        <f t="shared" si="274"/>
        <v>-49.25888888888889</v>
      </c>
      <c r="ED16" s="161">
        <f t="shared" si="44"/>
        <v>-8.6419753086419748E-2</v>
      </c>
      <c r="EE16" s="161">
        <f t="shared" si="45"/>
        <v>0.39506172839506171</v>
      </c>
      <c r="EF16" s="161">
        <f t="shared" si="46"/>
        <v>0.69135802469135799</v>
      </c>
      <c r="EG16" s="26">
        <f t="shared" si="47"/>
        <v>470.43950617283951</v>
      </c>
      <c r="EH16" s="34"/>
      <c r="EI16" s="159">
        <v>12</v>
      </c>
      <c r="EJ16" s="160">
        <f t="shared" si="275"/>
        <v>-55.06666666666667</v>
      </c>
      <c r="EK16" s="161">
        <f t="shared" si="48"/>
        <v>-8.6419753086419762E-2</v>
      </c>
      <c r="EL16" s="161">
        <f t="shared" si="49"/>
        <v>0.39506172839506176</v>
      </c>
      <c r="EM16" s="161">
        <f t="shared" si="50"/>
        <v>0.6913580246913581</v>
      </c>
      <c r="EN16" s="26">
        <f t="shared" si="51"/>
        <v>538.41876543209889</v>
      </c>
      <c r="EP16" s="159">
        <v>12</v>
      </c>
      <c r="EQ16" s="160">
        <f t="shared" si="52"/>
        <v>-60.897777777777783</v>
      </c>
      <c r="ER16" s="161">
        <f t="shared" si="53"/>
        <v>-8.6419753086419748E-2</v>
      </c>
      <c r="ES16" s="161">
        <f t="shared" si="54"/>
        <v>0.39506172839506171</v>
      </c>
      <c r="ET16" s="161">
        <f t="shared" si="55"/>
        <v>0.69135802469135799</v>
      </c>
      <c r="EU16" s="26">
        <f t="shared" si="56"/>
        <v>605.92888888888888</v>
      </c>
      <c r="EW16" s="159">
        <v>12</v>
      </c>
      <c r="EX16" s="160">
        <f t="shared" si="57"/>
        <v>-37.592222222222219</v>
      </c>
      <c r="EY16" s="161">
        <f t="shared" si="58"/>
        <v>-8.6419753086419748E-2</v>
      </c>
      <c r="EZ16" s="161">
        <f t="shared" si="59"/>
        <v>0.39506172839506165</v>
      </c>
      <c r="FA16" s="161">
        <f t="shared" si="60"/>
        <v>0.69135802469135799</v>
      </c>
      <c r="FB16" s="26">
        <f t="shared" si="61"/>
        <v>-727.47061728395056</v>
      </c>
      <c r="FD16" s="159">
        <v>12</v>
      </c>
      <c r="FE16" s="160">
        <f t="shared" si="62"/>
        <v>-30.54111111111111</v>
      </c>
      <c r="FF16" s="161">
        <f t="shared" si="63"/>
        <v>-8.6419753086419762E-2</v>
      </c>
      <c r="FG16" s="161">
        <f t="shared" si="64"/>
        <v>0.39506172839506171</v>
      </c>
      <c r="FH16" s="161">
        <f t="shared" si="65"/>
        <v>0.6913580246913581</v>
      </c>
      <c r="FI16" s="26">
        <f t="shared" si="66"/>
        <v>-778.80098765432103</v>
      </c>
      <c r="FK16" s="159">
        <v>12</v>
      </c>
      <c r="FL16" s="160">
        <f t="shared" si="67"/>
        <v>-30.077142857142857</v>
      </c>
      <c r="FM16" s="161">
        <f t="shared" si="68"/>
        <v>-0.1020408163265306</v>
      </c>
      <c r="FN16" s="161">
        <f t="shared" si="69"/>
        <v>0.48979591836734687</v>
      </c>
      <c r="FO16" s="161">
        <f t="shared" si="70"/>
        <v>0.61224489795918358</v>
      </c>
      <c r="FP16" s="26">
        <f t="shared" si="71"/>
        <v>-820.65306122448965</v>
      </c>
      <c r="FR16" s="159">
        <v>12</v>
      </c>
      <c r="FS16" s="160">
        <f t="shared" si="72"/>
        <v>-43.452222222222218</v>
      </c>
      <c r="FT16" s="161">
        <f t="shared" si="73"/>
        <v>-8.6419753086419748E-2</v>
      </c>
      <c r="FU16" s="161">
        <f t="shared" si="74"/>
        <v>0.39506172839506171</v>
      </c>
      <c r="FV16" s="161">
        <f t="shared" si="75"/>
        <v>0.69135802469135799</v>
      </c>
      <c r="FW16" s="26">
        <f t="shared" si="76"/>
        <v>-606.46716049382712</v>
      </c>
      <c r="FY16" s="159">
        <v>12</v>
      </c>
      <c r="FZ16" s="160">
        <f t="shared" si="77"/>
        <v>-49.25888888888889</v>
      </c>
      <c r="GA16" s="161">
        <f t="shared" si="78"/>
        <v>-8.6419753086419748E-2</v>
      </c>
      <c r="GB16" s="161">
        <f t="shared" si="79"/>
        <v>0.39506172839506171</v>
      </c>
      <c r="GC16" s="161">
        <f t="shared" si="80"/>
        <v>0.69135802469135799</v>
      </c>
      <c r="GD16" s="26">
        <f t="shared" si="81"/>
        <v>-504.2745679012346</v>
      </c>
      <c r="GF16" s="159">
        <v>12</v>
      </c>
      <c r="GG16" s="160">
        <f t="shared" si="82"/>
        <v>-55.06666666666667</v>
      </c>
      <c r="GH16" s="161">
        <f t="shared" si="83"/>
        <v>-8.6419753086419762E-2</v>
      </c>
      <c r="GI16" s="161">
        <f t="shared" si="84"/>
        <v>0.39506172839506176</v>
      </c>
      <c r="GJ16" s="161">
        <f t="shared" si="85"/>
        <v>0.6913580246913581</v>
      </c>
      <c r="GK16" s="26">
        <f t="shared" si="86"/>
        <v>-403.06469135802467</v>
      </c>
      <c r="GM16" s="159">
        <v>12</v>
      </c>
      <c r="GN16" s="160">
        <f t="shared" si="87"/>
        <v>-60.897777777777783</v>
      </c>
      <c r="GO16" s="161">
        <f t="shared" si="88"/>
        <v>-8.6419753086419748E-2</v>
      </c>
      <c r="GP16" s="161">
        <f t="shared" si="89"/>
        <v>0.39506172839506171</v>
      </c>
      <c r="GQ16" s="161">
        <f t="shared" si="90"/>
        <v>0.69135802469135799</v>
      </c>
      <c r="GR16" s="26">
        <f t="shared" si="91"/>
        <v>-301.37382716049376</v>
      </c>
      <c r="GT16" s="159">
        <v>12</v>
      </c>
      <c r="GU16" s="160">
        <v>50.94</v>
      </c>
      <c r="GV16" s="275"/>
      <c r="GW16" s="276"/>
      <c r="GX16" s="277"/>
      <c r="GY16" s="26">
        <v>-566.95000000000005</v>
      </c>
      <c r="HA16" s="159">
        <v>12</v>
      </c>
      <c r="HB16" s="160">
        <f t="shared" si="92"/>
        <v>56.713333333333338</v>
      </c>
      <c r="HC16" s="161">
        <f t="shared" si="93"/>
        <v>-8.6419753086419748E-2</v>
      </c>
      <c r="HD16" s="161">
        <f t="shared" si="94"/>
        <v>0.39506172839506176</v>
      </c>
      <c r="HE16" s="161">
        <f t="shared" si="95"/>
        <v>0.69135802469135799</v>
      </c>
      <c r="HF16" s="26">
        <f t="shared" si="96"/>
        <v>-635.02617283950622</v>
      </c>
      <c r="HH16" s="159">
        <v>12</v>
      </c>
      <c r="HI16" s="160">
        <f t="shared" si="97"/>
        <v>62.518888888888881</v>
      </c>
      <c r="HJ16" s="161">
        <f t="shared" si="98"/>
        <v>-8.6419753086419748E-2</v>
      </c>
      <c r="HK16" s="161">
        <f t="shared" si="99"/>
        <v>0.39506172839506165</v>
      </c>
      <c r="HL16" s="161">
        <f t="shared" si="100"/>
        <v>0.69135802469135799</v>
      </c>
      <c r="HM16" s="26">
        <f t="shared" si="101"/>
        <v>-702.89382716049374</v>
      </c>
      <c r="HO16" s="159">
        <v>12</v>
      </c>
      <c r="HP16" s="160">
        <f t="shared" si="102"/>
        <v>45.18555555555556</v>
      </c>
      <c r="HQ16" s="161">
        <f t="shared" si="103"/>
        <v>-8.6419753086419748E-2</v>
      </c>
      <c r="HR16" s="161">
        <f t="shared" si="104"/>
        <v>0.39506172839506176</v>
      </c>
      <c r="HS16" s="161">
        <f t="shared" si="105"/>
        <v>0.69135802469135799</v>
      </c>
      <c r="HT16" s="26">
        <f t="shared" si="106"/>
        <v>-464.90469135802471</v>
      </c>
      <c r="HV16" s="159">
        <v>12</v>
      </c>
      <c r="HW16" s="160">
        <f t="shared" si="107"/>
        <v>39.328888888888883</v>
      </c>
      <c r="HX16" s="161">
        <f t="shared" si="108"/>
        <v>-8.6419753086419748E-2</v>
      </c>
      <c r="HY16" s="161">
        <f t="shared" si="109"/>
        <v>0.39506172839506171</v>
      </c>
      <c r="HZ16" s="161">
        <f t="shared" si="110"/>
        <v>0.69135802469135799</v>
      </c>
      <c r="IA16" s="26">
        <f t="shared" si="111"/>
        <v>-362.23012345679012</v>
      </c>
      <c r="IC16" s="159">
        <v>12</v>
      </c>
      <c r="ID16" s="160">
        <v>33.520000000000003</v>
      </c>
      <c r="IE16" s="275"/>
      <c r="IF16" s="276"/>
      <c r="IG16" s="277"/>
      <c r="IH16" s="26">
        <v>-271.69</v>
      </c>
      <c r="IJ16" s="159">
        <v>12</v>
      </c>
      <c r="IK16" s="160">
        <f t="shared" si="112"/>
        <v>27.666666666666668</v>
      </c>
      <c r="IL16" s="161">
        <f t="shared" si="113"/>
        <v>-8.6419753086419762E-2</v>
      </c>
      <c r="IM16" s="161">
        <f t="shared" si="114"/>
        <v>0.39506172839506176</v>
      </c>
      <c r="IN16" s="161">
        <f t="shared" si="115"/>
        <v>0.6913580246913581</v>
      </c>
      <c r="IO16" s="26">
        <f t="shared" si="116"/>
        <v>-181.12493827160495</v>
      </c>
      <c r="IQ16" s="159">
        <v>12</v>
      </c>
      <c r="IR16" s="160">
        <f t="shared" si="117"/>
        <v>68.64</v>
      </c>
      <c r="IS16" s="161">
        <f t="shared" si="118"/>
        <v>-8.6419753086419748E-2</v>
      </c>
      <c r="IT16" s="161">
        <f t="shared" si="119"/>
        <v>0.39506172839506176</v>
      </c>
      <c r="IU16" s="161">
        <f t="shared" si="120"/>
        <v>0.69135802469135799</v>
      </c>
      <c r="IV16" s="26">
        <f t="shared" si="121"/>
        <v>530.67061728395061</v>
      </c>
      <c r="IX16" s="159">
        <v>12</v>
      </c>
      <c r="IY16" s="160">
        <f t="shared" si="122"/>
        <v>74.06</v>
      </c>
      <c r="IZ16" s="161">
        <f t="shared" si="123"/>
        <v>-8.6419753086419762E-2</v>
      </c>
      <c r="JA16" s="161">
        <f t="shared" si="124"/>
        <v>0.39506172839506176</v>
      </c>
      <c r="JB16" s="161">
        <f t="shared" si="125"/>
        <v>0.6913580246913581</v>
      </c>
      <c r="JC16" s="26">
        <f t="shared" si="126"/>
        <v>460.49382716049388</v>
      </c>
      <c r="JE16" s="159">
        <v>12</v>
      </c>
      <c r="JF16" s="160">
        <f t="shared" si="127"/>
        <v>79.42</v>
      </c>
      <c r="JG16" s="161">
        <f t="shared" si="128"/>
        <v>-8.6419753086419748E-2</v>
      </c>
      <c r="JH16" s="161">
        <f t="shared" si="129"/>
        <v>0.39506172839506176</v>
      </c>
      <c r="JI16" s="161">
        <f t="shared" si="130"/>
        <v>0.69135802469135799</v>
      </c>
      <c r="JJ16" s="26">
        <f t="shared" si="131"/>
        <v>388.28049382716051</v>
      </c>
      <c r="JL16" s="159">
        <v>12</v>
      </c>
      <c r="JM16" s="160">
        <f t="shared" si="132"/>
        <v>63</v>
      </c>
      <c r="JN16" s="161">
        <f t="shared" si="133"/>
        <v>-8.6419753086419748E-2</v>
      </c>
      <c r="JO16" s="161">
        <f t="shared" si="134"/>
        <v>0.39506172839506171</v>
      </c>
      <c r="JP16" s="161">
        <f t="shared" si="135"/>
        <v>0.69135802469135799</v>
      </c>
      <c r="JQ16" s="26">
        <f t="shared" si="136"/>
        <v>598.49086419753075</v>
      </c>
      <c r="JS16" s="159">
        <v>12</v>
      </c>
      <c r="JT16" s="160">
        <f t="shared" si="137"/>
        <v>57.46</v>
      </c>
      <c r="JU16" s="161">
        <f t="shared" si="138"/>
        <v>-8.6419753086419748E-2</v>
      </c>
      <c r="JV16" s="161">
        <f t="shared" si="139"/>
        <v>0.39506172839506171</v>
      </c>
      <c r="JW16" s="161">
        <f t="shared" si="140"/>
        <v>0.69135802469135799</v>
      </c>
      <c r="JX16" s="26">
        <f t="shared" si="141"/>
        <v>666.92345679012351</v>
      </c>
      <c r="JZ16" s="159">
        <v>12</v>
      </c>
      <c r="KA16" s="160">
        <f t="shared" si="142"/>
        <v>52</v>
      </c>
      <c r="KB16" s="161">
        <f t="shared" si="143"/>
        <v>-8.6419753086419748E-2</v>
      </c>
      <c r="KC16" s="161">
        <f t="shared" si="144"/>
        <v>0.39506172839506171</v>
      </c>
      <c r="KD16" s="161">
        <f t="shared" si="145"/>
        <v>0.69135802469135799</v>
      </c>
      <c r="KE16" s="26">
        <f t="shared" si="146"/>
        <v>733.3599999999999</v>
      </c>
      <c r="KG16" s="159">
        <v>12</v>
      </c>
      <c r="KH16" s="160">
        <f t="shared" si="147"/>
        <v>45.451111111111111</v>
      </c>
      <c r="KI16" s="161">
        <f t="shared" si="148"/>
        <v>-8.6419753086419748E-2</v>
      </c>
      <c r="KJ16" s="161">
        <f t="shared" si="149"/>
        <v>0.39506172839506165</v>
      </c>
      <c r="KK16" s="161">
        <f t="shared" si="150"/>
        <v>0.69135802469135799</v>
      </c>
      <c r="KL16" s="26">
        <f t="shared" si="151"/>
        <v>760.00987654320966</v>
      </c>
      <c r="KN16" s="159">
        <v>12</v>
      </c>
      <c r="KO16" s="160">
        <f t="shared" si="152"/>
        <v>-43.26</v>
      </c>
      <c r="KP16" s="161">
        <f t="shared" si="153"/>
        <v>-8.6419753086419762E-2</v>
      </c>
      <c r="KQ16" s="161">
        <f t="shared" si="154"/>
        <v>0.39506172839506171</v>
      </c>
      <c r="KR16" s="161">
        <f t="shared" si="155"/>
        <v>0.6913580246913581</v>
      </c>
      <c r="KS16" s="26">
        <f t="shared" si="156"/>
        <v>412.8316049382716</v>
      </c>
      <c r="KU16" s="159">
        <v>12</v>
      </c>
      <c r="KV16" s="160">
        <f t="shared" si="157"/>
        <v>-30.799999999999997</v>
      </c>
      <c r="KW16" s="161">
        <f t="shared" si="158"/>
        <v>-8.6419753086419748E-2</v>
      </c>
      <c r="KX16" s="161">
        <f t="shared" si="159"/>
        <v>0.39506172839506171</v>
      </c>
      <c r="KY16" s="161">
        <f t="shared" si="160"/>
        <v>0.69135802469135799</v>
      </c>
      <c r="KZ16" s="26">
        <f t="shared" si="161"/>
        <v>351.7175308641975</v>
      </c>
      <c r="LB16" s="159">
        <v>12</v>
      </c>
      <c r="LC16" s="160">
        <f t="shared" si="162"/>
        <v>-18.899999999999999</v>
      </c>
      <c r="LD16" s="161">
        <f t="shared" si="163"/>
        <v>-8.6419753086419748E-2</v>
      </c>
      <c r="LE16" s="161">
        <f t="shared" si="164"/>
        <v>0.39506172839506165</v>
      </c>
      <c r="LF16" s="161">
        <f t="shared" si="165"/>
        <v>0.69135802469135799</v>
      </c>
      <c r="LG16" s="26">
        <f t="shared" si="166"/>
        <v>286.91555555555556</v>
      </c>
      <c r="LI16" s="159">
        <v>12</v>
      </c>
      <c r="LJ16" s="160">
        <f t="shared" si="167"/>
        <v>-55.645555555555553</v>
      </c>
      <c r="LK16" s="161">
        <f t="shared" si="168"/>
        <v>-8.6419753086419748E-2</v>
      </c>
      <c r="LL16" s="161">
        <f t="shared" si="169"/>
        <v>0.39506172839506171</v>
      </c>
      <c r="LM16" s="161">
        <f t="shared" si="170"/>
        <v>0.69135802469135799</v>
      </c>
      <c r="LN16" s="26">
        <f t="shared" si="171"/>
        <v>462.20641975308638</v>
      </c>
      <c r="LP16" s="159">
        <v>12</v>
      </c>
      <c r="LQ16" s="160">
        <f t="shared" si="172"/>
        <v>-68.067777777777778</v>
      </c>
      <c r="LR16" s="161">
        <f t="shared" si="173"/>
        <v>-8.6419753086419748E-2</v>
      </c>
      <c r="LS16" s="161">
        <f t="shared" si="174"/>
        <v>0.39506172839506176</v>
      </c>
      <c r="LT16" s="161">
        <f t="shared" si="175"/>
        <v>0.69135802469135799</v>
      </c>
      <c r="LU16" s="26">
        <f t="shared" si="176"/>
        <v>532.42469135802469</v>
      </c>
      <c r="LW16" s="159">
        <v>12</v>
      </c>
      <c r="LX16" s="160">
        <f t="shared" si="177"/>
        <v>-73.62</v>
      </c>
      <c r="LY16" s="161">
        <f t="shared" si="178"/>
        <v>-8.6419753086419748E-2</v>
      </c>
      <c r="LZ16" s="161">
        <f t="shared" si="179"/>
        <v>0.39506172839506171</v>
      </c>
      <c r="MA16" s="161">
        <f t="shared" si="180"/>
        <v>0.69135802469135799</v>
      </c>
      <c r="MB16" s="26">
        <f t="shared" si="181"/>
        <v>602.15209876543202</v>
      </c>
      <c r="MD16" s="159">
        <v>12</v>
      </c>
      <c r="ME16" s="160">
        <f t="shared" si="182"/>
        <v>-79.117777777777775</v>
      </c>
      <c r="MF16" s="161">
        <f t="shared" si="183"/>
        <v>-8.6419753086419762E-2</v>
      </c>
      <c r="MG16" s="161">
        <f t="shared" si="184"/>
        <v>0.39506172839506176</v>
      </c>
      <c r="MH16" s="161">
        <f t="shared" si="185"/>
        <v>0.6913580246913581</v>
      </c>
      <c r="MI16" s="26">
        <f t="shared" si="186"/>
        <v>670.80888888888899</v>
      </c>
      <c r="MK16" s="159">
        <v>12</v>
      </c>
      <c r="ML16" s="160">
        <f t="shared" si="187"/>
        <v>-43.26</v>
      </c>
      <c r="MM16" s="161">
        <f t="shared" si="188"/>
        <v>-8.6419753086419762E-2</v>
      </c>
      <c r="MN16" s="161">
        <f t="shared" si="189"/>
        <v>0.39506172839506171</v>
      </c>
      <c r="MO16" s="161">
        <f t="shared" si="190"/>
        <v>0.6913580246913581</v>
      </c>
      <c r="MP16" s="26">
        <f t="shared" si="191"/>
        <v>-847.46567901234573</v>
      </c>
      <c r="MR16" s="159">
        <v>12</v>
      </c>
      <c r="MS16" s="160">
        <f t="shared" si="192"/>
        <v>-30.799999999999997</v>
      </c>
      <c r="MT16" s="161">
        <f t="shared" si="193"/>
        <v>-8.6419753086419748E-2</v>
      </c>
      <c r="MU16" s="161">
        <f t="shared" si="194"/>
        <v>0.39506172839506171</v>
      </c>
      <c r="MV16" s="161">
        <f t="shared" si="195"/>
        <v>0.69135802469135799</v>
      </c>
      <c r="MW16" s="26">
        <f t="shared" si="196"/>
        <v>-943.85679012345668</v>
      </c>
      <c r="MY16" s="159">
        <v>12</v>
      </c>
      <c r="MZ16" s="160">
        <f t="shared" si="197"/>
        <v>-18.899999999999999</v>
      </c>
      <c r="NA16" s="161">
        <f t="shared" si="198"/>
        <v>-8.6419753086419748E-2</v>
      </c>
      <c r="NB16" s="161">
        <f t="shared" si="199"/>
        <v>0.39506172839506165</v>
      </c>
      <c r="NC16" s="161">
        <f t="shared" si="200"/>
        <v>0.69135802469135799</v>
      </c>
      <c r="ND16" s="26">
        <f t="shared" si="201"/>
        <v>-1039.3827160493827</v>
      </c>
      <c r="NF16" s="159">
        <v>12</v>
      </c>
      <c r="NG16" s="160">
        <f t="shared" si="202"/>
        <v>-55.645555555555553</v>
      </c>
      <c r="NH16" s="161">
        <f t="shared" si="203"/>
        <v>-8.6419753086419748E-2</v>
      </c>
      <c r="NI16" s="161">
        <f t="shared" si="204"/>
        <v>0.39506172839506171</v>
      </c>
      <c r="NJ16" s="161">
        <f t="shared" si="205"/>
        <v>0.69135802469135799</v>
      </c>
      <c r="NK16" s="26">
        <f t="shared" si="206"/>
        <v>-754.3871604938272</v>
      </c>
      <c r="NM16" s="159">
        <v>12</v>
      </c>
      <c r="NN16" s="160">
        <f t="shared" si="207"/>
        <v>-68.067777777777778</v>
      </c>
      <c r="NO16" s="161">
        <f t="shared" si="208"/>
        <v>-8.6419753086419748E-2</v>
      </c>
      <c r="NP16" s="161">
        <f t="shared" si="209"/>
        <v>0.39506172839506176</v>
      </c>
      <c r="NQ16" s="161">
        <f t="shared" si="210"/>
        <v>0.69135802469135799</v>
      </c>
      <c r="NR16" s="26">
        <f t="shared" si="211"/>
        <v>-653.23358024691356</v>
      </c>
      <c r="NT16" s="159">
        <v>12</v>
      </c>
      <c r="NU16" s="160">
        <f t="shared" si="212"/>
        <v>-73.62</v>
      </c>
      <c r="NV16" s="161">
        <f t="shared" si="213"/>
        <v>-8.6419753086419748E-2</v>
      </c>
      <c r="NW16" s="161">
        <f t="shared" si="214"/>
        <v>0.39506172839506171</v>
      </c>
      <c r="NX16" s="161">
        <f t="shared" si="215"/>
        <v>0.69135802469135799</v>
      </c>
      <c r="NY16" s="26">
        <f t="shared" si="216"/>
        <v>-546.83160493827154</v>
      </c>
      <c r="OA16" s="159">
        <v>12</v>
      </c>
      <c r="OB16" s="160">
        <f t="shared" si="217"/>
        <v>-79.117777777777775</v>
      </c>
      <c r="OC16" s="161">
        <f t="shared" si="276"/>
        <v>-8.6419753086419762E-2</v>
      </c>
      <c r="OD16" s="161">
        <f t="shared" si="277"/>
        <v>0.39506172839506176</v>
      </c>
      <c r="OE16" s="161">
        <f t="shared" si="278"/>
        <v>0.6913580246913581</v>
      </c>
      <c r="OF16" s="26">
        <f t="shared" si="279"/>
        <v>-441.10814814814819</v>
      </c>
      <c r="OH16" s="159">
        <v>12</v>
      </c>
      <c r="OI16" s="160">
        <f t="shared" si="222"/>
        <v>68.64</v>
      </c>
      <c r="OJ16" s="161">
        <f t="shared" si="223"/>
        <v>-8.6419753086419748E-2</v>
      </c>
      <c r="OK16" s="161">
        <f t="shared" si="224"/>
        <v>0.39506172839506176</v>
      </c>
      <c r="OL16" s="161">
        <f t="shared" si="225"/>
        <v>0.69135802469135799</v>
      </c>
      <c r="OM16" s="26">
        <f t="shared" si="226"/>
        <v>-681.51209876543203</v>
      </c>
      <c r="OO16" s="159">
        <v>12</v>
      </c>
      <c r="OP16" s="160">
        <f t="shared" si="227"/>
        <v>74.06</v>
      </c>
      <c r="OQ16" s="161">
        <f t="shared" si="228"/>
        <v>-8.6419753086419762E-2</v>
      </c>
      <c r="OR16" s="161">
        <f t="shared" si="229"/>
        <v>0.39506172839506176</v>
      </c>
      <c r="OS16" s="161">
        <f t="shared" si="230"/>
        <v>0.6913580246913581</v>
      </c>
      <c r="OT16" s="26">
        <f t="shared" si="231"/>
        <v>-784.91160493827169</v>
      </c>
      <c r="OV16" s="159">
        <v>12</v>
      </c>
      <c r="OW16" s="160">
        <f t="shared" si="232"/>
        <v>79.42</v>
      </c>
      <c r="OX16" s="161">
        <f t="shared" si="233"/>
        <v>-8.6419753086419748E-2</v>
      </c>
      <c r="OY16" s="161">
        <f t="shared" si="234"/>
        <v>0.39506172839506176</v>
      </c>
      <c r="OZ16" s="161">
        <f t="shared" si="235"/>
        <v>0.69135802469135799</v>
      </c>
      <c r="PA16" s="26">
        <f t="shared" si="236"/>
        <v>-888.5244444444445</v>
      </c>
      <c r="PC16" s="159">
        <v>12</v>
      </c>
      <c r="PD16" s="160">
        <f t="shared" si="237"/>
        <v>63</v>
      </c>
      <c r="PE16" s="161">
        <f t="shared" si="238"/>
        <v>-8.6419753086419748E-2</v>
      </c>
      <c r="PF16" s="161">
        <f t="shared" si="239"/>
        <v>0.39506172839506171</v>
      </c>
      <c r="PG16" s="161">
        <f t="shared" si="240"/>
        <v>0.69135802469135799</v>
      </c>
      <c r="PH16" s="26">
        <f t="shared" si="241"/>
        <v>-574.62617283950613</v>
      </c>
      <c r="PJ16" s="159">
        <v>12</v>
      </c>
      <c r="PK16" s="160">
        <f t="shared" si="242"/>
        <v>57.46</v>
      </c>
      <c r="PL16" s="161">
        <f t="shared" si="243"/>
        <v>-8.6419753086419748E-2</v>
      </c>
      <c r="PM16" s="161">
        <f t="shared" si="244"/>
        <v>0.39506172839506171</v>
      </c>
      <c r="PN16" s="161">
        <f t="shared" si="245"/>
        <v>0.69135802469135799</v>
      </c>
      <c r="PO16" s="26">
        <f t="shared" si="246"/>
        <v>-472.23999999999995</v>
      </c>
      <c r="PQ16" s="159">
        <v>12</v>
      </c>
      <c r="PR16" s="160">
        <f t="shared" si="247"/>
        <v>52</v>
      </c>
      <c r="PS16" s="161">
        <f t="shared" si="248"/>
        <v>-8.6419753086419748E-2</v>
      </c>
      <c r="PT16" s="161">
        <f t="shared" si="249"/>
        <v>0.39506172839506171</v>
      </c>
      <c r="PU16" s="161">
        <f t="shared" si="250"/>
        <v>0.69135802469135799</v>
      </c>
      <c r="PV16" s="26">
        <f t="shared" si="251"/>
        <v>-366.03160493827158</v>
      </c>
      <c r="PX16" s="159">
        <v>12</v>
      </c>
      <c r="PY16" s="160">
        <f t="shared" si="252"/>
        <v>45.451111111111111</v>
      </c>
      <c r="PZ16" s="161">
        <f t="shared" si="253"/>
        <v>-8.6419753086419748E-2</v>
      </c>
      <c r="QA16" s="161">
        <f t="shared" si="254"/>
        <v>0.39506172839506165</v>
      </c>
      <c r="QB16" s="161">
        <f t="shared" si="255"/>
        <v>0.69135802469135799</v>
      </c>
      <c r="QC16" s="26">
        <f t="shared" si="256"/>
        <v>-261.41432098765426</v>
      </c>
      <c r="QE16" s="159">
        <v>2</v>
      </c>
      <c r="QF16" s="162">
        <v>1</v>
      </c>
      <c r="QG16" s="304" t="s">
        <v>18</v>
      </c>
      <c r="QH16" s="12">
        <v>-60</v>
      </c>
      <c r="QI16" s="161">
        <f>(($F$13-$Z$8)*($F$13-$AD$8))/(($V$8-$Z$8)*($V$8-$AD$8))</f>
        <v>6.3742851832868175E-3</v>
      </c>
      <c r="QJ16" s="161">
        <f>(($F$13-$V$8)*($F$13-$AD$8))/(($Z$8-$V$8)*($Z$8-$AD$8))</f>
        <v>-2.5338631103780703E-2</v>
      </c>
      <c r="QK16" s="161">
        <f>(($F$13-$V$8)*($F$13-$Z$8))/(($AD$8-$V$8)*($AD$8-$Z$8))</f>
        <v>1.018964345920494</v>
      </c>
      <c r="QL16" s="92">
        <f>QI16*$X$8+QJ16*$AB$8+QK16*$AF$8</f>
        <v>396.18374806057921</v>
      </c>
      <c r="QM16" s="16">
        <f>$V$8</f>
        <v>406.67</v>
      </c>
      <c r="QN16" s="16">
        <f>$AF$8</f>
        <v>402.13</v>
      </c>
      <c r="QO16" s="167">
        <f t="shared" si="257"/>
        <v>7.5974847901629479E-3</v>
      </c>
      <c r="QP16" s="34"/>
      <c r="QQ16" s="159">
        <v>2</v>
      </c>
      <c r="QR16" s="162">
        <v>1</v>
      </c>
      <c r="QS16" s="304" t="s">
        <v>18</v>
      </c>
      <c r="QT16" s="12">
        <v>-60</v>
      </c>
      <c r="QU16" s="161">
        <f>(($F$13-$AT$8)*($F$13-$AX$8))/(($AP$8-$AT$8)*($AP$8-$AX$8))</f>
        <v>2.0881316228202055E-2</v>
      </c>
      <c r="QV16" s="161">
        <f>(($F$13-$AP$8)*($F$13-$AX$8))/(($AT$8-$AP$8)*($AT$8-$AX$8))</f>
        <v>-8.1913197073719038E-2</v>
      </c>
      <c r="QW16" s="161">
        <f>(($F$13-$AP$8)*($F$13-$AT$8))/(($AX$8-$AP$8)*($AX$8-$AT$8))</f>
        <v>1.0610318808455168</v>
      </c>
      <c r="QX16" s="92">
        <f>QU16*$AR$8+QV16*$AV$8+QW16*$AZ$8</f>
        <v>390.25666421602961</v>
      </c>
      <c r="QY16" s="16">
        <f>$AP$8</f>
        <v>127.52</v>
      </c>
      <c r="QZ16" s="16">
        <f>$AZ$8</f>
        <v>415.98</v>
      </c>
      <c r="RA16" s="163">
        <f t="shared" si="258"/>
        <v>7.7128727732213454E-3</v>
      </c>
    </row>
    <row r="17" spans="2:469" ht="15" customHeight="1">
      <c r="B17" s="292"/>
      <c r="C17" s="313"/>
      <c r="D17" s="313"/>
      <c r="E17" s="180" t="s">
        <v>323</v>
      </c>
      <c r="F17" s="169">
        <v>-9.9499999999999993</v>
      </c>
      <c r="G17" s="175" t="s">
        <v>72</v>
      </c>
      <c r="H17" s="176">
        <v>3</v>
      </c>
      <c r="I17" s="177">
        <f>I16</f>
        <v>4</v>
      </c>
      <c r="J17" s="178" t="s">
        <v>318</v>
      </c>
      <c r="K17" s="179" t="str">
        <f>IF(ISBLANK(F17),"-", (IF((IF(I16=1,((IF(F18=30,$RA$32,IF(F18=60,$RA$36,IF(F18=90,$RA$40,IF(F18=-30,$RA$44,IF(F18=-60,$RA$48,IF(F18=-90,$RA$52,IF(F18=0,$RA$56,(IF(AND(F18&gt;60,F18&lt;90),MAX($RA$36,$RA$40),IF(AND(F18&gt;30,F18&lt;60),MAX($RA$32,$RA$36),IF(AND(F18&gt;0,F18&lt;30),MAX($RA$56,$RA$32),IF(AND(F18&gt;-30,F18&lt;0),MAX($RA$44,$RA$56),IF(AND(F18&gt;-60,F18&lt;-30),MAX($RA$48,$RA$44),IF(AND(F18&gt;-90,F18&lt;-60),MAX($RA$52,$RA$48),"-")))))))))))))))),IF(I16=2,((IF(F18=30,$RA$33,IF(F18=60,$RA$37,IF(F18=90,$RA$41,IF(F18=-30,$RA$45,IF(F18=-60,$RA$49,IF(F18=-90,$RA$53,IF(F18=0,$RA$57, (IF(AND(F18&gt;60,F18&lt;90),MAX($RA$37,$RA$41),IF(AND(F18&gt;30,F18&lt;60),MAX($RA$33,$RA$37),IF(AND(F18&gt;0,F18&lt;30),MAX($RA$57,$RA$33),IF(AND(F18&gt;-30,F18&lt;0),MAX($RA$45,$RA$57),IF(AND(F18&gt;-60,F18&lt;-30),MAX($RA$49,$RA$45),IF(AND(F18&gt;-90,F18&lt;-60),MAX($RA$53,$RA$49),"-")))))))))))))))),IF(I16=3,((IF(F18=30,$RA$34,IF(F18=60,$RA$38,IF(F18=90,$RA$42,IF(F18=-30,$RA$46,IF(F18=-60,$RA$50,IF(F18=-90,$RA$54,IF(F18=0,$RA$58, (IF(AND(F18&gt;60,F18&lt;90),MAX($RA$38,$RA$42),IF(AND(F18&gt;30,F18&lt;60),MAX($RA$34,$RA$38),IF(AND(F18&gt;0,F18&lt;30),MAX($RA$58,$RA$34),IF(AND(F18&gt;-30,F18&lt;0),MAX($RA$46,$RA$58),IF(AND(F18&gt;-60,F18&lt;-30),MAX($RA$50,$RA$46),IF(AND(F18&gt;-90,F18&lt;-60),MAX($RA$54,$RA$50),"-")))))))))))))))),IF(I16=4,((IF(F18=30,$RA$35,IF(F18=60,$RA$39,IF(F18=90,$RA$43,IF(F18=-30,$RA$47,IF(F18=-60,$RA$51,IF(F18=-90,$RA$55,IF(F18=0,$RA$59,(IF(AND(F18&gt;60,F18&lt;90),MAX($RA$39,$RA$43),IF(AND(F18&gt;30,F18&lt;60),MAX($RA$35,$RA$39),IF(AND(F18&gt;0,F18&lt;30),MAX($RA$59,$RA$35),IF(AND(F18&gt;-30,F18&lt;0),MAX($RA$47,$RA$59),IF(AND(F18&gt;-60,F18&lt;-30),MAX($RA$51,$RA$47),IF(AND(F18&gt;-90,F18&lt;-60),MAX($RA$55,$RA$51),"-")))))))))))))))),"-")))))&lt;=1,"aprovado","reprovado")))</f>
        <v>aprovado</v>
      </c>
      <c r="L17" s="179" t="str">
        <f>IF(ISBLANK(F17),"-", (IF((IF(I16=1,((IF(F18=30,$QO$32,IF(F18=60,$QO$36,IF(F18=90,$QO$40,IF(F18=-30,$QO$44,IF(F18=-60,$QO$48,IF(F18=-90,$QO$52,IF(F18=0,$QO$56,(IF(AND(F18&gt;60,F18&lt;90),MAX($QO$36,$QO$40),IF(AND(F18&gt;30,F18&lt;60),MAX($QO$32,$QO$36),IF(AND(F18&gt;0,F18&lt;30),MAX($QO$56,$QO$32),IF(AND(F18&gt;-30,F18&lt;0),MAX($QO$44,$QO$56),IF(AND(F18&gt;-60,F18&lt;-30),MAX($QO$48,$QO$44),IF(AND(F18&gt;-90,F18&lt;-60),MAX($QO$52,$QO$48),"-")))))))))))))))),IF(I16=2,((IF(F18=30,$QO$33,IF(F18=60,$QO$37,IF(F18=90,$QO$41,IF(F18=-30,$QO$45,IF(F18=-60,$QO$49,IF(F18=-90,$QO$53,IF(F18=0,$QO$57, (IF(AND(F18&gt;60,F18&lt;90),MAX($QO$37,$QO$41),IF(AND(F18&gt;30,F18&lt;60),MAX($QO$33,$QO$37),IF(AND(F18&gt;0,F18&lt;30),MAX($QO$57,$QO$33),IF(AND(F18&gt;-30,F18&lt;0),MAX($QO$45,$QO$57),IF(AND(F18&gt;-60,F18&lt;-30),MAX($QO$49,$QO$45),IF(AND(F18&gt;-90,F18&lt;-60),MAX($QO$53,$QO$49),"-")))))))))))))))),IF(I16=3,((IF(F18=30,$QO$34,IF(F18=60,$QO$38,IF(F18=90,$QO$42,IF(F18=-30,$QO$46,IF(F18=-60,$QO$50,IF(F18=-90,$QO$54,IF(F18=0,$QO$58, (IF(AND(F18&gt;60,F18&lt;90),MAX($QO$38,$QO$42),IF(AND(F18&gt;30,F18&lt;60),MAX($QO$34,$QO$38),IF(AND(F18&gt;0,F18&lt;30),MAX($QO$58,$QO$34),IF(AND(F18&gt;-30,F18&lt;0),MAX($QO$46,$QO$58),IF(AND(F18&gt;-60,F18&lt;-30),MAX($QO$50,$QO$46),IF(AND(F18&gt;-90,F18&lt;-60),MAX($QO$54,$QO$50),"-")))))))))))))))),IF(I16=4,((IF(F18=30,$QO$35,IF(F18=60,$QO$39,IF(F18=90,$QO$43,IF(F18=-30,$QO$47,IF(F18=-60,$QO$51,IF(F18=-90,$QO$55,IF(F18=0,$QO$59,(IF(AND(F18&gt;60,F18&lt;90),MAX($QO$39,$QO$43),IF(AND(F18&gt;30,F18&lt;60),MAX($QO$35,$QO$39),IF(AND(F18&gt;0,F18&lt;30),MAX($QO$59,$QO$35),IF(AND(F18&gt;-30,F18&lt;0),MAX($QO$47,$QO$59),IF(AND(F18&gt;-60,F18&lt;-30),MAX($QO$51,$QO$47),IF(AND(F18&gt;-90,F18&lt;-60),MAX($QO$55,$QO$51),"-")))))))))))))))),"-")))))&lt;=1,"aprovado","reprovado")))</f>
        <v>aprovado</v>
      </c>
      <c r="M17" s="316"/>
      <c r="O17" s="159">
        <v>13</v>
      </c>
      <c r="P17" s="164" t="s">
        <v>151</v>
      </c>
      <c r="Q17" s="164" t="s">
        <v>319</v>
      </c>
      <c r="R17" s="12">
        <v>-180</v>
      </c>
      <c r="S17" s="164" t="s">
        <v>299</v>
      </c>
      <c r="T17" s="162">
        <v>0</v>
      </c>
      <c r="U17" s="8" t="s">
        <v>71</v>
      </c>
      <c r="V17" s="101">
        <f>Gooseneck!$M$33</f>
        <v>-495.6</v>
      </c>
      <c r="W17" s="111" t="s">
        <v>72</v>
      </c>
      <c r="X17" s="101">
        <v>0</v>
      </c>
      <c r="Y17" s="111" t="s">
        <v>72</v>
      </c>
      <c r="Z17" s="101">
        <f>Gooseneck!$M$36</f>
        <v>-247.8</v>
      </c>
      <c r="AA17" s="111" t="s">
        <v>72</v>
      </c>
      <c r="AB17" s="101">
        <f>Gooseneck!$O$36</f>
        <v>389.75</v>
      </c>
      <c r="AC17" s="111" t="s">
        <v>72</v>
      </c>
      <c r="AD17" s="101">
        <v>0</v>
      </c>
      <c r="AE17" s="111" t="s">
        <v>72</v>
      </c>
      <c r="AF17" s="101">
        <f>Gooseneck!$O$18</f>
        <v>556.07000000000005</v>
      </c>
      <c r="AG17" s="165" t="s">
        <v>72</v>
      </c>
      <c r="AH17" s="166"/>
      <c r="AI17" s="159">
        <v>13</v>
      </c>
      <c r="AJ17" s="164" t="s">
        <v>151</v>
      </c>
      <c r="AK17" s="164" t="s">
        <v>319</v>
      </c>
      <c r="AL17" s="12">
        <v>-180</v>
      </c>
      <c r="AM17" s="164" t="s">
        <v>299</v>
      </c>
      <c r="AN17" s="162">
        <v>0</v>
      </c>
      <c r="AO17" s="8" t="s">
        <v>71</v>
      </c>
      <c r="AP17" s="101">
        <f>'Conector@11000 psi'!$M$33</f>
        <v>-200.39</v>
      </c>
      <c r="AQ17" s="111" t="s">
        <v>72</v>
      </c>
      <c r="AR17" s="101">
        <v>0</v>
      </c>
      <c r="AS17" s="111" t="s">
        <v>72</v>
      </c>
      <c r="AT17" s="101">
        <f>'Conector@11000 psi'!$M$36</f>
        <v>-100.19499999999999</v>
      </c>
      <c r="AU17" s="111" t="s">
        <v>72</v>
      </c>
      <c r="AV17" s="101">
        <f>'Conector@11000 psi'!$O$36</f>
        <v>326.82</v>
      </c>
      <c r="AW17" s="111" t="s">
        <v>72</v>
      </c>
      <c r="AX17" s="101">
        <v>0</v>
      </c>
      <c r="AY17" s="111" t="s">
        <v>72</v>
      </c>
      <c r="AZ17" s="101">
        <f>'Conector@11000 psi'!$O$18</f>
        <v>653.67999999999995</v>
      </c>
      <c r="BA17" s="165" t="s">
        <v>72</v>
      </c>
      <c r="BC17" s="159">
        <v>13</v>
      </c>
      <c r="BD17" s="160">
        <f t="shared" si="259"/>
        <v>57.3125</v>
      </c>
      <c r="BE17" s="161">
        <f t="shared" si="0"/>
        <v>-9.375E-2</v>
      </c>
      <c r="BF17" s="161">
        <f t="shared" si="1"/>
        <v>0.4375</v>
      </c>
      <c r="BG17" s="161">
        <f t="shared" si="2"/>
        <v>0.65625</v>
      </c>
      <c r="BH17" s="26">
        <f t="shared" si="3"/>
        <v>422.59875</v>
      </c>
      <c r="BJ17" s="159">
        <v>13</v>
      </c>
      <c r="BK17" s="160">
        <f t="shared" si="260"/>
        <v>63.802500000000002</v>
      </c>
      <c r="BL17" s="161">
        <f t="shared" si="4"/>
        <v>-9.375E-2</v>
      </c>
      <c r="BM17" s="161">
        <f t="shared" si="5"/>
        <v>0.43749999999999994</v>
      </c>
      <c r="BN17" s="161">
        <f t="shared" si="6"/>
        <v>0.65624999999999989</v>
      </c>
      <c r="BO17" s="26">
        <f t="shared" si="7"/>
        <v>344.78062499999993</v>
      </c>
      <c r="BQ17" s="159">
        <v>13</v>
      </c>
      <c r="BR17" s="160">
        <f t="shared" si="261"/>
        <v>70.333749999999995</v>
      </c>
      <c r="BS17" s="161">
        <f t="shared" si="8"/>
        <v>-9.3749999999999986E-2</v>
      </c>
      <c r="BT17" s="161">
        <f t="shared" si="9"/>
        <v>0.43749999999999994</v>
      </c>
      <c r="BU17" s="161">
        <f t="shared" si="10"/>
        <v>0.65624999999999989</v>
      </c>
      <c r="BV17" s="26">
        <f t="shared" si="11"/>
        <v>264.823125</v>
      </c>
      <c r="BX17" s="159">
        <v>13</v>
      </c>
      <c r="BY17" s="160">
        <f t="shared" si="262"/>
        <v>50.833750000000002</v>
      </c>
      <c r="BZ17" s="161">
        <f t="shared" si="12"/>
        <v>-9.3749999999999986E-2</v>
      </c>
      <c r="CA17" s="161">
        <f t="shared" si="13"/>
        <v>0.43749999999999994</v>
      </c>
      <c r="CB17" s="161">
        <f t="shared" si="14"/>
        <v>0.65624999999999989</v>
      </c>
      <c r="CC17" s="26">
        <f t="shared" si="15"/>
        <v>498.2403124999999</v>
      </c>
      <c r="CE17" s="159">
        <v>13</v>
      </c>
      <c r="CF17" s="160">
        <f t="shared" si="263"/>
        <v>44.244999999999997</v>
      </c>
      <c r="CG17" s="161">
        <f t="shared" si="16"/>
        <v>-9.3749999999999986E-2</v>
      </c>
      <c r="CH17" s="161">
        <f t="shared" si="17"/>
        <v>0.4375</v>
      </c>
      <c r="CI17" s="161">
        <f t="shared" si="18"/>
        <v>0.65625</v>
      </c>
      <c r="CJ17" s="26">
        <f t="shared" si="19"/>
        <v>575.25125000000003</v>
      </c>
      <c r="CL17" s="159">
        <v>13</v>
      </c>
      <c r="CM17" s="160">
        <f t="shared" si="264"/>
        <v>37.708750000000002</v>
      </c>
      <c r="CN17" s="161">
        <f t="shared" si="20"/>
        <v>-9.3749999999999986E-2</v>
      </c>
      <c r="CO17" s="161">
        <f t="shared" si="21"/>
        <v>0.4375</v>
      </c>
      <c r="CP17" s="161">
        <f t="shared" si="22"/>
        <v>0.65624999999999989</v>
      </c>
      <c r="CQ17" s="26">
        <f t="shared" si="23"/>
        <v>641.62656249999998</v>
      </c>
      <c r="CS17" s="159">
        <v>13</v>
      </c>
      <c r="CT17" s="160">
        <f t="shared" si="265"/>
        <v>31.125</v>
      </c>
      <c r="CU17" s="161">
        <f t="shared" si="24"/>
        <v>-9.375E-2</v>
      </c>
      <c r="CV17" s="161">
        <f t="shared" si="25"/>
        <v>0.4375</v>
      </c>
      <c r="CW17" s="161">
        <f t="shared" si="26"/>
        <v>0.65625</v>
      </c>
      <c r="CX17" s="26">
        <f t="shared" si="27"/>
        <v>707.46156250000001</v>
      </c>
      <c r="CZ17" s="159">
        <v>13</v>
      </c>
      <c r="DA17" s="160">
        <f t="shared" si="266"/>
        <v>-42.291249999999998</v>
      </c>
      <c r="DB17" s="161">
        <f t="shared" si="28"/>
        <v>-9.375E-2</v>
      </c>
      <c r="DC17" s="161">
        <f t="shared" si="29"/>
        <v>0.4375</v>
      </c>
      <c r="DD17" s="161">
        <f t="shared" si="30"/>
        <v>0.65625</v>
      </c>
      <c r="DE17" s="26">
        <f t="shared" si="31"/>
        <v>293.95187499999997</v>
      </c>
      <c r="DG17" s="159">
        <v>13</v>
      </c>
      <c r="DH17" s="160">
        <f t="shared" si="267"/>
        <v>-34.358750000000001</v>
      </c>
      <c r="DI17" s="161">
        <f t="shared" si="268"/>
        <v>-9.375E-2</v>
      </c>
      <c r="DJ17" s="161">
        <f t="shared" si="269"/>
        <v>0.43750000000000006</v>
      </c>
      <c r="DK17" s="161">
        <f t="shared" si="270"/>
        <v>0.65625</v>
      </c>
      <c r="DL17" s="26">
        <f t="shared" si="271"/>
        <v>224.13124999999999</v>
      </c>
      <c r="DM17" s="34"/>
      <c r="DN17" s="159">
        <v>13</v>
      </c>
      <c r="DO17" s="160">
        <f t="shared" si="272"/>
        <v>-26.317499999999999</v>
      </c>
      <c r="DP17" s="161">
        <f t="shared" si="36"/>
        <v>-9.3749999999999986E-2</v>
      </c>
      <c r="DQ17" s="161">
        <f t="shared" si="37"/>
        <v>0.43749999999999994</v>
      </c>
      <c r="DR17" s="161">
        <f t="shared" si="38"/>
        <v>0.65625</v>
      </c>
      <c r="DS17" s="26">
        <f t="shared" si="39"/>
        <v>150.58750000000001</v>
      </c>
      <c r="DT17" s="34"/>
      <c r="DU17" s="159">
        <v>13</v>
      </c>
      <c r="DV17" s="160">
        <f t="shared" si="273"/>
        <v>-48.883749999999999</v>
      </c>
      <c r="DW17" s="161">
        <f t="shared" si="40"/>
        <v>-9.3750000000000014E-2</v>
      </c>
      <c r="DX17" s="161">
        <f t="shared" si="41"/>
        <v>0.4375</v>
      </c>
      <c r="DY17" s="161">
        <f t="shared" si="42"/>
        <v>0.65625</v>
      </c>
      <c r="DZ17" s="26">
        <f t="shared" si="43"/>
        <v>370.51218749999998</v>
      </c>
      <c r="EA17" s="34"/>
      <c r="EB17" s="159">
        <v>13</v>
      </c>
      <c r="EC17" s="160">
        <f t="shared" si="274"/>
        <v>-55.416249999999998</v>
      </c>
      <c r="ED17" s="161">
        <f t="shared" si="44"/>
        <v>-9.375E-2</v>
      </c>
      <c r="EE17" s="161">
        <f t="shared" si="45"/>
        <v>0.4375</v>
      </c>
      <c r="EF17" s="161">
        <f t="shared" si="46"/>
        <v>0.65625</v>
      </c>
      <c r="EG17" s="26">
        <f t="shared" si="47"/>
        <v>468.47500000000002</v>
      </c>
      <c r="EH17" s="34"/>
      <c r="EI17" s="159">
        <v>13</v>
      </c>
      <c r="EJ17" s="160">
        <f t="shared" si="275"/>
        <v>-61.95</v>
      </c>
      <c r="EK17" s="161">
        <f t="shared" si="48"/>
        <v>-9.375E-2</v>
      </c>
      <c r="EL17" s="161">
        <f t="shared" si="49"/>
        <v>0.43750000000000006</v>
      </c>
      <c r="EM17" s="161">
        <f t="shared" si="50"/>
        <v>0.65625000000000011</v>
      </c>
      <c r="EN17" s="26">
        <f t="shared" si="51"/>
        <v>535.43656250000015</v>
      </c>
      <c r="EP17" s="159">
        <v>13</v>
      </c>
      <c r="EQ17" s="160">
        <f t="shared" si="52"/>
        <v>-68.510000000000005</v>
      </c>
      <c r="ER17" s="161">
        <f t="shared" si="53"/>
        <v>-9.375E-2</v>
      </c>
      <c r="ES17" s="161">
        <f t="shared" si="54"/>
        <v>0.4375</v>
      </c>
      <c r="ET17" s="161">
        <f t="shared" si="55"/>
        <v>0.65625000000000011</v>
      </c>
      <c r="EU17" s="26">
        <f t="shared" si="56"/>
        <v>601.96281250000004</v>
      </c>
      <c r="EW17" s="159">
        <v>13</v>
      </c>
      <c r="EX17" s="160">
        <f t="shared" si="57"/>
        <v>-42.291249999999998</v>
      </c>
      <c r="EY17" s="161">
        <f t="shared" si="58"/>
        <v>-9.375E-2</v>
      </c>
      <c r="EZ17" s="161">
        <f t="shared" si="59"/>
        <v>0.4375</v>
      </c>
      <c r="FA17" s="161">
        <f t="shared" si="60"/>
        <v>0.65625</v>
      </c>
      <c r="FB17" s="26">
        <f t="shared" si="61"/>
        <v>-740.23249999999996</v>
      </c>
      <c r="FD17" s="159">
        <v>13</v>
      </c>
      <c r="FE17" s="160">
        <f t="shared" si="62"/>
        <v>-34.358750000000001</v>
      </c>
      <c r="FF17" s="161">
        <f t="shared" si="63"/>
        <v>-9.375E-2</v>
      </c>
      <c r="FG17" s="161">
        <f t="shared" si="64"/>
        <v>0.43750000000000006</v>
      </c>
      <c r="FH17" s="161">
        <f t="shared" si="65"/>
        <v>0.65625</v>
      </c>
      <c r="FI17" s="26">
        <f t="shared" si="66"/>
        <v>-791.23625000000015</v>
      </c>
      <c r="FK17" s="159">
        <v>13</v>
      </c>
      <c r="FL17" s="160">
        <f t="shared" si="67"/>
        <v>-35.089999999999996</v>
      </c>
      <c r="FM17" s="161">
        <f t="shared" si="68"/>
        <v>-0.1111111111111111</v>
      </c>
      <c r="FN17" s="161">
        <f t="shared" si="69"/>
        <v>0.55555555555555547</v>
      </c>
      <c r="FO17" s="161">
        <f t="shared" si="70"/>
        <v>0.55555555555555558</v>
      </c>
      <c r="FP17" s="26">
        <f t="shared" si="71"/>
        <v>-832.99999999999989</v>
      </c>
      <c r="FR17" s="159">
        <v>13</v>
      </c>
      <c r="FS17" s="160">
        <f t="shared" si="72"/>
        <v>-48.883749999999999</v>
      </c>
      <c r="FT17" s="161">
        <f t="shared" si="73"/>
        <v>-9.3750000000000014E-2</v>
      </c>
      <c r="FU17" s="161">
        <f t="shared" si="74"/>
        <v>0.4375</v>
      </c>
      <c r="FV17" s="161">
        <f t="shared" si="75"/>
        <v>0.65625</v>
      </c>
      <c r="FW17" s="26">
        <f t="shared" si="76"/>
        <v>-617.47437500000001</v>
      </c>
      <c r="FY17" s="159">
        <v>13</v>
      </c>
      <c r="FZ17" s="160">
        <f t="shared" si="77"/>
        <v>-55.416249999999998</v>
      </c>
      <c r="GA17" s="161">
        <f t="shared" si="78"/>
        <v>-9.375E-2</v>
      </c>
      <c r="GB17" s="161">
        <f t="shared" si="79"/>
        <v>0.4375</v>
      </c>
      <c r="GC17" s="161">
        <f t="shared" si="80"/>
        <v>0.65625</v>
      </c>
      <c r="GD17" s="26">
        <f t="shared" si="81"/>
        <v>-515.63312500000006</v>
      </c>
      <c r="GF17" s="159">
        <v>13</v>
      </c>
      <c r="GG17" s="160">
        <f t="shared" si="82"/>
        <v>-61.95</v>
      </c>
      <c r="GH17" s="161">
        <f t="shared" si="83"/>
        <v>-9.375E-2</v>
      </c>
      <c r="GI17" s="161">
        <f t="shared" si="84"/>
        <v>0.43750000000000006</v>
      </c>
      <c r="GJ17" s="161">
        <f t="shared" si="85"/>
        <v>0.65625000000000011</v>
      </c>
      <c r="GK17" s="26">
        <f t="shared" si="86"/>
        <v>-414.71718750000002</v>
      </c>
      <c r="GM17" s="159">
        <v>13</v>
      </c>
      <c r="GN17" s="160">
        <f t="shared" si="87"/>
        <v>-68.510000000000005</v>
      </c>
      <c r="GO17" s="161">
        <f t="shared" si="88"/>
        <v>-9.375E-2</v>
      </c>
      <c r="GP17" s="161">
        <f t="shared" si="89"/>
        <v>0.4375</v>
      </c>
      <c r="GQ17" s="161">
        <f t="shared" si="90"/>
        <v>0.65625000000000011</v>
      </c>
      <c r="GR17" s="26">
        <f t="shared" si="91"/>
        <v>-313.3046875</v>
      </c>
      <c r="GT17" s="159">
        <v>13</v>
      </c>
      <c r="GU17" s="160">
        <v>57.31</v>
      </c>
      <c r="GV17" s="275"/>
      <c r="GW17" s="276"/>
      <c r="GX17" s="277"/>
      <c r="GY17" s="26">
        <v>-562.47</v>
      </c>
      <c r="HA17" s="159">
        <v>13</v>
      </c>
      <c r="HB17" s="160">
        <f t="shared" si="92"/>
        <v>63.802500000000002</v>
      </c>
      <c r="HC17" s="161">
        <f t="shared" si="93"/>
        <v>-9.375E-2</v>
      </c>
      <c r="HD17" s="161">
        <f t="shared" si="94"/>
        <v>0.43749999999999994</v>
      </c>
      <c r="HE17" s="161">
        <f t="shared" si="95"/>
        <v>0.65624999999999989</v>
      </c>
      <c r="HF17" s="26">
        <f t="shared" si="96"/>
        <v>-632.01687499999991</v>
      </c>
      <c r="HH17" s="159">
        <v>13</v>
      </c>
      <c r="HI17" s="160">
        <f t="shared" si="97"/>
        <v>70.333749999999995</v>
      </c>
      <c r="HJ17" s="161">
        <f t="shared" si="98"/>
        <v>-9.3749999999999986E-2</v>
      </c>
      <c r="HK17" s="161">
        <f t="shared" si="99"/>
        <v>0.43749999999999994</v>
      </c>
      <c r="HL17" s="161">
        <f t="shared" si="100"/>
        <v>0.65624999999999989</v>
      </c>
      <c r="HM17" s="26">
        <f t="shared" si="101"/>
        <v>-701.35624999999993</v>
      </c>
      <c r="HO17" s="159">
        <v>13</v>
      </c>
      <c r="HP17" s="160">
        <f t="shared" si="102"/>
        <v>50.833750000000002</v>
      </c>
      <c r="HQ17" s="161">
        <f t="shared" si="103"/>
        <v>-9.3749999999999986E-2</v>
      </c>
      <c r="HR17" s="161">
        <f t="shared" si="104"/>
        <v>0.43749999999999994</v>
      </c>
      <c r="HS17" s="161">
        <f t="shared" si="105"/>
        <v>0.65624999999999989</v>
      </c>
      <c r="HT17" s="26">
        <f t="shared" si="106"/>
        <v>-460.70499999999993</v>
      </c>
      <c r="HV17" s="159">
        <v>13</v>
      </c>
      <c r="HW17" s="160">
        <f t="shared" si="107"/>
        <v>44.244999999999997</v>
      </c>
      <c r="HX17" s="161">
        <f t="shared" si="108"/>
        <v>-9.3749999999999986E-2</v>
      </c>
      <c r="HY17" s="161">
        <f t="shared" si="109"/>
        <v>0.4375</v>
      </c>
      <c r="HZ17" s="161">
        <f t="shared" si="110"/>
        <v>0.65625</v>
      </c>
      <c r="IA17" s="26">
        <f t="shared" si="111"/>
        <v>-358.33</v>
      </c>
      <c r="IC17" s="159">
        <v>13</v>
      </c>
      <c r="ID17" s="160">
        <v>37.71</v>
      </c>
      <c r="IE17" s="275"/>
      <c r="IF17" s="276"/>
      <c r="IG17" s="277"/>
      <c r="IH17" s="26">
        <v>-269.22000000000003</v>
      </c>
      <c r="IJ17" s="159">
        <v>13</v>
      </c>
      <c r="IK17" s="160">
        <f t="shared" si="112"/>
        <v>31.125</v>
      </c>
      <c r="IL17" s="161">
        <f t="shared" si="113"/>
        <v>-9.375E-2</v>
      </c>
      <c r="IM17" s="161">
        <f t="shared" si="114"/>
        <v>0.4375</v>
      </c>
      <c r="IN17" s="161">
        <f t="shared" si="115"/>
        <v>0.65625</v>
      </c>
      <c r="IO17" s="26">
        <f t="shared" si="116"/>
        <v>-180.13843750000001</v>
      </c>
      <c r="IQ17" s="159">
        <v>13</v>
      </c>
      <c r="IR17" s="160">
        <f t="shared" si="117"/>
        <v>77.22</v>
      </c>
      <c r="IS17" s="161">
        <f t="shared" si="118"/>
        <v>-9.375E-2</v>
      </c>
      <c r="IT17" s="161">
        <f t="shared" si="119"/>
        <v>0.43749999999999994</v>
      </c>
      <c r="IU17" s="161">
        <f t="shared" si="120"/>
        <v>0.65625</v>
      </c>
      <c r="IV17" s="26">
        <f t="shared" si="121"/>
        <v>540.54437499999995</v>
      </c>
      <c r="IX17" s="159">
        <v>13</v>
      </c>
      <c r="IY17" s="160">
        <f t="shared" si="122"/>
        <v>83.317499999999995</v>
      </c>
      <c r="IZ17" s="161">
        <f t="shared" si="123"/>
        <v>-9.375E-2</v>
      </c>
      <c r="JA17" s="161">
        <f t="shared" si="124"/>
        <v>0.4375</v>
      </c>
      <c r="JB17" s="161">
        <f t="shared" si="125"/>
        <v>0.65625</v>
      </c>
      <c r="JC17" s="26">
        <f t="shared" si="126"/>
        <v>470.448125</v>
      </c>
      <c r="JE17" s="159">
        <v>13</v>
      </c>
      <c r="JF17" s="160">
        <f t="shared" si="127"/>
        <v>89.347499999999997</v>
      </c>
      <c r="JG17" s="161">
        <f t="shared" si="128"/>
        <v>-9.3750000000000014E-2</v>
      </c>
      <c r="JH17" s="161">
        <f t="shared" si="129"/>
        <v>0.43750000000000006</v>
      </c>
      <c r="JI17" s="161">
        <f t="shared" si="130"/>
        <v>0.65625000000000011</v>
      </c>
      <c r="JJ17" s="26">
        <f t="shared" si="131"/>
        <v>398.43125000000009</v>
      </c>
      <c r="JL17" s="159">
        <v>13</v>
      </c>
      <c r="JM17" s="160">
        <f t="shared" si="132"/>
        <v>70.875</v>
      </c>
      <c r="JN17" s="161">
        <f t="shared" si="133"/>
        <v>-9.375E-2</v>
      </c>
      <c r="JO17" s="161">
        <f t="shared" si="134"/>
        <v>0.4375</v>
      </c>
      <c r="JP17" s="161">
        <f t="shared" si="135"/>
        <v>0.65625</v>
      </c>
      <c r="JQ17" s="26">
        <f t="shared" si="136"/>
        <v>608.44437500000004</v>
      </c>
      <c r="JS17" s="159">
        <v>13</v>
      </c>
      <c r="JT17" s="160">
        <f t="shared" si="137"/>
        <v>64.642499999999998</v>
      </c>
      <c r="JU17" s="161">
        <f t="shared" si="138"/>
        <v>-9.375E-2</v>
      </c>
      <c r="JV17" s="161">
        <f t="shared" si="139"/>
        <v>0.4375</v>
      </c>
      <c r="JW17" s="161">
        <f t="shared" si="140"/>
        <v>0.65625</v>
      </c>
      <c r="JX17" s="26">
        <f t="shared" si="141"/>
        <v>676.82562499999995</v>
      </c>
      <c r="JZ17" s="159">
        <v>13</v>
      </c>
      <c r="KA17" s="160">
        <f t="shared" si="142"/>
        <v>58.5</v>
      </c>
      <c r="KB17" s="161">
        <f t="shared" si="143"/>
        <v>-9.375E-2</v>
      </c>
      <c r="KC17" s="161">
        <f t="shared" si="144"/>
        <v>0.4375</v>
      </c>
      <c r="KD17" s="161">
        <f t="shared" si="145"/>
        <v>0.65625</v>
      </c>
      <c r="KE17" s="26">
        <f t="shared" si="146"/>
        <v>742.94718749999993</v>
      </c>
      <c r="KG17" s="159">
        <v>13</v>
      </c>
      <c r="KH17" s="160">
        <f t="shared" si="147"/>
        <v>51.1325</v>
      </c>
      <c r="KI17" s="161">
        <f t="shared" si="148"/>
        <v>-9.375E-2</v>
      </c>
      <c r="KJ17" s="161">
        <f t="shared" si="149"/>
        <v>0.4375</v>
      </c>
      <c r="KK17" s="161">
        <f t="shared" si="150"/>
        <v>0.65625</v>
      </c>
      <c r="KL17" s="26">
        <f t="shared" si="151"/>
        <v>765.16562499999998</v>
      </c>
      <c r="KN17" s="159">
        <v>13</v>
      </c>
      <c r="KO17" s="160">
        <f t="shared" si="152"/>
        <v>-48.667499999999997</v>
      </c>
      <c r="KP17" s="161">
        <f t="shared" si="153"/>
        <v>-9.375E-2</v>
      </c>
      <c r="KQ17" s="161">
        <f t="shared" si="154"/>
        <v>0.43749999999999994</v>
      </c>
      <c r="KR17" s="161">
        <f t="shared" si="155"/>
        <v>0.65625</v>
      </c>
      <c r="KS17" s="26">
        <f t="shared" si="156"/>
        <v>410.046875</v>
      </c>
      <c r="KU17" s="159">
        <v>13</v>
      </c>
      <c r="KV17" s="160">
        <f t="shared" si="157"/>
        <v>-34.65</v>
      </c>
      <c r="KW17" s="161">
        <f t="shared" si="158"/>
        <v>-9.3749999999999986E-2</v>
      </c>
      <c r="KX17" s="161">
        <f t="shared" si="159"/>
        <v>0.43749999999999994</v>
      </c>
      <c r="KY17" s="161">
        <f t="shared" si="160"/>
        <v>0.65624999999999989</v>
      </c>
      <c r="KZ17" s="26">
        <f t="shared" si="161"/>
        <v>349.98687499999994</v>
      </c>
      <c r="LB17" s="159">
        <v>13</v>
      </c>
      <c r="LC17" s="160">
        <f t="shared" si="162"/>
        <v>-21.262499999999999</v>
      </c>
      <c r="LD17" s="161">
        <f t="shared" si="163"/>
        <v>-9.3749999999999986E-2</v>
      </c>
      <c r="LE17" s="161">
        <f t="shared" si="164"/>
        <v>0.43750000000000006</v>
      </c>
      <c r="LF17" s="161">
        <f t="shared" si="165"/>
        <v>0.65625</v>
      </c>
      <c r="LG17" s="26">
        <f t="shared" si="166"/>
        <v>286.17750000000001</v>
      </c>
      <c r="LI17" s="159">
        <v>13</v>
      </c>
      <c r="LJ17" s="160">
        <f t="shared" si="167"/>
        <v>-62.60125</v>
      </c>
      <c r="LK17" s="161">
        <f t="shared" si="168"/>
        <v>-9.3750000000000014E-2</v>
      </c>
      <c r="LL17" s="161">
        <f t="shared" si="169"/>
        <v>0.43750000000000006</v>
      </c>
      <c r="LM17" s="161">
        <f t="shared" si="170"/>
        <v>0.65625000000000011</v>
      </c>
      <c r="LN17" s="26">
        <f t="shared" si="171"/>
        <v>457.5200000000001</v>
      </c>
      <c r="LP17" s="159">
        <v>13</v>
      </c>
      <c r="LQ17" s="160">
        <f t="shared" si="172"/>
        <v>-76.576250000000002</v>
      </c>
      <c r="LR17" s="161">
        <f t="shared" si="173"/>
        <v>-9.375E-2</v>
      </c>
      <c r="LS17" s="161">
        <f t="shared" si="174"/>
        <v>0.43750000000000011</v>
      </c>
      <c r="LT17" s="161">
        <f t="shared" si="175"/>
        <v>0.65625</v>
      </c>
      <c r="LU17" s="26">
        <f t="shared" si="176"/>
        <v>527.87875000000008</v>
      </c>
      <c r="LW17" s="159">
        <v>13</v>
      </c>
      <c r="LX17" s="160">
        <f t="shared" si="177"/>
        <v>-82.822500000000005</v>
      </c>
      <c r="LY17" s="161">
        <f t="shared" si="178"/>
        <v>-9.375E-2</v>
      </c>
      <c r="LZ17" s="161">
        <f t="shared" si="179"/>
        <v>0.43749999999999994</v>
      </c>
      <c r="MA17" s="161">
        <f t="shared" si="180"/>
        <v>0.65625000000000011</v>
      </c>
      <c r="MB17" s="26">
        <f t="shared" si="181"/>
        <v>597.64468750000003</v>
      </c>
      <c r="MD17" s="159">
        <v>13</v>
      </c>
      <c r="ME17" s="160">
        <f t="shared" si="182"/>
        <v>-89.007499999999993</v>
      </c>
      <c r="MF17" s="161">
        <f t="shared" si="183"/>
        <v>-9.375E-2</v>
      </c>
      <c r="MG17" s="161">
        <f t="shared" si="184"/>
        <v>0.4375</v>
      </c>
      <c r="MH17" s="161">
        <f t="shared" si="185"/>
        <v>0.65625</v>
      </c>
      <c r="MI17" s="26">
        <f t="shared" si="186"/>
        <v>666.38249999999994</v>
      </c>
      <c r="MK17" s="159">
        <v>13</v>
      </c>
      <c r="ML17" s="160">
        <f t="shared" si="187"/>
        <v>-48.667499999999997</v>
      </c>
      <c r="MM17" s="161">
        <f t="shared" si="188"/>
        <v>-9.375E-2</v>
      </c>
      <c r="MN17" s="161">
        <f t="shared" si="189"/>
        <v>0.43749999999999994</v>
      </c>
      <c r="MO17" s="161">
        <f t="shared" si="190"/>
        <v>0.65625</v>
      </c>
      <c r="MP17" s="26">
        <f t="shared" si="191"/>
        <v>-859.37031249999995</v>
      </c>
      <c r="MR17" s="159">
        <v>13</v>
      </c>
      <c r="MS17" s="160">
        <f t="shared" si="192"/>
        <v>-34.65</v>
      </c>
      <c r="MT17" s="161">
        <f t="shared" si="193"/>
        <v>-9.3749999999999986E-2</v>
      </c>
      <c r="MU17" s="161">
        <f t="shared" si="194"/>
        <v>0.43749999999999994</v>
      </c>
      <c r="MV17" s="161">
        <f t="shared" si="195"/>
        <v>0.65624999999999989</v>
      </c>
      <c r="MW17" s="26">
        <f t="shared" si="196"/>
        <v>-954.88531249999983</v>
      </c>
      <c r="MY17" s="159">
        <v>13</v>
      </c>
      <c r="MZ17" s="160">
        <f t="shared" si="197"/>
        <v>-21.262499999999999</v>
      </c>
      <c r="NA17" s="161">
        <f t="shared" si="198"/>
        <v>-9.3749999999999986E-2</v>
      </c>
      <c r="NB17" s="161">
        <f t="shared" si="199"/>
        <v>0.43750000000000006</v>
      </c>
      <c r="NC17" s="161">
        <f t="shared" si="200"/>
        <v>0.65625</v>
      </c>
      <c r="ND17" s="26">
        <f t="shared" si="201"/>
        <v>-1049.3984375</v>
      </c>
      <c r="NF17" s="159">
        <v>13</v>
      </c>
      <c r="NG17" s="160">
        <f t="shared" si="202"/>
        <v>-62.60125</v>
      </c>
      <c r="NH17" s="161">
        <f t="shared" si="203"/>
        <v>-9.3750000000000014E-2</v>
      </c>
      <c r="NI17" s="161">
        <f t="shared" si="204"/>
        <v>0.43750000000000006</v>
      </c>
      <c r="NJ17" s="161">
        <f t="shared" si="205"/>
        <v>0.65625000000000011</v>
      </c>
      <c r="NK17" s="26">
        <f t="shared" si="206"/>
        <v>-768.08593750000011</v>
      </c>
      <c r="NM17" s="159">
        <v>13</v>
      </c>
      <c r="NN17" s="160">
        <f t="shared" si="207"/>
        <v>-76.576250000000002</v>
      </c>
      <c r="NO17" s="161">
        <f t="shared" si="208"/>
        <v>-9.375E-2</v>
      </c>
      <c r="NP17" s="161">
        <f t="shared" si="209"/>
        <v>0.43750000000000011</v>
      </c>
      <c r="NQ17" s="161">
        <f t="shared" si="210"/>
        <v>0.65625</v>
      </c>
      <c r="NR17" s="26">
        <f t="shared" si="211"/>
        <v>-667.14156249999996</v>
      </c>
      <c r="NT17" s="159">
        <v>13</v>
      </c>
      <c r="NU17" s="160">
        <f t="shared" si="212"/>
        <v>-82.822500000000005</v>
      </c>
      <c r="NV17" s="161">
        <f t="shared" si="213"/>
        <v>-9.375E-2</v>
      </c>
      <c r="NW17" s="161">
        <f t="shared" si="214"/>
        <v>0.43749999999999994</v>
      </c>
      <c r="NX17" s="161">
        <f t="shared" si="215"/>
        <v>0.65625000000000011</v>
      </c>
      <c r="NY17" s="26">
        <f t="shared" si="216"/>
        <v>-561.02156249999996</v>
      </c>
      <c r="OA17" s="159">
        <v>13</v>
      </c>
      <c r="OB17" s="160">
        <f t="shared" si="217"/>
        <v>-89.007499999999993</v>
      </c>
      <c r="OC17" s="161">
        <f t="shared" si="276"/>
        <v>-9.375E-2</v>
      </c>
      <c r="OD17" s="161">
        <f t="shared" si="277"/>
        <v>0.4375</v>
      </c>
      <c r="OE17" s="161">
        <f t="shared" si="278"/>
        <v>0.65625</v>
      </c>
      <c r="OF17" s="26">
        <f t="shared" si="279"/>
        <v>-455.520625</v>
      </c>
      <c r="OH17" s="159">
        <v>13</v>
      </c>
      <c r="OI17" s="160">
        <f t="shared" si="222"/>
        <v>77.22</v>
      </c>
      <c r="OJ17" s="161">
        <f t="shared" si="223"/>
        <v>-9.375E-2</v>
      </c>
      <c r="OK17" s="161">
        <f t="shared" si="224"/>
        <v>0.43749999999999994</v>
      </c>
      <c r="OL17" s="161">
        <f t="shared" si="225"/>
        <v>0.65625</v>
      </c>
      <c r="OM17" s="26">
        <f t="shared" si="226"/>
        <v>-675.58968750000008</v>
      </c>
      <c r="OO17" s="159">
        <v>13</v>
      </c>
      <c r="OP17" s="160">
        <f t="shared" si="227"/>
        <v>83.317499999999995</v>
      </c>
      <c r="OQ17" s="161">
        <f t="shared" si="228"/>
        <v>-9.375E-2</v>
      </c>
      <c r="OR17" s="161">
        <f t="shared" si="229"/>
        <v>0.4375</v>
      </c>
      <c r="OS17" s="161">
        <f t="shared" si="230"/>
        <v>0.65625</v>
      </c>
      <c r="OT17" s="26">
        <f t="shared" si="231"/>
        <v>-778.86593749999997</v>
      </c>
      <c r="OV17" s="159">
        <v>13</v>
      </c>
      <c r="OW17" s="160">
        <f t="shared" si="232"/>
        <v>89.347499999999997</v>
      </c>
      <c r="OX17" s="161">
        <f t="shared" si="233"/>
        <v>-9.3750000000000014E-2</v>
      </c>
      <c r="OY17" s="161">
        <f t="shared" si="234"/>
        <v>0.43750000000000006</v>
      </c>
      <c r="OZ17" s="161">
        <f t="shared" si="235"/>
        <v>0.65625000000000011</v>
      </c>
      <c r="PA17" s="26">
        <f t="shared" si="236"/>
        <v>-882.3346875000002</v>
      </c>
      <c r="PC17" s="159">
        <v>13</v>
      </c>
      <c r="PD17" s="160">
        <f t="shared" si="237"/>
        <v>70.875</v>
      </c>
      <c r="PE17" s="161">
        <f t="shared" si="238"/>
        <v>-9.375E-2</v>
      </c>
      <c r="PF17" s="161">
        <f t="shared" si="239"/>
        <v>0.4375</v>
      </c>
      <c r="PG17" s="161">
        <f t="shared" si="240"/>
        <v>0.65625</v>
      </c>
      <c r="PH17" s="26">
        <f t="shared" si="241"/>
        <v>-569.01468750000004</v>
      </c>
      <c r="PJ17" s="159">
        <v>13</v>
      </c>
      <c r="PK17" s="160">
        <f t="shared" si="242"/>
        <v>64.642499999999998</v>
      </c>
      <c r="PL17" s="161">
        <f t="shared" si="243"/>
        <v>-9.375E-2</v>
      </c>
      <c r="PM17" s="161">
        <f t="shared" si="244"/>
        <v>0.4375</v>
      </c>
      <c r="PN17" s="161">
        <f t="shared" si="245"/>
        <v>0.65625</v>
      </c>
      <c r="PO17" s="26">
        <f t="shared" si="246"/>
        <v>-466.70531249999999</v>
      </c>
      <c r="PQ17" s="159">
        <v>13</v>
      </c>
      <c r="PR17" s="160">
        <f t="shared" si="247"/>
        <v>58.5</v>
      </c>
      <c r="PS17" s="161">
        <f t="shared" si="248"/>
        <v>-9.375E-2</v>
      </c>
      <c r="PT17" s="161">
        <f t="shared" si="249"/>
        <v>0.4375</v>
      </c>
      <c r="PU17" s="161">
        <f t="shared" si="250"/>
        <v>0.65625</v>
      </c>
      <c r="PV17" s="26">
        <f t="shared" si="251"/>
        <v>-360.7996875</v>
      </c>
      <c r="PX17" s="159">
        <v>13</v>
      </c>
      <c r="PY17" s="160">
        <f t="shared" si="252"/>
        <v>51.1325</v>
      </c>
      <c r="PZ17" s="161">
        <f t="shared" si="253"/>
        <v>-9.375E-2</v>
      </c>
      <c r="QA17" s="161">
        <f t="shared" si="254"/>
        <v>0.4375</v>
      </c>
      <c r="QB17" s="161">
        <f t="shared" si="255"/>
        <v>0.65625</v>
      </c>
      <c r="QC17" s="26">
        <f t="shared" si="256"/>
        <v>-256.52375000000001</v>
      </c>
      <c r="QE17" s="159">
        <v>2</v>
      </c>
      <c r="QF17" s="162">
        <v>2</v>
      </c>
      <c r="QG17" s="304"/>
      <c r="QH17" s="12">
        <v>-60</v>
      </c>
      <c r="QI17" s="161">
        <f>(($F$13-$Z$15)*($F$13-$AD$15))/(($V$15-$Z$15)*($V$15-$AD$15))</f>
        <v>-6.4604386675335057E-3</v>
      </c>
      <c r="QJ17" s="161">
        <f>(($F$13-$V$15)*($F$13-$AD$15))/(($Z$15-$V$15)*($Z$15-$AD$15))</f>
        <v>2.6013162603688997E-2</v>
      </c>
      <c r="QK17" s="161">
        <f>(($F$13-$V$15)*($F$13-$Z$15))/(($AD$15-$V$15)*($AD$15-$Z$15))</f>
        <v>0.98044727606384463</v>
      </c>
      <c r="QL17" s="92">
        <f>QI17*$X$15+QJ17*$AB$15+QK17*$AF$15</f>
        <v>400.6064107184468</v>
      </c>
      <c r="QM17" s="16">
        <f>$V$15</f>
        <v>-391.07</v>
      </c>
      <c r="QN17" s="16">
        <f>$AF$15</f>
        <v>402.13</v>
      </c>
      <c r="QO17" s="167">
        <f t="shared" si="257"/>
        <v>7.5136091671670242E-3</v>
      </c>
      <c r="QP17" s="34"/>
      <c r="QQ17" s="159">
        <v>2</v>
      </c>
      <c r="QR17" s="162">
        <v>2</v>
      </c>
      <c r="QS17" s="304"/>
      <c r="QT17" s="12">
        <v>-60</v>
      </c>
      <c r="QU17" s="161">
        <f>(($F$13-$AT$15)*($F$13-$AX$15))/(($AP$15-$AT$15)*($AP$15-$AX$15))</f>
        <v>-1.9269248389112877E-2</v>
      </c>
      <c r="QV17" s="161">
        <f>(($F$13-$AP$15)*($F$13-$AX$15))/(($AT$15-$AP$15)*($AT$15-$AX$15))</f>
        <v>7.8689061395540688E-2</v>
      </c>
      <c r="QW17" s="161">
        <f>(($F$13-$AP$15)*($F$13-$AT$15))/(($AX$15-$AP$15)*($AX$15-$AT$15))</f>
        <v>0.94058018699357204</v>
      </c>
      <c r="QX17" s="92">
        <f>QU17*$AR$15+QV17*$AV$15+QW17*$AZ$15</f>
        <v>407.62829717463069</v>
      </c>
      <c r="QY17" s="16">
        <f>$AP$15</f>
        <v>-127.52</v>
      </c>
      <c r="QZ17" s="16">
        <f>$AZ$15</f>
        <v>415.98</v>
      </c>
      <c r="RA17" s="163">
        <f t="shared" si="258"/>
        <v>7.3841782350809069E-3</v>
      </c>
    </row>
    <row r="18" spans="2:469" ht="15" customHeight="1">
      <c r="B18" s="336"/>
      <c r="C18" s="314"/>
      <c r="D18" s="314"/>
      <c r="E18" s="3" t="s">
        <v>324</v>
      </c>
      <c r="F18" s="169">
        <v>-11.76</v>
      </c>
      <c r="G18" s="175" t="s">
        <v>299</v>
      </c>
      <c r="H18" s="176">
        <v>3</v>
      </c>
      <c r="I18" s="177">
        <f>I16</f>
        <v>4</v>
      </c>
      <c r="J18" s="177" t="str">
        <f>IF(ISBLANK(F18),"-",(IF(AND(F18&lt;=Input!$D$7,F18&gt;=Input!$D$10),"aprovado","reprovado")))</f>
        <v>aprovado</v>
      </c>
      <c r="K18" s="178" t="s">
        <v>318</v>
      </c>
      <c r="L18" s="3" t="s">
        <v>318</v>
      </c>
      <c r="M18" s="317"/>
      <c r="O18" s="159">
        <v>14</v>
      </c>
      <c r="P18" s="164" t="s">
        <v>153</v>
      </c>
      <c r="Q18" s="164" t="s">
        <v>319</v>
      </c>
      <c r="R18" s="12">
        <v>0</v>
      </c>
      <c r="S18" s="164" t="s">
        <v>299</v>
      </c>
      <c r="T18" s="162">
        <v>0</v>
      </c>
      <c r="U18" s="8" t="s">
        <v>71</v>
      </c>
      <c r="V18" s="101">
        <f>Gooseneck!$M$34</f>
        <v>-548.08000000000004</v>
      </c>
      <c r="W18" s="111" t="s">
        <v>72</v>
      </c>
      <c r="X18" s="101">
        <v>0</v>
      </c>
      <c r="Y18" s="111" t="s">
        <v>72</v>
      </c>
      <c r="Z18" s="101">
        <f>Gooseneck!$M$37</f>
        <v>-274.04000000000002</v>
      </c>
      <c r="AA18" s="111" t="s">
        <v>72</v>
      </c>
      <c r="AB18" s="101">
        <f>Gooseneck!$O$37</f>
        <v>428.86</v>
      </c>
      <c r="AC18" s="111" t="s">
        <v>72</v>
      </c>
      <c r="AD18" s="101">
        <v>0</v>
      </c>
      <c r="AE18" s="111" t="s">
        <v>72</v>
      </c>
      <c r="AF18" s="101">
        <f>Gooseneck!$O$19</f>
        <v>631.37</v>
      </c>
      <c r="AG18" s="165" t="s">
        <v>72</v>
      </c>
      <c r="AH18" s="166"/>
      <c r="AI18" s="159">
        <v>14</v>
      </c>
      <c r="AJ18" s="164" t="s">
        <v>153</v>
      </c>
      <c r="AK18" s="164" t="s">
        <v>319</v>
      </c>
      <c r="AL18" s="12">
        <v>0</v>
      </c>
      <c r="AM18" s="164" t="s">
        <v>299</v>
      </c>
      <c r="AN18" s="162">
        <v>0</v>
      </c>
      <c r="AO18" s="8" t="s">
        <v>71</v>
      </c>
      <c r="AP18" s="101">
        <f>'Conector@11000 psi'!$M$34</f>
        <v>-236.82</v>
      </c>
      <c r="AQ18" s="111" t="s">
        <v>72</v>
      </c>
      <c r="AR18" s="101">
        <v>0</v>
      </c>
      <c r="AS18" s="111" t="s">
        <v>72</v>
      </c>
      <c r="AT18" s="101">
        <f>'Conector@11000 psi'!$M$37</f>
        <v>-118.41</v>
      </c>
      <c r="AU18" s="111" t="s">
        <v>72</v>
      </c>
      <c r="AV18" s="101">
        <f>'Conector@11000 psi'!$O$37</f>
        <v>386.28</v>
      </c>
      <c r="AW18" s="111" t="s">
        <v>72</v>
      </c>
      <c r="AX18" s="101">
        <v>0</v>
      </c>
      <c r="AY18" s="111" t="s">
        <v>72</v>
      </c>
      <c r="AZ18" s="101">
        <f>'Conector@11000 psi'!$O$19</f>
        <v>772.52</v>
      </c>
      <c r="BA18" s="165" t="s">
        <v>72</v>
      </c>
      <c r="BC18" s="159">
        <v>14</v>
      </c>
      <c r="BD18" s="160">
        <f t="shared" si="259"/>
        <v>65.5</v>
      </c>
      <c r="BE18" s="161">
        <f t="shared" si="0"/>
        <v>-0.10204081632653061</v>
      </c>
      <c r="BF18" s="161">
        <f t="shared" si="1"/>
        <v>0.48979591836734693</v>
      </c>
      <c r="BG18" s="161">
        <f t="shared" si="2"/>
        <v>0.61224489795918369</v>
      </c>
      <c r="BH18" s="26">
        <f t="shared" si="3"/>
        <v>433.19510204081632</v>
      </c>
      <c r="BJ18" s="159">
        <v>14</v>
      </c>
      <c r="BK18" s="160">
        <f t="shared" si="260"/>
        <v>72.917142857142863</v>
      </c>
      <c r="BL18" s="161">
        <f t="shared" si="4"/>
        <v>-0.10204081632653061</v>
      </c>
      <c r="BM18" s="161">
        <f t="shared" si="5"/>
        <v>0.48979591836734693</v>
      </c>
      <c r="BN18" s="161">
        <f t="shared" si="6"/>
        <v>0.61224489795918358</v>
      </c>
      <c r="BO18" s="26">
        <f t="shared" si="7"/>
        <v>355.724081632653</v>
      </c>
      <c r="BQ18" s="159">
        <v>14</v>
      </c>
      <c r="BR18" s="160">
        <f t="shared" si="261"/>
        <v>80.381428571428572</v>
      </c>
      <c r="BS18" s="161">
        <f t="shared" si="8"/>
        <v>-0.10204081632653061</v>
      </c>
      <c r="BT18" s="161">
        <f t="shared" si="9"/>
        <v>0.48979591836734693</v>
      </c>
      <c r="BU18" s="161">
        <f t="shared" si="10"/>
        <v>0.61224489795918358</v>
      </c>
      <c r="BV18" s="26">
        <f t="shared" si="11"/>
        <v>276.54367346938773</v>
      </c>
      <c r="BX18" s="159">
        <v>14</v>
      </c>
      <c r="BY18" s="160">
        <f t="shared" si="262"/>
        <v>58.095714285714287</v>
      </c>
      <c r="BZ18" s="161">
        <f t="shared" si="12"/>
        <v>-0.10204081632653061</v>
      </c>
      <c r="CA18" s="161">
        <f t="shared" si="13"/>
        <v>0.48979591836734687</v>
      </c>
      <c r="CB18" s="161">
        <f t="shared" si="14"/>
        <v>0.61224489795918369</v>
      </c>
      <c r="CC18" s="26">
        <f t="shared" si="15"/>
        <v>508.55632653061218</v>
      </c>
      <c r="CE18" s="159">
        <v>14</v>
      </c>
      <c r="CF18" s="160">
        <f t="shared" si="263"/>
        <v>50.565714285714286</v>
      </c>
      <c r="CG18" s="161">
        <f t="shared" si="16"/>
        <v>-0.10204081632653063</v>
      </c>
      <c r="CH18" s="161">
        <f t="shared" si="17"/>
        <v>0.48979591836734698</v>
      </c>
      <c r="CI18" s="161">
        <f t="shared" si="18"/>
        <v>0.61224489795918358</v>
      </c>
      <c r="CJ18" s="26">
        <f t="shared" si="19"/>
        <v>585.23755102040809</v>
      </c>
      <c r="CL18" s="159">
        <v>14</v>
      </c>
      <c r="CM18" s="160">
        <f t="shared" si="264"/>
        <v>43.095714285714287</v>
      </c>
      <c r="CN18" s="161">
        <f t="shared" si="20"/>
        <v>-0.10204081632653061</v>
      </c>
      <c r="CO18" s="161">
        <f t="shared" si="21"/>
        <v>0.48979591836734693</v>
      </c>
      <c r="CP18" s="161">
        <f t="shared" si="22"/>
        <v>0.61224489795918369</v>
      </c>
      <c r="CQ18" s="26">
        <f t="shared" si="23"/>
        <v>650.23224489795916</v>
      </c>
      <c r="CS18" s="159">
        <v>14</v>
      </c>
      <c r="CT18" s="160">
        <f t="shared" si="265"/>
        <v>35.571428571428569</v>
      </c>
      <c r="CU18" s="161">
        <f t="shared" si="24"/>
        <v>-0.1020408163265306</v>
      </c>
      <c r="CV18" s="161">
        <f t="shared" si="25"/>
        <v>0.48979591836734698</v>
      </c>
      <c r="CW18" s="161">
        <f t="shared" si="26"/>
        <v>0.6122448979591838</v>
      </c>
      <c r="CX18" s="26">
        <f t="shared" si="27"/>
        <v>714.71632653061238</v>
      </c>
      <c r="CZ18" s="159">
        <v>14</v>
      </c>
      <c r="DA18" s="160">
        <f t="shared" si="266"/>
        <v>-48.332857142857144</v>
      </c>
      <c r="DB18" s="161">
        <f t="shared" si="28"/>
        <v>-0.10204081632653063</v>
      </c>
      <c r="DC18" s="161">
        <f t="shared" si="29"/>
        <v>0.48979591836734687</v>
      </c>
      <c r="DD18" s="161">
        <f t="shared" si="30"/>
        <v>0.61224489795918369</v>
      </c>
      <c r="DE18" s="26">
        <f t="shared" si="31"/>
        <v>289.17061224489794</v>
      </c>
      <c r="DG18" s="159">
        <v>14</v>
      </c>
      <c r="DH18" s="160">
        <f t="shared" si="267"/>
        <v>-39.267142857142858</v>
      </c>
      <c r="DI18" s="161">
        <f t="shared" si="268"/>
        <v>-0.10204081632653061</v>
      </c>
      <c r="DJ18" s="161">
        <f t="shared" si="269"/>
        <v>0.48979591836734693</v>
      </c>
      <c r="DK18" s="161">
        <f t="shared" si="270"/>
        <v>0.61224489795918369</v>
      </c>
      <c r="DL18" s="26">
        <f t="shared" si="271"/>
        <v>220.65306122448982</v>
      </c>
      <c r="DM18" s="34"/>
      <c r="DN18" s="159">
        <v>14</v>
      </c>
      <c r="DO18" s="160">
        <f t="shared" si="272"/>
        <v>-30.077142857142857</v>
      </c>
      <c r="DP18" s="161">
        <f t="shared" si="36"/>
        <v>-0.1020408163265306</v>
      </c>
      <c r="DQ18" s="161">
        <f t="shared" si="37"/>
        <v>0.48979591836734687</v>
      </c>
      <c r="DR18" s="161">
        <f t="shared" si="38"/>
        <v>0.61224489795918358</v>
      </c>
      <c r="DS18" s="26">
        <f t="shared" si="39"/>
        <v>148.65306122448976</v>
      </c>
      <c r="DT18" s="34"/>
      <c r="DU18" s="159">
        <v>14</v>
      </c>
      <c r="DV18" s="160">
        <f t="shared" si="273"/>
        <v>-55.867142857142859</v>
      </c>
      <c r="DW18" s="161">
        <f t="shared" si="40"/>
        <v>-0.10204081632653061</v>
      </c>
      <c r="DX18" s="161">
        <f t="shared" si="41"/>
        <v>0.48979591836734698</v>
      </c>
      <c r="DY18" s="161">
        <f t="shared" si="42"/>
        <v>0.61224489795918369</v>
      </c>
      <c r="DZ18" s="26">
        <f t="shared" si="43"/>
        <v>365.56040816326532</v>
      </c>
      <c r="EA18" s="34"/>
      <c r="EB18" s="159">
        <v>14</v>
      </c>
      <c r="EC18" s="160">
        <f t="shared" si="274"/>
        <v>-63.332857142857144</v>
      </c>
      <c r="ED18" s="161">
        <f t="shared" si="44"/>
        <v>-0.10204081632653061</v>
      </c>
      <c r="EE18" s="161">
        <f t="shared" si="45"/>
        <v>0.48979591836734687</v>
      </c>
      <c r="EF18" s="161">
        <f t="shared" si="46"/>
        <v>0.61224489795918358</v>
      </c>
      <c r="EG18" s="26">
        <f t="shared" si="47"/>
        <v>465.69795918367345</v>
      </c>
      <c r="EH18" s="34"/>
      <c r="EI18" s="159">
        <v>14</v>
      </c>
      <c r="EJ18" s="160">
        <f t="shared" si="275"/>
        <v>-70.8</v>
      </c>
      <c r="EK18" s="161">
        <f t="shared" si="48"/>
        <v>-0.10204081632653061</v>
      </c>
      <c r="EL18" s="161">
        <f t="shared" si="49"/>
        <v>0.48979591836734693</v>
      </c>
      <c r="EM18" s="161">
        <f t="shared" si="50"/>
        <v>0.61224489795918369</v>
      </c>
      <c r="EN18" s="26">
        <f t="shared" si="51"/>
        <v>531.34897959183672</v>
      </c>
      <c r="EP18" s="159">
        <v>14</v>
      </c>
      <c r="EQ18" s="160">
        <f t="shared" si="52"/>
        <v>-78.297142857142859</v>
      </c>
      <c r="ER18" s="161">
        <f t="shared" si="53"/>
        <v>-0.1020408163265306</v>
      </c>
      <c r="ES18" s="161">
        <f t="shared" si="54"/>
        <v>0.48979591836734687</v>
      </c>
      <c r="ET18" s="161">
        <f t="shared" si="55"/>
        <v>0.61224489795918369</v>
      </c>
      <c r="EU18" s="26">
        <f t="shared" si="56"/>
        <v>596.60693877551012</v>
      </c>
      <c r="EW18" s="159">
        <v>14</v>
      </c>
      <c r="EX18" s="160">
        <f t="shared" si="57"/>
        <v>-48.332857142857144</v>
      </c>
      <c r="EY18" s="161">
        <f t="shared" si="58"/>
        <v>-0.10204081632653063</v>
      </c>
      <c r="EZ18" s="161">
        <f t="shared" si="59"/>
        <v>0.48979591836734687</v>
      </c>
      <c r="FA18" s="161">
        <f t="shared" si="60"/>
        <v>0.61224489795918369</v>
      </c>
      <c r="FB18" s="26">
        <f t="shared" si="61"/>
        <v>-755.51510204081626</v>
      </c>
      <c r="FD18" s="159">
        <v>14</v>
      </c>
      <c r="FE18" s="160">
        <f t="shared" si="62"/>
        <v>-39.267142857142858</v>
      </c>
      <c r="FF18" s="161">
        <f t="shared" si="63"/>
        <v>-0.10204081632653061</v>
      </c>
      <c r="FG18" s="161">
        <f t="shared" si="64"/>
        <v>0.48979591836734693</v>
      </c>
      <c r="FH18" s="161">
        <f t="shared" si="65"/>
        <v>0.61224489795918369</v>
      </c>
      <c r="FI18" s="26">
        <f t="shared" si="66"/>
        <v>-806.0767346938776</v>
      </c>
      <c r="FK18" s="159">
        <v>14</v>
      </c>
      <c r="FL18" s="160">
        <f t="shared" si="67"/>
        <v>-42.107999999999997</v>
      </c>
      <c r="FM18" s="161">
        <f t="shared" si="68"/>
        <v>-0.11999999999999998</v>
      </c>
      <c r="FN18" s="161">
        <f t="shared" si="69"/>
        <v>0.6399999999999999</v>
      </c>
      <c r="FO18" s="161">
        <f t="shared" si="70"/>
        <v>0.47999999999999993</v>
      </c>
      <c r="FP18" s="26">
        <f t="shared" si="71"/>
        <v>-846.91199999999981</v>
      </c>
      <c r="FR18" s="159">
        <v>14</v>
      </c>
      <c r="FS18" s="160">
        <f t="shared" si="72"/>
        <v>-55.867142857142859</v>
      </c>
      <c r="FT18" s="161">
        <f t="shared" si="73"/>
        <v>-0.10204081632653061</v>
      </c>
      <c r="FU18" s="161">
        <f t="shared" si="74"/>
        <v>0.48979591836734698</v>
      </c>
      <c r="FV18" s="161">
        <f t="shared" si="75"/>
        <v>0.61224489795918369</v>
      </c>
      <c r="FW18" s="26">
        <f t="shared" si="76"/>
        <v>-630.67102040816326</v>
      </c>
      <c r="FY18" s="159">
        <v>14</v>
      </c>
      <c r="FZ18" s="160">
        <f t="shared" si="77"/>
        <v>-63.332857142857144</v>
      </c>
      <c r="GA18" s="161">
        <f t="shared" si="78"/>
        <v>-0.10204081632653061</v>
      </c>
      <c r="GB18" s="161">
        <f t="shared" si="79"/>
        <v>0.48979591836734687</v>
      </c>
      <c r="GC18" s="161">
        <f t="shared" si="80"/>
        <v>0.61224489795918358</v>
      </c>
      <c r="GD18" s="26">
        <f t="shared" si="81"/>
        <v>-529.3395918367346</v>
      </c>
      <c r="GF18" s="159">
        <v>14</v>
      </c>
      <c r="GG18" s="160">
        <f t="shared" si="82"/>
        <v>-70.8</v>
      </c>
      <c r="GH18" s="161">
        <f t="shared" si="83"/>
        <v>-0.10204081632653061</v>
      </c>
      <c r="GI18" s="161">
        <f t="shared" si="84"/>
        <v>0.48979591836734693</v>
      </c>
      <c r="GJ18" s="161">
        <f t="shared" si="85"/>
        <v>0.61224489795918369</v>
      </c>
      <c r="GK18" s="26">
        <f t="shared" si="86"/>
        <v>-428.86163265306118</v>
      </c>
      <c r="GM18" s="159">
        <v>14</v>
      </c>
      <c r="GN18" s="160">
        <f t="shared" si="87"/>
        <v>-78.297142857142859</v>
      </c>
      <c r="GO18" s="161">
        <f t="shared" si="88"/>
        <v>-0.1020408163265306</v>
      </c>
      <c r="GP18" s="161">
        <f t="shared" si="89"/>
        <v>0.48979591836734687</v>
      </c>
      <c r="GQ18" s="161">
        <f t="shared" si="90"/>
        <v>0.61224489795918369</v>
      </c>
      <c r="GR18" s="26">
        <f t="shared" si="91"/>
        <v>-327.86816326530612</v>
      </c>
      <c r="GT18" s="159">
        <v>14</v>
      </c>
      <c r="GU18" s="160">
        <v>65.5</v>
      </c>
      <c r="GV18" s="275"/>
      <c r="GW18" s="276"/>
      <c r="GX18" s="277"/>
      <c r="GY18" s="26">
        <v>-556.5</v>
      </c>
      <c r="HA18" s="159">
        <v>14</v>
      </c>
      <c r="HB18" s="160">
        <f t="shared" si="92"/>
        <v>72.917142857142863</v>
      </c>
      <c r="HC18" s="161">
        <f t="shared" si="93"/>
        <v>-0.10204081632653061</v>
      </c>
      <c r="HD18" s="161">
        <f t="shared" si="94"/>
        <v>0.48979591836734693</v>
      </c>
      <c r="HE18" s="161">
        <f t="shared" si="95"/>
        <v>0.61224489795918358</v>
      </c>
      <c r="HF18" s="26">
        <f t="shared" si="96"/>
        <v>-627.82530612244886</v>
      </c>
      <c r="HH18" s="159">
        <v>14</v>
      </c>
      <c r="HI18" s="160">
        <f t="shared" si="97"/>
        <v>80.381428571428572</v>
      </c>
      <c r="HJ18" s="161">
        <f t="shared" si="98"/>
        <v>-0.10204081632653061</v>
      </c>
      <c r="HK18" s="161">
        <f t="shared" si="99"/>
        <v>0.48979591836734693</v>
      </c>
      <c r="HL18" s="161">
        <f t="shared" si="100"/>
        <v>0.61224489795918358</v>
      </c>
      <c r="HM18" s="26">
        <f t="shared" si="101"/>
        <v>-698.9387755102041</v>
      </c>
      <c r="HO18" s="159">
        <v>14</v>
      </c>
      <c r="HP18" s="160">
        <f t="shared" si="102"/>
        <v>58.095714285714287</v>
      </c>
      <c r="HQ18" s="161">
        <f t="shared" si="103"/>
        <v>-0.10204081632653061</v>
      </c>
      <c r="HR18" s="161">
        <f t="shared" si="104"/>
        <v>0.48979591836734687</v>
      </c>
      <c r="HS18" s="161">
        <f t="shared" si="105"/>
        <v>0.61224489795918369</v>
      </c>
      <c r="HT18" s="26">
        <f t="shared" si="106"/>
        <v>-455.16244897959177</v>
      </c>
      <c r="HV18" s="159">
        <v>14</v>
      </c>
      <c r="HW18" s="160">
        <f t="shared" si="107"/>
        <v>50.565714285714286</v>
      </c>
      <c r="HX18" s="161">
        <f t="shared" si="108"/>
        <v>-0.10204081632653063</v>
      </c>
      <c r="HY18" s="161">
        <f t="shared" si="109"/>
        <v>0.48979591836734698</v>
      </c>
      <c r="HZ18" s="161">
        <f t="shared" si="110"/>
        <v>0.61224489795918358</v>
      </c>
      <c r="IA18" s="26">
        <f t="shared" si="111"/>
        <v>-353.23346938775512</v>
      </c>
      <c r="IC18" s="159">
        <v>14</v>
      </c>
      <c r="ID18" s="160">
        <v>43.1</v>
      </c>
      <c r="IE18" s="275"/>
      <c r="IF18" s="276"/>
      <c r="IG18" s="277"/>
      <c r="IH18" s="26">
        <v>-265.98</v>
      </c>
      <c r="IJ18" s="159">
        <v>14</v>
      </c>
      <c r="IK18" s="160">
        <f t="shared" si="112"/>
        <v>35.571428571428569</v>
      </c>
      <c r="IL18" s="161">
        <f t="shared" si="113"/>
        <v>-0.1020408163265306</v>
      </c>
      <c r="IM18" s="161">
        <f t="shared" si="114"/>
        <v>0.48979591836734698</v>
      </c>
      <c r="IN18" s="161">
        <f t="shared" si="115"/>
        <v>0.6122448979591838</v>
      </c>
      <c r="IO18" s="26">
        <f t="shared" si="116"/>
        <v>-178.78408163265308</v>
      </c>
      <c r="IQ18" s="159">
        <v>14</v>
      </c>
      <c r="IR18" s="160">
        <f t="shared" si="117"/>
        <v>88.251428571428576</v>
      </c>
      <c r="IS18" s="161">
        <f t="shared" si="118"/>
        <v>-0.10204081632653061</v>
      </c>
      <c r="IT18" s="161">
        <f t="shared" si="119"/>
        <v>0.48979591836734698</v>
      </c>
      <c r="IU18" s="161">
        <f t="shared" si="120"/>
        <v>0.61224489795918358</v>
      </c>
      <c r="IV18" s="26">
        <f t="shared" si="121"/>
        <v>552.39183673469392</v>
      </c>
      <c r="IX18" s="159">
        <v>14</v>
      </c>
      <c r="IY18" s="160">
        <f t="shared" si="122"/>
        <v>95.22</v>
      </c>
      <c r="IZ18" s="161">
        <f t="shared" si="123"/>
        <v>-0.10204081632653061</v>
      </c>
      <c r="JA18" s="161">
        <f t="shared" si="124"/>
        <v>0.48979591836734693</v>
      </c>
      <c r="JB18" s="161">
        <f t="shared" si="125"/>
        <v>0.61224489795918358</v>
      </c>
      <c r="JC18" s="26">
        <f t="shared" si="126"/>
        <v>482.44653061224483</v>
      </c>
      <c r="JE18" s="159">
        <v>14</v>
      </c>
      <c r="JF18" s="160">
        <f t="shared" si="127"/>
        <v>102.11142857142856</v>
      </c>
      <c r="JG18" s="161">
        <f t="shared" si="128"/>
        <v>-0.10204081632653061</v>
      </c>
      <c r="JH18" s="161">
        <f t="shared" si="129"/>
        <v>0.48979591836734693</v>
      </c>
      <c r="JI18" s="161">
        <f t="shared" si="130"/>
        <v>0.6122448979591838</v>
      </c>
      <c r="JJ18" s="26">
        <f t="shared" si="131"/>
        <v>410.72571428571428</v>
      </c>
      <c r="JL18" s="159">
        <v>14</v>
      </c>
      <c r="JM18" s="160">
        <f t="shared" si="132"/>
        <v>81</v>
      </c>
      <c r="JN18" s="161">
        <f t="shared" si="133"/>
        <v>-0.10204081632653061</v>
      </c>
      <c r="JO18" s="161">
        <f t="shared" si="134"/>
        <v>0.48979591836734693</v>
      </c>
      <c r="JP18" s="161">
        <f t="shared" si="135"/>
        <v>0.61224489795918369</v>
      </c>
      <c r="JQ18" s="26">
        <f t="shared" si="136"/>
        <v>620.34122448979588</v>
      </c>
      <c r="JS18" s="159">
        <v>14</v>
      </c>
      <c r="JT18" s="160">
        <f t="shared" si="137"/>
        <v>73.877142857142857</v>
      </c>
      <c r="JU18" s="161">
        <f t="shared" si="138"/>
        <v>-0.1020408163265306</v>
      </c>
      <c r="JV18" s="161">
        <f t="shared" si="139"/>
        <v>0.48979591836734693</v>
      </c>
      <c r="JW18" s="161">
        <f t="shared" si="140"/>
        <v>0.61224489795918358</v>
      </c>
      <c r="JX18" s="26">
        <f t="shared" si="141"/>
        <v>688.60897959183671</v>
      </c>
      <c r="JZ18" s="159">
        <v>14</v>
      </c>
      <c r="KA18" s="160">
        <f t="shared" si="142"/>
        <v>66.857142857142861</v>
      </c>
      <c r="KB18" s="161">
        <f t="shared" si="143"/>
        <v>-0.10204081632653061</v>
      </c>
      <c r="KC18" s="161">
        <f t="shared" si="144"/>
        <v>0.48979591836734693</v>
      </c>
      <c r="KD18" s="161">
        <f t="shared" si="145"/>
        <v>0.61224489795918358</v>
      </c>
      <c r="KE18" s="26">
        <f t="shared" si="146"/>
        <v>754.29183673469379</v>
      </c>
      <c r="KG18" s="159">
        <v>14</v>
      </c>
      <c r="KH18" s="160">
        <f t="shared" si="147"/>
        <v>58.437142857142859</v>
      </c>
      <c r="KI18" s="161">
        <f t="shared" si="148"/>
        <v>-0.10204081632653061</v>
      </c>
      <c r="KJ18" s="161">
        <f t="shared" si="149"/>
        <v>0.48979591836734687</v>
      </c>
      <c r="KK18" s="161">
        <f t="shared" si="150"/>
        <v>0.61224489795918358</v>
      </c>
      <c r="KL18" s="26">
        <f t="shared" si="151"/>
        <v>770.99999999999989</v>
      </c>
      <c r="KN18" s="159">
        <v>14</v>
      </c>
      <c r="KO18" s="160">
        <f t="shared" si="152"/>
        <v>-55.62</v>
      </c>
      <c r="KP18" s="161">
        <f t="shared" si="153"/>
        <v>-0.1020408163265306</v>
      </c>
      <c r="KQ18" s="161">
        <f t="shared" si="154"/>
        <v>0.48979591836734698</v>
      </c>
      <c r="KR18" s="161">
        <f t="shared" si="155"/>
        <v>0.61224489795918358</v>
      </c>
      <c r="KS18" s="26">
        <f t="shared" si="156"/>
        <v>406.29551020408167</v>
      </c>
      <c r="KU18" s="159">
        <v>14</v>
      </c>
      <c r="KV18" s="160">
        <f t="shared" si="157"/>
        <v>-39.6</v>
      </c>
      <c r="KW18" s="161">
        <f t="shared" si="158"/>
        <v>-0.10204081632653061</v>
      </c>
      <c r="KX18" s="161">
        <f t="shared" si="159"/>
        <v>0.48979591836734698</v>
      </c>
      <c r="KY18" s="161">
        <f t="shared" si="160"/>
        <v>0.61224489795918369</v>
      </c>
      <c r="KZ18" s="26">
        <f t="shared" si="161"/>
        <v>347.58612244897961</v>
      </c>
      <c r="LB18" s="159">
        <v>14</v>
      </c>
      <c r="LC18" s="160">
        <f t="shared" si="162"/>
        <v>-24.3</v>
      </c>
      <c r="LD18" s="161">
        <f t="shared" si="163"/>
        <v>-0.10204081632653063</v>
      </c>
      <c r="LE18" s="161">
        <f t="shared" si="164"/>
        <v>0.48979591836734693</v>
      </c>
      <c r="LF18" s="161">
        <f t="shared" si="165"/>
        <v>0.61224489795918358</v>
      </c>
      <c r="LG18" s="26">
        <f t="shared" si="166"/>
        <v>285.05387755102038</v>
      </c>
      <c r="LI18" s="159">
        <v>14</v>
      </c>
      <c r="LJ18" s="160">
        <f t="shared" si="167"/>
        <v>-71.544285714285721</v>
      </c>
      <c r="LK18" s="161">
        <f t="shared" si="168"/>
        <v>-0.10204081632653061</v>
      </c>
      <c r="LL18" s="161">
        <f t="shared" si="169"/>
        <v>0.48979591836734698</v>
      </c>
      <c r="LM18" s="161">
        <f t="shared" si="170"/>
        <v>0.61224489795918369</v>
      </c>
      <c r="LN18" s="26">
        <f t="shared" si="171"/>
        <v>451.37632653061229</v>
      </c>
      <c r="LP18" s="159">
        <v>14</v>
      </c>
      <c r="LQ18" s="160">
        <f t="shared" si="172"/>
        <v>-87.515714285714282</v>
      </c>
      <c r="LR18" s="161">
        <f t="shared" si="173"/>
        <v>-0.1020408163265306</v>
      </c>
      <c r="LS18" s="161">
        <f t="shared" si="174"/>
        <v>0.48979591836734698</v>
      </c>
      <c r="LT18" s="161">
        <f t="shared" si="175"/>
        <v>0.61224489795918369</v>
      </c>
      <c r="LU18" s="26">
        <f t="shared" si="176"/>
        <v>521.85795918367353</v>
      </c>
      <c r="LW18" s="159">
        <v>14</v>
      </c>
      <c r="LX18" s="160">
        <f t="shared" si="177"/>
        <v>-94.65428571428572</v>
      </c>
      <c r="LY18" s="161">
        <f t="shared" si="178"/>
        <v>-0.1020408163265306</v>
      </c>
      <c r="LZ18" s="161">
        <f t="shared" si="179"/>
        <v>0.48979591836734693</v>
      </c>
      <c r="MA18" s="161">
        <f t="shared" si="180"/>
        <v>0.61224489795918369</v>
      </c>
      <c r="MB18" s="26">
        <f t="shared" si="181"/>
        <v>591.62081632653064</v>
      </c>
      <c r="MD18" s="159">
        <v>14</v>
      </c>
      <c r="ME18" s="160">
        <f t="shared" si="182"/>
        <v>-101.72285714285714</v>
      </c>
      <c r="MF18" s="161">
        <f t="shared" si="183"/>
        <v>-0.10204081632653061</v>
      </c>
      <c r="MG18" s="161">
        <f t="shared" si="184"/>
        <v>0.48979591836734687</v>
      </c>
      <c r="MH18" s="161">
        <f t="shared" si="185"/>
        <v>0.61224489795918369</v>
      </c>
      <c r="MI18" s="26">
        <f t="shared" si="186"/>
        <v>660.40897959183667</v>
      </c>
      <c r="MK18" s="159">
        <v>14</v>
      </c>
      <c r="ML18" s="160">
        <f t="shared" si="187"/>
        <v>-55.62</v>
      </c>
      <c r="MM18" s="161">
        <f t="shared" si="188"/>
        <v>-0.1020408163265306</v>
      </c>
      <c r="MN18" s="161">
        <f t="shared" si="189"/>
        <v>0.48979591836734698</v>
      </c>
      <c r="MO18" s="161">
        <f t="shared" si="190"/>
        <v>0.61224489795918358</v>
      </c>
      <c r="MP18" s="26">
        <f t="shared" si="191"/>
        <v>-873.50326530612233</v>
      </c>
      <c r="MR18" s="159">
        <v>14</v>
      </c>
      <c r="MS18" s="160">
        <f t="shared" si="192"/>
        <v>-39.6</v>
      </c>
      <c r="MT18" s="161">
        <f t="shared" si="193"/>
        <v>-0.10204081632653061</v>
      </c>
      <c r="MU18" s="161">
        <f t="shared" si="194"/>
        <v>0.48979591836734698</v>
      </c>
      <c r="MV18" s="161">
        <f t="shared" si="195"/>
        <v>0.61224489795918369</v>
      </c>
      <c r="MW18" s="26">
        <f t="shared" si="196"/>
        <v>-967.86244897959182</v>
      </c>
      <c r="MY18" s="159">
        <v>14</v>
      </c>
      <c r="MZ18" s="160">
        <f t="shared" si="197"/>
        <v>-24.3</v>
      </c>
      <c r="NA18" s="161">
        <f t="shared" si="198"/>
        <v>-0.10204081632653063</v>
      </c>
      <c r="NB18" s="161">
        <f t="shared" si="199"/>
        <v>0.48979591836734693</v>
      </c>
      <c r="NC18" s="161">
        <f t="shared" si="200"/>
        <v>0.61224489795918358</v>
      </c>
      <c r="ND18" s="26">
        <f t="shared" si="201"/>
        <v>-1061.0510204081631</v>
      </c>
      <c r="NF18" s="159">
        <v>14</v>
      </c>
      <c r="NG18" s="160">
        <f t="shared" si="202"/>
        <v>-71.544285714285721</v>
      </c>
      <c r="NH18" s="161">
        <f t="shared" si="203"/>
        <v>-0.10204081632653061</v>
      </c>
      <c r="NI18" s="161">
        <f t="shared" si="204"/>
        <v>0.48979591836734698</v>
      </c>
      <c r="NJ18" s="161">
        <f t="shared" si="205"/>
        <v>0.61224489795918369</v>
      </c>
      <c r="NK18" s="26">
        <f t="shared" si="206"/>
        <v>-784.50979591836733</v>
      </c>
      <c r="NM18" s="159">
        <v>14</v>
      </c>
      <c r="NN18" s="160">
        <f t="shared" si="207"/>
        <v>-87.515714285714282</v>
      </c>
      <c r="NO18" s="161">
        <f t="shared" si="208"/>
        <v>-0.1020408163265306</v>
      </c>
      <c r="NP18" s="161">
        <f t="shared" si="209"/>
        <v>0.48979591836734698</v>
      </c>
      <c r="NQ18" s="161">
        <f t="shared" si="210"/>
        <v>0.61224489795918369</v>
      </c>
      <c r="NR18" s="26">
        <f t="shared" si="211"/>
        <v>-683.89836734693881</v>
      </c>
      <c r="NT18" s="159">
        <v>14</v>
      </c>
      <c r="NU18" s="160">
        <f t="shared" si="212"/>
        <v>-94.65428571428572</v>
      </c>
      <c r="NV18" s="161">
        <f t="shared" si="213"/>
        <v>-0.1020408163265306</v>
      </c>
      <c r="NW18" s="161">
        <f t="shared" si="214"/>
        <v>0.48979591836734693</v>
      </c>
      <c r="NX18" s="161">
        <f t="shared" si="215"/>
        <v>0.61224489795918369</v>
      </c>
      <c r="NY18" s="26">
        <f t="shared" si="216"/>
        <v>-578.20530612244897</v>
      </c>
      <c r="OA18" s="159">
        <v>14</v>
      </c>
      <c r="OB18" s="160">
        <f t="shared" si="217"/>
        <v>-101.72285714285714</v>
      </c>
      <c r="OC18" s="161">
        <f t="shared" si="276"/>
        <v>-0.10204081632653061</v>
      </c>
      <c r="OD18" s="161">
        <f t="shared" si="277"/>
        <v>0.48979591836734687</v>
      </c>
      <c r="OE18" s="161">
        <f t="shared" si="278"/>
        <v>0.61224489795918369</v>
      </c>
      <c r="OF18" s="26">
        <f t="shared" si="279"/>
        <v>-473.05714285714282</v>
      </c>
      <c r="OH18" s="159">
        <v>14</v>
      </c>
      <c r="OI18" s="160">
        <f t="shared" si="222"/>
        <v>88.251428571428576</v>
      </c>
      <c r="OJ18" s="161">
        <f t="shared" si="223"/>
        <v>-0.10204081632653061</v>
      </c>
      <c r="OK18" s="161">
        <f t="shared" si="224"/>
        <v>0.48979591836734698</v>
      </c>
      <c r="OL18" s="161">
        <f t="shared" si="225"/>
        <v>0.61224489795918358</v>
      </c>
      <c r="OM18" s="26">
        <f t="shared" si="226"/>
        <v>-667.75469387755095</v>
      </c>
      <c r="OO18" s="159">
        <v>14</v>
      </c>
      <c r="OP18" s="160">
        <f t="shared" si="227"/>
        <v>95.22</v>
      </c>
      <c r="OQ18" s="161">
        <f t="shared" si="228"/>
        <v>-0.10204081632653061</v>
      </c>
      <c r="OR18" s="161">
        <f t="shared" si="229"/>
        <v>0.48979591836734693</v>
      </c>
      <c r="OS18" s="161">
        <f t="shared" si="230"/>
        <v>0.61224489795918358</v>
      </c>
      <c r="OT18" s="26">
        <f t="shared" si="231"/>
        <v>-770.80285714285696</v>
      </c>
      <c r="OV18" s="159">
        <v>14</v>
      </c>
      <c r="OW18" s="160">
        <f t="shared" si="232"/>
        <v>102.11142857142856</v>
      </c>
      <c r="OX18" s="161">
        <f t="shared" si="233"/>
        <v>-0.10204081632653061</v>
      </c>
      <c r="OY18" s="161">
        <f t="shared" si="234"/>
        <v>0.48979591836734693</v>
      </c>
      <c r="OZ18" s="161">
        <f t="shared" si="235"/>
        <v>0.6122448979591838</v>
      </c>
      <c r="PA18" s="26">
        <f t="shared" si="236"/>
        <v>-874.01755102040829</v>
      </c>
      <c r="PC18" s="159">
        <v>14</v>
      </c>
      <c r="PD18" s="160">
        <f t="shared" si="237"/>
        <v>81</v>
      </c>
      <c r="PE18" s="161">
        <f t="shared" si="238"/>
        <v>-0.10204081632653061</v>
      </c>
      <c r="PF18" s="161">
        <f t="shared" si="239"/>
        <v>0.48979591836734693</v>
      </c>
      <c r="PG18" s="161">
        <f t="shared" si="240"/>
        <v>0.61224489795918369</v>
      </c>
      <c r="PH18" s="26">
        <f t="shared" si="241"/>
        <v>-561.64285714285711</v>
      </c>
      <c r="PJ18" s="159">
        <v>14</v>
      </c>
      <c r="PK18" s="160">
        <f t="shared" si="242"/>
        <v>73.877142857142857</v>
      </c>
      <c r="PL18" s="161">
        <f t="shared" si="243"/>
        <v>-0.1020408163265306</v>
      </c>
      <c r="PM18" s="161">
        <f t="shared" si="244"/>
        <v>0.48979591836734693</v>
      </c>
      <c r="PN18" s="161">
        <f t="shared" si="245"/>
        <v>0.61224489795918358</v>
      </c>
      <c r="PO18" s="26">
        <f t="shared" si="246"/>
        <v>-459.50326530612233</v>
      </c>
      <c r="PQ18" s="159">
        <v>14</v>
      </c>
      <c r="PR18" s="160">
        <f t="shared" si="247"/>
        <v>66.857142857142861</v>
      </c>
      <c r="PS18" s="161">
        <f t="shared" si="248"/>
        <v>-0.10204081632653061</v>
      </c>
      <c r="PT18" s="161">
        <f t="shared" si="249"/>
        <v>0.48979591836734693</v>
      </c>
      <c r="PU18" s="161">
        <f t="shared" si="250"/>
        <v>0.61224489795918358</v>
      </c>
      <c r="PV18" s="26">
        <f t="shared" si="251"/>
        <v>-354.05020408163261</v>
      </c>
      <c r="PX18" s="159">
        <v>14</v>
      </c>
      <c r="PY18" s="160">
        <f t="shared" si="252"/>
        <v>58.437142857142859</v>
      </c>
      <c r="PZ18" s="161">
        <f t="shared" si="253"/>
        <v>-0.10204081632653061</v>
      </c>
      <c r="QA18" s="161">
        <f t="shared" si="254"/>
        <v>0.48979591836734687</v>
      </c>
      <c r="QB18" s="161">
        <f t="shared" si="255"/>
        <v>0.61224489795918358</v>
      </c>
      <c r="QC18" s="26">
        <f t="shared" si="256"/>
        <v>-250.27346938775506</v>
      </c>
      <c r="QE18" s="159">
        <v>2</v>
      </c>
      <c r="QF18" s="162">
        <v>3</v>
      </c>
      <c r="QG18" s="304"/>
      <c r="QH18" s="12">
        <v>-60</v>
      </c>
      <c r="QI18" s="161">
        <f>(($F$13-$Z$22)*($F$13-$AD$22))/(($V$22-$Z$22)*($V$22-$AD$22))</f>
        <v>-6.4604386675335057E-3</v>
      </c>
      <c r="QJ18" s="161">
        <f>(($F$13-$V$22)*($F$13-$AD$22))/(($Z$22-$V$22)*($Z$22-$AD$22))</f>
        <v>2.6013162603688997E-2</v>
      </c>
      <c r="QK18" s="161">
        <f>(($F$13-$V$22)*($F$13-$Z$22))/(($AD$22-$V$22)*($AD$22-$Z$22))</f>
        <v>0.98044727606384463</v>
      </c>
      <c r="QL18" s="92">
        <f>QI18*$X$22+QJ18*$AB$22+QK18*$AF$22</f>
        <v>-502.72082572233256</v>
      </c>
      <c r="QM18" s="16">
        <f>$V$22</f>
        <v>-391.07</v>
      </c>
      <c r="QN18" s="16">
        <f>$AF$22</f>
        <v>-495</v>
      </c>
      <c r="QO18" s="167">
        <f t="shared" si="257"/>
        <v>5.9874185551694473E-3</v>
      </c>
      <c r="QP18" s="34"/>
      <c r="QQ18" s="159">
        <v>2</v>
      </c>
      <c r="QR18" s="162">
        <v>3</v>
      </c>
      <c r="QS18" s="304"/>
      <c r="QT18" s="12">
        <v>-60</v>
      </c>
      <c r="QU18" s="161">
        <f>(($F$13-$AT$22)*($F$13-$AX$22))/(($AP$22-$AT$22)*($AP$22-$AX$22))</f>
        <v>-1.9269248389112877E-2</v>
      </c>
      <c r="QV18" s="161">
        <f>(($F$13-$AP$22)*($F$13-$AX$22))/(($AT$22-$AP$22)*($AT$22-$AX$22))</f>
        <v>7.8689061395540688E-2</v>
      </c>
      <c r="QW18" s="161">
        <f>(($F$13-$AP$22)*($F$13-$AT$22))/(($AX$22-$AP$22)*($AX$22-$AT$22))</f>
        <v>0.94058018699357204</v>
      </c>
      <c r="QX18" s="92">
        <f>QU18*$AR$22+QV18*$AV$22+QW18*$AZ$22</f>
        <v>-440.33158174710996</v>
      </c>
      <c r="QY18" s="16">
        <f>$AP$22</f>
        <v>-127.52</v>
      </c>
      <c r="QZ18" s="16">
        <f>$AZ$22</f>
        <v>-415.95</v>
      </c>
      <c r="RA18" s="163">
        <f t="shared" si="258"/>
        <v>6.8357576989076718E-3</v>
      </c>
    </row>
    <row r="19" spans="2:469" ht="15" customHeight="1">
      <c r="B19" s="281">
        <v>3</v>
      </c>
      <c r="C19" s="312" t="s">
        <v>326</v>
      </c>
      <c r="D19" s="312" t="s">
        <v>321</v>
      </c>
      <c r="E19" s="180" t="s">
        <v>322</v>
      </c>
      <c r="F19" s="169">
        <v>3.51</v>
      </c>
      <c r="G19" s="175" t="s">
        <v>72</v>
      </c>
      <c r="H19" s="176">
        <v>4</v>
      </c>
      <c r="I19" s="177">
        <f xml:space="preserve"> IF(AND(F19&gt;0,F20&gt;0),1,(IF(AND(F19&lt;0,F20&gt;0),2,(IF(AND(F19&lt;0,F20&lt;0),3,(IF(AND(F19&gt;0,F20&lt;0),4,"-")))))))</f>
        <v>4</v>
      </c>
      <c r="J19" s="178" t="s">
        <v>318</v>
      </c>
      <c r="K19" s="177" t="str">
        <f>IF(OR(ISBLANK(F19),I19="-"),"-",(IF(OR(I19=1,I19=4), (IF(F19&lt;=(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,(IF(F19&g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)))</f>
        <v>aprovado</v>
      </c>
      <c r="L19" s="179" t="str">
        <f>IF(OR(ISBLANK(F19),I19="-"),"-",(IF(OR(I19=1,I19=4), (IF(F19&lt;=(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,(IF(F19&g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)))</f>
        <v>aprovado</v>
      </c>
      <c r="M19" s="315" t="str">
        <f>IF(OR(ISBLANK(F19),ISBLANK(F20),ISBLANK(F21)),"-", (IF(OR(J19="reprovado", K19="reprovado", L19="reprovado",J20="reprovado", K20="reprovado", L20="reprovado",J21="reprovado",K21="reprovado", L21="reprovado"),"reprovado","aprovado")))</f>
        <v>aprovado</v>
      </c>
      <c r="O19" s="159">
        <v>15</v>
      </c>
      <c r="P19" s="164" t="s">
        <v>167</v>
      </c>
      <c r="Q19" s="164" t="s">
        <v>327</v>
      </c>
      <c r="R19" s="12">
        <v>60</v>
      </c>
      <c r="S19" s="164" t="s">
        <v>299</v>
      </c>
      <c r="T19" s="162">
        <v>0</v>
      </c>
      <c r="U19" s="8" t="s">
        <v>71</v>
      </c>
      <c r="V19" s="101">
        <f>Gooseneck!$M$26</f>
        <v>-338.33</v>
      </c>
      <c r="W19" s="111" t="s">
        <v>72</v>
      </c>
      <c r="X19" s="101">
        <v>0</v>
      </c>
      <c r="Y19" s="111" t="s">
        <v>72</v>
      </c>
      <c r="Z19" s="101">
        <f>Gooseneck!$M$43</f>
        <v>-169.16499999999999</v>
      </c>
      <c r="AA19" s="111" t="s">
        <v>72</v>
      </c>
      <c r="AB19" s="101">
        <f>Gooseneck!$O$43</f>
        <v>-795.26</v>
      </c>
      <c r="AC19" s="111" t="s">
        <v>72</v>
      </c>
      <c r="AD19" s="101">
        <v>0</v>
      </c>
      <c r="AE19" s="111" t="s">
        <v>72</v>
      </c>
      <c r="AF19" s="101">
        <f>Gooseneck!$O$40</f>
        <v>-597.79999999999995</v>
      </c>
      <c r="AG19" s="165" t="s">
        <v>72</v>
      </c>
      <c r="AH19" s="166"/>
      <c r="AI19" s="159">
        <v>15</v>
      </c>
      <c r="AJ19" s="164" t="s">
        <v>167</v>
      </c>
      <c r="AK19" s="164" t="s">
        <v>327</v>
      </c>
      <c r="AL19" s="12">
        <v>60</v>
      </c>
      <c r="AM19" s="164" t="s">
        <v>299</v>
      </c>
      <c r="AN19" s="162">
        <v>0</v>
      </c>
      <c r="AO19" s="8" t="s">
        <v>71</v>
      </c>
      <c r="AP19" s="101">
        <f>'Conector@11000 psi'!$M$26</f>
        <v>-91.09</v>
      </c>
      <c r="AQ19" s="111" t="s">
        <v>72</v>
      </c>
      <c r="AR19" s="101">
        <v>0</v>
      </c>
      <c r="AS19" s="111" t="s">
        <v>72</v>
      </c>
      <c r="AT19" s="101">
        <f>'Conector@11000 psi'!$M$43</f>
        <v>-45.545000000000002</v>
      </c>
      <c r="AU19" s="111" t="s">
        <v>72</v>
      </c>
      <c r="AV19" s="101">
        <f>'Conector@11000 psi'!$O$43</f>
        <v>-683.39</v>
      </c>
      <c r="AW19" s="111" t="s">
        <v>72</v>
      </c>
      <c r="AX19" s="101">
        <v>0</v>
      </c>
      <c r="AY19" s="111" t="s">
        <v>72</v>
      </c>
      <c r="AZ19" s="101">
        <f>'Conector@11000 psi'!$O$40</f>
        <v>-534.79999999999995</v>
      </c>
      <c r="BA19" s="165" t="s">
        <v>72</v>
      </c>
      <c r="BC19" s="159">
        <v>15</v>
      </c>
      <c r="BD19" s="160">
        <f t="shared" si="259"/>
        <v>76.416666666666671</v>
      </c>
      <c r="BE19" s="161">
        <f t="shared" si="0"/>
        <v>-0.1111111111111111</v>
      </c>
      <c r="BF19" s="161">
        <f t="shared" si="1"/>
        <v>0.55555555555555558</v>
      </c>
      <c r="BG19" s="161">
        <f t="shared" si="2"/>
        <v>0.55555555555555547</v>
      </c>
      <c r="BH19" s="26">
        <f t="shared" si="3"/>
        <v>446.07777777777778</v>
      </c>
      <c r="BJ19" s="159">
        <v>15</v>
      </c>
      <c r="BK19" s="160">
        <f t="shared" si="260"/>
        <v>85.070000000000007</v>
      </c>
      <c r="BL19" s="161">
        <f t="shared" si="4"/>
        <v>-0.1111111111111111</v>
      </c>
      <c r="BM19" s="161">
        <f t="shared" si="5"/>
        <v>0.55555555555555558</v>
      </c>
      <c r="BN19" s="161">
        <f t="shared" si="6"/>
        <v>0.55555555555555547</v>
      </c>
      <c r="BO19" s="26">
        <f t="shared" si="7"/>
        <v>369.15</v>
      </c>
      <c r="BQ19" s="159">
        <v>15</v>
      </c>
      <c r="BR19" s="160">
        <f t="shared" si="261"/>
        <v>93.778333333333322</v>
      </c>
      <c r="BS19" s="161">
        <f t="shared" si="8"/>
        <v>-0.1111111111111111</v>
      </c>
      <c r="BT19" s="161">
        <f t="shared" si="9"/>
        <v>0.55555555555555547</v>
      </c>
      <c r="BU19" s="161">
        <f t="shared" si="10"/>
        <v>0.55555555555555558</v>
      </c>
      <c r="BV19" s="26">
        <f t="shared" si="11"/>
        <v>291.06111111111113</v>
      </c>
      <c r="BX19" s="159">
        <v>15</v>
      </c>
      <c r="BY19" s="160">
        <f t="shared" si="262"/>
        <v>67.778333333333336</v>
      </c>
      <c r="BZ19" s="161">
        <f t="shared" si="12"/>
        <v>-0.1111111111111111</v>
      </c>
      <c r="CA19" s="161">
        <f t="shared" si="13"/>
        <v>0.55555555555555547</v>
      </c>
      <c r="CB19" s="161">
        <f t="shared" si="14"/>
        <v>0.55555555555555547</v>
      </c>
      <c r="CC19" s="26">
        <f t="shared" si="15"/>
        <v>520.98333333333323</v>
      </c>
      <c r="CE19" s="159">
        <v>15</v>
      </c>
      <c r="CF19" s="160">
        <f t="shared" si="263"/>
        <v>58.993333333333332</v>
      </c>
      <c r="CG19" s="161">
        <f t="shared" si="16"/>
        <v>-0.1111111111111111</v>
      </c>
      <c r="CH19" s="161">
        <f t="shared" si="17"/>
        <v>0.55555555555555558</v>
      </c>
      <c r="CI19" s="161">
        <f t="shared" si="18"/>
        <v>0.55555555555555547</v>
      </c>
      <c r="CJ19" s="26">
        <f t="shared" si="19"/>
        <v>597.14444444444439</v>
      </c>
      <c r="CL19" s="159">
        <v>15</v>
      </c>
      <c r="CM19" s="160">
        <f t="shared" si="264"/>
        <v>50.278333333333336</v>
      </c>
      <c r="CN19" s="161">
        <f t="shared" si="20"/>
        <v>-0.1111111111111111</v>
      </c>
      <c r="CO19" s="161">
        <f t="shared" si="21"/>
        <v>0.55555555555555547</v>
      </c>
      <c r="CP19" s="161">
        <f t="shared" si="22"/>
        <v>0.55555555555555547</v>
      </c>
      <c r="CQ19" s="26">
        <f t="shared" si="23"/>
        <v>660.3</v>
      </c>
      <c r="CS19" s="159">
        <v>15</v>
      </c>
      <c r="CT19" s="160">
        <f t="shared" si="265"/>
        <v>41.5</v>
      </c>
      <c r="CU19" s="161">
        <f t="shared" si="24"/>
        <v>-0.1111111111111111</v>
      </c>
      <c r="CV19" s="161">
        <f t="shared" si="25"/>
        <v>0.55555555555555558</v>
      </c>
      <c r="CW19" s="161">
        <f t="shared" si="26"/>
        <v>0.55555555555555558</v>
      </c>
      <c r="CX19" s="26">
        <f t="shared" si="27"/>
        <v>722.98333333333335</v>
      </c>
      <c r="CZ19" s="159">
        <v>15</v>
      </c>
      <c r="DA19" s="160">
        <f t="shared" si="266"/>
        <v>-56.388333333333328</v>
      </c>
      <c r="DB19" s="161">
        <f t="shared" si="28"/>
        <v>-0.11111111111111112</v>
      </c>
      <c r="DC19" s="161">
        <f t="shared" si="29"/>
        <v>0.55555555555555558</v>
      </c>
      <c r="DD19" s="161">
        <f t="shared" si="30"/>
        <v>0.55555555555555558</v>
      </c>
      <c r="DE19" s="26">
        <f t="shared" si="31"/>
        <v>282.7166666666667</v>
      </c>
      <c r="DG19" s="159">
        <v>15</v>
      </c>
      <c r="DH19" s="160">
        <f t="shared" si="267"/>
        <v>-45.811666666666667</v>
      </c>
      <c r="DI19" s="161">
        <f t="shared" si="268"/>
        <v>-0.1111111111111111</v>
      </c>
      <c r="DJ19" s="161">
        <f t="shared" si="269"/>
        <v>0.55555555555555558</v>
      </c>
      <c r="DK19" s="161">
        <f t="shared" si="270"/>
        <v>0.55555555555555558</v>
      </c>
      <c r="DL19" s="26">
        <f t="shared" si="271"/>
        <v>215.94444444444446</v>
      </c>
      <c r="DM19" s="34"/>
      <c r="DN19" s="159">
        <v>15</v>
      </c>
      <c r="DO19" s="160">
        <f t="shared" si="272"/>
        <v>-35.089999999999996</v>
      </c>
      <c r="DP19" s="161">
        <f t="shared" si="36"/>
        <v>-0.1111111111111111</v>
      </c>
      <c r="DQ19" s="161">
        <f t="shared" si="37"/>
        <v>0.55555555555555547</v>
      </c>
      <c r="DR19" s="161">
        <f t="shared" si="38"/>
        <v>0.55555555555555558</v>
      </c>
      <c r="DS19" s="26">
        <f t="shared" si="39"/>
        <v>146</v>
      </c>
      <c r="DT19" s="34"/>
      <c r="DU19" s="159">
        <v>15</v>
      </c>
      <c r="DV19" s="160">
        <f t="shared" si="273"/>
        <v>-65.178333333333327</v>
      </c>
      <c r="DW19" s="161">
        <f t="shared" si="40"/>
        <v>-0.11111111111111112</v>
      </c>
      <c r="DX19" s="161">
        <f t="shared" si="41"/>
        <v>0.55555555555555558</v>
      </c>
      <c r="DY19" s="161">
        <f t="shared" si="42"/>
        <v>0.55555555555555569</v>
      </c>
      <c r="DZ19" s="26">
        <f t="shared" si="43"/>
        <v>358.78888888888889</v>
      </c>
      <c r="EA19" s="34"/>
      <c r="EB19" s="159">
        <v>15</v>
      </c>
      <c r="EC19" s="160">
        <f t="shared" si="274"/>
        <v>-73.888333333333335</v>
      </c>
      <c r="ED19" s="161">
        <f t="shared" si="44"/>
        <v>-0.1111111111111111</v>
      </c>
      <c r="EE19" s="161">
        <f t="shared" si="45"/>
        <v>0.55555555555555558</v>
      </c>
      <c r="EF19" s="161">
        <f t="shared" si="46"/>
        <v>0.55555555555555547</v>
      </c>
      <c r="EG19" s="26">
        <f t="shared" si="47"/>
        <v>461.55555555555554</v>
      </c>
      <c r="EH19" s="34"/>
      <c r="EI19" s="159">
        <v>15</v>
      </c>
      <c r="EJ19" s="160">
        <f t="shared" si="275"/>
        <v>-82.600000000000009</v>
      </c>
      <c r="EK19" s="161">
        <f t="shared" si="48"/>
        <v>-0.1111111111111111</v>
      </c>
      <c r="EL19" s="161">
        <f t="shared" si="49"/>
        <v>0.55555555555555558</v>
      </c>
      <c r="EM19" s="161">
        <f t="shared" si="50"/>
        <v>0.55555555555555547</v>
      </c>
      <c r="EN19" s="26">
        <f t="shared" si="51"/>
        <v>525.45555555555552</v>
      </c>
      <c r="EP19" s="159">
        <v>15</v>
      </c>
      <c r="EQ19" s="160">
        <f t="shared" si="52"/>
        <v>-91.346666666666678</v>
      </c>
      <c r="ER19" s="161">
        <f t="shared" si="53"/>
        <v>-0.11111111111111109</v>
      </c>
      <c r="ES19" s="161">
        <f t="shared" si="54"/>
        <v>0.55555555555555558</v>
      </c>
      <c r="ET19" s="161">
        <f t="shared" si="55"/>
        <v>0.55555555555555547</v>
      </c>
      <c r="EU19" s="26">
        <f t="shared" si="56"/>
        <v>589.01666666666665</v>
      </c>
      <c r="EW19" s="159">
        <v>15</v>
      </c>
      <c r="EX19" s="160">
        <f t="shared" si="57"/>
        <v>-56.388333333333328</v>
      </c>
      <c r="EY19" s="161">
        <f t="shared" si="58"/>
        <v>-0.11111111111111112</v>
      </c>
      <c r="EZ19" s="161">
        <f t="shared" si="59"/>
        <v>0.55555555555555558</v>
      </c>
      <c r="FA19" s="161">
        <f t="shared" si="60"/>
        <v>0.55555555555555558</v>
      </c>
      <c r="FB19" s="26">
        <f t="shared" si="61"/>
        <v>-773.92222222222222</v>
      </c>
      <c r="FD19" s="159">
        <v>15</v>
      </c>
      <c r="FE19" s="160">
        <f t="shared" si="62"/>
        <v>-45.811666666666667</v>
      </c>
      <c r="FF19" s="161">
        <f t="shared" si="63"/>
        <v>-0.1111111111111111</v>
      </c>
      <c r="FG19" s="161">
        <f t="shared" si="64"/>
        <v>0.55555555555555558</v>
      </c>
      <c r="FH19" s="161">
        <f t="shared" si="65"/>
        <v>0.55555555555555558</v>
      </c>
      <c r="FI19" s="26">
        <f t="shared" si="66"/>
        <v>-823.85555555555561</v>
      </c>
      <c r="FK19" s="159">
        <v>15</v>
      </c>
      <c r="FL19" s="160">
        <f t="shared" si="67"/>
        <v>-52.634999999999998</v>
      </c>
      <c r="FM19" s="161">
        <f t="shared" si="68"/>
        <v>-0.125</v>
      </c>
      <c r="FN19" s="161">
        <f t="shared" si="69"/>
        <v>0.74999999999999989</v>
      </c>
      <c r="FO19" s="161">
        <f t="shared" si="70"/>
        <v>0.37499999999999994</v>
      </c>
      <c r="FP19" s="26">
        <f t="shared" si="71"/>
        <v>-860.39999999999986</v>
      </c>
      <c r="FR19" s="159">
        <v>15</v>
      </c>
      <c r="FS19" s="160">
        <f t="shared" si="72"/>
        <v>-65.178333333333327</v>
      </c>
      <c r="FT19" s="161">
        <f t="shared" si="73"/>
        <v>-0.11111111111111112</v>
      </c>
      <c r="FU19" s="161">
        <f t="shared" si="74"/>
        <v>0.55555555555555558</v>
      </c>
      <c r="FV19" s="161">
        <f t="shared" si="75"/>
        <v>0.55555555555555569</v>
      </c>
      <c r="FW19" s="26">
        <f t="shared" si="76"/>
        <v>-646.59444444444455</v>
      </c>
      <c r="FY19" s="159">
        <v>15</v>
      </c>
      <c r="FZ19" s="160">
        <f t="shared" si="77"/>
        <v>-73.888333333333335</v>
      </c>
      <c r="GA19" s="161">
        <f t="shared" si="78"/>
        <v>-0.1111111111111111</v>
      </c>
      <c r="GB19" s="161">
        <f t="shared" si="79"/>
        <v>0.55555555555555558</v>
      </c>
      <c r="GC19" s="161">
        <f t="shared" si="80"/>
        <v>0.55555555555555547</v>
      </c>
      <c r="GD19" s="26">
        <f t="shared" si="81"/>
        <v>-546.04444444444448</v>
      </c>
      <c r="GF19" s="159">
        <v>15</v>
      </c>
      <c r="GG19" s="160">
        <f t="shared" si="82"/>
        <v>-82.600000000000009</v>
      </c>
      <c r="GH19" s="161">
        <f t="shared" si="83"/>
        <v>-0.1111111111111111</v>
      </c>
      <c r="GI19" s="161">
        <f t="shared" si="84"/>
        <v>0.55555555555555558</v>
      </c>
      <c r="GJ19" s="161">
        <f t="shared" si="85"/>
        <v>0.55555555555555547</v>
      </c>
      <c r="GK19" s="26">
        <f t="shared" si="86"/>
        <v>-446.25555555555547</v>
      </c>
      <c r="GM19" s="159">
        <v>15</v>
      </c>
      <c r="GN19" s="160">
        <f t="shared" si="87"/>
        <v>-91.346666666666678</v>
      </c>
      <c r="GO19" s="161">
        <f t="shared" si="88"/>
        <v>-0.11111111111111109</v>
      </c>
      <c r="GP19" s="161">
        <f t="shared" si="89"/>
        <v>0.55555555555555558</v>
      </c>
      <c r="GQ19" s="161">
        <f t="shared" si="90"/>
        <v>0.55555555555555547</v>
      </c>
      <c r="GR19" s="26">
        <f t="shared" si="91"/>
        <v>-345.92777777777781</v>
      </c>
      <c r="GT19" s="159">
        <v>15</v>
      </c>
      <c r="GU19" s="160">
        <v>76.42</v>
      </c>
      <c r="GV19" s="275"/>
      <c r="GW19" s="276"/>
      <c r="GX19" s="277"/>
      <c r="GY19" s="26">
        <v>-548.19000000000005</v>
      </c>
      <c r="HA19" s="159">
        <v>15</v>
      </c>
      <c r="HB19" s="160">
        <f t="shared" si="92"/>
        <v>85.070000000000007</v>
      </c>
      <c r="HC19" s="161">
        <f t="shared" si="93"/>
        <v>-0.1111111111111111</v>
      </c>
      <c r="HD19" s="161">
        <f t="shared" si="94"/>
        <v>0.55555555555555558</v>
      </c>
      <c r="HE19" s="161">
        <f t="shared" si="95"/>
        <v>0.55555555555555547</v>
      </c>
      <c r="HF19" s="26">
        <f t="shared" si="96"/>
        <v>-621.67222222222222</v>
      </c>
      <c r="HH19" s="159">
        <v>15</v>
      </c>
      <c r="HI19" s="160">
        <f t="shared" si="97"/>
        <v>93.778333333333322</v>
      </c>
      <c r="HJ19" s="161">
        <f t="shared" si="98"/>
        <v>-0.1111111111111111</v>
      </c>
      <c r="HK19" s="161">
        <f t="shared" si="99"/>
        <v>0.55555555555555547</v>
      </c>
      <c r="HL19" s="161">
        <f t="shared" si="100"/>
        <v>0.55555555555555558</v>
      </c>
      <c r="HM19" s="26">
        <f t="shared" si="101"/>
        <v>-694.94444444444434</v>
      </c>
      <c r="HO19" s="159">
        <v>15</v>
      </c>
      <c r="HP19" s="160">
        <f t="shared" si="102"/>
        <v>67.778333333333336</v>
      </c>
      <c r="HQ19" s="161">
        <f t="shared" si="103"/>
        <v>-0.1111111111111111</v>
      </c>
      <c r="HR19" s="161">
        <f t="shared" si="104"/>
        <v>0.55555555555555547</v>
      </c>
      <c r="HS19" s="161">
        <f t="shared" si="105"/>
        <v>0.55555555555555547</v>
      </c>
      <c r="HT19" s="26">
        <f t="shared" si="106"/>
        <v>-447.52222222222213</v>
      </c>
      <c r="HV19" s="159">
        <v>15</v>
      </c>
      <c r="HW19" s="160">
        <f t="shared" si="107"/>
        <v>58.993333333333332</v>
      </c>
      <c r="HX19" s="161">
        <f t="shared" si="108"/>
        <v>-0.1111111111111111</v>
      </c>
      <c r="HY19" s="161">
        <f t="shared" si="109"/>
        <v>0.55555555555555558</v>
      </c>
      <c r="HZ19" s="161">
        <f t="shared" si="110"/>
        <v>0.55555555555555547</v>
      </c>
      <c r="IA19" s="26">
        <f t="shared" si="111"/>
        <v>-346.29444444444442</v>
      </c>
      <c r="IC19" s="159">
        <v>15</v>
      </c>
      <c r="ID19" s="160">
        <v>50.28</v>
      </c>
      <c r="IE19" s="275"/>
      <c r="IF19" s="276"/>
      <c r="IG19" s="277"/>
      <c r="IH19" s="26">
        <v>-261.5</v>
      </c>
      <c r="IJ19" s="159">
        <v>15</v>
      </c>
      <c r="IK19" s="160">
        <f t="shared" si="112"/>
        <v>41.5</v>
      </c>
      <c r="IL19" s="161">
        <f t="shared" si="113"/>
        <v>-0.1111111111111111</v>
      </c>
      <c r="IM19" s="161">
        <f t="shared" si="114"/>
        <v>0.55555555555555558</v>
      </c>
      <c r="IN19" s="161">
        <f t="shared" si="115"/>
        <v>0.55555555555555558</v>
      </c>
      <c r="IO19" s="26">
        <f t="shared" si="116"/>
        <v>-176.82777777777778</v>
      </c>
      <c r="IQ19" s="159">
        <v>15</v>
      </c>
      <c r="IR19" s="160">
        <f t="shared" si="117"/>
        <v>102.96</v>
      </c>
      <c r="IS19" s="161">
        <f t="shared" si="118"/>
        <v>-0.11111111111111112</v>
      </c>
      <c r="IT19" s="161">
        <f t="shared" si="119"/>
        <v>0.55555555555555547</v>
      </c>
      <c r="IU19" s="161">
        <f t="shared" si="120"/>
        <v>0.55555555555555558</v>
      </c>
      <c r="IV19" s="26">
        <f t="shared" si="121"/>
        <v>566.70555555555552</v>
      </c>
      <c r="IX19" s="159">
        <v>15</v>
      </c>
      <c r="IY19" s="160">
        <f t="shared" si="122"/>
        <v>111.08999999999999</v>
      </c>
      <c r="IZ19" s="161">
        <f t="shared" si="123"/>
        <v>-0.1111111111111111</v>
      </c>
      <c r="JA19" s="161">
        <f t="shared" si="124"/>
        <v>0.55555555555555547</v>
      </c>
      <c r="JB19" s="161">
        <f t="shared" si="125"/>
        <v>0.55555555555555558</v>
      </c>
      <c r="JC19" s="26">
        <f t="shared" si="126"/>
        <v>497.04444444444437</v>
      </c>
      <c r="JE19" s="159">
        <v>15</v>
      </c>
      <c r="JF19" s="160">
        <f t="shared" si="127"/>
        <v>119.13</v>
      </c>
      <c r="JG19" s="161">
        <f t="shared" si="128"/>
        <v>-0.11111111111111112</v>
      </c>
      <c r="JH19" s="161">
        <f t="shared" si="129"/>
        <v>0.55555555555555558</v>
      </c>
      <c r="JI19" s="161">
        <f t="shared" si="130"/>
        <v>0.55555555555555558</v>
      </c>
      <c r="JJ19" s="26">
        <f t="shared" si="131"/>
        <v>425.79444444444448</v>
      </c>
      <c r="JL19" s="159">
        <v>15</v>
      </c>
      <c r="JM19" s="160">
        <f t="shared" si="132"/>
        <v>94.5</v>
      </c>
      <c r="JN19" s="161">
        <f t="shared" si="133"/>
        <v>-0.1111111111111111</v>
      </c>
      <c r="JO19" s="161">
        <f t="shared" si="134"/>
        <v>0.55555555555555558</v>
      </c>
      <c r="JP19" s="161">
        <f t="shared" si="135"/>
        <v>0.55555555555555558</v>
      </c>
      <c r="JQ19" s="26">
        <f t="shared" si="136"/>
        <v>634.62777777777774</v>
      </c>
      <c r="JS19" s="159">
        <v>15</v>
      </c>
      <c r="JT19" s="160">
        <f t="shared" si="137"/>
        <v>86.19</v>
      </c>
      <c r="JU19" s="161">
        <f t="shared" si="138"/>
        <v>-0.1111111111111111</v>
      </c>
      <c r="JV19" s="161">
        <f t="shared" si="139"/>
        <v>0.55555555555555547</v>
      </c>
      <c r="JW19" s="161">
        <f t="shared" si="140"/>
        <v>0.55555555555555547</v>
      </c>
      <c r="JX19" s="26">
        <f t="shared" si="141"/>
        <v>702.66111111111104</v>
      </c>
      <c r="JZ19" s="159">
        <v>15</v>
      </c>
      <c r="KA19" s="160">
        <f t="shared" si="142"/>
        <v>78</v>
      </c>
      <c r="KB19" s="161">
        <f t="shared" si="143"/>
        <v>-0.1111111111111111</v>
      </c>
      <c r="KC19" s="161">
        <f t="shared" si="144"/>
        <v>0.55555555555555558</v>
      </c>
      <c r="KD19" s="161">
        <f t="shared" si="145"/>
        <v>0.55555555555555558</v>
      </c>
      <c r="KE19" s="26">
        <f t="shared" si="146"/>
        <v>767.7</v>
      </c>
      <c r="KG19" s="159">
        <v>15</v>
      </c>
      <c r="KH19" s="160">
        <f t="shared" si="147"/>
        <v>68.176666666666662</v>
      </c>
      <c r="KI19" s="161">
        <f t="shared" si="148"/>
        <v>-0.11111111111111112</v>
      </c>
      <c r="KJ19" s="161">
        <f t="shared" si="149"/>
        <v>0.55555555555555547</v>
      </c>
      <c r="KK19" s="161">
        <f t="shared" si="150"/>
        <v>0.55555555555555558</v>
      </c>
      <c r="KL19" s="26">
        <f t="shared" si="151"/>
        <v>777.3888888888888</v>
      </c>
      <c r="KN19" s="159">
        <v>15</v>
      </c>
      <c r="KO19" s="160">
        <f t="shared" si="152"/>
        <v>-64.89</v>
      </c>
      <c r="KP19" s="161">
        <f t="shared" si="153"/>
        <v>-0.11111111111111109</v>
      </c>
      <c r="KQ19" s="161">
        <f t="shared" si="154"/>
        <v>0.55555555555555558</v>
      </c>
      <c r="KR19" s="161">
        <f t="shared" si="155"/>
        <v>0.55555555555555547</v>
      </c>
      <c r="KS19" s="26">
        <f t="shared" si="156"/>
        <v>400.99444444444441</v>
      </c>
      <c r="KU19" s="159">
        <v>15</v>
      </c>
      <c r="KV19" s="160">
        <f t="shared" si="157"/>
        <v>-46.199999999999996</v>
      </c>
      <c r="KW19" s="161">
        <f t="shared" si="158"/>
        <v>-0.11111111111111112</v>
      </c>
      <c r="KX19" s="161">
        <f t="shared" si="159"/>
        <v>0.55555555555555547</v>
      </c>
      <c r="KY19" s="161">
        <f t="shared" si="160"/>
        <v>0.55555555555555558</v>
      </c>
      <c r="KZ19" s="26">
        <f t="shared" si="161"/>
        <v>344.07777777777778</v>
      </c>
      <c r="LB19" s="159">
        <v>15</v>
      </c>
      <c r="LC19" s="160">
        <f t="shared" si="162"/>
        <v>-28.349999999999998</v>
      </c>
      <c r="LD19" s="161">
        <f t="shared" si="163"/>
        <v>-0.11111111111111112</v>
      </c>
      <c r="LE19" s="161">
        <f t="shared" si="164"/>
        <v>0.55555555555555558</v>
      </c>
      <c r="LF19" s="161">
        <f t="shared" si="165"/>
        <v>0.55555555555555558</v>
      </c>
      <c r="LG19" s="26">
        <f t="shared" si="166"/>
        <v>283.25</v>
      </c>
      <c r="LI19" s="159">
        <v>15</v>
      </c>
      <c r="LJ19" s="160">
        <f t="shared" si="167"/>
        <v>-83.468333333333334</v>
      </c>
      <c r="LK19" s="161">
        <f t="shared" si="168"/>
        <v>-0.1111111111111111</v>
      </c>
      <c r="LL19" s="161">
        <f t="shared" si="169"/>
        <v>0.55555555555555558</v>
      </c>
      <c r="LM19" s="161">
        <f t="shared" si="170"/>
        <v>0.55555555555555558</v>
      </c>
      <c r="LN19" s="26">
        <f t="shared" si="171"/>
        <v>442.97777777777776</v>
      </c>
      <c r="LP19" s="159">
        <v>15</v>
      </c>
      <c r="LQ19" s="160">
        <f t="shared" si="172"/>
        <v>-102.10166666666667</v>
      </c>
      <c r="LR19" s="161">
        <f t="shared" si="173"/>
        <v>-0.1111111111111111</v>
      </c>
      <c r="LS19" s="161">
        <f t="shared" si="174"/>
        <v>0.55555555555555558</v>
      </c>
      <c r="LT19" s="161">
        <f t="shared" si="175"/>
        <v>0.55555555555555547</v>
      </c>
      <c r="LU19" s="26">
        <f t="shared" si="176"/>
        <v>513.52222222222224</v>
      </c>
      <c r="LW19" s="159">
        <v>15</v>
      </c>
      <c r="LX19" s="160">
        <f t="shared" si="177"/>
        <v>-110.43</v>
      </c>
      <c r="LY19" s="161">
        <f t="shared" si="178"/>
        <v>-0.11111111111111112</v>
      </c>
      <c r="LZ19" s="161">
        <f t="shared" si="179"/>
        <v>0.55555555555555558</v>
      </c>
      <c r="MA19" s="161">
        <f t="shared" si="180"/>
        <v>0.55555555555555558</v>
      </c>
      <c r="MB19" s="26">
        <f t="shared" si="181"/>
        <v>583.18888888888898</v>
      </c>
      <c r="MD19" s="159">
        <v>15</v>
      </c>
      <c r="ME19" s="160">
        <f t="shared" si="182"/>
        <v>-118.67666666666666</v>
      </c>
      <c r="MF19" s="161">
        <f t="shared" si="183"/>
        <v>-0.1111111111111111</v>
      </c>
      <c r="MG19" s="161">
        <f t="shared" si="184"/>
        <v>0.55555555555555558</v>
      </c>
      <c r="MH19" s="161">
        <f t="shared" si="185"/>
        <v>0.55555555555555547</v>
      </c>
      <c r="MI19" s="26">
        <f t="shared" si="186"/>
        <v>651.94999999999982</v>
      </c>
      <c r="MK19" s="159">
        <v>15</v>
      </c>
      <c r="ML19" s="160">
        <f t="shared" si="187"/>
        <v>-64.89</v>
      </c>
      <c r="MM19" s="161">
        <f t="shared" si="188"/>
        <v>-0.11111111111111109</v>
      </c>
      <c r="MN19" s="161">
        <f t="shared" si="189"/>
        <v>0.55555555555555558</v>
      </c>
      <c r="MO19" s="161">
        <f t="shared" si="190"/>
        <v>0.55555555555555547</v>
      </c>
      <c r="MP19" s="26">
        <f t="shared" si="191"/>
        <v>-890.29444444444437</v>
      </c>
      <c r="MR19" s="159">
        <v>15</v>
      </c>
      <c r="MS19" s="160">
        <f t="shared" si="192"/>
        <v>-46.199999999999996</v>
      </c>
      <c r="MT19" s="161">
        <f t="shared" si="193"/>
        <v>-0.11111111111111112</v>
      </c>
      <c r="MU19" s="161">
        <f t="shared" si="194"/>
        <v>0.55555555555555547</v>
      </c>
      <c r="MV19" s="161">
        <f t="shared" si="195"/>
        <v>0.55555555555555558</v>
      </c>
      <c r="MW19" s="26">
        <f t="shared" si="196"/>
        <v>-983.06111111111102</v>
      </c>
      <c r="MY19" s="159">
        <v>15</v>
      </c>
      <c r="MZ19" s="160">
        <f t="shared" si="197"/>
        <v>-28.349999999999998</v>
      </c>
      <c r="NA19" s="161">
        <f t="shared" si="198"/>
        <v>-0.11111111111111112</v>
      </c>
      <c r="NB19" s="161">
        <f t="shared" si="199"/>
        <v>0.55555555555555558</v>
      </c>
      <c r="NC19" s="161">
        <f t="shared" si="200"/>
        <v>0.55555555555555558</v>
      </c>
      <c r="ND19" s="26">
        <f t="shared" si="201"/>
        <v>-1074.4444444444443</v>
      </c>
      <c r="NF19" s="159">
        <v>15</v>
      </c>
      <c r="NG19" s="160">
        <f t="shared" si="202"/>
        <v>-83.468333333333334</v>
      </c>
      <c r="NH19" s="161">
        <f t="shared" si="203"/>
        <v>-0.1111111111111111</v>
      </c>
      <c r="NI19" s="161">
        <f t="shared" si="204"/>
        <v>0.55555555555555558</v>
      </c>
      <c r="NJ19" s="161">
        <f t="shared" si="205"/>
        <v>0.55555555555555558</v>
      </c>
      <c r="NK19" s="26">
        <f t="shared" si="206"/>
        <v>-804.32777777777778</v>
      </c>
      <c r="NM19" s="159">
        <v>15</v>
      </c>
      <c r="NN19" s="160">
        <f t="shared" si="207"/>
        <v>-102.10166666666667</v>
      </c>
      <c r="NO19" s="161">
        <f t="shared" si="208"/>
        <v>-0.1111111111111111</v>
      </c>
      <c r="NP19" s="161">
        <f t="shared" si="209"/>
        <v>0.55555555555555558</v>
      </c>
      <c r="NQ19" s="161">
        <f t="shared" si="210"/>
        <v>0.55555555555555547</v>
      </c>
      <c r="NR19" s="26">
        <f t="shared" si="211"/>
        <v>-704.27222222222213</v>
      </c>
      <c r="NT19" s="159">
        <v>15</v>
      </c>
      <c r="NU19" s="160">
        <f t="shared" si="212"/>
        <v>-110.43</v>
      </c>
      <c r="NV19" s="161">
        <f t="shared" si="213"/>
        <v>-0.11111111111111112</v>
      </c>
      <c r="NW19" s="161">
        <f t="shared" si="214"/>
        <v>0.55555555555555558</v>
      </c>
      <c r="NX19" s="161">
        <f t="shared" si="215"/>
        <v>0.55555555555555558</v>
      </c>
      <c r="NY19" s="26">
        <f t="shared" si="216"/>
        <v>-599.26111111111118</v>
      </c>
      <c r="OA19" s="159">
        <v>15</v>
      </c>
      <c r="OB19" s="160">
        <f t="shared" si="217"/>
        <v>-118.67666666666666</v>
      </c>
      <c r="OC19" s="161">
        <f t="shared" si="276"/>
        <v>-0.1111111111111111</v>
      </c>
      <c r="OD19" s="161">
        <f t="shared" si="277"/>
        <v>0.55555555555555558</v>
      </c>
      <c r="OE19" s="161">
        <f t="shared" si="278"/>
        <v>0.55555555555555547</v>
      </c>
      <c r="OF19" s="26">
        <f t="shared" si="279"/>
        <v>-494.69999999999993</v>
      </c>
      <c r="OH19" s="159">
        <v>15</v>
      </c>
      <c r="OI19" s="160">
        <f t="shared" si="222"/>
        <v>102.96</v>
      </c>
      <c r="OJ19" s="161">
        <f t="shared" si="223"/>
        <v>-0.11111111111111112</v>
      </c>
      <c r="OK19" s="161">
        <f t="shared" si="224"/>
        <v>0.55555555555555547</v>
      </c>
      <c r="OL19" s="161">
        <f t="shared" si="225"/>
        <v>0.55555555555555558</v>
      </c>
      <c r="OM19" s="26">
        <f t="shared" si="226"/>
        <v>-656.92222222222222</v>
      </c>
      <c r="OO19" s="159">
        <v>15</v>
      </c>
      <c r="OP19" s="160">
        <f t="shared" si="227"/>
        <v>111.08999999999999</v>
      </c>
      <c r="OQ19" s="161">
        <f t="shared" si="228"/>
        <v>-0.1111111111111111</v>
      </c>
      <c r="OR19" s="161">
        <f t="shared" si="229"/>
        <v>0.55555555555555547</v>
      </c>
      <c r="OS19" s="161">
        <f t="shared" si="230"/>
        <v>0.55555555555555558</v>
      </c>
      <c r="OT19" s="26">
        <f t="shared" si="231"/>
        <v>-759.54444444444448</v>
      </c>
      <c r="OV19" s="159">
        <v>15</v>
      </c>
      <c r="OW19" s="160">
        <f t="shared" si="232"/>
        <v>119.13</v>
      </c>
      <c r="OX19" s="161">
        <f t="shared" si="233"/>
        <v>-0.11111111111111112</v>
      </c>
      <c r="OY19" s="161">
        <f t="shared" si="234"/>
        <v>0.55555555555555558</v>
      </c>
      <c r="OZ19" s="161">
        <f t="shared" si="235"/>
        <v>0.55555555555555558</v>
      </c>
      <c r="PA19" s="26">
        <f t="shared" si="236"/>
        <v>-862.3</v>
      </c>
      <c r="PC19" s="159">
        <v>15</v>
      </c>
      <c r="PD19" s="160">
        <f t="shared" si="237"/>
        <v>94.5</v>
      </c>
      <c r="PE19" s="161">
        <f t="shared" si="238"/>
        <v>-0.1111111111111111</v>
      </c>
      <c r="PF19" s="161">
        <f t="shared" si="239"/>
        <v>0.55555555555555558</v>
      </c>
      <c r="PG19" s="161">
        <f t="shared" si="240"/>
        <v>0.55555555555555558</v>
      </c>
      <c r="PH19" s="26">
        <f t="shared" si="241"/>
        <v>-551.53888888888889</v>
      </c>
      <c r="PJ19" s="159">
        <v>15</v>
      </c>
      <c r="PK19" s="160">
        <f t="shared" si="242"/>
        <v>86.19</v>
      </c>
      <c r="PL19" s="161">
        <f t="shared" si="243"/>
        <v>-0.1111111111111111</v>
      </c>
      <c r="PM19" s="161">
        <f t="shared" si="244"/>
        <v>0.55555555555555547</v>
      </c>
      <c r="PN19" s="161">
        <f t="shared" si="245"/>
        <v>0.55555555555555547</v>
      </c>
      <c r="PO19" s="26">
        <f t="shared" si="246"/>
        <v>-449.74999999999989</v>
      </c>
      <c r="PQ19" s="159">
        <v>15</v>
      </c>
      <c r="PR19" s="160">
        <f t="shared" si="247"/>
        <v>78</v>
      </c>
      <c r="PS19" s="161">
        <f t="shared" si="248"/>
        <v>-0.1111111111111111</v>
      </c>
      <c r="PT19" s="161">
        <f t="shared" si="249"/>
        <v>0.55555555555555558</v>
      </c>
      <c r="PU19" s="161">
        <f t="shared" si="250"/>
        <v>0.55555555555555558</v>
      </c>
      <c r="PV19" s="26">
        <f t="shared" si="251"/>
        <v>-345.01111111111112</v>
      </c>
      <c r="PX19" s="159">
        <v>15</v>
      </c>
      <c r="PY19" s="160">
        <f t="shared" si="252"/>
        <v>68.176666666666662</v>
      </c>
      <c r="PZ19" s="161">
        <f t="shared" si="253"/>
        <v>-0.11111111111111112</v>
      </c>
      <c r="QA19" s="161">
        <f t="shared" si="254"/>
        <v>0.55555555555555547</v>
      </c>
      <c r="QB19" s="161">
        <f t="shared" si="255"/>
        <v>0.55555555555555558</v>
      </c>
      <c r="QC19" s="26">
        <f t="shared" si="256"/>
        <v>-242.00555555555553</v>
      </c>
      <c r="QE19" s="159">
        <v>2</v>
      </c>
      <c r="QF19" s="162">
        <v>4</v>
      </c>
      <c r="QG19" s="304"/>
      <c r="QH19" s="12">
        <v>-60</v>
      </c>
      <c r="QI19" s="161">
        <f>(($F$13-$Z$29)*($F$13-$AD$29))/(($V$29-$Z$29)*($V$29-$AD$29))</f>
        <v>6.3742851832868175E-3</v>
      </c>
      <c r="QJ19" s="161">
        <f>(($F$13-$V$29)*($F$13-$AD$29))/(($Z$29-$V$29)*($Z$29-$AD$29))</f>
        <v>-2.5338631103780703E-2</v>
      </c>
      <c r="QK19" s="161">
        <f>(($F$13-$V$29)*($F$13-$Z$29))/(($AD$29-$V$29)*($AD$29-$Z$29))</f>
        <v>1.018964345920494</v>
      </c>
      <c r="QL19" s="92">
        <f>QI19*$X$29+QJ19*$AB$29+QK19*$AF$29</f>
        <v>-496.51869272767647</v>
      </c>
      <c r="QM19" s="16">
        <f>$V$29</f>
        <v>406.67</v>
      </c>
      <c r="QN19" s="16">
        <f>$AF$29</f>
        <v>-495</v>
      </c>
      <c r="QO19" s="167">
        <f t="shared" si="257"/>
        <v>6.0622088233259772E-3</v>
      </c>
      <c r="QP19" s="34"/>
      <c r="QQ19" s="159">
        <v>2</v>
      </c>
      <c r="QR19" s="162">
        <v>4</v>
      </c>
      <c r="QS19" s="304"/>
      <c r="QT19" s="12">
        <v>-60</v>
      </c>
      <c r="QU19" s="161">
        <f>(($F$13-$AT$29)*($F$13-$AX$29))/(($AP$29-$AT$29)*($AP$29-$AX$29))</f>
        <v>2.0881316228202055E-2</v>
      </c>
      <c r="QV19" s="161">
        <f>(($F$13-$AP$29)*($F$13-$AX$29))/(($AT$29-$AP$29)*($AT$29-$AX$29))</f>
        <v>-8.1913197073719038E-2</v>
      </c>
      <c r="QW19" s="161">
        <f>(($F$13-$AP$29)*($F$13-$AT$29))/(($AX$29-$AP$29)*($AX$29-$AT$29))</f>
        <v>1.0610318808455168</v>
      </c>
      <c r="QX19" s="92">
        <f>QU19*$AR$29+QV19*$AV$29+QW19*$AZ$29</f>
        <v>-424.29826584635913</v>
      </c>
      <c r="QY19" s="16">
        <f>$AP$29</f>
        <v>127.52</v>
      </c>
      <c r="QZ19" s="16">
        <f>$AZ$29</f>
        <v>-415.95</v>
      </c>
      <c r="RA19" s="163">
        <f t="shared" si="258"/>
        <v>7.0940662319132321E-3</v>
      </c>
    </row>
    <row r="20" spans="2:469" ht="15" customHeight="1">
      <c r="B20" s="292"/>
      <c r="C20" s="313"/>
      <c r="D20" s="313"/>
      <c r="E20" s="180" t="s">
        <v>323</v>
      </c>
      <c r="F20" s="169">
        <v>-5.92</v>
      </c>
      <c r="G20" s="175" t="s">
        <v>72</v>
      </c>
      <c r="H20" s="176">
        <v>4</v>
      </c>
      <c r="I20" s="177">
        <f>I19</f>
        <v>4</v>
      </c>
      <c r="J20" s="178" t="s">
        <v>318</v>
      </c>
      <c r="K20" s="179" t="str">
        <f>IF(ISBLANK(F20),"-",(IF((IF(I19=1,((IF(F21=30,$RA$60,IF(F21=60,$RA$64,IF(F21=90,$RA$68,IF(F21=-30,$RA$72,IF(F21=-60,$RA$76,IF(F21=-90,$RA$80,IF(F21=0,$RA$84,(IF(AND(F21&gt;60,F21&lt;90),MAX($RA$64,$RA$68),IF(AND(F21&gt;30,F21&lt;60),MAX($RA$60,$RA$64),IF(AND(F21&gt;0,F21&lt;30),MAX($RA$84,$RA$60),IF(AND(F21&gt;-30,F21&lt;0),MAX($RA$72,$RA$84),IF(AND(F21&gt;-60,F21&lt;-30),MAX($RA$76,$RA$72),IF(AND(F21&gt;-90,F21&lt;-60),MAX($RA$80,$RA$76),"-")))))))))))))))),IF(I19=2,((IF(F21=30,$RA$61,IF(F21=60,$RA$65,IF(F21=90,$RA$69,IF(F21=-30,$RA$73,IF(F21=-60,$RA$77,IF(F21=-90,$RA$81,IF(F21=0,$RA$85, (IF(AND(F21&gt;60,F21&lt;90),MAX($RA$65,$RA$69),IF(AND(F21&gt;30,F21&lt;60),MAX($RA$61,$RA$65),IF(AND(F21&gt;0,F21&lt;30),MAX($RA$85,$RA$61),IF(AND(F21&gt;-30,F21&lt;0),MAX($RA$73,$RA$85),IF(AND(F21&gt;-60,F21&lt;-30),MAX($RA$77,$RA$73),IF(AND(F21&gt;-90,F21&lt;-60),MAX($RA$81,$RA$77),"-")))))))))))))))),IF(I19=3,((IF(F21=30,$RA$62,IF(F21=60,$RA$66,IF(F21=90,$RA$70,IF(F21=-30,$RA$74,IF(F21=-60,$RA$78,IF(F21=-90,$RA$82,IF(F21=0,$RA$86,(IF(AND(F21&gt;60,F21&lt;90),MAX($RA$66,$RA$70),IF(AND(F21&gt;30,F21&lt;60),MAX($RA$62,$RA$66),IF(AND(F21&gt;0,F21&lt;30),MAX($RA$86,$RA$62),IF(AND(F21&gt;-30,F21&lt;0),MAX($RA$74,$RA$86),IF(AND(F21&gt;-60,F21&lt;-30),MAX($RA$78,$RA$74),IF(AND(F21&gt;-90,F21&lt;-60),MAX($RA$82,$RA$78),"-")))))))))))))))),IF(I19=4,((IF(F21=30,$RA$63,IF(F21=60,$RA$67,IF(F21=90,$RA$71,IF(F21=-30,$RA$75,IF(F21=-60,$RA$79,IF(F21=-90,$RA$83,IF(F21=0,$RA$87,(IF(AND(F21&gt;60,F21&lt;90),MAX($RA$67,$RA$71),IF(AND(F21&gt;30,F21&lt;60),MAX($RA$63,$RA$67),IF(AND(F21&gt;0,F21&lt;30),MAX($RA$87,$RA$63),IF(AND(F21&gt;-30,F21&lt;0),MAX($RA$75,$RA$87),IF(AND(F21&gt;-60,F21&lt;-30),MAX($RA$79,$RA$75),IF(AND(F21&gt;-90,F21&lt;-60),MAX($RA$83,$RA$79),"-")))))))))))))))),"-")))))&lt;=1,"aprovado","reprovado")))</f>
        <v>aprovado</v>
      </c>
      <c r="L20" s="179" t="str">
        <f>IF(ISBLANK(F20),"-",(IF((IF(I19=1,((IF(F21=30,$QO$60,IF(F21=60,$QO$64,IF(F21=90,$QO$68,IF(F21=-30,$QO$72,IF(F21=-60,$QO$76,IF(F21=-90,$QO$80,IF(F21=0,$QO$84,(IF(AND(F21&gt;60,F21&lt;90),MAX($QO$64,$QO$68),IF(AND(F21&gt;30,F21&lt;60),MAX($QO$60,$QO$64),IF(AND(F21&gt;0,F21&lt;30),MAX($QO$84,$QO$60),IF(AND(F21&gt;-30,F21&lt;0),MAX($QO$72,$QO$84),IF(AND(F21&gt;-60,F21&lt;-30),MAX($QO$76,$QO$72),IF(AND(F21&gt;-90,F21&lt;-60),MAX($QO$80,$QO$76),"-")))))))))))))))),IF(I19=2,((IF(F21=30,$QO$61,IF(F21=60,$QO$65,IF(F21=90,$QO$69,IF(F21=-30,$QO$73,IF(F21=-60,$QO$77,IF(F21=-90,$QO$81,IF(F21=0,$QO$85, (IF(AND(F21&gt;60,F21&lt;90),MAX($QO$65,$QO$69),IF(AND(F21&gt;30,F21&lt;60),MAX($QO$61,$QO$65),IF(AND(F21&gt;0,F21&lt;30),MAX($QO$85,$QO$61),IF(AND(F21&gt;-30,F21&lt;0),MAX($QO$73,$QO$85),IF(AND(F21&gt;-60,F21&lt;-30),MAX($QO$77,$QO$73),IF(AND(F21&gt;-90,F21&lt;-60),MAX($QO$81,$QO$77),"-")))))))))))))))),IF(I19=3,((IF(F21=30,$QO$62,IF(F21=60,$QO$66,IF(F21=90,$QO$70,IF(F21=-30,$QO$74,IF(F21=-60,$QO$78,IF(F21=-90,$QO$82,IF(F21=0,$QO$86,(IF(AND(F21&gt;60,F21&lt;90),MAX($QO$66,$QO$70),IF(AND(F21&gt;30,F21&lt;60),MAX($QO$62,$QO$66),IF(AND(F21&gt;0,F21&lt;30),MAX($QO$86,$QO$62),IF(AND(F21&gt;-30,F21&lt;0),MAX($QO$74,$QO$86),IF(AND(F21&gt;-60,F21&lt;-30),MAX($QO$78,$QO$74),IF(AND(F21&gt;-90,F21&lt;-60),MAX($QO$82,$QO$78),"-")))))))))))))))),IF(I19=4,((IF(F21=30,$QO$63,IF(F21=60,$QO$67,IF(F21=90,$QO$71,IF(F21=-30,$QO$75,IF(F21=-60,$QO$79,IF(F21=-90,$QO$83,IF(F21=0,$QO$87,(IF(AND(F21&gt;60,F21&lt;90),MAX($QO$67,$QO$71),IF(AND(F21&gt;30,F21&lt;60),MAX($QO$63,$QO$67),IF(AND(F21&gt;0,F21&lt;30),MAX($QO$87,$QO$63),IF(AND(F21&gt;-30,F21&lt;0),MAX($QO$75,$QO$87),IF(AND(F21&gt;-60,F21&lt;-30),MAX($QO$79,$QO$75),IF(AND(F21&gt;-90,F21&lt;-60),MAX($QO$83,$QO$79),"-")))))))))))))))),"-")))))&lt;=1,"aprovado","reprovado")))</f>
        <v>aprovado</v>
      </c>
      <c r="M20" s="316"/>
      <c r="O20" s="159">
        <v>16</v>
      </c>
      <c r="P20" s="164" t="s">
        <v>171</v>
      </c>
      <c r="Q20" s="164" t="s">
        <v>327</v>
      </c>
      <c r="R20" s="12">
        <v>120</v>
      </c>
      <c r="S20" s="164" t="s">
        <v>299</v>
      </c>
      <c r="T20" s="162">
        <v>0</v>
      </c>
      <c r="U20" s="8" t="s">
        <v>71</v>
      </c>
      <c r="V20" s="101">
        <f>Gooseneck!$M$27</f>
        <v>-274.87</v>
      </c>
      <c r="W20" s="111" t="s">
        <v>72</v>
      </c>
      <c r="X20" s="101">
        <v>0</v>
      </c>
      <c r="Y20" s="111" t="s">
        <v>72</v>
      </c>
      <c r="Z20" s="101">
        <f>Gooseneck!$M$44</f>
        <v>-137.435</v>
      </c>
      <c r="AA20" s="111" t="s">
        <v>72</v>
      </c>
      <c r="AB20" s="101">
        <f>Gooseneck!$O$44</f>
        <v>-831.74</v>
      </c>
      <c r="AC20" s="111" t="s">
        <v>72</v>
      </c>
      <c r="AD20" s="101">
        <v>0</v>
      </c>
      <c r="AE20" s="111" t="s">
        <v>72</v>
      </c>
      <c r="AF20" s="101">
        <f>Gooseneck!$O$41</f>
        <v>-651.20000000000005</v>
      </c>
      <c r="AG20" s="165" t="s">
        <v>72</v>
      </c>
      <c r="AH20" s="166"/>
      <c r="AI20" s="159">
        <v>16</v>
      </c>
      <c r="AJ20" s="164" t="s">
        <v>171</v>
      </c>
      <c r="AK20" s="164" t="s">
        <v>327</v>
      </c>
      <c r="AL20" s="12">
        <v>120</v>
      </c>
      <c r="AM20" s="164" t="s">
        <v>299</v>
      </c>
      <c r="AN20" s="162">
        <v>0</v>
      </c>
      <c r="AO20" s="8" t="s">
        <v>71</v>
      </c>
      <c r="AP20" s="101">
        <f>'Conector@11000 psi'!$M$27</f>
        <v>-54.65</v>
      </c>
      <c r="AQ20" s="111" t="s">
        <v>72</v>
      </c>
      <c r="AR20" s="101">
        <v>0</v>
      </c>
      <c r="AS20" s="111" t="s">
        <v>72</v>
      </c>
      <c r="AT20" s="101">
        <f>'Conector@11000 psi'!$M$44</f>
        <v>-27.324999999999999</v>
      </c>
      <c r="AU20" s="111" t="s">
        <v>72</v>
      </c>
      <c r="AV20" s="101">
        <f>'Conector@11000 psi'!$O$44</f>
        <v>-742.8</v>
      </c>
      <c r="AW20" s="111" t="s">
        <v>72</v>
      </c>
      <c r="AX20" s="101">
        <v>0</v>
      </c>
      <c r="AY20" s="111" t="s">
        <v>72</v>
      </c>
      <c r="AZ20" s="101">
        <f>'Conector@11000 psi'!$O$41</f>
        <v>-653.65</v>
      </c>
      <c r="BA20" s="165" t="s">
        <v>72</v>
      </c>
      <c r="BC20" s="159">
        <v>16</v>
      </c>
      <c r="BD20" s="160">
        <f t="shared" si="259"/>
        <v>91.7</v>
      </c>
      <c r="BE20" s="161">
        <f t="shared" si="0"/>
        <v>-0.12000000000000001</v>
      </c>
      <c r="BF20" s="161">
        <f t="shared" si="1"/>
        <v>0.64000000000000012</v>
      </c>
      <c r="BG20" s="161">
        <f t="shared" si="2"/>
        <v>0.48000000000000004</v>
      </c>
      <c r="BH20" s="26">
        <f t="shared" si="3"/>
        <v>461.72160000000008</v>
      </c>
      <c r="BJ20" s="159">
        <v>16</v>
      </c>
      <c r="BK20" s="160">
        <f t="shared" si="260"/>
        <v>102.084</v>
      </c>
      <c r="BL20" s="161">
        <f t="shared" si="4"/>
        <v>-0.12</v>
      </c>
      <c r="BM20" s="161">
        <f t="shared" si="5"/>
        <v>0.64</v>
      </c>
      <c r="BN20" s="161">
        <f t="shared" si="6"/>
        <v>0.48</v>
      </c>
      <c r="BO20" s="26">
        <f t="shared" si="7"/>
        <v>385.7088</v>
      </c>
      <c r="BQ20" s="159">
        <v>16</v>
      </c>
      <c r="BR20" s="160">
        <f t="shared" si="261"/>
        <v>112.53399999999999</v>
      </c>
      <c r="BS20" s="161">
        <f t="shared" si="8"/>
        <v>-0.11999999999999998</v>
      </c>
      <c r="BT20" s="161">
        <f t="shared" si="9"/>
        <v>0.6399999999999999</v>
      </c>
      <c r="BU20" s="161">
        <f t="shared" si="10"/>
        <v>0.47999999999999993</v>
      </c>
      <c r="BV20" s="26">
        <f t="shared" si="11"/>
        <v>309.25439999999998</v>
      </c>
      <c r="BX20" s="159">
        <v>16</v>
      </c>
      <c r="BY20" s="160">
        <f t="shared" si="262"/>
        <v>81.334000000000003</v>
      </c>
      <c r="BZ20" s="161">
        <f t="shared" si="12"/>
        <v>-0.11999999999999998</v>
      </c>
      <c r="CA20" s="161">
        <f t="shared" si="13"/>
        <v>0.64</v>
      </c>
      <c r="CB20" s="161">
        <f t="shared" si="14"/>
        <v>0.47999999999999993</v>
      </c>
      <c r="CC20" s="26">
        <f t="shared" si="15"/>
        <v>535.83199999999999</v>
      </c>
      <c r="CE20" s="159">
        <v>16</v>
      </c>
      <c r="CF20" s="160">
        <f t="shared" si="263"/>
        <v>70.792000000000002</v>
      </c>
      <c r="CG20" s="161">
        <f t="shared" si="16"/>
        <v>-0.12000000000000001</v>
      </c>
      <c r="CH20" s="161">
        <f t="shared" si="17"/>
        <v>0.64000000000000012</v>
      </c>
      <c r="CI20" s="161">
        <f t="shared" si="18"/>
        <v>0.48000000000000004</v>
      </c>
      <c r="CJ20" s="26">
        <f t="shared" si="19"/>
        <v>611.11040000000014</v>
      </c>
      <c r="CL20" s="159">
        <v>16</v>
      </c>
      <c r="CM20" s="160">
        <f t="shared" si="264"/>
        <v>60.334000000000003</v>
      </c>
      <c r="CN20" s="161">
        <f t="shared" si="20"/>
        <v>-0.12</v>
      </c>
      <c r="CO20" s="161">
        <f t="shared" si="21"/>
        <v>0.6399999999999999</v>
      </c>
      <c r="CP20" s="161">
        <f t="shared" si="22"/>
        <v>0.48</v>
      </c>
      <c r="CQ20" s="26">
        <f t="shared" si="23"/>
        <v>671.69439999999997</v>
      </c>
      <c r="CS20" s="159">
        <v>16</v>
      </c>
      <c r="CT20" s="160">
        <f t="shared" si="265"/>
        <v>49.8</v>
      </c>
      <c r="CU20" s="161">
        <f t="shared" si="24"/>
        <v>-0.12</v>
      </c>
      <c r="CV20" s="161">
        <f t="shared" si="25"/>
        <v>0.6399999999999999</v>
      </c>
      <c r="CW20" s="161">
        <f t="shared" si="26"/>
        <v>0.48</v>
      </c>
      <c r="CX20" s="26">
        <f t="shared" si="27"/>
        <v>731.85759999999993</v>
      </c>
      <c r="CZ20" s="159">
        <v>16</v>
      </c>
      <c r="DA20" s="160">
        <f t="shared" si="266"/>
        <v>-67.665999999999997</v>
      </c>
      <c r="DB20" s="161">
        <f t="shared" si="28"/>
        <v>-0.12</v>
      </c>
      <c r="DC20" s="161">
        <f t="shared" si="29"/>
        <v>0.64</v>
      </c>
      <c r="DD20" s="161">
        <f t="shared" si="30"/>
        <v>0.48</v>
      </c>
      <c r="DE20" s="26">
        <f t="shared" si="31"/>
        <v>273.52959999999996</v>
      </c>
      <c r="DG20" s="159">
        <v>16</v>
      </c>
      <c r="DH20" s="160">
        <f t="shared" si="267"/>
        <v>-54.974000000000004</v>
      </c>
      <c r="DI20" s="161">
        <f t="shared" si="268"/>
        <v>-0.12000000000000001</v>
      </c>
      <c r="DJ20" s="161">
        <f t="shared" si="269"/>
        <v>0.64000000000000012</v>
      </c>
      <c r="DK20" s="161">
        <f t="shared" si="270"/>
        <v>0.48000000000000004</v>
      </c>
      <c r="DL20" s="26">
        <f t="shared" si="271"/>
        <v>209.21600000000001</v>
      </c>
      <c r="DM20" s="34"/>
      <c r="DN20" s="159">
        <v>16</v>
      </c>
      <c r="DO20" s="160">
        <f t="shared" si="272"/>
        <v>-42.107999999999997</v>
      </c>
      <c r="DP20" s="161">
        <f t="shared" si="36"/>
        <v>-0.11999999999999998</v>
      </c>
      <c r="DQ20" s="161">
        <f t="shared" si="37"/>
        <v>0.6399999999999999</v>
      </c>
      <c r="DR20" s="161">
        <f t="shared" si="38"/>
        <v>0.47999999999999993</v>
      </c>
      <c r="DS20" s="26">
        <f t="shared" si="39"/>
        <v>142.14399999999998</v>
      </c>
      <c r="DT20" s="34"/>
      <c r="DU20" s="159">
        <v>16</v>
      </c>
      <c r="DV20" s="160">
        <f t="shared" si="273"/>
        <v>-78.213999999999999</v>
      </c>
      <c r="DW20" s="161">
        <f t="shared" si="40"/>
        <v>-0.12000000000000001</v>
      </c>
      <c r="DX20" s="161">
        <f t="shared" si="41"/>
        <v>0.64</v>
      </c>
      <c r="DY20" s="161">
        <f t="shared" si="42"/>
        <v>0.48000000000000004</v>
      </c>
      <c r="DZ20" s="26">
        <f t="shared" si="43"/>
        <v>348.98400000000004</v>
      </c>
      <c r="EA20" s="34"/>
      <c r="EB20" s="159">
        <v>16</v>
      </c>
      <c r="EC20" s="160">
        <f t="shared" si="274"/>
        <v>-88.665999999999997</v>
      </c>
      <c r="ED20" s="161">
        <f t="shared" si="44"/>
        <v>-0.12</v>
      </c>
      <c r="EE20" s="161">
        <f t="shared" si="45"/>
        <v>0.64</v>
      </c>
      <c r="EF20" s="161">
        <f t="shared" si="46"/>
        <v>0.48</v>
      </c>
      <c r="EG20" s="26">
        <f t="shared" si="47"/>
        <v>454.91199999999998</v>
      </c>
      <c r="EH20" s="34"/>
      <c r="EI20" s="159">
        <v>16</v>
      </c>
      <c r="EJ20" s="160">
        <f t="shared" si="275"/>
        <v>-99.12</v>
      </c>
      <c r="EK20" s="161">
        <f t="shared" si="48"/>
        <v>-0.12000000000000001</v>
      </c>
      <c r="EL20" s="161">
        <f t="shared" si="49"/>
        <v>0.64</v>
      </c>
      <c r="EM20" s="161">
        <f t="shared" si="50"/>
        <v>0.48000000000000004</v>
      </c>
      <c r="EN20" s="26">
        <f t="shared" si="51"/>
        <v>516.35360000000003</v>
      </c>
      <c r="EP20" s="159">
        <v>16</v>
      </c>
      <c r="EQ20" s="160">
        <f t="shared" si="52"/>
        <v>-109.61600000000001</v>
      </c>
      <c r="ER20" s="161">
        <f t="shared" si="53"/>
        <v>-0.12000000000000001</v>
      </c>
      <c r="ES20" s="161">
        <f t="shared" si="54"/>
        <v>0.64</v>
      </c>
      <c r="ET20" s="161">
        <f t="shared" si="55"/>
        <v>0.48000000000000004</v>
      </c>
      <c r="EU20" s="26">
        <f t="shared" si="56"/>
        <v>577.52800000000002</v>
      </c>
      <c r="EW20" s="159">
        <v>16</v>
      </c>
      <c r="EX20" s="160">
        <f t="shared" si="57"/>
        <v>-67.665999999999997</v>
      </c>
      <c r="EY20" s="161">
        <f t="shared" si="58"/>
        <v>-0.12</v>
      </c>
      <c r="EZ20" s="161">
        <f t="shared" si="59"/>
        <v>0.64</v>
      </c>
      <c r="FA20" s="161">
        <f t="shared" si="60"/>
        <v>0.48</v>
      </c>
      <c r="FB20" s="26">
        <f t="shared" si="61"/>
        <v>-795.91039999999998</v>
      </c>
      <c r="FD20" s="159">
        <v>16</v>
      </c>
      <c r="FE20" s="160">
        <f t="shared" si="62"/>
        <v>-54.974000000000004</v>
      </c>
      <c r="FF20" s="161">
        <f t="shared" si="63"/>
        <v>-0.12000000000000001</v>
      </c>
      <c r="FG20" s="161">
        <f t="shared" si="64"/>
        <v>0.64000000000000012</v>
      </c>
      <c r="FH20" s="161">
        <f t="shared" si="65"/>
        <v>0.48000000000000004</v>
      </c>
      <c r="FI20" s="26">
        <f t="shared" si="66"/>
        <v>-844.88960000000009</v>
      </c>
      <c r="FK20" s="159">
        <v>16</v>
      </c>
      <c r="FL20" s="160">
        <f t="shared" si="67"/>
        <v>-70.179999999999993</v>
      </c>
      <c r="FM20" s="161">
        <f t="shared" si="68"/>
        <v>-0.1111111111111111</v>
      </c>
      <c r="FN20" s="161">
        <f t="shared" si="69"/>
        <v>0.88888888888888884</v>
      </c>
      <c r="FO20" s="161">
        <f t="shared" si="70"/>
        <v>0.22222222222222227</v>
      </c>
      <c r="FP20" s="26">
        <f t="shared" si="71"/>
        <v>-863.2</v>
      </c>
      <c r="FR20" s="159">
        <v>16</v>
      </c>
      <c r="FS20" s="160">
        <f t="shared" si="72"/>
        <v>-78.213999999999999</v>
      </c>
      <c r="FT20" s="161">
        <f t="shared" si="73"/>
        <v>-0.12000000000000001</v>
      </c>
      <c r="FU20" s="161">
        <f t="shared" si="74"/>
        <v>0.64</v>
      </c>
      <c r="FV20" s="161">
        <f t="shared" si="75"/>
        <v>0.48000000000000004</v>
      </c>
      <c r="FW20" s="26">
        <f t="shared" si="76"/>
        <v>-665.67679999999996</v>
      </c>
      <c r="FY20" s="159">
        <v>16</v>
      </c>
      <c r="FZ20" s="160">
        <f t="shared" si="77"/>
        <v>-88.665999999999997</v>
      </c>
      <c r="GA20" s="161">
        <f t="shared" si="78"/>
        <v>-0.12</v>
      </c>
      <c r="GB20" s="161">
        <f t="shared" si="79"/>
        <v>0.64</v>
      </c>
      <c r="GC20" s="161">
        <f t="shared" si="80"/>
        <v>0.48</v>
      </c>
      <c r="GD20" s="26">
        <f t="shared" si="81"/>
        <v>-566.41599999999994</v>
      </c>
      <c r="GF20" s="159">
        <v>16</v>
      </c>
      <c r="GG20" s="160">
        <f t="shared" si="82"/>
        <v>-99.12</v>
      </c>
      <c r="GH20" s="161">
        <f t="shared" si="83"/>
        <v>-0.12000000000000001</v>
      </c>
      <c r="GI20" s="161">
        <f t="shared" si="84"/>
        <v>0.64</v>
      </c>
      <c r="GJ20" s="161">
        <f t="shared" si="85"/>
        <v>0.48000000000000004</v>
      </c>
      <c r="GK20" s="26">
        <f t="shared" si="86"/>
        <v>-467.79359999999997</v>
      </c>
      <c r="GM20" s="159">
        <v>16</v>
      </c>
      <c r="GN20" s="160">
        <f t="shared" si="87"/>
        <v>-109.61600000000001</v>
      </c>
      <c r="GO20" s="161">
        <f t="shared" si="88"/>
        <v>-0.12000000000000001</v>
      </c>
      <c r="GP20" s="161">
        <f t="shared" si="89"/>
        <v>0.64</v>
      </c>
      <c r="GQ20" s="161">
        <f t="shared" si="90"/>
        <v>0.48000000000000004</v>
      </c>
      <c r="GR20" s="26">
        <f t="shared" si="91"/>
        <v>-368.60320000000002</v>
      </c>
      <c r="GT20" s="159">
        <v>16</v>
      </c>
      <c r="GU20" s="160">
        <v>91.7</v>
      </c>
      <c r="GV20" s="275"/>
      <c r="GW20" s="276"/>
      <c r="GX20" s="277"/>
      <c r="GY20" s="26">
        <v>-535.87</v>
      </c>
      <c r="HA20" s="159">
        <v>16</v>
      </c>
      <c r="HB20" s="160">
        <f t="shared" si="92"/>
        <v>102.084</v>
      </c>
      <c r="HC20" s="161">
        <f t="shared" si="93"/>
        <v>-0.12</v>
      </c>
      <c r="HD20" s="161">
        <f t="shared" si="94"/>
        <v>0.64</v>
      </c>
      <c r="HE20" s="161">
        <f t="shared" si="95"/>
        <v>0.48</v>
      </c>
      <c r="HF20" s="26">
        <f t="shared" si="96"/>
        <v>-611.97440000000006</v>
      </c>
      <c r="HH20" s="159">
        <v>16</v>
      </c>
      <c r="HI20" s="160">
        <f t="shared" si="97"/>
        <v>112.53399999999999</v>
      </c>
      <c r="HJ20" s="161">
        <f t="shared" si="98"/>
        <v>-0.11999999999999998</v>
      </c>
      <c r="HK20" s="161">
        <f t="shared" si="99"/>
        <v>0.6399999999999999</v>
      </c>
      <c r="HL20" s="161">
        <f t="shared" si="100"/>
        <v>0.47999999999999993</v>
      </c>
      <c r="HM20" s="26">
        <f t="shared" si="101"/>
        <v>-687.87199999999984</v>
      </c>
      <c r="HO20" s="159">
        <v>16</v>
      </c>
      <c r="HP20" s="160">
        <f t="shared" si="102"/>
        <v>81.334000000000003</v>
      </c>
      <c r="HQ20" s="161">
        <f t="shared" si="103"/>
        <v>-0.11999999999999998</v>
      </c>
      <c r="HR20" s="161">
        <f t="shared" si="104"/>
        <v>0.64</v>
      </c>
      <c r="HS20" s="161">
        <f t="shared" si="105"/>
        <v>0.47999999999999993</v>
      </c>
      <c r="HT20" s="26">
        <f t="shared" si="106"/>
        <v>-436.34559999999999</v>
      </c>
      <c r="HV20" s="159">
        <v>16</v>
      </c>
      <c r="HW20" s="160">
        <f t="shared" si="107"/>
        <v>70.792000000000002</v>
      </c>
      <c r="HX20" s="161">
        <f t="shared" si="108"/>
        <v>-0.12000000000000001</v>
      </c>
      <c r="HY20" s="161">
        <f t="shared" si="109"/>
        <v>0.64000000000000012</v>
      </c>
      <c r="HZ20" s="161">
        <f t="shared" si="110"/>
        <v>0.48000000000000004</v>
      </c>
      <c r="IA20" s="26">
        <f t="shared" si="111"/>
        <v>-336.30400000000009</v>
      </c>
      <c r="IC20" s="159">
        <v>16</v>
      </c>
      <c r="ID20" s="160">
        <v>60.33</v>
      </c>
      <c r="IE20" s="275"/>
      <c r="IF20" s="276"/>
      <c r="IG20" s="277"/>
      <c r="IH20" s="26">
        <v>-254.96</v>
      </c>
      <c r="IJ20" s="159">
        <v>16</v>
      </c>
      <c r="IK20" s="160">
        <f t="shared" ref="IK20:IK24" si="280">($V$32/($IJ$24-IJ19))</f>
        <v>49.8</v>
      </c>
      <c r="IL20" s="161">
        <f t="shared" ref="IL20:IL24" si="281">((IK20-$Z$32)*(IK20-$AD$32))/(($V$32-$Z$32)*($V$32-$AD$32))</f>
        <v>-0.12</v>
      </c>
      <c r="IM20" s="161">
        <f t="shared" ref="IM20:IM24" si="282">((IK20-$V$32)*(IK20-$AD$32))/(($Z$32-$V$32)*($Z$32-$AD$32))</f>
        <v>0.6399999999999999</v>
      </c>
      <c r="IN20" s="161">
        <f t="shared" ref="IN20:IN24" si="283">((IK20-$V$32)*(IK20-$Z$32))/(($AD$32-$V$32)*($AD$32-$Z$32))</f>
        <v>0.48</v>
      </c>
      <c r="IO20" s="26">
        <f t="shared" ref="IO20:IO24" si="284">IL20*$X$32+IM20*$AB$32+IN20*$AF$32</f>
        <v>-173.79999999999998</v>
      </c>
      <c r="IQ20" s="159">
        <v>16</v>
      </c>
      <c r="IR20" s="160">
        <f t="shared" si="117"/>
        <v>123.55199999999999</v>
      </c>
      <c r="IS20" s="161">
        <f t="shared" si="118"/>
        <v>-0.12</v>
      </c>
      <c r="IT20" s="161">
        <f t="shared" si="119"/>
        <v>0.6399999999999999</v>
      </c>
      <c r="IU20" s="161">
        <f t="shared" si="120"/>
        <v>0.48</v>
      </c>
      <c r="IV20" s="26">
        <f t="shared" si="121"/>
        <v>583.8975999999999</v>
      </c>
      <c r="IX20" s="159">
        <v>16</v>
      </c>
      <c r="IY20" s="160">
        <f t="shared" si="122"/>
        <v>133.30799999999999</v>
      </c>
      <c r="IZ20" s="161">
        <f t="shared" si="123"/>
        <v>-0.12</v>
      </c>
      <c r="JA20" s="161">
        <f t="shared" si="124"/>
        <v>0.64</v>
      </c>
      <c r="JB20" s="161">
        <f t="shared" si="125"/>
        <v>0.48</v>
      </c>
      <c r="JC20" s="26">
        <f t="shared" si="126"/>
        <v>514.79359999999997</v>
      </c>
      <c r="JE20" s="159">
        <v>16</v>
      </c>
      <c r="JF20" s="160">
        <f t="shared" si="127"/>
        <v>142.95599999999999</v>
      </c>
      <c r="JG20" s="161">
        <f t="shared" si="128"/>
        <v>-0.12000000000000001</v>
      </c>
      <c r="JH20" s="161">
        <f t="shared" si="129"/>
        <v>0.64</v>
      </c>
      <c r="JI20" s="161">
        <f t="shared" si="130"/>
        <v>0.48000000000000004</v>
      </c>
      <c r="JJ20" s="26">
        <f t="shared" si="131"/>
        <v>444.34880000000004</v>
      </c>
      <c r="JL20" s="159">
        <v>16</v>
      </c>
      <c r="JM20" s="160">
        <f t="shared" si="132"/>
        <v>113.4</v>
      </c>
      <c r="JN20" s="161">
        <f t="shared" si="133"/>
        <v>-0.12</v>
      </c>
      <c r="JO20" s="161">
        <f t="shared" si="134"/>
        <v>0.64</v>
      </c>
      <c r="JP20" s="161">
        <f t="shared" si="135"/>
        <v>0.48</v>
      </c>
      <c r="JQ20" s="26">
        <f t="shared" si="136"/>
        <v>651.60320000000002</v>
      </c>
      <c r="JS20" s="159">
        <v>16</v>
      </c>
      <c r="JT20" s="160">
        <f t="shared" si="137"/>
        <v>103.428</v>
      </c>
      <c r="JU20" s="161">
        <f t="shared" si="138"/>
        <v>-0.11999999999999998</v>
      </c>
      <c r="JV20" s="161">
        <f t="shared" si="139"/>
        <v>0.6399999999999999</v>
      </c>
      <c r="JW20" s="161">
        <f t="shared" si="140"/>
        <v>0.47999999999999993</v>
      </c>
      <c r="JX20" s="26">
        <f t="shared" si="141"/>
        <v>719.14879999999982</v>
      </c>
      <c r="JZ20" s="159">
        <v>16</v>
      </c>
      <c r="KA20" s="160">
        <f t="shared" si="142"/>
        <v>93.6</v>
      </c>
      <c r="KB20" s="161">
        <f t="shared" si="143"/>
        <v>-0.12000000000000001</v>
      </c>
      <c r="KC20" s="161">
        <f t="shared" si="144"/>
        <v>0.6399999999999999</v>
      </c>
      <c r="KD20" s="161">
        <f t="shared" si="145"/>
        <v>0.48000000000000004</v>
      </c>
      <c r="KE20" s="26">
        <f t="shared" si="146"/>
        <v>783.17279999999994</v>
      </c>
      <c r="KG20" s="159">
        <v>16</v>
      </c>
      <c r="KH20" s="160">
        <f t="shared" si="147"/>
        <v>81.811999999999998</v>
      </c>
      <c r="KI20" s="161">
        <f t="shared" si="148"/>
        <v>-0.12</v>
      </c>
      <c r="KJ20" s="161">
        <f t="shared" si="149"/>
        <v>0.6399999999999999</v>
      </c>
      <c r="KK20" s="161">
        <f t="shared" si="150"/>
        <v>0.48</v>
      </c>
      <c r="KL20" s="26">
        <f t="shared" si="151"/>
        <v>783.66399999999999</v>
      </c>
      <c r="KN20" s="159">
        <v>16</v>
      </c>
      <c r="KO20" s="160">
        <f t="shared" si="152"/>
        <v>-77.867999999999995</v>
      </c>
      <c r="KP20" s="161">
        <f t="shared" si="153"/>
        <v>-0.12000000000000001</v>
      </c>
      <c r="KQ20" s="161">
        <f t="shared" si="154"/>
        <v>0.64</v>
      </c>
      <c r="KR20" s="161">
        <f t="shared" si="155"/>
        <v>0.48000000000000004</v>
      </c>
      <c r="KS20" s="26">
        <f t="shared" si="156"/>
        <v>392.99840000000006</v>
      </c>
      <c r="KU20" s="159">
        <v>16</v>
      </c>
      <c r="KV20" s="160">
        <f t="shared" si="157"/>
        <v>-55.44</v>
      </c>
      <c r="KW20" s="161">
        <f t="shared" si="158"/>
        <v>-0.11999999999999998</v>
      </c>
      <c r="KX20" s="161">
        <f t="shared" si="159"/>
        <v>0.64</v>
      </c>
      <c r="KY20" s="161">
        <f t="shared" si="160"/>
        <v>0.47999999999999993</v>
      </c>
      <c r="KZ20" s="26">
        <f t="shared" si="161"/>
        <v>338.57599999999996</v>
      </c>
      <c r="LB20" s="159">
        <v>16</v>
      </c>
      <c r="LC20" s="160">
        <f t="shared" si="162"/>
        <v>-34.019999999999996</v>
      </c>
      <c r="LD20" s="161">
        <f t="shared" si="163"/>
        <v>-0.12</v>
      </c>
      <c r="LE20" s="161">
        <f t="shared" si="164"/>
        <v>0.6399999999999999</v>
      </c>
      <c r="LF20" s="161">
        <f t="shared" si="165"/>
        <v>0.48</v>
      </c>
      <c r="LG20" s="26">
        <f t="shared" si="166"/>
        <v>280.13760000000002</v>
      </c>
      <c r="LI20" s="159">
        <v>16</v>
      </c>
      <c r="LJ20" s="160">
        <f t="shared" si="167"/>
        <v>-100.16200000000001</v>
      </c>
      <c r="LK20" s="161">
        <f t="shared" si="168"/>
        <v>-0.12000000000000001</v>
      </c>
      <c r="LL20" s="161">
        <f t="shared" si="169"/>
        <v>0.64000000000000012</v>
      </c>
      <c r="LM20" s="161">
        <f t="shared" si="170"/>
        <v>0.48000000000000004</v>
      </c>
      <c r="LN20" s="26">
        <f t="shared" si="171"/>
        <v>430.82240000000007</v>
      </c>
      <c r="LP20" s="159">
        <v>16</v>
      </c>
      <c r="LQ20" s="160">
        <f t="shared" si="172"/>
        <v>-122.52200000000001</v>
      </c>
      <c r="LR20" s="161">
        <f t="shared" si="173"/>
        <v>-0.12000000000000001</v>
      </c>
      <c r="LS20" s="161">
        <f t="shared" si="174"/>
        <v>0.64000000000000012</v>
      </c>
      <c r="LT20" s="161">
        <f t="shared" si="175"/>
        <v>0.48000000000000004</v>
      </c>
      <c r="LU20" s="26">
        <f t="shared" si="176"/>
        <v>501.26080000000002</v>
      </c>
      <c r="LW20" s="159">
        <v>16</v>
      </c>
      <c r="LX20" s="160">
        <f t="shared" si="177"/>
        <v>-132.51600000000002</v>
      </c>
      <c r="LY20" s="161">
        <f t="shared" si="178"/>
        <v>-0.12</v>
      </c>
      <c r="LZ20" s="161">
        <f t="shared" si="179"/>
        <v>0.64</v>
      </c>
      <c r="MA20" s="161">
        <f t="shared" si="180"/>
        <v>0.48</v>
      </c>
      <c r="MB20" s="26">
        <f t="shared" si="181"/>
        <v>570.61599999999999</v>
      </c>
      <c r="MD20" s="159">
        <v>16</v>
      </c>
      <c r="ME20" s="160">
        <f t="shared" si="182"/>
        <v>-142.41199999999998</v>
      </c>
      <c r="MF20" s="161">
        <f t="shared" si="183"/>
        <v>-0.11999999999999998</v>
      </c>
      <c r="MG20" s="161">
        <f t="shared" si="184"/>
        <v>0.6399999999999999</v>
      </c>
      <c r="MH20" s="161">
        <f t="shared" si="185"/>
        <v>0.47999999999999993</v>
      </c>
      <c r="MI20" s="26">
        <f t="shared" si="186"/>
        <v>639.1583999999998</v>
      </c>
      <c r="MK20" s="159">
        <v>16</v>
      </c>
      <c r="ML20" s="160">
        <f t="shared" si="187"/>
        <v>-77.867999999999995</v>
      </c>
      <c r="MM20" s="161">
        <f t="shared" si="188"/>
        <v>-0.12000000000000001</v>
      </c>
      <c r="MN20" s="161">
        <f t="shared" si="189"/>
        <v>0.64</v>
      </c>
      <c r="MO20" s="161">
        <f t="shared" si="190"/>
        <v>0.48000000000000004</v>
      </c>
      <c r="MP20" s="26">
        <f t="shared" si="191"/>
        <v>-909.86080000000004</v>
      </c>
      <c r="MR20" s="159">
        <v>16</v>
      </c>
      <c r="MS20" s="160">
        <f t="shared" si="192"/>
        <v>-55.44</v>
      </c>
      <c r="MT20" s="161">
        <f t="shared" si="193"/>
        <v>-0.11999999999999998</v>
      </c>
      <c r="MU20" s="161">
        <f t="shared" si="194"/>
        <v>0.64</v>
      </c>
      <c r="MV20" s="161">
        <f t="shared" si="195"/>
        <v>0.47999999999999993</v>
      </c>
      <c r="MW20" s="26">
        <f t="shared" si="196"/>
        <v>-1000.2991999999999</v>
      </c>
      <c r="MY20" s="159">
        <v>16</v>
      </c>
      <c r="MZ20" s="160">
        <f t="shared" si="197"/>
        <v>-34.019999999999996</v>
      </c>
      <c r="NA20" s="161">
        <f t="shared" si="198"/>
        <v>-0.12</v>
      </c>
      <c r="NB20" s="161">
        <f t="shared" si="199"/>
        <v>0.6399999999999999</v>
      </c>
      <c r="NC20" s="161">
        <f t="shared" si="200"/>
        <v>0.48</v>
      </c>
      <c r="ND20" s="26">
        <f t="shared" si="201"/>
        <v>-1089.08</v>
      </c>
      <c r="NF20" s="159">
        <v>16</v>
      </c>
      <c r="NG20" s="160">
        <f t="shared" si="202"/>
        <v>-100.16200000000001</v>
      </c>
      <c r="NH20" s="161">
        <f t="shared" si="203"/>
        <v>-0.12000000000000001</v>
      </c>
      <c r="NI20" s="161">
        <f t="shared" si="204"/>
        <v>0.64000000000000012</v>
      </c>
      <c r="NJ20" s="161">
        <f t="shared" si="205"/>
        <v>0.48000000000000004</v>
      </c>
      <c r="NK20" s="26">
        <f t="shared" si="206"/>
        <v>-828.0784000000001</v>
      </c>
      <c r="NM20" s="159">
        <v>16</v>
      </c>
      <c r="NN20" s="160">
        <f t="shared" si="207"/>
        <v>-122.52200000000001</v>
      </c>
      <c r="NO20" s="161">
        <f t="shared" si="208"/>
        <v>-0.12000000000000001</v>
      </c>
      <c r="NP20" s="161">
        <f t="shared" si="209"/>
        <v>0.64000000000000012</v>
      </c>
      <c r="NQ20" s="161">
        <f t="shared" si="210"/>
        <v>0.48000000000000004</v>
      </c>
      <c r="NR20" s="26">
        <f t="shared" si="211"/>
        <v>-729.01600000000008</v>
      </c>
      <c r="NT20" s="159">
        <v>16</v>
      </c>
      <c r="NU20" s="160">
        <f t="shared" si="212"/>
        <v>-132.51600000000002</v>
      </c>
      <c r="NV20" s="161">
        <f t="shared" si="213"/>
        <v>-0.12</v>
      </c>
      <c r="NW20" s="161">
        <f t="shared" si="214"/>
        <v>0.64</v>
      </c>
      <c r="NX20" s="161">
        <f t="shared" si="215"/>
        <v>0.48</v>
      </c>
      <c r="NY20" s="26">
        <f t="shared" si="216"/>
        <v>-625.17599999999993</v>
      </c>
      <c r="OA20" s="159">
        <v>16</v>
      </c>
      <c r="OB20" s="160">
        <f t="shared" si="217"/>
        <v>-142.41199999999998</v>
      </c>
      <c r="OC20" s="161">
        <f t="shared" si="276"/>
        <v>-0.11999999999999998</v>
      </c>
      <c r="OD20" s="161">
        <f t="shared" si="277"/>
        <v>0.6399999999999999</v>
      </c>
      <c r="OE20" s="161">
        <f t="shared" si="278"/>
        <v>0.47999999999999993</v>
      </c>
      <c r="OF20" s="26">
        <f t="shared" si="279"/>
        <v>-521.66079999999988</v>
      </c>
      <c r="OH20" s="159">
        <v>16</v>
      </c>
      <c r="OI20" s="160">
        <f t="shared" si="222"/>
        <v>123.55199999999999</v>
      </c>
      <c r="OJ20" s="161">
        <f t="shared" si="223"/>
        <v>-0.12</v>
      </c>
      <c r="OK20" s="161">
        <f t="shared" si="224"/>
        <v>0.6399999999999999</v>
      </c>
      <c r="OL20" s="161">
        <f t="shared" si="225"/>
        <v>0.48</v>
      </c>
      <c r="OM20" s="26">
        <f t="shared" si="226"/>
        <v>-641.01599999999996</v>
      </c>
      <c r="OO20" s="159">
        <v>16</v>
      </c>
      <c r="OP20" s="160">
        <f t="shared" si="227"/>
        <v>133.30799999999999</v>
      </c>
      <c r="OQ20" s="161">
        <f t="shared" si="228"/>
        <v>-0.12</v>
      </c>
      <c r="OR20" s="161">
        <f t="shared" si="229"/>
        <v>0.64</v>
      </c>
      <c r="OS20" s="161">
        <f t="shared" si="230"/>
        <v>0.48</v>
      </c>
      <c r="OT20" s="26">
        <f t="shared" si="231"/>
        <v>-742.80799999999999</v>
      </c>
      <c r="OV20" s="159">
        <v>16</v>
      </c>
      <c r="OW20" s="160">
        <f t="shared" si="232"/>
        <v>142.95599999999999</v>
      </c>
      <c r="OX20" s="161">
        <f t="shared" si="233"/>
        <v>-0.12000000000000001</v>
      </c>
      <c r="OY20" s="161">
        <f t="shared" si="234"/>
        <v>0.64</v>
      </c>
      <c r="OZ20" s="161">
        <f t="shared" si="235"/>
        <v>0.48000000000000004</v>
      </c>
      <c r="PA20" s="26">
        <f t="shared" si="236"/>
        <v>-844.68960000000004</v>
      </c>
      <c r="PC20" s="159">
        <v>16</v>
      </c>
      <c r="PD20" s="160">
        <f t="shared" si="237"/>
        <v>113.4</v>
      </c>
      <c r="PE20" s="161">
        <f t="shared" si="238"/>
        <v>-0.12</v>
      </c>
      <c r="PF20" s="161">
        <f t="shared" si="239"/>
        <v>0.64</v>
      </c>
      <c r="PG20" s="161">
        <f t="shared" si="240"/>
        <v>0.48</v>
      </c>
      <c r="PH20" s="26">
        <f t="shared" si="241"/>
        <v>-536.86559999999997</v>
      </c>
      <c r="PJ20" s="159">
        <v>16</v>
      </c>
      <c r="PK20" s="160">
        <f t="shared" si="242"/>
        <v>103.428</v>
      </c>
      <c r="PL20" s="161">
        <f t="shared" si="243"/>
        <v>-0.11999999999999998</v>
      </c>
      <c r="PM20" s="161">
        <f t="shared" si="244"/>
        <v>0.6399999999999999</v>
      </c>
      <c r="PN20" s="161">
        <f t="shared" si="245"/>
        <v>0.47999999999999993</v>
      </c>
      <c r="PO20" s="26">
        <f t="shared" si="246"/>
        <v>-435.80639999999994</v>
      </c>
      <c r="PQ20" s="159">
        <v>16</v>
      </c>
      <c r="PR20" s="160">
        <f t="shared" si="247"/>
        <v>93.6</v>
      </c>
      <c r="PS20" s="161">
        <f t="shared" si="248"/>
        <v>-0.12000000000000001</v>
      </c>
      <c r="PT20" s="161">
        <f t="shared" si="249"/>
        <v>0.6399999999999999</v>
      </c>
      <c r="PU20" s="161">
        <f t="shared" si="250"/>
        <v>0.48000000000000004</v>
      </c>
      <c r="PV20" s="26">
        <f t="shared" si="251"/>
        <v>-332.28</v>
      </c>
      <c r="PX20" s="159">
        <v>16</v>
      </c>
      <c r="PY20" s="160">
        <f t="shared" si="252"/>
        <v>81.811999999999998</v>
      </c>
      <c r="PZ20" s="161">
        <f t="shared" si="253"/>
        <v>-0.12</v>
      </c>
      <c r="QA20" s="161">
        <f t="shared" si="254"/>
        <v>0.6399999999999999</v>
      </c>
      <c r="QB20" s="161">
        <f t="shared" si="255"/>
        <v>0.48</v>
      </c>
      <c r="QC20" s="26">
        <f t="shared" si="256"/>
        <v>-230.55679999999998</v>
      </c>
      <c r="QE20" s="159">
        <v>2</v>
      </c>
      <c r="QF20" s="162">
        <v>1</v>
      </c>
      <c r="QG20" s="305" t="s">
        <v>19</v>
      </c>
      <c r="QH20" s="12">
        <v>-120</v>
      </c>
      <c r="QI20" s="161">
        <f>(($F$13-$Z$9)*($F$13-$AD$9))/(($V$9-$Z$9)*($V$9-$AD$9))</f>
        <v>7.3370724740108853E-3</v>
      </c>
      <c r="QJ20" s="161">
        <f>(($F$13-$V$9)*($F$13-$AD$9))/(($Z$9-$V$9)*($Z$9-$AD$9))</f>
        <v>-2.9139056237433007E-2</v>
      </c>
      <c r="QK20" s="161">
        <f>(($F$13-$V$9)*($F$13-$Z$9))/(($AD$9-$V$9)*($AD$9-$Z$9))</f>
        <v>1.0218019837634222</v>
      </c>
      <c r="QL20" s="92">
        <f>QI20*$X$9+QJ20*$AB$9+QK20*$AF$9</f>
        <v>473.13129321304325</v>
      </c>
      <c r="QM20" s="16">
        <f>$V$9</f>
        <v>353.96</v>
      </c>
      <c r="QN20" s="16">
        <f>$AF$9</f>
        <v>480</v>
      </c>
      <c r="QO20" s="167">
        <f t="shared" si="257"/>
        <v>6.3618704642405596E-3</v>
      </c>
      <c r="QP20" s="34"/>
      <c r="QQ20" s="159">
        <v>2</v>
      </c>
      <c r="QR20" s="162">
        <v>1</v>
      </c>
      <c r="QS20" s="305" t="s">
        <v>19</v>
      </c>
      <c r="QT20" s="12">
        <v>-120</v>
      </c>
      <c r="QU20" s="161">
        <f>(($F$13-$AT$9)*($F$13-$AX$9))/(($AP$9-$AT$9)*($AP$9-$AX$9))</f>
        <v>2.9683750721507172E-2</v>
      </c>
      <c r="QV20" s="161">
        <f>(($F$13-$AP$9)*($F$13-$AX$9))/(($AT$9-$AP$9)*($AT$9-$AX$9))</f>
        <v>-0.11557564723289249</v>
      </c>
      <c r="QW20" s="161">
        <f>(($F$13-$AP$9)*($F$13-$AT$9))/(($AX$9-$AP$9)*($AX$9-$AT$9))</f>
        <v>1.0858918965113853</v>
      </c>
      <c r="QX20" s="92">
        <f>QU20*$AR$9+QV20*$AV$9+QW20*$AZ$9</f>
        <v>501.76999526031574</v>
      </c>
      <c r="QY20" s="16">
        <f>$AP$9</f>
        <v>91.09</v>
      </c>
      <c r="QZ20" s="16">
        <f>$AZ$9</f>
        <v>534.82000000000005</v>
      </c>
      <c r="RA20" s="163">
        <f t="shared" si="258"/>
        <v>5.998764430779539E-3</v>
      </c>
    </row>
    <row r="21" spans="2:469" ht="15" customHeight="1">
      <c r="B21" s="292"/>
      <c r="C21" s="313"/>
      <c r="D21" s="314"/>
      <c r="E21" s="3" t="s">
        <v>324</v>
      </c>
      <c r="F21" s="169">
        <v>-4.46</v>
      </c>
      <c r="G21" s="175" t="s">
        <v>299</v>
      </c>
      <c r="H21" s="176">
        <v>4</v>
      </c>
      <c r="I21" s="177">
        <f>I19</f>
        <v>4</v>
      </c>
      <c r="J21" s="177" t="str">
        <f>IF(ISBLANK(F21),"-",(IF(AND(F21&lt;=Input!$D$7,F21&gt;=Input!$D$10),"aprovado","reprovado")))</f>
        <v>aprovado</v>
      </c>
      <c r="K21" s="178" t="s">
        <v>318</v>
      </c>
      <c r="L21" s="3" t="s">
        <v>318</v>
      </c>
      <c r="M21" s="317"/>
      <c r="O21" s="159">
        <v>17</v>
      </c>
      <c r="P21" s="164" t="s">
        <v>173</v>
      </c>
      <c r="Q21" s="164" t="s">
        <v>327</v>
      </c>
      <c r="R21" s="12">
        <v>180</v>
      </c>
      <c r="S21" s="164" t="s">
        <v>299</v>
      </c>
      <c r="T21" s="162">
        <v>0</v>
      </c>
      <c r="U21" s="8" t="s">
        <v>71</v>
      </c>
      <c r="V21" s="101">
        <f>Gooseneck!$M$28</f>
        <v>-210.54</v>
      </c>
      <c r="W21" s="111" t="s">
        <v>72</v>
      </c>
      <c r="X21" s="101">
        <v>0</v>
      </c>
      <c r="Y21" s="111" t="s">
        <v>72</v>
      </c>
      <c r="Z21" s="101">
        <f>Gooseneck!$M$45</f>
        <v>-105.27</v>
      </c>
      <c r="AA21" s="111" t="s">
        <v>72</v>
      </c>
      <c r="AB21" s="101">
        <f>Gooseneck!$O$45</f>
        <v>-795</v>
      </c>
      <c r="AC21" s="111" t="s">
        <v>72</v>
      </c>
      <c r="AD21" s="101">
        <v>0</v>
      </c>
      <c r="AE21" s="111" t="s">
        <v>72</v>
      </c>
      <c r="AF21" s="101">
        <f>Gooseneck!$O$42</f>
        <v>-704.4</v>
      </c>
      <c r="AG21" s="165" t="s">
        <v>72</v>
      </c>
      <c r="AH21" s="166"/>
      <c r="AI21" s="159">
        <v>17</v>
      </c>
      <c r="AJ21" s="164" t="s">
        <v>173</v>
      </c>
      <c r="AK21" s="164" t="s">
        <v>327</v>
      </c>
      <c r="AL21" s="12">
        <v>180</v>
      </c>
      <c r="AM21" s="164" t="s">
        <v>299</v>
      </c>
      <c r="AN21" s="162">
        <v>0</v>
      </c>
      <c r="AO21" s="8" t="s">
        <v>71</v>
      </c>
      <c r="AP21" s="101">
        <f>'Conector@11000 psi'!$M$28</f>
        <v>-18.22</v>
      </c>
      <c r="AQ21" s="111" t="s">
        <v>72</v>
      </c>
      <c r="AR21" s="101">
        <v>0</v>
      </c>
      <c r="AS21" s="111" t="s">
        <v>72</v>
      </c>
      <c r="AT21" s="101">
        <f>'Conector@11000 psi'!$M$45</f>
        <v>-9.11</v>
      </c>
      <c r="AU21" s="111" t="s">
        <v>72</v>
      </c>
      <c r="AV21" s="101">
        <f>'Conector@11000 psi'!$O$45</f>
        <v>-802.22</v>
      </c>
      <c r="AW21" s="111" t="s">
        <v>72</v>
      </c>
      <c r="AX21" s="101">
        <v>0</v>
      </c>
      <c r="AY21" s="111" t="s">
        <v>72</v>
      </c>
      <c r="AZ21" s="101">
        <f>'Conector@11000 psi'!$O$42</f>
        <v>-772.52</v>
      </c>
      <c r="BA21" s="165" t="s">
        <v>72</v>
      </c>
      <c r="BC21" s="159">
        <v>17</v>
      </c>
      <c r="BD21" s="160">
        <f t="shared" si="259"/>
        <v>114.625</v>
      </c>
      <c r="BE21" s="161">
        <f t="shared" si="0"/>
        <v>-0.125</v>
      </c>
      <c r="BF21" s="161">
        <f t="shared" si="1"/>
        <v>0.75</v>
      </c>
      <c r="BG21" s="161">
        <f t="shared" si="2"/>
        <v>0.375</v>
      </c>
      <c r="BH21" s="26">
        <f t="shared" si="3"/>
        <v>479.95499999999998</v>
      </c>
      <c r="BJ21" s="159">
        <v>17</v>
      </c>
      <c r="BK21" s="160">
        <f t="shared" si="260"/>
        <v>127.605</v>
      </c>
      <c r="BL21" s="161">
        <f t="shared" si="4"/>
        <v>-0.125</v>
      </c>
      <c r="BM21" s="161">
        <f t="shared" si="5"/>
        <v>0.75</v>
      </c>
      <c r="BN21" s="161">
        <f t="shared" si="6"/>
        <v>0.375</v>
      </c>
      <c r="BO21" s="26">
        <f t="shared" si="7"/>
        <v>405.65249999999997</v>
      </c>
      <c r="BQ21" s="159">
        <v>17</v>
      </c>
      <c r="BR21" s="160">
        <f t="shared" si="261"/>
        <v>140.66749999999999</v>
      </c>
      <c r="BS21" s="161">
        <f t="shared" si="8"/>
        <v>-0.125</v>
      </c>
      <c r="BT21" s="161">
        <f t="shared" si="9"/>
        <v>0.74999999999999989</v>
      </c>
      <c r="BU21" s="161">
        <f t="shared" si="10"/>
        <v>0.37499999999999994</v>
      </c>
      <c r="BV21" s="26">
        <f t="shared" si="11"/>
        <v>331.88249999999999</v>
      </c>
      <c r="BX21" s="159">
        <v>17</v>
      </c>
      <c r="BY21" s="160">
        <f t="shared" si="262"/>
        <v>101.6675</v>
      </c>
      <c r="BZ21" s="161">
        <f t="shared" si="12"/>
        <v>-0.125</v>
      </c>
      <c r="CA21" s="161">
        <f t="shared" si="13"/>
        <v>0.74999999999999989</v>
      </c>
      <c r="CB21" s="161">
        <f t="shared" si="14"/>
        <v>0.37499999999999994</v>
      </c>
      <c r="CC21" s="26">
        <f t="shared" si="15"/>
        <v>552.52874999999995</v>
      </c>
      <c r="CE21" s="159">
        <v>17</v>
      </c>
      <c r="CF21" s="160">
        <f t="shared" si="263"/>
        <v>88.49</v>
      </c>
      <c r="CG21" s="161">
        <f t="shared" si="16"/>
        <v>-0.125</v>
      </c>
      <c r="CH21" s="161">
        <f t="shared" si="17"/>
        <v>0.74999999999999989</v>
      </c>
      <c r="CI21" s="161">
        <f t="shared" si="18"/>
        <v>0.37499999999999994</v>
      </c>
      <c r="CJ21" s="26">
        <f t="shared" si="19"/>
        <v>626.14499999999987</v>
      </c>
      <c r="CL21" s="159">
        <v>17</v>
      </c>
      <c r="CM21" s="160">
        <f t="shared" si="264"/>
        <v>75.417500000000004</v>
      </c>
      <c r="CN21" s="161">
        <f t="shared" si="20"/>
        <v>-0.125</v>
      </c>
      <c r="CO21" s="161">
        <f t="shared" si="21"/>
        <v>0.74999999999999989</v>
      </c>
      <c r="CP21" s="161">
        <f t="shared" si="22"/>
        <v>0.37499999999999994</v>
      </c>
      <c r="CQ21" s="26">
        <f t="shared" si="23"/>
        <v>682.87874999999997</v>
      </c>
      <c r="CS21" s="159">
        <v>17</v>
      </c>
      <c r="CT21" s="160">
        <f t="shared" si="265"/>
        <v>62.25</v>
      </c>
      <c r="CU21" s="161">
        <f t="shared" si="24"/>
        <v>-0.125</v>
      </c>
      <c r="CV21" s="161">
        <f t="shared" si="25"/>
        <v>0.75</v>
      </c>
      <c r="CW21" s="161">
        <f t="shared" si="26"/>
        <v>0.375</v>
      </c>
      <c r="CX21" s="26">
        <f t="shared" si="27"/>
        <v>739.26375000000007</v>
      </c>
      <c r="CZ21" s="159">
        <v>17</v>
      </c>
      <c r="DA21" s="160">
        <f t="shared" si="266"/>
        <v>-84.582499999999996</v>
      </c>
      <c r="DB21" s="161">
        <f t="shared" si="28"/>
        <v>-0.125</v>
      </c>
      <c r="DC21" s="161">
        <f t="shared" si="29"/>
        <v>0.75</v>
      </c>
      <c r="DD21" s="161">
        <f t="shared" si="30"/>
        <v>0.375</v>
      </c>
      <c r="DE21" s="26">
        <f t="shared" si="31"/>
        <v>259.41750000000002</v>
      </c>
      <c r="DG21" s="159">
        <v>17</v>
      </c>
      <c r="DH21" s="160">
        <f t="shared" si="267"/>
        <v>-68.717500000000001</v>
      </c>
      <c r="DI21" s="161">
        <f t="shared" si="268"/>
        <v>-0.125</v>
      </c>
      <c r="DJ21" s="161">
        <f t="shared" si="269"/>
        <v>0.75</v>
      </c>
      <c r="DK21" s="161">
        <f t="shared" si="270"/>
        <v>0.375</v>
      </c>
      <c r="DL21" s="26">
        <f t="shared" si="271"/>
        <v>198.82499999999999</v>
      </c>
      <c r="DM21" s="34"/>
      <c r="DN21" s="159">
        <v>17</v>
      </c>
      <c r="DO21" s="160">
        <f t="shared" si="272"/>
        <v>-52.634999999999998</v>
      </c>
      <c r="DP21" s="161">
        <f t="shared" si="36"/>
        <v>-0.125</v>
      </c>
      <c r="DQ21" s="161">
        <f t="shared" si="37"/>
        <v>0.74999999999999989</v>
      </c>
      <c r="DR21" s="161">
        <f t="shared" si="38"/>
        <v>0.37499999999999994</v>
      </c>
      <c r="DS21" s="26">
        <f t="shared" si="39"/>
        <v>136.04999999999998</v>
      </c>
      <c r="DT21" s="34"/>
      <c r="DU21" s="159">
        <v>17</v>
      </c>
      <c r="DV21" s="160">
        <f t="shared" si="273"/>
        <v>-97.767499999999998</v>
      </c>
      <c r="DW21" s="161">
        <f t="shared" si="40"/>
        <v>-0.125</v>
      </c>
      <c r="DX21" s="161">
        <f t="shared" si="41"/>
        <v>0.75000000000000011</v>
      </c>
      <c r="DY21" s="161">
        <f t="shared" si="42"/>
        <v>0.37500000000000006</v>
      </c>
      <c r="DZ21" s="26">
        <f t="shared" si="43"/>
        <v>333.56625000000003</v>
      </c>
      <c r="EA21" s="34"/>
      <c r="EB21" s="159">
        <v>17</v>
      </c>
      <c r="EC21" s="160">
        <f t="shared" si="274"/>
        <v>-110.8325</v>
      </c>
      <c r="ED21" s="161">
        <f t="shared" si="44"/>
        <v>-0.125</v>
      </c>
      <c r="EE21" s="161">
        <f t="shared" si="45"/>
        <v>0.75</v>
      </c>
      <c r="EF21" s="161">
        <f t="shared" si="46"/>
        <v>0.375</v>
      </c>
      <c r="EG21" s="26">
        <f t="shared" si="47"/>
        <v>443.1</v>
      </c>
      <c r="EH21" s="34"/>
      <c r="EI21" s="159">
        <v>17</v>
      </c>
      <c r="EJ21" s="160">
        <f t="shared" si="275"/>
        <v>-123.9</v>
      </c>
      <c r="EK21" s="161">
        <f t="shared" si="48"/>
        <v>-0.125</v>
      </c>
      <c r="EL21" s="161">
        <f t="shared" si="49"/>
        <v>0.75</v>
      </c>
      <c r="EM21" s="161">
        <f t="shared" si="50"/>
        <v>0.375</v>
      </c>
      <c r="EN21" s="26">
        <f t="shared" si="51"/>
        <v>500.83875</v>
      </c>
      <c r="EP21" s="159">
        <v>17</v>
      </c>
      <c r="EQ21" s="160">
        <f t="shared" si="52"/>
        <v>-137.02000000000001</v>
      </c>
      <c r="ER21" s="161">
        <f t="shared" si="53"/>
        <v>-0.125</v>
      </c>
      <c r="ES21" s="161">
        <f t="shared" si="54"/>
        <v>0.75</v>
      </c>
      <c r="ET21" s="161">
        <f t="shared" si="55"/>
        <v>0.375</v>
      </c>
      <c r="EU21" s="26">
        <f t="shared" si="56"/>
        <v>558.40875000000005</v>
      </c>
      <c r="EW21" s="159">
        <v>17</v>
      </c>
      <c r="EX21" s="160">
        <f t="shared" si="57"/>
        <v>-84.582499999999996</v>
      </c>
      <c r="EY21" s="161">
        <f t="shared" si="58"/>
        <v>-0.125</v>
      </c>
      <c r="EZ21" s="161">
        <f t="shared" si="59"/>
        <v>0.75</v>
      </c>
      <c r="FA21" s="161">
        <f t="shared" si="60"/>
        <v>0.375</v>
      </c>
      <c r="FB21" s="26">
        <f t="shared" si="61"/>
        <v>-820.61999999999989</v>
      </c>
      <c r="FD21" s="159">
        <v>17</v>
      </c>
      <c r="FE21" s="160">
        <f t="shared" si="62"/>
        <v>-68.717500000000001</v>
      </c>
      <c r="FF21" s="161">
        <f t="shared" si="63"/>
        <v>-0.125</v>
      </c>
      <c r="FG21" s="161">
        <f t="shared" si="64"/>
        <v>0.75</v>
      </c>
      <c r="FH21" s="161">
        <f t="shared" si="65"/>
        <v>0.375</v>
      </c>
      <c r="FI21" s="26">
        <f t="shared" si="66"/>
        <v>-868.00500000000011</v>
      </c>
      <c r="FK21" s="159">
        <v>17</v>
      </c>
      <c r="FL21" s="160">
        <f t="shared" si="67"/>
        <v>-105.27</v>
      </c>
      <c r="FM21" s="161">
        <f t="shared" si="68"/>
        <v>0</v>
      </c>
      <c r="FN21" s="161">
        <f t="shared" si="69"/>
        <v>1</v>
      </c>
      <c r="FO21" s="161">
        <f t="shared" si="70"/>
        <v>0</v>
      </c>
      <c r="FP21" s="26">
        <f t="shared" si="71"/>
        <v>-795</v>
      </c>
      <c r="FR21" s="159">
        <v>17</v>
      </c>
      <c r="FS21" s="160">
        <f t="shared" si="72"/>
        <v>-97.767499999999998</v>
      </c>
      <c r="FT21" s="161">
        <f t="shared" si="73"/>
        <v>-0.125</v>
      </c>
      <c r="FU21" s="161">
        <f t="shared" si="74"/>
        <v>0.75000000000000011</v>
      </c>
      <c r="FV21" s="161">
        <f t="shared" si="75"/>
        <v>0.37500000000000006</v>
      </c>
      <c r="FW21" s="26">
        <f t="shared" si="76"/>
        <v>-687.27750000000015</v>
      </c>
      <c r="FY21" s="159">
        <v>17</v>
      </c>
      <c r="FZ21" s="160">
        <f t="shared" si="77"/>
        <v>-110.8325</v>
      </c>
      <c r="GA21" s="161">
        <f t="shared" si="78"/>
        <v>-0.125</v>
      </c>
      <c r="GB21" s="161">
        <f t="shared" si="79"/>
        <v>0.75</v>
      </c>
      <c r="GC21" s="161">
        <f t="shared" si="80"/>
        <v>0.375</v>
      </c>
      <c r="GD21" s="26">
        <f t="shared" si="81"/>
        <v>-590.37750000000005</v>
      </c>
      <c r="GF21" s="159">
        <v>17</v>
      </c>
      <c r="GG21" s="160">
        <f t="shared" si="82"/>
        <v>-123.9</v>
      </c>
      <c r="GH21" s="161">
        <f t="shared" si="83"/>
        <v>-0.125</v>
      </c>
      <c r="GI21" s="161">
        <f t="shared" si="84"/>
        <v>0.75</v>
      </c>
      <c r="GJ21" s="161">
        <f t="shared" si="85"/>
        <v>0.375</v>
      </c>
      <c r="GK21" s="26">
        <f t="shared" si="86"/>
        <v>-493.94624999999996</v>
      </c>
      <c r="GM21" s="159">
        <v>17</v>
      </c>
      <c r="GN21" s="160">
        <f t="shared" si="87"/>
        <v>-137.02000000000001</v>
      </c>
      <c r="GO21" s="161">
        <f t="shared" si="88"/>
        <v>-0.125</v>
      </c>
      <c r="GP21" s="161">
        <f t="shared" si="89"/>
        <v>0.75</v>
      </c>
      <c r="GQ21" s="161">
        <f t="shared" si="90"/>
        <v>0.375</v>
      </c>
      <c r="GR21" s="26">
        <f t="shared" si="91"/>
        <v>-396.91125</v>
      </c>
      <c r="GT21" s="159">
        <v>17</v>
      </c>
      <c r="GU21" s="160">
        <v>114.63</v>
      </c>
      <c r="GV21" s="275"/>
      <c r="GW21" s="276"/>
      <c r="GX21" s="277"/>
      <c r="GY21" s="26">
        <v>-515.88</v>
      </c>
      <c r="HA21" s="281">
        <v>20</v>
      </c>
      <c r="HB21" s="283">
        <v>510.29</v>
      </c>
      <c r="HC21" s="285">
        <v>1</v>
      </c>
      <c r="HD21" s="285">
        <v>0</v>
      </c>
      <c r="HE21" s="285">
        <v>0</v>
      </c>
      <c r="HF21" s="287">
        <v>0</v>
      </c>
      <c r="HH21" s="159">
        <v>17</v>
      </c>
      <c r="HI21" s="160">
        <f t="shared" si="97"/>
        <v>140.66749999999999</v>
      </c>
      <c r="HJ21" s="161">
        <f t="shared" si="98"/>
        <v>-0.125</v>
      </c>
      <c r="HK21" s="161">
        <f t="shared" si="99"/>
        <v>0.74999999999999989</v>
      </c>
      <c r="HL21" s="161">
        <f t="shared" si="100"/>
        <v>0.37499999999999994</v>
      </c>
      <c r="HM21" s="26">
        <f t="shared" si="101"/>
        <v>-674.02499999999986</v>
      </c>
      <c r="HO21" s="159">
        <v>17</v>
      </c>
      <c r="HP21" s="160">
        <f t="shared" si="102"/>
        <v>101.6675</v>
      </c>
      <c r="HQ21" s="161">
        <f t="shared" si="103"/>
        <v>-0.125</v>
      </c>
      <c r="HR21" s="161">
        <f t="shared" si="104"/>
        <v>0.74999999999999989</v>
      </c>
      <c r="HS21" s="161">
        <f t="shared" si="105"/>
        <v>0.37499999999999994</v>
      </c>
      <c r="HT21" s="26">
        <f t="shared" si="106"/>
        <v>-418.53</v>
      </c>
      <c r="HV21" s="159">
        <v>17</v>
      </c>
      <c r="HW21" s="160">
        <f t="shared" si="107"/>
        <v>88.49</v>
      </c>
      <c r="HX21" s="161">
        <f t="shared" si="108"/>
        <v>-0.125</v>
      </c>
      <c r="HY21" s="161">
        <f t="shared" si="109"/>
        <v>0.74999999999999989</v>
      </c>
      <c r="HZ21" s="161">
        <f t="shared" si="110"/>
        <v>0.37499999999999994</v>
      </c>
      <c r="IA21" s="26">
        <f t="shared" si="111"/>
        <v>-320.71499999999992</v>
      </c>
      <c r="IC21" s="159">
        <v>17</v>
      </c>
      <c r="ID21" s="160">
        <v>75.42</v>
      </c>
      <c r="IE21" s="275"/>
      <c r="IF21" s="276"/>
      <c r="IG21" s="277"/>
      <c r="IH21" s="26">
        <v>-244.53</v>
      </c>
      <c r="IJ21" s="159">
        <v>17</v>
      </c>
      <c r="IK21" s="160">
        <f t="shared" si="280"/>
        <v>62.25</v>
      </c>
      <c r="IL21" s="161">
        <f t="shared" si="281"/>
        <v>-0.125</v>
      </c>
      <c r="IM21" s="161">
        <f t="shared" si="282"/>
        <v>0.75</v>
      </c>
      <c r="IN21" s="161">
        <f t="shared" si="283"/>
        <v>0.375</v>
      </c>
      <c r="IO21" s="26">
        <f t="shared" si="284"/>
        <v>-168.62625</v>
      </c>
      <c r="IQ21" s="159">
        <v>17</v>
      </c>
      <c r="IR21" s="160">
        <f t="shared" si="117"/>
        <v>154.44</v>
      </c>
      <c r="IS21" s="161">
        <f t="shared" si="118"/>
        <v>-0.125</v>
      </c>
      <c r="IT21" s="161">
        <f t="shared" si="119"/>
        <v>0.75</v>
      </c>
      <c r="IU21" s="161">
        <f t="shared" si="120"/>
        <v>0.375</v>
      </c>
      <c r="IV21" s="26">
        <f t="shared" si="121"/>
        <v>603.45749999999998</v>
      </c>
      <c r="IX21" s="159">
        <v>17</v>
      </c>
      <c r="IY21" s="160">
        <f t="shared" si="122"/>
        <v>166.63499999999999</v>
      </c>
      <c r="IZ21" s="161">
        <f t="shared" si="123"/>
        <v>-0.125</v>
      </c>
      <c r="JA21" s="161">
        <f t="shared" si="124"/>
        <v>0.75</v>
      </c>
      <c r="JB21" s="161">
        <f t="shared" si="125"/>
        <v>0.375</v>
      </c>
      <c r="JC21" s="26">
        <f t="shared" si="126"/>
        <v>535.53749999999991</v>
      </c>
      <c r="JE21" s="159">
        <v>17</v>
      </c>
      <c r="JF21" s="160">
        <f t="shared" si="127"/>
        <v>178.69499999999999</v>
      </c>
      <c r="JG21" s="161">
        <f t="shared" si="128"/>
        <v>-0.125</v>
      </c>
      <c r="JH21" s="161">
        <f t="shared" si="129"/>
        <v>0.75000000000000011</v>
      </c>
      <c r="JI21" s="161">
        <f t="shared" si="130"/>
        <v>0.37500000000000006</v>
      </c>
      <c r="JJ21" s="26">
        <f t="shared" si="131"/>
        <v>466.62000000000006</v>
      </c>
      <c r="JL21" s="159">
        <v>17</v>
      </c>
      <c r="JM21" s="160">
        <f t="shared" si="132"/>
        <v>141.75</v>
      </c>
      <c r="JN21" s="161">
        <f t="shared" si="133"/>
        <v>-0.125</v>
      </c>
      <c r="JO21" s="161">
        <f t="shared" si="134"/>
        <v>0.75</v>
      </c>
      <c r="JP21" s="161">
        <f t="shared" si="135"/>
        <v>0.375</v>
      </c>
      <c r="JQ21" s="26">
        <f t="shared" si="136"/>
        <v>670.44749999999999</v>
      </c>
      <c r="JS21" s="159">
        <v>17</v>
      </c>
      <c r="JT21" s="160">
        <f t="shared" si="137"/>
        <v>129.285</v>
      </c>
      <c r="JU21" s="161">
        <f t="shared" si="138"/>
        <v>-0.125</v>
      </c>
      <c r="JV21" s="161">
        <f t="shared" si="139"/>
        <v>0.75</v>
      </c>
      <c r="JW21" s="161">
        <f t="shared" si="140"/>
        <v>0.375</v>
      </c>
      <c r="JX21" s="26">
        <f t="shared" si="141"/>
        <v>736.91249999999991</v>
      </c>
      <c r="JZ21" s="159">
        <v>17</v>
      </c>
      <c r="KA21" s="160">
        <f t="shared" si="142"/>
        <v>117</v>
      </c>
      <c r="KB21" s="161">
        <f t="shared" si="143"/>
        <v>-0.125</v>
      </c>
      <c r="KC21" s="161">
        <f t="shared" si="144"/>
        <v>0.75</v>
      </c>
      <c r="KD21" s="161">
        <f t="shared" si="145"/>
        <v>0.375</v>
      </c>
      <c r="KE21" s="26">
        <f t="shared" si="146"/>
        <v>799.16624999999999</v>
      </c>
      <c r="KG21" s="159">
        <v>17</v>
      </c>
      <c r="KH21" s="160">
        <f t="shared" si="147"/>
        <v>102.265</v>
      </c>
      <c r="KI21" s="161">
        <f t="shared" si="148"/>
        <v>-0.125</v>
      </c>
      <c r="KJ21" s="161">
        <f t="shared" si="149"/>
        <v>0.75</v>
      </c>
      <c r="KK21" s="161">
        <f t="shared" si="150"/>
        <v>0.375</v>
      </c>
      <c r="KL21" s="26">
        <f t="shared" si="151"/>
        <v>787.23749999999995</v>
      </c>
      <c r="KN21" s="159">
        <v>17</v>
      </c>
      <c r="KO21" s="160">
        <f t="shared" si="152"/>
        <v>-97.334999999999994</v>
      </c>
      <c r="KP21" s="161">
        <f t="shared" si="153"/>
        <v>-0.125</v>
      </c>
      <c r="KQ21" s="161">
        <f t="shared" si="154"/>
        <v>0.75</v>
      </c>
      <c r="KR21" s="161">
        <f t="shared" si="155"/>
        <v>0.375</v>
      </c>
      <c r="KS21" s="26">
        <f t="shared" si="156"/>
        <v>379.7475</v>
      </c>
      <c r="KU21" s="159">
        <v>17</v>
      </c>
      <c r="KV21" s="160">
        <f t="shared" si="157"/>
        <v>-69.3</v>
      </c>
      <c r="KW21" s="161">
        <f t="shared" si="158"/>
        <v>-0.125</v>
      </c>
      <c r="KX21" s="161">
        <f t="shared" si="159"/>
        <v>0.74999999999999989</v>
      </c>
      <c r="KY21" s="161">
        <f t="shared" si="160"/>
        <v>0.37499999999999994</v>
      </c>
      <c r="KZ21" s="26">
        <f t="shared" si="161"/>
        <v>329.03249999999991</v>
      </c>
      <c r="LB21" s="159">
        <v>17</v>
      </c>
      <c r="LC21" s="160">
        <f t="shared" si="162"/>
        <v>-42.524999999999999</v>
      </c>
      <c r="LD21" s="161">
        <f t="shared" si="163"/>
        <v>-0.125</v>
      </c>
      <c r="LE21" s="161">
        <f t="shared" si="164"/>
        <v>0.74999999999999989</v>
      </c>
      <c r="LF21" s="161">
        <f t="shared" si="165"/>
        <v>0.37499999999999994</v>
      </c>
      <c r="LG21" s="26">
        <f t="shared" si="166"/>
        <v>274.18499999999995</v>
      </c>
      <c r="LI21" s="159">
        <v>17</v>
      </c>
      <c r="LJ21" s="160">
        <f t="shared" si="167"/>
        <v>-125.2025</v>
      </c>
      <c r="LK21" s="161">
        <f t="shared" si="168"/>
        <v>-0.125</v>
      </c>
      <c r="LL21" s="161">
        <f t="shared" si="169"/>
        <v>0.75000000000000011</v>
      </c>
      <c r="LM21" s="161">
        <f t="shared" si="170"/>
        <v>0.37500000000000006</v>
      </c>
      <c r="LN21" s="26">
        <f t="shared" si="171"/>
        <v>411.72000000000008</v>
      </c>
      <c r="LP21" s="159">
        <v>17</v>
      </c>
      <c r="LQ21" s="160">
        <f t="shared" si="172"/>
        <v>-153.1525</v>
      </c>
      <c r="LR21" s="161">
        <f t="shared" si="173"/>
        <v>-0.125</v>
      </c>
      <c r="LS21" s="161">
        <f t="shared" si="174"/>
        <v>0.75</v>
      </c>
      <c r="LT21" s="161">
        <f t="shared" si="175"/>
        <v>0.375</v>
      </c>
      <c r="LU21" s="26">
        <f t="shared" si="176"/>
        <v>481.57499999999999</v>
      </c>
      <c r="LW21" s="159">
        <v>17</v>
      </c>
      <c r="LX21" s="160">
        <f t="shared" si="177"/>
        <v>-165.64500000000001</v>
      </c>
      <c r="LY21" s="161">
        <f t="shared" si="178"/>
        <v>-0.125</v>
      </c>
      <c r="LZ21" s="161">
        <f t="shared" si="179"/>
        <v>0.75</v>
      </c>
      <c r="MA21" s="161">
        <f t="shared" si="180"/>
        <v>0.375</v>
      </c>
      <c r="MB21" s="26">
        <f t="shared" si="181"/>
        <v>550.07624999999996</v>
      </c>
      <c r="MD21" s="159">
        <v>17</v>
      </c>
      <c r="ME21" s="160">
        <f t="shared" si="182"/>
        <v>-178.01499999999999</v>
      </c>
      <c r="MF21" s="161">
        <f t="shared" si="183"/>
        <v>-0.125</v>
      </c>
      <c r="MG21" s="161">
        <f t="shared" si="184"/>
        <v>0.75</v>
      </c>
      <c r="MH21" s="161">
        <f t="shared" si="185"/>
        <v>0.375</v>
      </c>
      <c r="MI21" s="26">
        <f t="shared" si="186"/>
        <v>617.89499999999998</v>
      </c>
      <c r="MK21" s="159">
        <v>17</v>
      </c>
      <c r="ML21" s="160">
        <f t="shared" si="187"/>
        <v>-97.334999999999994</v>
      </c>
      <c r="MM21" s="161">
        <f t="shared" si="188"/>
        <v>-0.125</v>
      </c>
      <c r="MN21" s="161">
        <f t="shared" si="189"/>
        <v>0.75</v>
      </c>
      <c r="MO21" s="161">
        <f t="shared" si="190"/>
        <v>0.375</v>
      </c>
      <c r="MP21" s="26">
        <f t="shared" si="191"/>
        <v>-930.58875</v>
      </c>
      <c r="MR21" s="159">
        <v>17</v>
      </c>
      <c r="MS21" s="160">
        <f t="shared" si="192"/>
        <v>-69.3</v>
      </c>
      <c r="MT21" s="161">
        <f t="shared" si="193"/>
        <v>-0.125</v>
      </c>
      <c r="MU21" s="161">
        <f t="shared" si="194"/>
        <v>0.74999999999999989</v>
      </c>
      <c r="MV21" s="161">
        <f t="shared" si="195"/>
        <v>0.37499999999999994</v>
      </c>
      <c r="MW21" s="26">
        <f t="shared" si="196"/>
        <v>-1017.3187499999998</v>
      </c>
      <c r="MY21" s="159">
        <v>17</v>
      </c>
      <c r="MZ21" s="160">
        <f t="shared" si="197"/>
        <v>-42.524999999999999</v>
      </c>
      <c r="NA21" s="161">
        <f t="shared" si="198"/>
        <v>-0.125</v>
      </c>
      <c r="NB21" s="161">
        <f t="shared" si="199"/>
        <v>0.74999999999999989</v>
      </c>
      <c r="NC21" s="161">
        <f t="shared" si="200"/>
        <v>0.37499999999999994</v>
      </c>
      <c r="ND21" s="26">
        <f t="shared" si="201"/>
        <v>-1102.0312499999998</v>
      </c>
      <c r="NF21" s="159">
        <v>17</v>
      </c>
      <c r="NG21" s="160">
        <f t="shared" si="202"/>
        <v>-125.2025</v>
      </c>
      <c r="NH21" s="161">
        <f t="shared" si="203"/>
        <v>-0.125</v>
      </c>
      <c r="NI21" s="161">
        <f t="shared" si="204"/>
        <v>0.75000000000000011</v>
      </c>
      <c r="NJ21" s="161">
        <f t="shared" si="205"/>
        <v>0.37500000000000006</v>
      </c>
      <c r="NK21" s="26">
        <f t="shared" si="206"/>
        <v>-854.96625000000017</v>
      </c>
      <c r="NM21" s="159">
        <v>17</v>
      </c>
      <c r="NN21" s="160">
        <f t="shared" si="207"/>
        <v>-153.1525</v>
      </c>
      <c r="NO21" s="161">
        <f t="shared" si="208"/>
        <v>-0.125</v>
      </c>
      <c r="NP21" s="161">
        <f t="shared" si="209"/>
        <v>0.75</v>
      </c>
      <c r="NQ21" s="161">
        <f t="shared" si="210"/>
        <v>0.375</v>
      </c>
      <c r="NR21" s="26">
        <f t="shared" si="211"/>
        <v>-757.86374999999998</v>
      </c>
      <c r="NT21" s="159">
        <v>17</v>
      </c>
      <c r="NU21" s="160">
        <f t="shared" si="212"/>
        <v>-165.64500000000001</v>
      </c>
      <c r="NV21" s="161">
        <f t="shared" si="213"/>
        <v>-0.125</v>
      </c>
      <c r="NW21" s="161">
        <f t="shared" si="214"/>
        <v>0.75</v>
      </c>
      <c r="NX21" s="161">
        <f t="shared" si="215"/>
        <v>0.375</v>
      </c>
      <c r="NY21" s="26">
        <f t="shared" si="216"/>
        <v>-656.25374999999997</v>
      </c>
      <c r="OA21" s="159">
        <v>17</v>
      </c>
      <c r="OB21" s="160">
        <f t="shared" si="217"/>
        <v>-178.01499999999999</v>
      </c>
      <c r="OC21" s="161">
        <f t="shared" si="276"/>
        <v>-0.125</v>
      </c>
      <c r="OD21" s="161">
        <f t="shared" si="277"/>
        <v>0.75</v>
      </c>
      <c r="OE21" s="161">
        <f t="shared" si="278"/>
        <v>0.375</v>
      </c>
      <c r="OF21" s="26">
        <f t="shared" si="279"/>
        <v>-554.79750000000001</v>
      </c>
      <c r="OH21" s="159">
        <v>17</v>
      </c>
      <c r="OI21" s="160">
        <f t="shared" si="222"/>
        <v>154.44</v>
      </c>
      <c r="OJ21" s="161">
        <f t="shared" si="223"/>
        <v>-0.125</v>
      </c>
      <c r="OK21" s="161">
        <f t="shared" si="224"/>
        <v>0.75</v>
      </c>
      <c r="OL21" s="161">
        <f t="shared" si="225"/>
        <v>0.375</v>
      </c>
      <c r="OM21" s="26">
        <f t="shared" si="226"/>
        <v>-615.53625000000011</v>
      </c>
      <c r="OO21" s="159">
        <v>17</v>
      </c>
      <c r="OP21" s="160">
        <f t="shared" si="227"/>
        <v>166.63499999999999</v>
      </c>
      <c r="OQ21" s="161">
        <f t="shared" si="228"/>
        <v>-0.125</v>
      </c>
      <c r="OR21" s="161">
        <f t="shared" si="229"/>
        <v>0.75</v>
      </c>
      <c r="OS21" s="161">
        <f t="shared" si="230"/>
        <v>0.375</v>
      </c>
      <c r="OT21" s="26">
        <f t="shared" si="231"/>
        <v>-715.57124999999996</v>
      </c>
      <c r="OV21" s="159">
        <v>17</v>
      </c>
      <c r="OW21" s="160">
        <f t="shared" si="232"/>
        <v>178.69499999999999</v>
      </c>
      <c r="OX21" s="161">
        <f t="shared" si="233"/>
        <v>-0.125</v>
      </c>
      <c r="OY21" s="161">
        <f t="shared" si="234"/>
        <v>0.75000000000000011</v>
      </c>
      <c r="OZ21" s="161">
        <f t="shared" si="235"/>
        <v>0.37500000000000006</v>
      </c>
      <c r="PA21" s="26">
        <f t="shared" si="236"/>
        <v>-815.63625000000013</v>
      </c>
      <c r="PC21" s="159">
        <v>17</v>
      </c>
      <c r="PD21" s="160">
        <f t="shared" si="237"/>
        <v>141.75</v>
      </c>
      <c r="PE21" s="161">
        <f t="shared" si="238"/>
        <v>-0.125</v>
      </c>
      <c r="PF21" s="161">
        <f t="shared" si="239"/>
        <v>0.75</v>
      </c>
      <c r="PG21" s="161">
        <f t="shared" si="240"/>
        <v>0.375</v>
      </c>
      <c r="PH21" s="26">
        <f t="shared" si="241"/>
        <v>-513.70125000000007</v>
      </c>
      <c r="PJ21" s="159">
        <v>17</v>
      </c>
      <c r="PK21" s="160">
        <f t="shared" si="242"/>
        <v>129.285</v>
      </c>
      <c r="PL21" s="161">
        <f t="shared" si="243"/>
        <v>-0.125</v>
      </c>
      <c r="PM21" s="161">
        <f t="shared" si="244"/>
        <v>0.75</v>
      </c>
      <c r="PN21" s="161">
        <f t="shared" si="245"/>
        <v>0.375</v>
      </c>
      <c r="PO21" s="26">
        <f t="shared" si="246"/>
        <v>-414.25874999999996</v>
      </c>
      <c r="PQ21" s="159">
        <v>17</v>
      </c>
      <c r="PR21" s="160">
        <f t="shared" si="247"/>
        <v>117</v>
      </c>
      <c r="PS21" s="161">
        <f t="shared" si="248"/>
        <v>-0.125</v>
      </c>
      <c r="PT21" s="161">
        <f t="shared" si="249"/>
        <v>0.75</v>
      </c>
      <c r="PU21" s="161">
        <f t="shared" si="250"/>
        <v>0.375</v>
      </c>
      <c r="PV21" s="26">
        <f t="shared" si="251"/>
        <v>-313.01625000000001</v>
      </c>
      <c r="PX21" s="159">
        <v>17</v>
      </c>
      <c r="PY21" s="160">
        <f t="shared" si="252"/>
        <v>102.265</v>
      </c>
      <c r="PZ21" s="161">
        <f t="shared" si="253"/>
        <v>-0.125</v>
      </c>
      <c r="QA21" s="161">
        <f t="shared" si="254"/>
        <v>0.75</v>
      </c>
      <c r="QB21" s="161">
        <f t="shared" si="255"/>
        <v>0.375</v>
      </c>
      <c r="QC21" s="26">
        <f t="shared" si="256"/>
        <v>-213.66</v>
      </c>
      <c r="QE21" s="159">
        <v>2</v>
      </c>
      <c r="QF21" s="162">
        <v>2</v>
      </c>
      <c r="QG21" s="305"/>
      <c r="QH21" s="12">
        <v>-120</v>
      </c>
      <c r="QI21" s="161">
        <f>(($F$13-$Z$16)*($F$13-$AD$16))/(($V$16-$Z$16)*($V$16-$AD$16))</f>
        <v>-5.7077902802027672E-3</v>
      </c>
      <c r="QJ21" s="161">
        <f>(($F$13-$V$16)*($F$13-$AD$16))/(($Z$16-$V$16)*($Z$16-$AD$16))</f>
        <v>2.296453957513497E-2</v>
      </c>
      <c r="QK21" s="161">
        <f>(($F$13-$V$16)*($F$13-$Z$16))/(($AD$16-$V$16)*($AD$16-$Z$16))</f>
        <v>0.98274325070506763</v>
      </c>
      <c r="QL21" s="92">
        <f>QI21*$X$16+QJ21*$AB$16+QK21*$AF$16</f>
        <v>479.77272082138978</v>
      </c>
      <c r="QM21" s="16">
        <f>$V$16</f>
        <v>-443.33</v>
      </c>
      <c r="QN21" s="16">
        <f>$AF$16</f>
        <v>480</v>
      </c>
      <c r="QO21" s="167">
        <f t="shared" si="257"/>
        <v>6.273803968776635E-3</v>
      </c>
      <c r="QP21" s="34"/>
      <c r="QQ21" s="159">
        <v>2</v>
      </c>
      <c r="QR21" s="162">
        <v>2</v>
      </c>
      <c r="QS21" s="305"/>
      <c r="QT21" s="12">
        <v>-120</v>
      </c>
      <c r="QU21" s="161">
        <f>(($F$13-$AT$16)*($F$13-$AX$16))/(($AP$16-$AT$16)*($AP$16-$AX$16))</f>
        <v>-1.5126890362310975E-2</v>
      </c>
      <c r="QV21" s="161">
        <f>(($F$13-$AP$16)*($F$13-$AX$16))/(($AT$16-$AP$16)*($AT$16-$AX$16))</f>
        <v>6.1482813966463976E-2</v>
      </c>
      <c r="QW21" s="161">
        <f>(($F$13-$AP$16)*($F$13-$AT$16))/(($AX$16-$AP$16)*($AX$16-$AT$16))</f>
        <v>0.95364407639584681</v>
      </c>
      <c r="QX21" s="92">
        <f>QU21*$AR$16+QV21*$AV$16+QW21*$AZ$16</f>
        <v>526.46781456451959</v>
      </c>
      <c r="QY21" s="16">
        <f>$AP$16</f>
        <v>-163.95</v>
      </c>
      <c r="QZ21" s="16">
        <f>$AZ$16</f>
        <v>534.82000000000005</v>
      </c>
      <c r="RA21" s="163">
        <f t="shared" si="258"/>
        <v>5.7173485571758893E-3</v>
      </c>
    </row>
    <row r="22" spans="2:469" ht="15" customHeight="1">
      <c r="B22" s="292"/>
      <c r="C22" s="313"/>
      <c r="D22" s="312" t="s">
        <v>325</v>
      </c>
      <c r="E22" s="3" t="s">
        <v>322</v>
      </c>
      <c r="F22" s="169"/>
      <c r="G22" s="175" t="s">
        <v>72</v>
      </c>
      <c r="H22" s="176">
        <v>5</v>
      </c>
      <c r="I22" s="177" t="str">
        <f xml:space="preserve"> IF(AND(F22&gt;0,F23&gt;0),1,(IF(AND(F22&lt;0,F23&gt;0),2,(IF(AND(F22&lt;0,F23&lt;0),3,(IF(AND(F22&gt;0,F23&lt;0),4,"-")))))))</f>
        <v>-</v>
      </c>
      <c r="J22" s="178" t="s">
        <v>318</v>
      </c>
      <c r="K22" s="177" t="str">
        <f>IF(OR(ISBLANK(F22),I22="-"),"-",(IF(OR(I22=1,I22=4), (IF(F22&lt;=(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,(IF(F22&g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)))</f>
        <v>-</v>
      </c>
      <c r="L22" s="179" t="str">
        <f>IF(OR(ISBLANK(F22),I22="-"),"-",(IF(OR(I22=1,I22=4), (IF(F22&lt;=(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,(IF(F22&g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)))</f>
        <v>-</v>
      </c>
      <c r="M22" s="315" t="str">
        <f>IF(OR(ISBLANK(F22),ISBLANK(F23),ISBLANK(F24)),"-", (IF(OR(J22="reprovado", K22="reprovado", L22="reprovado",J23="reprovado", K23="reprovado", L23="reprovado",J24="reprovado",K24="reprovado", L24="reprovado"),"reprovado","aprovado")))</f>
        <v>-</v>
      </c>
      <c r="O22" s="159">
        <v>18</v>
      </c>
      <c r="P22" s="164" t="s">
        <v>189</v>
      </c>
      <c r="Q22" s="164" t="s">
        <v>327</v>
      </c>
      <c r="R22" s="12">
        <v>-60</v>
      </c>
      <c r="S22" s="164" t="s">
        <v>299</v>
      </c>
      <c r="T22" s="162">
        <v>0</v>
      </c>
      <c r="U22" s="8" t="s">
        <v>71</v>
      </c>
      <c r="V22" s="101">
        <f>Gooseneck!$M$38</f>
        <v>-391.07</v>
      </c>
      <c r="W22" s="111" t="s">
        <v>72</v>
      </c>
      <c r="X22" s="101">
        <v>0</v>
      </c>
      <c r="Y22" s="111" t="s">
        <v>72</v>
      </c>
      <c r="Z22" s="101">
        <f>Gooseneck!$M$53</f>
        <v>-195.535</v>
      </c>
      <c r="AA22" s="111" t="s">
        <v>72</v>
      </c>
      <c r="AB22" s="101">
        <f>Gooseneck!$O$53</f>
        <v>-668.87</v>
      </c>
      <c r="AC22" s="111" t="s">
        <v>72</v>
      </c>
      <c r="AD22" s="101">
        <v>0</v>
      </c>
      <c r="AE22" s="111" t="s">
        <v>72</v>
      </c>
      <c r="AF22" s="101">
        <f>Gooseneck!$O$52</f>
        <v>-495</v>
      </c>
      <c r="AG22" s="165" t="s">
        <v>72</v>
      </c>
      <c r="AH22" s="166"/>
      <c r="AI22" s="159">
        <v>18</v>
      </c>
      <c r="AJ22" s="164" t="s">
        <v>189</v>
      </c>
      <c r="AK22" s="164" t="s">
        <v>327</v>
      </c>
      <c r="AL22" s="12">
        <v>-60</v>
      </c>
      <c r="AM22" s="164" t="s">
        <v>299</v>
      </c>
      <c r="AN22" s="162">
        <v>0</v>
      </c>
      <c r="AO22" s="8" t="s">
        <v>71</v>
      </c>
      <c r="AP22" s="101">
        <f>'Conector@11000 psi'!$M$38</f>
        <v>-127.52</v>
      </c>
      <c r="AQ22" s="111" t="s">
        <v>72</v>
      </c>
      <c r="AR22" s="101">
        <v>0</v>
      </c>
      <c r="AS22" s="111" t="s">
        <v>72</v>
      </c>
      <c r="AT22" s="101">
        <f>'Conector@11000 psi'!$M$53</f>
        <v>-63.76</v>
      </c>
      <c r="AU22" s="111" t="s">
        <v>72</v>
      </c>
      <c r="AV22" s="101">
        <f>'Conector@11000 psi'!$O$53</f>
        <v>-623.94000000000005</v>
      </c>
      <c r="AW22" s="111" t="s">
        <v>72</v>
      </c>
      <c r="AX22" s="101">
        <v>0</v>
      </c>
      <c r="AY22" s="111" t="s">
        <v>72</v>
      </c>
      <c r="AZ22" s="101">
        <f>'Conector@11000 psi'!$O$52</f>
        <v>-415.95</v>
      </c>
      <c r="BA22" s="165" t="s">
        <v>72</v>
      </c>
      <c r="BC22" s="159">
        <v>18</v>
      </c>
      <c r="BD22" s="160">
        <f t="shared" si="259"/>
        <v>152.83333333333334</v>
      </c>
      <c r="BE22" s="161">
        <f t="shared" si="0"/>
        <v>-0.1111111111111111</v>
      </c>
      <c r="BF22" s="161">
        <f t="shared" si="1"/>
        <v>0.88888888888888884</v>
      </c>
      <c r="BG22" s="161">
        <f t="shared" si="2"/>
        <v>0.22222222222222218</v>
      </c>
      <c r="BH22" s="26">
        <f t="shared" si="3"/>
        <v>496.39111111111106</v>
      </c>
      <c r="BJ22" s="159">
        <v>18</v>
      </c>
      <c r="BK22" s="160">
        <f t="shared" si="260"/>
        <v>170.14000000000001</v>
      </c>
      <c r="BL22" s="161">
        <f t="shared" si="4"/>
        <v>-0.1111111111111111</v>
      </c>
      <c r="BM22" s="161">
        <f t="shared" si="5"/>
        <v>0.88888888888888884</v>
      </c>
      <c r="BN22" s="161">
        <f t="shared" si="6"/>
        <v>0.22222222222222215</v>
      </c>
      <c r="BO22" s="26">
        <f t="shared" si="7"/>
        <v>425.84</v>
      </c>
      <c r="BQ22" s="159">
        <v>18</v>
      </c>
      <c r="BR22" s="160">
        <f t="shared" si="261"/>
        <v>187.55666666666664</v>
      </c>
      <c r="BS22" s="161">
        <f t="shared" si="8"/>
        <v>-0.1111111111111111</v>
      </c>
      <c r="BT22" s="161">
        <f t="shared" si="9"/>
        <v>0.88888888888888884</v>
      </c>
      <c r="BU22" s="161">
        <f t="shared" si="10"/>
        <v>0.22222222222222227</v>
      </c>
      <c r="BV22" s="26">
        <f t="shared" si="11"/>
        <v>357.16444444444448</v>
      </c>
      <c r="BX22" s="159">
        <v>18</v>
      </c>
      <c r="BY22" s="160">
        <f t="shared" si="262"/>
        <v>135.55666666666667</v>
      </c>
      <c r="BZ22" s="161">
        <f t="shared" si="12"/>
        <v>-0.1111111111111111</v>
      </c>
      <c r="CA22" s="161">
        <f t="shared" si="13"/>
        <v>0.88888888888888884</v>
      </c>
      <c r="CB22" s="161">
        <f t="shared" si="14"/>
        <v>0.22222222222222221</v>
      </c>
      <c r="CC22" s="26">
        <f t="shared" si="15"/>
        <v>565.48666666666668</v>
      </c>
      <c r="CE22" s="159">
        <v>18</v>
      </c>
      <c r="CF22" s="160">
        <f t="shared" si="263"/>
        <v>117.98666666666666</v>
      </c>
      <c r="CG22" s="161">
        <f t="shared" si="16"/>
        <v>-0.1111111111111111</v>
      </c>
      <c r="CH22" s="161">
        <f t="shared" si="17"/>
        <v>0.88888888888888884</v>
      </c>
      <c r="CI22" s="161">
        <f t="shared" si="18"/>
        <v>0.22222222222222218</v>
      </c>
      <c r="CJ22" s="26">
        <f t="shared" si="19"/>
        <v>635.43111111111102</v>
      </c>
      <c r="CL22" s="159">
        <v>18</v>
      </c>
      <c r="CM22" s="160">
        <f t="shared" si="264"/>
        <v>100.55666666666667</v>
      </c>
      <c r="CN22" s="161">
        <f t="shared" si="20"/>
        <v>-0.1111111111111111</v>
      </c>
      <c r="CO22" s="161">
        <f t="shared" si="21"/>
        <v>0.88888888888888884</v>
      </c>
      <c r="CP22" s="161">
        <f t="shared" si="22"/>
        <v>0.22222222222222221</v>
      </c>
      <c r="CQ22" s="26">
        <f t="shared" si="23"/>
        <v>685.76666666666665</v>
      </c>
      <c r="CS22" s="159">
        <v>18</v>
      </c>
      <c r="CT22" s="160">
        <f t="shared" si="265"/>
        <v>83</v>
      </c>
      <c r="CU22" s="161">
        <f t="shared" si="24"/>
        <v>-0.1111111111111111</v>
      </c>
      <c r="CV22" s="161">
        <f t="shared" si="25"/>
        <v>0.88888888888888884</v>
      </c>
      <c r="CW22" s="161">
        <f t="shared" si="26"/>
        <v>0.22222222222222221</v>
      </c>
      <c r="CX22" s="26">
        <f t="shared" si="27"/>
        <v>735.86</v>
      </c>
      <c r="CZ22" s="159">
        <v>18</v>
      </c>
      <c r="DA22" s="160">
        <f t="shared" si="266"/>
        <v>-112.77666666666666</v>
      </c>
      <c r="DB22" s="161">
        <f t="shared" si="28"/>
        <v>-0.11111111111111112</v>
      </c>
      <c r="DC22" s="161">
        <f t="shared" si="29"/>
        <v>0.88888888888888895</v>
      </c>
      <c r="DD22" s="161">
        <f t="shared" si="30"/>
        <v>0.22222222222222227</v>
      </c>
      <c r="DE22" s="26">
        <f t="shared" si="31"/>
        <v>235.01333333333335</v>
      </c>
      <c r="DG22" s="159">
        <v>18</v>
      </c>
      <c r="DH22" s="160">
        <f t="shared" si="267"/>
        <v>-91.623333333333335</v>
      </c>
      <c r="DI22" s="161">
        <f t="shared" si="268"/>
        <v>-0.1111111111111111</v>
      </c>
      <c r="DJ22" s="161">
        <f t="shared" si="269"/>
        <v>0.88888888888888884</v>
      </c>
      <c r="DK22" s="161">
        <f t="shared" si="270"/>
        <v>0.22222222222222221</v>
      </c>
      <c r="DL22" s="26">
        <f t="shared" si="271"/>
        <v>180.71111111111111</v>
      </c>
      <c r="DM22" s="34"/>
      <c r="DN22" s="159">
        <v>18</v>
      </c>
      <c r="DO22" s="160">
        <f t="shared" si="272"/>
        <v>-70.179999999999993</v>
      </c>
      <c r="DP22" s="161">
        <f t="shared" si="36"/>
        <v>-0.1111111111111111</v>
      </c>
      <c r="DQ22" s="161">
        <f t="shared" si="37"/>
        <v>0.88888888888888884</v>
      </c>
      <c r="DR22" s="161">
        <f t="shared" si="38"/>
        <v>0.22222222222222227</v>
      </c>
      <c r="DS22" s="26">
        <f t="shared" si="39"/>
        <v>125.06666666666666</v>
      </c>
      <c r="DT22" s="34"/>
      <c r="DU22" s="159">
        <v>18</v>
      </c>
      <c r="DV22" s="160">
        <f t="shared" si="273"/>
        <v>-130.35666666666665</v>
      </c>
      <c r="DW22" s="161">
        <f t="shared" si="40"/>
        <v>-0.11111111111111112</v>
      </c>
      <c r="DX22" s="161">
        <f t="shared" si="41"/>
        <v>0.88888888888888895</v>
      </c>
      <c r="DY22" s="161">
        <f t="shared" si="42"/>
        <v>0.22222222222222227</v>
      </c>
      <c r="DZ22" s="26">
        <f t="shared" si="43"/>
        <v>305.97555555555562</v>
      </c>
      <c r="EA22" s="34"/>
      <c r="EB22" s="159">
        <v>18</v>
      </c>
      <c r="EC22" s="160">
        <f t="shared" si="274"/>
        <v>-147.77666666666667</v>
      </c>
      <c r="ED22" s="161">
        <f t="shared" si="44"/>
        <v>-0.1111111111111111</v>
      </c>
      <c r="EE22" s="161">
        <f t="shared" si="45"/>
        <v>0.88888888888888884</v>
      </c>
      <c r="EF22" s="161">
        <f t="shared" si="46"/>
        <v>0.22222222222222218</v>
      </c>
      <c r="EG22" s="26">
        <f t="shared" si="47"/>
        <v>418.48888888888882</v>
      </c>
      <c r="EH22" s="34"/>
      <c r="EI22" s="159">
        <v>18</v>
      </c>
      <c r="EJ22" s="160">
        <f t="shared" si="275"/>
        <v>-165.20000000000002</v>
      </c>
      <c r="EK22" s="161">
        <f t="shared" si="48"/>
        <v>-0.1111111111111111</v>
      </c>
      <c r="EL22" s="161">
        <f t="shared" si="49"/>
        <v>0.88888888888888884</v>
      </c>
      <c r="EM22" s="161">
        <f t="shared" si="50"/>
        <v>0.22222222222222218</v>
      </c>
      <c r="EN22" s="26">
        <f t="shared" si="51"/>
        <v>470.01555555555547</v>
      </c>
      <c r="EP22" s="159">
        <v>18</v>
      </c>
      <c r="EQ22" s="160">
        <f t="shared" si="52"/>
        <v>-182.69333333333336</v>
      </c>
      <c r="ER22" s="161">
        <f t="shared" si="53"/>
        <v>-0.11111111111111109</v>
      </c>
      <c r="ES22" s="161">
        <f t="shared" si="54"/>
        <v>0.88888888888888873</v>
      </c>
      <c r="ET22" s="161">
        <f t="shared" si="55"/>
        <v>0.22222222222222218</v>
      </c>
      <c r="EU22" s="26">
        <f t="shared" si="56"/>
        <v>521.51333333333332</v>
      </c>
      <c r="EW22" s="159">
        <v>18</v>
      </c>
      <c r="EX22" s="160">
        <f t="shared" si="57"/>
        <v>-112.77666666666666</v>
      </c>
      <c r="EY22" s="161">
        <f t="shared" si="58"/>
        <v>-0.11111111111111112</v>
      </c>
      <c r="EZ22" s="161">
        <f t="shared" si="59"/>
        <v>0.88888888888888895</v>
      </c>
      <c r="FA22" s="161">
        <f t="shared" si="60"/>
        <v>0.22222222222222227</v>
      </c>
      <c r="FB22" s="26">
        <f t="shared" si="61"/>
        <v>-839.74222222222227</v>
      </c>
      <c r="FD22" s="159">
        <v>18</v>
      </c>
      <c r="FE22" s="160">
        <f t="shared" si="62"/>
        <v>-91.623333333333335</v>
      </c>
      <c r="FF22" s="161">
        <f t="shared" si="63"/>
        <v>-0.1111111111111111</v>
      </c>
      <c r="FG22" s="161">
        <f t="shared" si="64"/>
        <v>0.88888888888888884</v>
      </c>
      <c r="FH22" s="161">
        <f t="shared" si="65"/>
        <v>0.22222222222222221</v>
      </c>
      <c r="FI22" s="26">
        <f t="shared" si="66"/>
        <v>-884.03555555555556</v>
      </c>
      <c r="FK22" s="281">
        <v>18</v>
      </c>
      <c r="FL22" s="283">
        <f t="shared" si="67"/>
        <v>-210.54</v>
      </c>
      <c r="FM22" s="285">
        <v>1</v>
      </c>
      <c r="FN22" s="285">
        <v>0</v>
      </c>
      <c r="FO22" s="285">
        <v>0</v>
      </c>
      <c r="FP22" s="287">
        <v>0</v>
      </c>
      <c r="FR22" s="159">
        <v>18</v>
      </c>
      <c r="FS22" s="160">
        <f t="shared" si="72"/>
        <v>-130.35666666666665</v>
      </c>
      <c r="FT22" s="161">
        <f t="shared" si="73"/>
        <v>-0.11111111111111112</v>
      </c>
      <c r="FU22" s="161">
        <f t="shared" si="74"/>
        <v>0.88888888888888895</v>
      </c>
      <c r="FV22" s="161">
        <f t="shared" si="75"/>
        <v>0.22222222222222227</v>
      </c>
      <c r="FW22" s="26">
        <f t="shared" si="76"/>
        <v>-704.55111111111114</v>
      </c>
      <c r="FY22" s="159">
        <v>18</v>
      </c>
      <c r="FZ22" s="160">
        <f t="shared" si="77"/>
        <v>-147.77666666666667</v>
      </c>
      <c r="GA22" s="161">
        <f t="shared" si="78"/>
        <v>-0.1111111111111111</v>
      </c>
      <c r="GB22" s="161">
        <f t="shared" si="79"/>
        <v>0.88888888888888884</v>
      </c>
      <c r="GC22" s="161">
        <f t="shared" si="80"/>
        <v>0.22222222222222218</v>
      </c>
      <c r="GD22" s="26">
        <f t="shared" si="81"/>
        <v>-612.72444444444443</v>
      </c>
      <c r="GF22" s="159">
        <v>18</v>
      </c>
      <c r="GG22" s="160">
        <f t="shared" si="82"/>
        <v>-165.20000000000002</v>
      </c>
      <c r="GH22" s="161">
        <f t="shared" si="83"/>
        <v>-0.1111111111111111</v>
      </c>
      <c r="GI22" s="161">
        <f t="shared" si="84"/>
        <v>0.88888888888888884</v>
      </c>
      <c r="GJ22" s="161">
        <f t="shared" si="85"/>
        <v>0.22222222222222218</v>
      </c>
      <c r="GK22" s="26">
        <f t="shared" si="86"/>
        <v>-521.12222222222215</v>
      </c>
      <c r="GM22" s="159">
        <v>18</v>
      </c>
      <c r="GN22" s="160">
        <f t="shared" si="87"/>
        <v>-182.69333333333336</v>
      </c>
      <c r="GO22" s="161">
        <f t="shared" si="88"/>
        <v>-0.11111111111111109</v>
      </c>
      <c r="GP22" s="161">
        <f t="shared" si="89"/>
        <v>0.88888888888888873</v>
      </c>
      <c r="GQ22" s="161">
        <f t="shared" si="90"/>
        <v>0.22222222222222218</v>
      </c>
      <c r="GR22" s="26">
        <f t="shared" si="91"/>
        <v>-428.87777777777768</v>
      </c>
      <c r="GT22" s="159">
        <v>18</v>
      </c>
      <c r="GU22" s="160">
        <v>152.83000000000001</v>
      </c>
      <c r="GV22" s="275"/>
      <c r="GW22" s="276"/>
      <c r="GX22" s="277"/>
      <c r="GY22" s="26">
        <v>-478.57</v>
      </c>
      <c r="HA22" s="292"/>
      <c r="HB22" s="291"/>
      <c r="HC22" s="290"/>
      <c r="HD22" s="290"/>
      <c r="HE22" s="290"/>
      <c r="HF22" s="289"/>
      <c r="HH22" s="281">
        <v>20</v>
      </c>
      <c r="HI22" s="283">
        <v>562.5</v>
      </c>
      <c r="HJ22" s="285">
        <v>1</v>
      </c>
      <c r="HK22" s="285">
        <v>0</v>
      </c>
      <c r="HL22" s="285">
        <v>0</v>
      </c>
      <c r="HM22" s="287">
        <v>0</v>
      </c>
      <c r="HO22" s="159">
        <v>18</v>
      </c>
      <c r="HP22" s="160">
        <f t="shared" si="102"/>
        <v>135.55666666666667</v>
      </c>
      <c r="HQ22" s="161">
        <f t="shared" si="103"/>
        <v>-0.1111111111111111</v>
      </c>
      <c r="HR22" s="161">
        <f t="shared" si="104"/>
        <v>0.88888888888888884</v>
      </c>
      <c r="HS22" s="161">
        <f t="shared" si="105"/>
        <v>0.22222222222222221</v>
      </c>
      <c r="HT22" s="26">
        <f t="shared" si="106"/>
        <v>-386.03555555555556</v>
      </c>
      <c r="HV22" s="159">
        <v>18</v>
      </c>
      <c r="HW22" s="160">
        <f t="shared" si="107"/>
        <v>117.98666666666666</v>
      </c>
      <c r="HX22" s="161">
        <f t="shared" si="108"/>
        <v>-0.1111111111111111</v>
      </c>
      <c r="HY22" s="161">
        <f t="shared" si="109"/>
        <v>0.88888888888888884</v>
      </c>
      <c r="HZ22" s="161">
        <f t="shared" si="110"/>
        <v>0.22222222222222218</v>
      </c>
      <c r="IA22" s="26">
        <f t="shared" si="111"/>
        <v>-293.12444444444441</v>
      </c>
      <c r="IC22" s="159">
        <v>18</v>
      </c>
      <c r="ID22" s="160">
        <v>100.56</v>
      </c>
      <c r="IE22" s="275"/>
      <c r="IF22" s="276"/>
      <c r="IG22" s="277"/>
      <c r="IH22" s="26">
        <v>-225.52</v>
      </c>
      <c r="IJ22" s="159">
        <v>18</v>
      </c>
      <c r="IK22" s="160">
        <f t="shared" si="280"/>
        <v>83</v>
      </c>
      <c r="IL22" s="161">
        <f t="shared" si="281"/>
        <v>-0.1111111111111111</v>
      </c>
      <c r="IM22" s="161">
        <f t="shared" si="282"/>
        <v>0.88888888888888884</v>
      </c>
      <c r="IN22" s="161">
        <f t="shared" si="283"/>
        <v>0.22222222222222221</v>
      </c>
      <c r="IO22" s="26">
        <f t="shared" si="284"/>
        <v>-158.31777777777776</v>
      </c>
      <c r="IQ22" s="159">
        <v>18</v>
      </c>
      <c r="IR22" s="160">
        <f t="shared" si="117"/>
        <v>205.92</v>
      </c>
      <c r="IS22" s="161">
        <f t="shared" si="118"/>
        <v>-0.11111111111111112</v>
      </c>
      <c r="IT22" s="161">
        <f t="shared" si="119"/>
        <v>0.88888888888888895</v>
      </c>
      <c r="IU22" s="161">
        <f t="shared" si="120"/>
        <v>0.22222222222222227</v>
      </c>
      <c r="IV22" s="26">
        <f t="shared" si="121"/>
        <v>619.44888888888886</v>
      </c>
      <c r="IX22" s="159">
        <v>18</v>
      </c>
      <c r="IY22" s="160">
        <f t="shared" si="122"/>
        <v>222.17999999999998</v>
      </c>
      <c r="IZ22" s="161">
        <f t="shared" si="123"/>
        <v>-0.1111111111111111</v>
      </c>
      <c r="JA22" s="161">
        <f t="shared" si="124"/>
        <v>0.88888888888888884</v>
      </c>
      <c r="JB22" s="161">
        <f t="shared" si="125"/>
        <v>0.22222222222222224</v>
      </c>
      <c r="JC22" s="26">
        <f t="shared" si="126"/>
        <v>554.43111111111102</v>
      </c>
      <c r="JE22" s="159">
        <v>18</v>
      </c>
      <c r="JF22" s="160">
        <f t="shared" si="127"/>
        <v>238.26</v>
      </c>
      <c r="JG22" s="161">
        <f t="shared" si="128"/>
        <v>-0.11111111111111112</v>
      </c>
      <c r="JH22" s="161">
        <f t="shared" si="129"/>
        <v>0.88888888888888895</v>
      </c>
      <c r="JI22" s="161">
        <f t="shared" si="130"/>
        <v>0.22222222222222224</v>
      </c>
      <c r="JJ22" s="26">
        <f t="shared" si="131"/>
        <v>488.91111111111115</v>
      </c>
      <c r="JL22" s="159">
        <v>18</v>
      </c>
      <c r="JM22" s="160">
        <f t="shared" si="132"/>
        <v>189</v>
      </c>
      <c r="JN22" s="161">
        <f t="shared" si="133"/>
        <v>-0.1111111111111111</v>
      </c>
      <c r="JO22" s="161">
        <f t="shared" si="134"/>
        <v>0.88888888888888884</v>
      </c>
      <c r="JP22" s="161">
        <f t="shared" si="135"/>
        <v>0.22222222222222221</v>
      </c>
      <c r="JQ22" s="26">
        <f t="shared" si="136"/>
        <v>684.20444444444433</v>
      </c>
      <c r="JS22" s="159">
        <v>18</v>
      </c>
      <c r="JT22" s="160">
        <f t="shared" si="137"/>
        <v>172.38</v>
      </c>
      <c r="JU22" s="161">
        <f t="shared" si="138"/>
        <v>-0.1111111111111111</v>
      </c>
      <c r="JV22" s="161">
        <f t="shared" si="139"/>
        <v>0.88888888888888884</v>
      </c>
      <c r="JW22" s="161">
        <f t="shared" si="140"/>
        <v>0.22222222222222221</v>
      </c>
      <c r="JX22" s="26">
        <f t="shared" si="141"/>
        <v>747.93777777777768</v>
      </c>
      <c r="JZ22" s="159">
        <v>18</v>
      </c>
      <c r="KA22" s="160">
        <f t="shared" si="142"/>
        <v>156</v>
      </c>
      <c r="KB22" s="161">
        <f t="shared" si="143"/>
        <v>-0.1111111111111111</v>
      </c>
      <c r="KC22" s="161">
        <f t="shared" si="144"/>
        <v>0.88888888888888884</v>
      </c>
      <c r="KD22" s="161">
        <f t="shared" si="145"/>
        <v>0.22222222222222221</v>
      </c>
      <c r="KE22" s="26">
        <f t="shared" si="146"/>
        <v>806.57999999999993</v>
      </c>
      <c r="KG22" s="159">
        <v>18</v>
      </c>
      <c r="KH22" s="160">
        <f t="shared" si="147"/>
        <v>136.35333333333332</v>
      </c>
      <c r="KI22" s="161">
        <f t="shared" si="148"/>
        <v>-0.11111111111111112</v>
      </c>
      <c r="KJ22" s="161">
        <f t="shared" si="149"/>
        <v>0.88888888888888895</v>
      </c>
      <c r="KK22" s="161">
        <f t="shared" si="150"/>
        <v>0.22222222222222227</v>
      </c>
      <c r="KL22" s="26">
        <f t="shared" si="151"/>
        <v>777.62222222222226</v>
      </c>
      <c r="KN22" s="159">
        <v>18</v>
      </c>
      <c r="KO22" s="160">
        <f t="shared" si="152"/>
        <v>-129.78</v>
      </c>
      <c r="KP22" s="161">
        <f t="shared" si="153"/>
        <v>-0.11111111111111109</v>
      </c>
      <c r="KQ22" s="161">
        <f t="shared" si="154"/>
        <v>0.88888888888888873</v>
      </c>
      <c r="KR22" s="161">
        <f t="shared" si="155"/>
        <v>0.22222222222222215</v>
      </c>
      <c r="KS22" s="26">
        <f t="shared" si="156"/>
        <v>354.31111111111107</v>
      </c>
      <c r="KU22" s="159">
        <v>18</v>
      </c>
      <c r="KV22" s="160">
        <f t="shared" si="157"/>
        <v>-92.399999999999991</v>
      </c>
      <c r="KW22" s="161">
        <f t="shared" si="158"/>
        <v>-0.11111111111111112</v>
      </c>
      <c r="KX22" s="161">
        <f t="shared" si="159"/>
        <v>0.88888888888888895</v>
      </c>
      <c r="KY22" s="161">
        <f t="shared" si="160"/>
        <v>0.22222222222222224</v>
      </c>
      <c r="KZ22" s="26">
        <f t="shared" si="161"/>
        <v>309.68444444444447</v>
      </c>
      <c r="LB22" s="159">
        <v>18</v>
      </c>
      <c r="LC22" s="160">
        <f t="shared" si="162"/>
        <v>-56.699999999999996</v>
      </c>
      <c r="LD22" s="161">
        <f t="shared" si="163"/>
        <v>-0.11111111111111112</v>
      </c>
      <c r="LE22" s="161">
        <f t="shared" si="164"/>
        <v>0.88888888888888895</v>
      </c>
      <c r="LF22" s="161">
        <f t="shared" si="165"/>
        <v>0.22222222222222227</v>
      </c>
      <c r="LG22" s="26">
        <f t="shared" si="166"/>
        <v>260.84000000000003</v>
      </c>
      <c r="LI22" s="159">
        <v>18</v>
      </c>
      <c r="LJ22" s="160">
        <f t="shared" si="167"/>
        <v>-166.93666666666667</v>
      </c>
      <c r="LK22" s="161">
        <f t="shared" si="168"/>
        <v>-0.1111111111111111</v>
      </c>
      <c r="LL22" s="161">
        <f t="shared" si="169"/>
        <v>0.88888888888888884</v>
      </c>
      <c r="LM22" s="161">
        <f t="shared" si="170"/>
        <v>0.22222222222222221</v>
      </c>
      <c r="LN22" s="26">
        <f t="shared" si="171"/>
        <v>377.5644444444444</v>
      </c>
      <c r="LP22" s="159">
        <v>18</v>
      </c>
      <c r="LQ22" s="160">
        <f t="shared" si="172"/>
        <v>-204.20333333333335</v>
      </c>
      <c r="LR22" s="161">
        <f t="shared" si="173"/>
        <v>-0.1111111111111111</v>
      </c>
      <c r="LS22" s="161">
        <f t="shared" si="174"/>
        <v>0.88888888888888884</v>
      </c>
      <c r="LT22" s="161">
        <f t="shared" si="175"/>
        <v>0.22222222222222221</v>
      </c>
      <c r="LU22" s="26">
        <f t="shared" si="176"/>
        <v>445.31555555555553</v>
      </c>
      <c r="LW22" s="159">
        <v>18</v>
      </c>
      <c r="LX22" s="160">
        <f t="shared" si="177"/>
        <v>-220.86</v>
      </c>
      <c r="LY22" s="161">
        <f t="shared" si="178"/>
        <v>-0.11111111111111112</v>
      </c>
      <c r="LZ22" s="161">
        <f t="shared" si="179"/>
        <v>0.88888888888888895</v>
      </c>
      <c r="MA22" s="161">
        <f t="shared" si="180"/>
        <v>0.22222222222222224</v>
      </c>
      <c r="MB22" s="26">
        <f t="shared" si="181"/>
        <v>511.36222222222227</v>
      </c>
      <c r="MD22" s="159">
        <v>18</v>
      </c>
      <c r="ME22" s="160">
        <f t="shared" si="182"/>
        <v>-237.35333333333332</v>
      </c>
      <c r="MF22" s="161">
        <f t="shared" si="183"/>
        <v>-0.1111111111111111</v>
      </c>
      <c r="MG22" s="161">
        <f t="shared" si="184"/>
        <v>0.88888888888888884</v>
      </c>
      <c r="MH22" s="161">
        <f t="shared" si="185"/>
        <v>0.22222222222222215</v>
      </c>
      <c r="MI22" s="26">
        <f t="shared" si="186"/>
        <v>576.91999999999996</v>
      </c>
      <c r="MK22" s="159">
        <v>18</v>
      </c>
      <c r="ML22" s="160">
        <f t="shared" si="187"/>
        <v>-129.78</v>
      </c>
      <c r="MM22" s="161">
        <f t="shared" si="188"/>
        <v>-0.11111111111111109</v>
      </c>
      <c r="MN22" s="161">
        <f t="shared" si="189"/>
        <v>0.88888888888888873</v>
      </c>
      <c r="MO22" s="161">
        <f t="shared" si="190"/>
        <v>0.22222222222222215</v>
      </c>
      <c r="MP22" s="26">
        <f t="shared" si="191"/>
        <v>-942.14444444444416</v>
      </c>
      <c r="MR22" s="159">
        <v>18</v>
      </c>
      <c r="MS22" s="160">
        <f t="shared" si="192"/>
        <v>-92.399999999999991</v>
      </c>
      <c r="MT22" s="161">
        <f t="shared" si="193"/>
        <v>-0.11111111111111112</v>
      </c>
      <c r="MU22" s="161">
        <f t="shared" si="194"/>
        <v>0.88888888888888895</v>
      </c>
      <c r="MV22" s="161">
        <f t="shared" si="195"/>
        <v>0.22222222222222224</v>
      </c>
      <c r="MW22" s="26">
        <f t="shared" si="196"/>
        <v>-1022.1177777777779</v>
      </c>
      <c r="MY22" s="281">
        <v>20</v>
      </c>
      <c r="MZ22" s="283">
        <v>-170.1</v>
      </c>
      <c r="NA22" s="285">
        <v>1</v>
      </c>
      <c r="NB22" s="285">
        <v>0</v>
      </c>
      <c r="NC22" s="285">
        <v>0</v>
      </c>
      <c r="ND22" s="287">
        <v>0</v>
      </c>
      <c r="NF22" s="159">
        <v>18</v>
      </c>
      <c r="NG22" s="160">
        <f t="shared" si="202"/>
        <v>-166.93666666666667</v>
      </c>
      <c r="NH22" s="161">
        <f t="shared" si="203"/>
        <v>-0.1111111111111111</v>
      </c>
      <c r="NI22" s="161">
        <f t="shared" si="204"/>
        <v>0.88888888888888884</v>
      </c>
      <c r="NJ22" s="161">
        <f t="shared" si="205"/>
        <v>0.22222222222222221</v>
      </c>
      <c r="NK22" s="26">
        <f t="shared" si="206"/>
        <v>-876.47777777777776</v>
      </c>
      <c r="NM22" s="159">
        <v>18</v>
      </c>
      <c r="NN22" s="160">
        <f t="shared" si="207"/>
        <v>-204.20333333333335</v>
      </c>
      <c r="NO22" s="161">
        <f t="shared" si="208"/>
        <v>-0.1111111111111111</v>
      </c>
      <c r="NP22" s="161">
        <f t="shared" si="209"/>
        <v>0.88888888888888884</v>
      </c>
      <c r="NQ22" s="161">
        <f t="shared" si="210"/>
        <v>0.22222222222222221</v>
      </c>
      <c r="NR22" s="26">
        <f t="shared" si="211"/>
        <v>-783.89555555555546</v>
      </c>
      <c r="NT22" s="159">
        <v>18</v>
      </c>
      <c r="NU22" s="160">
        <f t="shared" si="212"/>
        <v>-220.86</v>
      </c>
      <c r="NV22" s="161">
        <f t="shared" si="213"/>
        <v>-0.11111111111111112</v>
      </c>
      <c r="NW22" s="161">
        <f t="shared" si="214"/>
        <v>0.88888888888888895</v>
      </c>
      <c r="NX22" s="161">
        <f t="shared" si="215"/>
        <v>0.22222222222222224</v>
      </c>
      <c r="NY22" s="26">
        <f t="shared" si="216"/>
        <v>-687.26444444444451</v>
      </c>
      <c r="OA22" s="159">
        <v>18</v>
      </c>
      <c r="OB22" s="160">
        <f t="shared" si="217"/>
        <v>-237.35333333333332</v>
      </c>
      <c r="OC22" s="161">
        <f t="shared" si="276"/>
        <v>-0.1111111111111111</v>
      </c>
      <c r="OD22" s="161">
        <f t="shared" si="277"/>
        <v>0.88888888888888884</v>
      </c>
      <c r="OE22" s="161">
        <f t="shared" si="278"/>
        <v>0.22222222222222215</v>
      </c>
      <c r="OF22" s="26">
        <f t="shared" si="279"/>
        <v>-590.54666666666662</v>
      </c>
      <c r="OH22" s="159">
        <v>18</v>
      </c>
      <c r="OI22" s="160">
        <f t="shared" si="222"/>
        <v>205.92</v>
      </c>
      <c r="OJ22" s="161">
        <f t="shared" si="223"/>
        <v>-0.11111111111111112</v>
      </c>
      <c r="OK22" s="161">
        <f t="shared" si="224"/>
        <v>0.88888888888888895</v>
      </c>
      <c r="OL22" s="161">
        <f t="shared" si="225"/>
        <v>0.22222222222222227</v>
      </c>
      <c r="OM22" s="26">
        <f t="shared" si="226"/>
        <v>-568.74888888888893</v>
      </c>
      <c r="OO22" s="159">
        <v>18</v>
      </c>
      <c r="OP22" s="160">
        <f t="shared" si="227"/>
        <v>222.17999999999998</v>
      </c>
      <c r="OQ22" s="161">
        <f t="shared" si="228"/>
        <v>-0.1111111111111111</v>
      </c>
      <c r="OR22" s="161">
        <f t="shared" si="229"/>
        <v>0.88888888888888884</v>
      </c>
      <c r="OS22" s="161">
        <f t="shared" si="230"/>
        <v>0.22222222222222224</v>
      </c>
      <c r="OT22" s="26">
        <f t="shared" si="231"/>
        <v>-664.49111111111108</v>
      </c>
      <c r="OV22" s="159">
        <v>18</v>
      </c>
      <c r="OW22" s="160">
        <f t="shared" si="232"/>
        <v>238.26</v>
      </c>
      <c r="OX22" s="161">
        <f t="shared" si="233"/>
        <v>-0.11111111111111112</v>
      </c>
      <c r="OY22" s="161">
        <f t="shared" si="234"/>
        <v>0.88888888888888895</v>
      </c>
      <c r="OZ22" s="161">
        <f t="shared" si="235"/>
        <v>0.22222222222222224</v>
      </c>
      <c r="PA22" s="26">
        <f t="shared" si="236"/>
        <v>-760.18000000000006</v>
      </c>
      <c r="PC22" s="159">
        <v>18</v>
      </c>
      <c r="PD22" s="160">
        <f t="shared" si="237"/>
        <v>189</v>
      </c>
      <c r="PE22" s="161">
        <f t="shared" si="238"/>
        <v>-0.1111111111111111</v>
      </c>
      <c r="PF22" s="161">
        <f t="shared" si="239"/>
        <v>0.88888888888888884</v>
      </c>
      <c r="PG22" s="161">
        <f t="shared" si="240"/>
        <v>0.22222222222222221</v>
      </c>
      <c r="PH22" s="26">
        <f t="shared" si="241"/>
        <v>-472.01555555555552</v>
      </c>
      <c r="PJ22" s="159">
        <v>18</v>
      </c>
      <c r="PK22" s="160">
        <f t="shared" si="242"/>
        <v>172.38</v>
      </c>
      <c r="PL22" s="161">
        <f t="shared" si="243"/>
        <v>-0.1111111111111111</v>
      </c>
      <c r="PM22" s="161">
        <f t="shared" si="244"/>
        <v>0.88888888888888884</v>
      </c>
      <c r="PN22" s="161">
        <f t="shared" si="245"/>
        <v>0.22222222222222221</v>
      </c>
      <c r="PO22" s="26">
        <f t="shared" si="246"/>
        <v>-376.65999999999997</v>
      </c>
      <c r="PQ22" s="159">
        <v>18</v>
      </c>
      <c r="PR22" s="160">
        <f t="shared" si="247"/>
        <v>156</v>
      </c>
      <c r="PS22" s="161">
        <f t="shared" si="248"/>
        <v>-0.1111111111111111</v>
      </c>
      <c r="PT22" s="161">
        <f t="shared" si="249"/>
        <v>0.88888888888888884</v>
      </c>
      <c r="PU22" s="161">
        <f t="shared" si="250"/>
        <v>0.22222222222222221</v>
      </c>
      <c r="PV22" s="26">
        <f t="shared" si="251"/>
        <v>-280.46444444444444</v>
      </c>
      <c r="PX22" s="159">
        <v>18</v>
      </c>
      <c r="PY22" s="160">
        <f t="shared" si="252"/>
        <v>136.35333333333332</v>
      </c>
      <c r="PZ22" s="161">
        <f t="shared" si="253"/>
        <v>-0.11111111111111112</v>
      </c>
      <c r="QA22" s="161">
        <f t="shared" si="254"/>
        <v>0.88888888888888895</v>
      </c>
      <c r="QB22" s="161">
        <f t="shared" si="255"/>
        <v>0.22222222222222227</v>
      </c>
      <c r="QC22" s="26">
        <f t="shared" si="256"/>
        <v>-186.23555555555558</v>
      </c>
      <c r="QE22" s="159">
        <v>2</v>
      </c>
      <c r="QF22" s="162">
        <v>3</v>
      </c>
      <c r="QG22" s="305"/>
      <c r="QH22" s="12">
        <v>-120</v>
      </c>
      <c r="QI22" s="161">
        <f>(($F$13-$Z$23)*($F$13-$AD$23))/(($V$23-$Z$23)*($V$23-$AD$23))</f>
        <v>-5.7077902802027672E-3</v>
      </c>
      <c r="QJ22" s="161">
        <f>(($F$13-$V$23)*($F$13-$AD$23))/(($Z$23-$V$23)*($Z$23-$AD$23))</f>
        <v>2.296453957513497E-2</v>
      </c>
      <c r="QK22" s="161">
        <f>(($F$13-$V$23)*($F$13-$Z$23))/(($AD$23-$V$23)*($AD$23-$Z$23))</f>
        <v>0.98274325070506763</v>
      </c>
      <c r="QL22" s="92">
        <f>QI22*$X$23+QJ22*$AB$23+QK22*$AF$23</f>
        <v>-398.24796976808693</v>
      </c>
      <c r="QM22" s="16">
        <f>$V$23</f>
        <v>-443.33</v>
      </c>
      <c r="QN22" s="16">
        <f>$AF$23</f>
        <v>-391.42</v>
      </c>
      <c r="QO22" s="167">
        <f t="shared" si="257"/>
        <v>7.5581050714529016E-3</v>
      </c>
      <c r="QP22" s="34"/>
      <c r="QQ22" s="159">
        <v>2</v>
      </c>
      <c r="QR22" s="162">
        <v>3</v>
      </c>
      <c r="QS22" s="305"/>
      <c r="QT22" s="12">
        <v>-120</v>
      </c>
      <c r="QU22" s="161">
        <f>(($F$13-$AT$23)*($F$13-$AX$23))/(($AP$23-$AT$23)*($AP$23-$AX$23))</f>
        <v>-1.5126890362310975E-2</v>
      </c>
      <c r="QV22" s="161">
        <f>(($F$13-$AP$23)*($F$13-$AX$23))/(($AT$23-$AP$23)*($AT$23-$AX$23))</f>
        <v>6.1482813966463976E-2</v>
      </c>
      <c r="QW22" s="161">
        <f>(($F$13-$AP$23)*($F$13-$AT$23))/(($AX$23-$AP$23)*($AX$23-$AT$23))</f>
        <v>0.95364407639584681</v>
      </c>
      <c r="QX22" s="92">
        <f>QU22*$AR$23+QV22*$AV$23+QW22*$AZ$23</f>
        <v>-318.05623577536159</v>
      </c>
      <c r="QY22" s="16">
        <f>$AP$23</f>
        <v>-163.95</v>
      </c>
      <c r="QZ22" s="16">
        <f>$AZ$23</f>
        <v>-297.12</v>
      </c>
      <c r="RA22" s="163">
        <f t="shared" si="258"/>
        <v>9.4637352185917151E-3</v>
      </c>
    </row>
    <row r="23" spans="2:469" ht="15" customHeight="1">
      <c r="B23" s="292"/>
      <c r="C23" s="313"/>
      <c r="D23" s="313"/>
      <c r="E23" s="3" t="s">
        <v>323</v>
      </c>
      <c r="F23" s="169"/>
      <c r="G23" s="175" t="s">
        <v>72</v>
      </c>
      <c r="H23" s="176">
        <v>5</v>
      </c>
      <c r="I23" s="177" t="str">
        <f>I22</f>
        <v>-</v>
      </c>
      <c r="J23" s="178" t="s">
        <v>318</v>
      </c>
      <c r="K23" s="179" t="str">
        <f>IF(ISBLANK(F23),"-",(IF((IF(I22=1,((IF(F24=30,$RA$88,IF(F24=60,$RA$92,IF(F24=90,$RA$96,IF(F24=-30,$RA$100,IF(F24=-60,$RA$104,IF(F24=-90,$RA$108,IF(F24=0,$RA$112,(IF(AND(F24&gt;60,F24&lt;90),MAX($RA$92,$RA$96),IF(AND(F24&gt;30,F24&lt;60),MAX($RA$88,$RA$92),IF(AND(F24&gt;0,F24&lt;30),MAX($RA$112,$RA$88),IF(AND(F24&gt;-30,F24&lt;0),MAX($RA$100,$RA$112),IF(AND(F24&gt;-60,F24&lt;-30),MAX($RA$104,$RA$100),IF(AND(F24&gt;-90,F24&lt;-60),MAX($RA$108,$RA$104),"-")))))))))))))))),IF(I22=2,((IF(F24=30,$RA$89,IF(F24=60,$RA$93,IF(F24=90,$RA$97,IF(F24=-30,$RA$101,IF(F24=-60,$RA$105,IF(F24=-90,$RA$109,IF(F24=0,$RA$113,(IF(AND(F24&gt;60,F24&lt;90),MAX($RA$93,$RA$97),IF(AND(F24&gt;30,F24&lt;60),MAX($RA$89,$RA$93),IF(AND(F24&gt;0,F24&lt;30),MAX($RA$113,$RA$89),IF(AND(F24&gt;-30,F24&lt;0),MAX($RA$101,$RA$113),IF(AND(F24&gt;-60,F24&lt;-30),MAX($RA$105,$RA$101),IF(AND(F24&gt;-90,F24&lt;-60),MAX($RA$109,$RA$105),"-")))))))))))))))),IF(I22=3,((IF(F24=30,$RA$90,IF(F24=60,$RA$94,IF(F24=90,$RA$98,IF(F24=-30,$RA$102,IF(F24=-60,$RA$106,IF(F24=-90,$RA$110,IF(F24=0,$RA$114,(IF(AND(F24&gt;60,F24&lt;90),MAX($RA$94,$RA$98),IF(AND(F24&gt;30,F24&lt;60),MAX($RA$90,$RA$94),IF(AND(F24&gt;0,F24&lt;30),MAX($RA$114,$RA$90),IF(AND(F24&gt;-30,F24&lt;0),MAX($RA$102,$RA$114),IF(AND(F24&gt;-60,F24&lt;-30),MAX($RA$106,$RA$102),IF(AND(F24&gt;-90,F24&lt;-60),MAX($RA$110,$RA$106),"-")))))))))))))))),IF(I22=4,((IF(F24=30,$RA$91,IF(F24=60,$RA$95,IF(F24=90,$RA$99,IF(F24=-30,$RA$103,IF(F24=-60,$RA$107,IF(F24=-90,$RA$111,IF(F24=0,$RA$115,(IF(AND(F24&gt;60,F24&lt;90),MAX($RA$95,$RA$99),IF(AND(F24&gt;30,F24&lt;60),MAX($RA$91,$RA$95),IF(AND(F24&gt;0,F24&lt;30),MAX($RA$115,$RA$91),IF(AND(F24&gt;-30,F24&lt;0),MAX($RA$103,$RA$115),IF(AND(F24&gt;-60,F24&lt;-30),MAX($RA$107,$RA$103),IF(AND(F24&gt;-90,F24&lt;-60),MAX($RA$111,$RA$107),"-")))))))))))))))),"-")))))&lt;=1,"aprovado","reprovado")))</f>
        <v>-</v>
      </c>
      <c r="L23" s="179" t="str">
        <f>IF(ISBLANK(F23),"-",(IF((IF(I22=1,((IF(F24=30,$QO$88,IF(F24=60,$QO$92,IF(F24=90,$QO$96,IF(F24=-30,$QO$100,IF(F24=-60,$QO$104,IF(F24=-90,$QO$108,IF(F24=0,$QO$112,(IF(AND(F24&gt;60,F24&lt;90),MAX($QO$92,$QO$96),IF(AND(F24&gt;30,F24&lt;60),MAX($QO$88,$QO$92),IF(AND(F24&gt;0,F24&lt;30),MAX($QO$112,$QO$88),IF(AND(F24&gt;-30,F24&lt;0),MAX($QO$100,$QO$112),IF(AND(F24&gt;-60,F24&lt;-30),MAX($QO$104,$QO$100),IF(AND(F24&gt;-90,F24&lt;-60),MAX($QO$108,$QO$104),"-")))))))))))))))),IF(I22=2,((IF(F24=30,$QO$89,IF(F24=60,$QO$93,IF(F24=90,$QO$97,IF(F24=-30,$QO$101,IF(F24=-60,$QO$105,IF(F24=-90,$QO$109,IF(F24=0,$QO$113,(IF(AND(F24&gt;60,F24&lt;90),MAX($QO$93,$QO$97),IF(AND(F24&gt;30,F24&lt;60),MAX($QO$89,$QO$93),IF(AND(F24&gt;0,F24&lt;30),MAX($QO$113,$QO$89),IF(AND(F24&gt;-30,F24&lt;0),MAX($QO$101,$QO$113),IF(AND(F24&gt;-60,F24&lt;-30),MAX($QO$105,$QO$101),IF(AND(F24&gt;-90,F24&lt;-60),MAX($QO$109,$QO$105),"-")))))))))))))))),IF(I22=3,((IF(F24=30,$QO$90,IF(F24=60,$QO$94,IF(F24=90,$QO$98,IF(F24=-30,$QO$102,IF(F24=-60,$QO$106,IF(F24=-90,$QO$110,IF(F24=0,$QO$114,(IF(AND(F24&gt;60,F24&lt;90),MAX($QO$94,$QO$98),IF(AND(F24&gt;30,F24&lt;60),MAX($QO$90,$QO$94),IF(AND(F24&gt;0,F24&lt;30),MAX($QO$114,$QO$90),IF(AND(F24&gt;-30,F24&lt;0),MAX($QO$102,$QO$114),IF(AND(F24&gt;-60,F24&lt;-30),MAX($QO$106,$QO$102),IF(AND(F24&gt;-90,F24&lt;-60),MAX($QO$110,$QO$106),"-")))))))))))))))),IF(I22=4,((IF(F24=30,$QO$91,IF(F24=60,$QO$95,IF(F24=90,$QO$99,IF(F24=-30,$QO$103,IF(F24=-60,$QO$107,IF(F24=-90,$QO$111,IF(F24=0,$QO$115,(IF(AND(F24&gt;60,F24&lt;90),MAX($QO$95,$QO$99),IF(AND(F24&gt;30,F24&lt;60),MAX($QO$91,$QO$95),IF(AND(F24&gt;0,F24&lt;30),MAX($QO$115,$QO$91),IF(AND(F24&gt;-30,F24&lt;0),MAX($QO$103,$QO$115),IF(AND(F24&gt;-60,F24&lt;-30),MAX($QO$107,$QO$103),IF(AND(F24&gt;-90,F24&lt;-60),MAX($QO$111,$QO$107),"-")))))))))))))))),"-")))))&lt;=1,"aprovado","reprovado")))</f>
        <v>-</v>
      </c>
      <c r="M23" s="316"/>
      <c r="O23" s="159">
        <v>19</v>
      </c>
      <c r="P23" s="164" t="s">
        <v>181</v>
      </c>
      <c r="Q23" s="164" t="s">
        <v>327</v>
      </c>
      <c r="R23" s="12">
        <v>-120</v>
      </c>
      <c r="S23" s="164" t="s">
        <v>299</v>
      </c>
      <c r="T23" s="162">
        <v>0</v>
      </c>
      <c r="U23" s="8" t="s">
        <v>71</v>
      </c>
      <c r="V23" s="101">
        <f>Gooseneck!$M$32</f>
        <v>-443.33</v>
      </c>
      <c r="W23" s="111" t="s">
        <v>72</v>
      </c>
      <c r="X23" s="101">
        <v>0</v>
      </c>
      <c r="Y23" s="111" t="s">
        <v>72</v>
      </c>
      <c r="Z23" s="101">
        <f>Gooseneck!$M$49</f>
        <v>-221.66499999999999</v>
      </c>
      <c r="AA23" s="111" t="s">
        <v>72</v>
      </c>
      <c r="AB23" s="101">
        <f>Gooseneck!$O$49</f>
        <v>-591.46</v>
      </c>
      <c r="AC23" s="111" t="s">
        <v>72</v>
      </c>
      <c r="AD23" s="101">
        <v>0</v>
      </c>
      <c r="AE23" s="111" t="s">
        <v>72</v>
      </c>
      <c r="AF23" s="101">
        <f>Gooseneck!$O$46</f>
        <v>-391.42</v>
      </c>
      <c r="AG23" s="165" t="s">
        <v>72</v>
      </c>
      <c r="AH23" s="166"/>
      <c r="AI23" s="159">
        <v>19</v>
      </c>
      <c r="AJ23" s="164" t="s">
        <v>181</v>
      </c>
      <c r="AK23" s="164" t="s">
        <v>327</v>
      </c>
      <c r="AL23" s="12">
        <v>-120</v>
      </c>
      <c r="AM23" s="164" t="s">
        <v>299</v>
      </c>
      <c r="AN23" s="162">
        <v>0</v>
      </c>
      <c r="AO23" s="8" t="s">
        <v>71</v>
      </c>
      <c r="AP23" s="101">
        <f>'Conector@11000 psi'!$M$32</f>
        <v>-163.95</v>
      </c>
      <c r="AQ23" s="111" t="s">
        <v>72</v>
      </c>
      <c r="AR23" s="101">
        <v>0</v>
      </c>
      <c r="AS23" s="111" t="s">
        <v>72</v>
      </c>
      <c r="AT23" s="101">
        <f>'Conector@11000 psi'!$M$49</f>
        <v>-81.974999999999994</v>
      </c>
      <c r="AU23" s="111" t="s">
        <v>72</v>
      </c>
      <c r="AV23" s="101">
        <f>'Conector@11000 psi'!$O$49</f>
        <v>-564.54</v>
      </c>
      <c r="AW23" s="111" t="s">
        <v>72</v>
      </c>
      <c r="AX23" s="101">
        <v>0</v>
      </c>
      <c r="AY23" s="111" t="s">
        <v>72</v>
      </c>
      <c r="AZ23" s="101">
        <f>'Conector@11000 psi'!$O$46</f>
        <v>-297.12</v>
      </c>
      <c r="BA23" s="165" t="s">
        <v>72</v>
      </c>
      <c r="BC23" s="159">
        <v>19</v>
      </c>
      <c r="BD23" s="160">
        <f t="shared" si="259"/>
        <v>229.25</v>
      </c>
      <c r="BE23" s="161">
        <f t="shared" si="0"/>
        <v>0</v>
      </c>
      <c r="BF23" s="161">
        <f t="shared" si="1"/>
        <v>1</v>
      </c>
      <c r="BG23" s="161">
        <f t="shared" si="2"/>
        <v>0</v>
      </c>
      <c r="BH23" s="26">
        <f t="shared" si="3"/>
        <v>476.94</v>
      </c>
      <c r="BJ23" s="159">
        <v>19</v>
      </c>
      <c r="BK23" s="160">
        <f t="shared" si="260"/>
        <v>255.21</v>
      </c>
      <c r="BL23" s="161">
        <f t="shared" si="4"/>
        <v>0</v>
      </c>
      <c r="BM23" s="161">
        <f t="shared" si="5"/>
        <v>1</v>
      </c>
      <c r="BN23" s="161">
        <f t="shared" si="6"/>
        <v>0</v>
      </c>
      <c r="BO23" s="26">
        <f t="shared" si="7"/>
        <v>417.27</v>
      </c>
      <c r="BQ23" s="159">
        <v>19</v>
      </c>
      <c r="BR23" s="160">
        <f t="shared" si="261"/>
        <v>281.33499999999998</v>
      </c>
      <c r="BS23" s="161">
        <f t="shared" si="8"/>
        <v>0</v>
      </c>
      <c r="BT23" s="161">
        <f t="shared" si="9"/>
        <v>1</v>
      </c>
      <c r="BU23" s="161">
        <f t="shared" si="10"/>
        <v>0</v>
      </c>
      <c r="BV23" s="26">
        <f t="shared" si="11"/>
        <v>361.11</v>
      </c>
      <c r="BX23" s="159">
        <v>19</v>
      </c>
      <c r="BY23" s="160">
        <f t="shared" si="262"/>
        <v>203.33500000000001</v>
      </c>
      <c r="BZ23" s="161">
        <f t="shared" si="12"/>
        <v>0</v>
      </c>
      <c r="CA23" s="161">
        <f t="shared" si="13"/>
        <v>1</v>
      </c>
      <c r="CB23" s="161">
        <f t="shared" si="14"/>
        <v>0</v>
      </c>
      <c r="CC23" s="26">
        <f t="shared" si="15"/>
        <v>535.64</v>
      </c>
      <c r="CE23" s="159">
        <v>19</v>
      </c>
      <c r="CF23" s="160">
        <f t="shared" si="263"/>
        <v>176.98</v>
      </c>
      <c r="CG23" s="161">
        <f t="shared" si="16"/>
        <v>0</v>
      </c>
      <c r="CH23" s="161">
        <f t="shared" si="17"/>
        <v>1</v>
      </c>
      <c r="CI23" s="161">
        <f t="shared" si="18"/>
        <v>0</v>
      </c>
      <c r="CJ23" s="26">
        <f t="shared" si="19"/>
        <v>594.86</v>
      </c>
      <c r="CL23" s="159">
        <v>19</v>
      </c>
      <c r="CM23" s="160">
        <f t="shared" si="264"/>
        <v>150.83500000000001</v>
      </c>
      <c r="CN23" s="161">
        <f t="shared" si="20"/>
        <v>0</v>
      </c>
      <c r="CO23" s="161">
        <f t="shared" si="21"/>
        <v>1</v>
      </c>
      <c r="CP23" s="161">
        <f t="shared" si="22"/>
        <v>0</v>
      </c>
      <c r="CQ23" s="26">
        <f t="shared" si="23"/>
        <v>632.47</v>
      </c>
      <c r="CS23" s="159">
        <v>19</v>
      </c>
      <c r="CT23" s="160">
        <f t="shared" si="265"/>
        <v>124.5</v>
      </c>
      <c r="CU23" s="161">
        <f t="shared" si="24"/>
        <v>0</v>
      </c>
      <c r="CV23" s="161">
        <f t="shared" si="25"/>
        <v>1</v>
      </c>
      <c r="CW23" s="161">
        <f t="shared" si="26"/>
        <v>0</v>
      </c>
      <c r="CX23" s="26">
        <f t="shared" si="27"/>
        <v>670</v>
      </c>
      <c r="CZ23" s="159">
        <v>19</v>
      </c>
      <c r="DA23" s="160">
        <f t="shared" si="266"/>
        <v>-169.16499999999999</v>
      </c>
      <c r="DB23" s="161">
        <f t="shared" si="28"/>
        <v>0</v>
      </c>
      <c r="DC23" s="161">
        <f t="shared" si="29"/>
        <v>1</v>
      </c>
      <c r="DD23" s="161">
        <f t="shared" si="30"/>
        <v>0</v>
      </c>
      <c r="DE23" s="26">
        <f t="shared" si="31"/>
        <v>182.89</v>
      </c>
      <c r="DG23" s="159">
        <v>19</v>
      </c>
      <c r="DH23" s="160">
        <f t="shared" si="267"/>
        <v>-137.435</v>
      </c>
      <c r="DI23" s="161">
        <f t="shared" si="268"/>
        <v>0</v>
      </c>
      <c r="DJ23" s="161">
        <f t="shared" si="269"/>
        <v>1</v>
      </c>
      <c r="DK23" s="161">
        <f t="shared" si="270"/>
        <v>0</v>
      </c>
      <c r="DL23" s="26">
        <f t="shared" si="271"/>
        <v>141.5</v>
      </c>
      <c r="DM23" s="34"/>
      <c r="DN23" s="159">
        <v>19</v>
      </c>
      <c r="DO23" s="160">
        <f t="shared" si="272"/>
        <v>-105.27</v>
      </c>
      <c r="DP23" s="161">
        <f t="shared" si="36"/>
        <v>0</v>
      </c>
      <c r="DQ23" s="161">
        <f t="shared" si="37"/>
        <v>1</v>
      </c>
      <c r="DR23" s="161">
        <f t="shared" si="38"/>
        <v>0</v>
      </c>
      <c r="DS23" s="26">
        <f t="shared" si="39"/>
        <v>100</v>
      </c>
      <c r="DT23" s="34"/>
      <c r="DU23" s="159">
        <v>19</v>
      </c>
      <c r="DV23" s="160">
        <f t="shared" si="273"/>
        <v>-195.535</v>
      </c>
      <c r="DW23" s="161">
        <f t="shared" si="40"/>
        <v>0</v>
      </c>
      <c r="DX23" s="161">
        <f t="shared" si="41"/>
        <v>1</v>
      </c>
      <c r="DY23" s="161">
        <f t="shared" si="42"/>
        <v>0</v>
      </c>
      <c r="DZ23" s="26">
        <f t="shared" si="43"/>
        <v>243.69</v>
      </c>
      <c r="EA23" s="34"/>
      <c r="EB23" s="159">
        <v>19</v>
      </c>
      <c r="EC23" s="160">
        <f t="shared" si="274"/>
        <v>-221.66499999999999</v>
      </c>
      <c r="ED23" s="161">
        <f t="shared" si="44"/>
        <v>0</v>
      </c>
      <c r="EE23" s="161">
        <f t="shared" si="45"/>
        <v>1</v>
      </c>
      <c r="EF23" s="161">
        <f t="shared" si="46"/>
        <v>0</v>
      </c>
      <c r="EG23" s="26">
        <f t="shared" si="47"/>
        <v>350.8</v>
      </c>
      <c r="EH23" s="34"/>
      <c r="EI23" s="159">
        <v>19</v>
      </c>
      <c r="EJ23" s="160">
        <f t="shared" si="275"/>
        <v>-247.8</v>
      </c>
      <c r="EK23" s="161">
        <f t="shared" si="48"/>
        <v>0</v>
      </c>
      <c r="EL23" s="161">
        <f t="shared" si="49"/>
        <v>1</v>
      </c>
      <c r="EM23" s="161">
        <f t="shared" si="50"/>
        <v>0</v>
      </c>
      <c r="EN23" s="26">
        <f t="shared" si="51"/>
        <v>389.75</v>
      </c>
      <c r="EP23" s="159">
        <v>19</v>
      </c>
      <c r="EQ23" s="160">
        <f t="shared" si="52"/>
        <v>-274.04000000000002</v>
      </c>
      <c r="ER23" s="161">
        <f t="shared" si="53"/>
        <v>0</v>
      </c>
      <c r="ES23" s="161">
        <f t="shared" si="54"/>
        <v>1</v>
      </c>
      <c r="ET23" s="161">
        <f t="shared" si="55"/>
        <v>0</v>
      </c>
      <c r="EU23" s="26">
        <f t="shared" si="56"/>
        <v>428.86</v>
      </c>
      <c r="EW23" s="281">
        <v>20</v>
      </c>
      <c r="EX23" s="283">
        <v>-338.33</v>
      </c>
      <c r="EY23" s="285">
        <v>1</v>
      </c>
      <c r="EZ23" s="285">
        <v>0</v>
      </c>
      <c r="FA23" s="285">
        <v>0</v>
      </c>
      <c r="FB23" s="293">
        <v>0</v>
      </c>
      <c r="FD23" s="159">
        <v>19</v>
      </c>
      <c r="FE23" s="160">
        <f t="shared" si="62"/>
        <v>-137.435</v>
      </c>
      <c r="FF23" s="161">
        <f t="shared" si="63"/>
        <v>0</v>
      </c>
      <c r="FG23" s="161">
        <f t="shared" si="64"/>
        <v>1</v>
      </c>
      <c r="FH23" s="161">
        <f t="shared" si="65"/>
        <v>0</v>
      </c>
      <c r="FI23" s="26">
        <f t="shared" si="66"/>
        <v>-831.74</v>
      </c>
      <c r="FK23" s="292"/>
      <c r="FL23" s="291"/>
      <c r="FM23" s="290"/>
      <c r="FN23" s="290"/>
      <c r="FO23" s="290"/>
      <c r="FP23" s="289"/>
      <c r="FR23" s="281">
        <v>20</v>
      </c>
      <c r="FS23" s="283">
        <v>-391.07</v>
      </c>
      <c r="FT23" s="285">
        <v>1</v>
      </c>
      <c r="FU23" s="285">
        <v>0</v>
      </c>
      <c r="FV23" s="285">
        <v>0</v>
      </c>
      <c r="FW23" s="287">
        <v>0</v>
      </c>
      <c r="FY23" s="281">
        <v>20</v>
      </c>
      <c r="FZ23" s="283">
        <v>-443.33</v>
      </c>
      <c r="GA23" s="285">
        <v>1</v>
      </c>
      <c r="GB23" s="285">
        <v>0</v>
      </c>
      <c r="GC23" s="285">
        <v>0</v>
      </c>
      <c r="GD23" s="287">
        <v>0</v>
      </c>
      <c r="GF23" s="281">
        <v>20</v>
      </c>
      <c r="GG23" s="283">
        <v>-495.6</v>
      </c>
      <c r="GH23" s="285">
        <v>1</v>
      </c>
      <c r="GI23" s="285">
        <v>0</v>
      </c>
      <c r="GJ23" s="285">
        <v>0</v>
      </c>
      <c r="GK23" s="287">
        <v>0</v>
      </c>
      <c r="GM23" s="281">
        <v>20</v>
      </c>
      <c r="GN23" s="283">
        <v>-548.08000000000004</v>
      </c>
      <c r="GO23" s="285">
        <v>1</v>
      </c>
      <c r="GP23" s="285">
        <v>0</v>
      </c>
      <c r="GQ23" s="285">
        <v>0</v>
      </c>
      <c r="GR23" s="287">
        <v>0</v>
      </c>
      <c r="GT23" s="75">
        <v>19</v>
      </c>
      <c r="GU23" s="160">
        <v>229.25</v>
      </c>
      <c r="GV23" s="275"/>
      <c r="GW23" s="276"/>
      <c r="GX23" s="277"/>
      <c r="GY23" s="26">
        <v>-388.94</v>
      </c>
      <c r="HA23" s="292"/>
      <c r="HB23" s="291"/>
      <c r="HC23" s="290"/>
      <c r="HD23" s="290"/>
      <c r="HE23" s="290"/>
      <c r="HF23" s="289"/>
      <c r="HH23" s="292"/>
      <c r="HI23" s="291"/>
      <c r="HJ23" s="290"/>
      <c r="HK23" s="290"/>
      <c r="HL23" s="290"/>
      <c r="HM23" s="289"/>
      <c r="HO23" s="159">
        <v>19</v>
      </c>
      <c r="HP23" s="160">
        <f t="shared" si="102"/>
        <v>203.33500000000001</v>
      </c>
      <c r="HQ23" s="161">
        <f t="shared" si="103"/>
        <v>0</v>
      </c>
      <c r="HR23" s="161">
        <f t="shared" si="104"/>
        <v>1</v>
      </c>
      <c r="HS23" s="161">
        <f t="shared" si="105"/>
        <v>0</v>
      </c>
      <c r="HT23" s="26">
        <f t="shared" si="106"/>
        <v>-310.54000000000002</v>
      </c>
      <c r="HV23" s="159">
        <v>19</v>
      </c>
      <c r="HW23" s="160">
        <f t="shared" si="107"/>
        <v>176.98</v>
      </c>
      <c r="HX23" s="161">
        <f t="shared" si="108"/>
        <v>0</v>
      </c>
      <c r="HY23" s="161">
        <f t="shared" si="109"/>
        <v>1</v>
      </c>
      <c r="HZ23" s="161">
        <f t="shared" si="110"/>
        <v>0</v>
      </c>
      <c r="IA23" s="26">
        <f t="shared" si="111"/>
        <v>-231.91</v>
      </c>
      <c r="IC23" s="159">
        <v>19</v>
      </c>
      <c r="ID23" s="160">
        <v>150.84</v>
      </c>
      <c r="IE23" s="275"/>
      <c r="IF23" s="276"/>
      <c r="IG23" s="277"/>
      <c r="IH23" s="26">
        <v>-181.38</v>
      </c>
      <c r="IJ23" s="159">
        <v>19</v>
      </c>
      <c r="IK23" s="160">
        <f t="shared" si="280"/>
        <v>124.5</v>
      </c>
      <c r="IL23" s="161">
        <f t="shared" si="281"/>
        <v>0</v>
      </c>
      <c r="IM23" s="161">
        <f t="shared" si="282"/>
        <v>1</v>
      </c>
      <c r="IN23" s="161">
        <f t="shared" si="283"/>
        <v>0</v>
      </c>
      <c r="IO23" s="26">
        <f t="shared" si="284"/>
        <v>-131.38</v>
      </c>
      <c r="IQ23" s="159">
        <v>19</v>
      </c>
      <c r="IR23" s="160">
        <f t="shared" si="117"/>
        <v>308.88</v>
      </c>
      <c r="IS23" s="161">
        <f t="shared" si="118"/>
        <v>0</v>
      </c>
      <c r="IT23" s="161">
        <f t="shared" si="119"/>
        <v>1</v>
      </c>
      <c r="IU23" s="161">
        <f t="shared" si="120"/>
        <v>0</v>
      </c>
      <c r="IV23" s="26">
        <f t="shared" si="121"/>
        <v>589.15</v>
      </c>
      <c r="IX23" s="159">
        <v>19</v>
      </c>
      <c r="IY23" s="160">
        <f t="shared" si="122"/>
        <v>333.27</v>
      </c>
      <c r="IZ23" s="161">
        <f t="shared" si="123"/>
        <v>0</v>
      </c>
      <c r="JA23" s="161">
        <f t="shared" si="124"/>
        <v>1</v>
      </c>
      <c r="JB23" s="161">
        <f t="shared" si="125"/>
        <v>0</v>
      </c>
      <c r="JC23" s="26">
        <f t="shared" si="126"/>
        <v>533.41999999999996</v>
      </c>
      <c r="JE23" s="159">
        <v>19</v>
      </c>
      <c r="JF23" s="160">
        <f t="shared" si="127"/>
        <v>357.39</v>
      </c>
      <c r="JG23" s="161">
        <f t="shared" si="128"/>
        <v>0</v>
      </c>
      <c r="JH23" s="161">
        <f t="shared" si="129"/>
        <v>1</v>
      </c>
      <c r="JI23" s="161">
        <f t="shared" si="130"/>
        <v>0</v>
      </c>
      <c r="JJ23" s="26">
        <f t="shared" si="131"/>
        <v>477.89</v>
      </c>
      <c r="JL23" s="159">
        <v>19</v>
      </c>
      <c r="JM23" s="160">
        <f t="shared" si="132"/>
        <v>283.5</v>
      </c>
      <c r="JN23" s="161">
        <f t="shared" si="133"/>
        <v>0</v>
      </c>
      <c r="JO23" s="161">
        <f t="shared" si="134"/>
        <v>1</v>
      </c>
      <c r="JP23" s="161">
        <f t="shared" si="135"/>
        <v>0</v>
      </c>
      <c r="JQ23" s="26">
        <f t="shared" si="136"/>
        <v>645.53</v>
      </c>
      <c r="JS23" s="281">
        <v>20</v>
      </c>
      <c r="JT23" s="283">
        <v>517.14</v>
      </c>
      <c r="JU23" s="285">
        <v>1</v>
      </c>
      <c r="JV23" s="285">
        <v>0</v>
      </c>
      <c r="JW23" s="285">
        <v>0</v>
      </c>
      <c r="JX23" s="287">
        <v>0</v>
      </c>
      <c r="JZ23" s="281">
        <v>20</v>
      </c>
      <c r="KA23" s="283">
        <v>468</v>
      </c>
      <c r="KB23" s="285">
        <v>1</v>
      </c>
      <c r="KC23" s="285">
        <v>0</v>
      </c>
      <c r="KD23" s="285">
        <v>0</v>
      </c>
      <c r="KE23" s="287">
        <v>0</v>
      </c>
      <c r="KG23" s="281">
        <v>20</v>
      </c>
      <c r="KH23" s="283">
        <v>409.06</v>
      </c>
      <c r="KI23" s="285">
        <v>1</v>
      </c>
      <c r="KJ23" s="285">
        <v>0</v>
      </c>
      <c r="KK23" s="285">
        <v>0</v>
      </c>
      <c r="KL23" s="287">
        <v>0</v>
      </c>
      <c r="KN23" s="159">
        <v>19</v>
      </c>
      <c r="KO23" s="160">
        <f t="shared" si="152"/>
        <v>-194.67</v>
      </c>
      <c r="KP23" s="161">
        <f t="shared" si="153"/>
        <v>0</v>
      </c>
      <c r="KQ23" s="161">
        <f t="shared" si="154"/>
        <v>1</v>
      </c>
      <c r="KR23" s="161">
        <f t="shared" si="155"/>
        <v>0</v>
      </c>
      <c r="KS23" s="26">
        <f t="shared" si="156"/>
        <v>290.87</v>
      </c>
      <c r="KU23" s="159">
        <v>19</v>
      </c>
      <c r="KV23" s="160">
        <f t="shared" si="157"/>
        <v>-138.6</v>
      </c>
      <c r="KW23" s="161">
        <f t="shared" si="158"/>
        <v>0</v>
      </c>
      <c r="KX23" s="161">
        <f t="shared" si="159"/>
        <v>1</v>
      </c>
      <c r="KY23" s="161">
        <f t="shared" si="160"/>
        <v>0</v>
      </c>
      <c r="KZ23" s="26">
        <f t="shared" si="161"/>
        <v>258.08</v>
      </c>
      <c r="LB23" s="159">
        <v>19</v>
      </c>
      <c r="LC23" s="160">
        <f t="shared" si="162"/>
        <v>-85.05</v>
      </c>
      <c r="LD23" s="161">
        <f t="shared" si="163"/>
        <v>0</v>
      </c>
      <c r="LE23" s="161">
        <f t="shared" si="164"/>
        <v>1</v>
      </c>
      <c r="LF23" s="161">
        <f t="shared" si="165"/>
        <v>0</v>
      </c>
      <c r="LG23" s="26">
        <f t="shared" si="166"/>
        <v>221.31</v>
      </c>
      <c r="LI23" s="159">
        <v>19</v>
      </c>
      <c r="LJ23" s="160">
        <f t="shared" si="167"/>
        <v>-250.405</v>
      </c>
      <c r="LK23" s="161">
        <f t="shared" si="168"/>
        <v>0</v>
      </c>
      <c r="LL23" s="161">
        <f t="shared" si="169"/>
        <v>1</v>
      </c>
      <c r="LM23" s="161">
        <f t="shared" si="170"/>
        <v>0</v>
      </c>
      <c r="LN23" s="26">
        <f t="shared" si="171"/>
        <v>300.56</v>
      </c>
      <c r="LP23" s="159">
        <v>19</v>
      </c>
      <c r="LQ23" s="160">
        <f t="shared" si="172"/>
        <v>-306.30500000000001</v>
      </c>
      <c r="LR23" s="161">
        <f t="shared" si="173"/>
        <v>0</v>
      </c>
      <c r="LS23" s="161">
        <f t="shared" si="174"/>
        <v>1</v>
      </c>
      <c r="LT23" s="161">
        <f t="shared" si="175"/>
        <v>0</v>
      </c>
      <c r="LU23" s="26">
        <f t="shared" si="176"/>
        <v>359.86</v>
      </c>
      <c r="LW23" s="159">
        <v>19</v>
      </c>
      <c r="LX23" s="160">
        <f t="shared" si="177"/>
        <v>-331.29</v>
      </c>
      <c r="LY23" s="161">
        <f t="shared" si="178"/>
        <v>0</v>
      </c>
      <c r="LZ23" s="161">
        <f t="shared" si="179"/>
        <v>1</v>
      </c>
      <c r="MA23" s="161">
        <f t="shared" si="180"/>
        <v>0</v>
      </c>
      <c r="MB23" s="26">
        <f t="shared" si="181"/>
        <v>417.13</v>
      </c>
      <c r="MD23" s="159">
        <v>19</v>
      </c>
      <c r="ME23" s="160">
        <f t="shared" si="182"/>
        <v>-356.03</v>
      </c>
      <c r="MF23" s="161">
        <f t="shared" si="183"/>
        <v>0</v>
      </c>
      <c r="MG23" s="161">
        <f t="shared" si="184"/>
        <v>1</v>
      </c>
      <c r="MH23" s="161">
        <f t="shared" si="185"/>
        <v>0</v>
      </c>
      <c r="MI23" s="26">
        <f t="shared" si="186"/>
        <v>474.21</v>
      </c>
      <c r="MK23" s="159">
        <v>19</v>
      </c>
      <c r="ML23" s="160">
        <f t="shared" si="187"/>
        <v>-194.67</v>
      </c>
      <c r="MM23" s="161">
        <f t="shared" si="188"/>
        <v>0</v>
      </c>
      <c r="MN23" s="161">
        <f t="shared" si="189"/>
        <v>1</v>
      </c>
      <c r="MO23" s="161">
        <f t="shared" si="190"/>
        <v>0</v>
      </c>
      <c r="MP23" s="26">
        <f t="shared" si="191"/>
        <v>-879.04</v>
      </c>
      <c r="MR23" s="281">
        <v>20</v>
      </c>
      <c r="MS23" s="283">
        <v>-277.2</v>
      </c>
      <c r="MT23" s="285">
        <v>1</v>
      </c>
      <c r="MU23" s="285">
        <v>0</v>
      </c>
      <c r="MV23" s="285">
        <v>0</v>
      </c>
      <c r="MW23" s="287">
        <v>0</v>
      </c>
      <c r="MY23" s="292"/>
      <c r="MZ23" s="291"/>
      <c r="NA23" s="290"/>
      <c r="NB23" s="290"/>
      <c r="NC23" s="290"/>
      <c r="ND23" s="289"/>
      <c r="NF23" s="281">
        <v>20</v>
      </c>
      <c r="NG23" s="283">
        <v>-500.81</v>
      </c>
      <c r="NH23" s="285">
        <v>1</v>
      </c>
      <c r="NI23" s="285">
        <v>0</v>
      </c>
      <c r="NJ23" s="285">
        <v>0</v>
      </c>
      <c r="NK23" s="287">
        <v>0</v>
      </c>
      <c r="NM23" s="281">
        <v>20</v>
      </c>
      <c r="NN23" s="283">
        <v>-612.61</v>
      </c>
      <c r="NO23" s="285">
        <v>1</v>
      </c>
      <c r="NP23" s="285">
        <v>0</v>
      </c>
      <c r="NQ23" s="285">
        <v>0</v>
      </c>
      <c r="NR23" s="287">
        <v>0</v>
      </c>
      <c r="NT23" s="281">
        <v>20</v>
      </c>
      <c r="NU23" s="283">
        <v>-662.58</v>
      </c>
      <c r="NV23" s="285">
        <v>1</v>
      </c>
      <c r="NW23" s="285">
        <v>0</v>
      </c>
      <c r="NX23" s="285">
        <v>0</v>
      </c>
      <c r="NY23" s="287">
        <v>0</v>
      </c>
      <c r="OA23" s="281">
        <v>20</v>
      </c>
      <c r="OB23" s="283">
        <v>-712.06</v>
      </c>
      <c r="OC23" s="285">
        <v>1</v>
      </c>
      <c r="OD23" s="285">
        <v>0</v>
      </c>
      <c r="OE23" s="285">
        <v>0</v>
      </c>
      <c r="OF23" s="287">
        <v>0</v>
      </c>
      <c r="OH23" s="159">
        <v>19</v>
      </c>
      <c r="OI23" s="160">
        <f t="shared" si="222"/>
        <v>308.88</v>
      </c>
      <c r="OJ23" s="161">
        <f t="shared" si="223"/>
        <v>0</v>
      </c>
      <c r="OK23" s="161">
        <f t="shared" si="224"/>
        <v>1</v>
      </c>
      <c r="OL23" s="161">
        <f t="shared" si="225"/>
        <v>0</v>
      </c>
      <c r="OM23" s="26">
        <f t="shared" si="226"/>
        <v>-458.97</v>
      </c>
      <c r="OO23" s="159">
        <v>19</v>
      </c>
      <c r="OP23" s="160">
        <f t="shared" si="227"/>
        <v>333.27</v>
      </c>
      <c r="OQ23" s="161">
        <f t="shared" si="228"/>
        <v>0</v>
      </c>
      <c r="OR23" s="161">
        <f t="shared" si="229"/>
        <v>1</v>
      </c>
      <c r="OS23" s="161">
        <f t="shared" si="230"/>
        <v>0</v>
      </c>
      <c r="OT23" s="26">
        <f t="shared" si="231"/>
        <v>-541.01</v>
      </c>
      <c r="OV23" s="159">
        <v>19</v>
      </c>
      <c r="OW23" s="160">
        <f t="shared" si="232"/>
        <v>357.39</v>
      </c>
      <c r="OX23" s="161">
        <f t="shared" si="233"/>
        <v>0</v>
      </c>
      <c r="OY23" s="161">
        <f t="shared" si="234"/>
        <v>1</v>
      </c>
      <c r="OZ23" s="161">
        <f t="shared" si="235"/>
        <v>0</v>
      </c>
      <c r="PA23" s="26">
        <f t="shared" si="236"/>
        <v>-622.89</v>
      </c>
      <c r="PC23" s="159">
        <v>19</v>
      </c>
      <c r="PD23" s="160">
        <f t="shared" si="237"/>
        <v>283.5</v>
      </c>
      <c r="PE23" s="161">
        <f t="shared" si="238"/>
        <v>0</v>
      </c>
      <c r="PF23" s="161">
        <f t="shared" si="239"/>
        <v>1</v>
      </c>
      <c r="PG23" s="161">
        <f t="shared" si="240"/>
        <v>0</v>
      </c>
      <c r="PH23" s="26">
        <f t="shared" si="241"/>
        <v>-377.1</v>
      </c>
      <c r="PJ23" s="159">
        <v>19</v>
      </c>
      <c r="PK23" s="160">
        <f t="shared" si="242"/>
        <v>258.57</v>
      </c>
      <c r="PL23" s="161">
        <f t="shared" si="243"/>
        <v>0</v>
      </c>
      <c r="PM23" s="161">
        <f t="shared" si="244"/>
        <v>1</v>
      </c>
      <c r="PN23" s="161">
        <f t="shared" si="245"/>
        <v>0</v>
      </c>
      <c r="PO23" s="26">
        <f t="shared" si="246"/>
        <v>-295.14</v>
      </c>
      <c r="PQ23" s="159">
        <v>19</v>
      </c>
      <c r="PR23" s="160">
        <f t="shared" si="247"/>
        <v>234</v>
      </c>
      <c r="PS23" s="161">
        <f t="shared" si="248"/>
        <v>0</v>
      </c>
      <c r="PT23" s="161">
        <f t="shared" si="249"/>
        <v>1</v>
      </c>
      <c r="PU23" s="161">
        <f t="shared" si="250"/>
        <v>0</v>
      </c>
      <c r="PV23" s="26">
        <f t="shared" si="251"/>
        <v>-213.69</v>
      </c>
      <c r="PX23" s="159">
        <v>19</v>
      </c>
      <c r="PY23" s="160">
        <f t="shared" si="252"/>
        <v>204.53</v>
      </c>
      <c r="PZ23" s="161">
        <f t="shared" si="253"/>
        <v>0</v>
      </c>
      <c r="QA23" s="161">
        <f t="shared" si="254"/>
        <v>1</v>
      </c>
      <c r="QB23" s="161">
        <f t="shared" si="255"/>
        <v>0</v>
      </c>
      <c r="QC23" s="26">
        <f t="shared" si="256"/>
        <v>-134.15</v>
      </c>
      <c r="QE23" s="159">
        <v>2</v>
      </c>
      <c r="QF23" s="162">
        <v>4</v>
      </c>
      <c r="QG23" s="305"/>
      <c r="QH23" s="12">
        <v>-120</v>
      </c>
      <c r="QI23" s="161">
        <f>(($F$13-$Z$30)*($F$13-$AD$30))/(($V$30-$Z$30)*($V$30-$AD$30))</f>
        <v>7.3370724740108853E-3</v>
      </c>
      <c r="QJ23" s="161">
        <f>(($F$13-$V$30)*($F$13-$AD$30))/(($Z$30-$V$30)*($Z$30-$AD$30))</f>
        <v>-2.9139056237433007E-2</v>
      </c>
      <c r="QK23" s="161">
        <f>(($F$13-$V$30)*($F$13-$Z$30))/(($AD$30-$V$30)*($AD$30-$Z$30))</f>
        <v>1.0218019837634222</v>
      </c>
      <c r="QL23" s="92">
        <f>QI23*$X$30+QJ23*$AB$30+QK23*$AF$30</f>
        <v>-393.1960939526557</v>
      </c>
      <c r="QM23" s="16">
        <f>$V$30</f>
        <v>353.96</v>
      </c>
      <c r="QN23" s="16">
        <f>$AF$30</f>
        <v>-391.42</v>
      </c>
      <c r="QO23" s="167">
        <f t="shared" si="257"/>
        <v>7.6552133815511163E-3</v>
      </c>
      <c r="QP23" s="34"/>
      <c r="QQ23" s="159">
        <v>2</v>
      </c>
      <c r="QR23" s="162">
        <v>4</v>
      </c>
      <c r="QS23" s="305"/>
      <c r="QT23" s="12">
        <v>-120</v>
      </c>
      <c r="QU23" s="161">
        <f>(($F$13-$AT$30)*($F$13-$AX$30))/(($AP$30-$AT$30)*($AP$30-$AX$30))</f>
        <v>2.9683750721507172E-2</v>
      </c>
      <c r="QV23" s="161">
        <f>(($F$13-$AP$30)*($F$13-$AX$30))/(($AT$30-$AP$30)*($AT$30-$AX$30))</f>
        <v>-0.11557564723289249</v>
      </c>
      <c r="QW23" s="161">
        <f>(($F$13-$AP$30)*($F$13-$AT$30))/(($AX$30-$AP$30)*($AX$30-$AT$30))</f>
        <v>1.0858918965113853</v>
      </c>
      <c r="QX23" s="92">
        <f>QU23*$AR$30+QV23*$AV$30+QW23*$AZ$30</f>
        <v>-305.47028213854429</v>
      </c>
      <c r="QY23" s="16">
        <f>$AP$30</f>
        <v>91.09</v>
      </c>
      <c r="QZ23" s="16">
        <f>$AZ$30</f>
        <v>-297.12</v>
      </c>
      <c r="RA23" s="163">
        <f t="shared" si="258"/>
        <v>9.853659016934524E-3</v>
      </c>
    </row>
    <row r="24" spans="2:469" ht="15" customHeight="1" thickBot="1">
      <c r="B24" s="336"/>
      <c r="C24" s="314"/>
      <c r="D24" s="314"/>
      <c r="E24" s="3" t="s">
        <v>324</v>
      </c>
      <c r="F24" s="169"/>
      <c r="G24" s="175" t="s">
        <v>299</v>
      </c>
      <c r="H24" s="176">
        <v>5</v>
      </c>
      <c r="I24" s="177" t="str">
        <f>I22</f>
        <v>-</v>
      </c>
      <c r="J24" s="177" t="str">
        <f>IF(ISBLANK(F24),"-",(IF(AND(F24&lt;=Input!$D$7,F24&gt;=Input!$D$10),"aprovado","reprovado")))</f>
        <v>-</v>
      </c>
      <c r="K24" s="178" t="s">
        <v>318</v>
      </c>
      <c r="L24" s="3" t="s">
        <v>318</v>
      </c>
      <c r="M24" s="317"/>
      <c r="O24" s="159">
        <v>20</v>
      </c>
      <c r="P24" s="164" t="s">
        <v>183</v>
      </c>
      <c r="Q24" s="164" t="s">
        <v>327</v>
      </c>
      <c r="R24" s="12">
        <v>-180</v>
      </c>
      <c r="S24" s="164" t="s">
        <v>299</v>
      </c>
      <c r="T24" s="162">
        <v>0</v>
      </c>
      <c r="U24" s="8" t="s">
        <v>71</v>
      </c>
      <c r="V24" s="101">
        <f>Gooseneck!$M$33</f>
        <v>-495.6</v>
      </c>
      <c r="W24" s="111" t="s">
        <v>72</v>
      </c>
      <c r="X24" s="101">
        <v>0</v>
      </c>
      <c r="Y24" s="111" t="s">
        <v>72</v>
      </c>
      <c r="Z24" s="101">
        <f>Gooseneck!$M$50</f>
        <v>-247.8</v>
      </c>
      <c r="AA24" s="111" t="s">
        <v>72</v>
      </c>
      <c r="AB24" s="101">
        <f>Gooseneck!$O$50</f>
        <v>-513.92999999999995</v>
      </c>
      <c r="AC24" s="111" t="s">
        <v>72</v>
      </c>
      <c r="AD24" s="101">
        <v>0</v>
      </c>
      <c r="AE24" s="111" t="s">
        <v>72</v>
      </c>
      <c r="AF24" s="101">
        <f>Gooseneck!$O$47</f>
        <v>-289.33</v>
      </c>
      <c r="AG24" s="165" t="s">
        <v>72</v>
      </c>
      <c r="AH24" s="166"/>
      <c r="AI24" s="159">
        <v>20</v>
      </c>
      <c r="AJ24" s="164" t="s">
        <v>183</v>
      </c>
      <c r="AK24" s="164" t="s">
        <v>327</v>
      </c>
      <c r="AL24" s="12">
        <v>-180</v>
      </c>
      <c r="AM24" s="164" t="s">
        <v>299</v>
      </c>
      <c r="AN24" s="162">
        <v>0</v>
      </c>
      <c r="AO24" s="8" t="s">
        <v>71</v>
      </c>
      <c r="AP24" s="101">
        <f>'Conector@11000 psi'!$M$33</f>
        <v>-200.39</v>
      </c>
      <c r="AQ24" s="111" t="s">
        <v>72</v>
      </c>
      <c r="AR24" s="101">
        <v>0</v>
      </c>
      <c r="AS24" s="111" t="s">
        <v>72</v>
      </c>
      <c r="AT24" s="101">
        <f>'Conector@11000 psi'!$M$50</f>
        <v>-100.19499999999999</v>
      </c>
      <c r="AU24" s="111" t="s">
        <v>72</v>
      </c>
      <c r="AV24" s="101">
        <f>'Conector@11000 psi'!$O$50</f>
        <v>-505.12</v>
      </c>
      <c r="AW24" s="111" t="s">
        <v>72</v>
      </c>
      <c r="AX24" s="101">
        <v>0</v>
      </c>
      <c r="AY24" s="111" t="s">
        <v>72</v>
      </c>
      <c r="AZ24" s="101">
        <f>'Conector@11000 psi'!$O$47</f>
        <v>-178.26</v>
      </c>
      <c r="BA24" s="165" t="s">
        <v>72</v>
      </c>
      <c r="BC24" s="33">
        <v>20</v>
      </c>
      <c r="BD24" s="181">
        <f t="shared" si="259"/>
        <v>458.5</v>
      </c>
      <c r="BE24" s="182">
        <f t="shared" si="0"/>
        <v>1</v>
      </c>
      <c r="BF24" s="182">
        <f t="shared" si="1"/>
        <v>0</v>
      </c>
      <c r="BG24" s="182">
        <f t="shared" si="2"/>
        <v>0</v>
      </c>
      <c r="BH24" s="27">
        <f t="shared" si="3"/>
        <v>0</v>
      </c>
      <c r="BJ24" s="33">
        <v>20</v>
      </c>
      <c r="BK24" s="181">
        <f t="shared" si="260"/>
        <v>510.42</v>
      </c>
      <c r="BL24" s="182">
        <f t="shared" si="4"/>
        <v>1</v>
      </c>
      <c r="BM24" s="182">
        <f t="shared" si="5"/>
        <v>0</v>
      </c>
      <c r="BN24" s="182">
        <f t="shared" si="6"/>
        <v>0</v>
      </c>
      <c r="BO24" s="27">
        <f t="shared" si="7"/>
        <v>0</v>
      </c>
      <c r="BQ24" s="33">
        <v>20</v>
      </c>
      <c r="BR24" s="181">
        <f t="shared" si="261"/>
        <v>562.66999999999996</v>
      </c>
      <c r="BS24" s="182">
        <f t="shared" si="8"/>
        <v>1</v>
      </c>
      <c r="BT24" s="182">
        <f t="shared" si="9"/>
        <v>0</v>
      </c>
      <c r="BU24" s="182">
        <f t="shared" si="10"/>
        <v>0</v>
      </c>
      <c r="BV24" s="27">
        <f t="shared" si="11"/>
        <v>0</v>
      </c>
      <c r="BX24" s="33">
        <v>20</v>
      </c>
      <c r="BY24" s="181">
        <f t="shared" si="262"/>
        <v>406.67</v>
      </c>
      <c r="BZ24" s="182">
        <f t="shared" si="12"/>
        <v>1</v>
      </c>
      <c r="CA24" s="182">
        <f t="shared" si="13"/>
        <v>0</v>
      </c>
      <c r="CB24" s="182">
        <f t="shared" si="14"/>
        <v>0</v>
      </c>
      <c r="CC24" s="27">
        <f t="shared" si="15"/>
        <v>0</v>
      </c>
      <c r="CE24" s="33">
        <v>20</v>
      </c>
      <c r="CF24" s="181">
        <f t="shared" si="263"/>
        <v>353.96</v>
      </c>
      <c r="CG24" s="182">
        <f t="shared" si="16"/>
        <v>1</v>
      </c>
      <c r="CH24" s="182">
        <f t="shared" si="17"/>
        <v>0</v>
      </c>
      <c r="CI24" s="182">
        <f t="shared" si="18"/>
        <v>0</v>
      </c>
      <c r="CJ24" s="27">
        <f t="shared" si="19"/>
        <v>0</v>
      </c>
      <c r="CL24" s="33">
        <v>20</v>
      </c>
      <c r="CM24" s="181">
        <f t="shared" si="264"/>
        <v>301.67</v>
      </c>
      <c r="CN24" s="182">
        <f t="shared" si="20"/>
        <v>1</v>
      </c>
      <c r="CO24" s="182">
        <f t="shared" si="21"/>
        <v>0</v>
      </c>
      <c r="CP24" s="182">
        <f t="shared" si="22"/>
        <v>0</v>
      </c>
      <c r="CQ24" s="27">
        <f t="shared" si="23"/>
        <v>0</v>
      </c>
      <c r="CS24" s="33">
        <v>20</v>
      </c>
      <c r="CT24" s="181">
        <f t="shared" si="265"/>
        <v>249</v>
      </c>
      <c r="CU24" s="182">
        <f t="shared" si="24"/>
        <v>1</v>
      </c>
      <c r="CV24" s="182">
        <f t="shared" si="25"/>
        <v>0</v>
      </c>
      <c r="CW24" s="182">
        <f t="shared" si="26"/>
        <v>0</v>
      </c>
      <c r="CX24" s="27">
        <f t="shared" si="27"/>
        <v>0</v>
      </c>
      <c r="CZ24" s="33">
        <v>20</v>
      </c>
      <c r="DA24" s="181">
        <f t="shared" si="266"/>
        <v>-338.33</v>
      </c>
      <c r="DB24" s="182">
        <f t="shared" si="28"/>
        <v>1</v>
      </c>
      <c r="DC24" s="182">
        <f t="shared" si="29"/>
        <v>0</v>
      </c>
      <c r="DD24" s="182">
        <f t="shared" si="30"/>
        <v>0</v>
      </c>
      <c r="DE24" s="27">
        <f t="shared" si="31"/>
        <v>0</v>
      </c>
      <c r="DG24" s="33">
        <v>20</v>
      </c>
      <c r="DH24" s="181">
        <f t="shared" si="267"/>
        <v>-274.87</v>
      </c>
      <c r="DI24" s="182">
        <f t="shared" si="268"/>
        <v>1</v>
      </c>
      <c r="DJ24" s="182">
        <f t="shared" si="269"/>
        <v>0</v>
      </c>
      <c r="DK24" s="182">
        <f t="shared" si="270"/>
        <v>0</v>
      </c>
      <c r="DL24" s="27">
        <f t="shared" si="271"/>
        <v>0</v>
      </c>
      <c r="DM24" s="34"/>
      <c r="DN24" s="33">
        <v>20</v>
      </c>
      <c r="DO24" s="181">
        <f t="shared" si="272"/>
        <v>-210.54</v>
      </c>
      <c r="DP24" s="182">
        <f t="shared" si="36"/>
        <v>1</v>
      </c>
      <c r="DQ24" s="182">
        <f t="shared" si="37"/>
        <v>0</v>
      </c>
      <c r="DR24" s="182">
        <f t="shared" si="38"/>
        <v>0</v>
      </c>
      <c r="DS24" s="27">
        <f t="shared" si="39"/>
        <v>0</v>
      </c>
      <c r="DT24" s="34"/>
      <c r="DU24" s="33">
        <v>20</v>
      </c>
      <c r="DV24" s="181">
        <f t="shared" si="273"/>
        <v>-391.07</v>
      </c>
      <c r="DW24" s="182">
        <f t="shared" si="40"/>
        <v>1</v>
      </c>
      <c r="DX24" s="182">
        <f t="shared" si="41"/>
        <v>0</v>
      </c>
      <c r="DY24" s="182">
        <f t="shared" si="42"/>
        <v>0</v>
      </c>
      <c r="DZ24" s="27">
        <f t="shared" si="43"/>
        <v>0</v>
      </c>
      <c r="EA24" s="34"/>
      <c r="EB24" s="33">
        <v>20</v>
      </c>
      <c r="EC24" s="181">
        <f t="shared" si="274"/>
        <v>-443.33</v>
      </c>
      <c r="ED24" s="182">
        <f t="shared" si="44"/>
        <v>1</v>
      </c>
      <c r="EE24" s="182">
        <f t="shared" si="45"/>
        <v>0</v>
      </c>
      <c r="EF24" s="182">
        <f t="shared" si="46"/>
        <v>0</v>
      </c>
      <c r="EG24" s="27">
        <f t="shared" si="47"/>
        <v>0</v>
      </c>
      <c r="EH24" s="34"/>
      <c r="EI24" s="33">
        <v>20</v>
      </c>
      <c r="EJ24" s="181">
        <f t="shared" si="275"/>
        <v>-495.6</v>
      </c>
      <c r="EK24" s="182">
        <f t="shared" si="48"/>
        <v>1</v>
      </c>
      <c r="EL24" s="182">
        <f t="shared" si="49"/>
        <v>0</v>
      </c>
      <c r="EM24" s="182">
        <f t="shared" si="50"/>
        <v>0</v>
      </c>
      <c r="EN24" s="27">
        <f t="shared" si="51"/>
        <v>0</v>
      </c>
      <c r="EP24" s="33">
        <v>20</v>
      </c>
      <c r="EQ24" s="181">
        <f t="shared" si="52"/>
        <v>-548.08000000000004</v>
      </c>
      <c r="ER24" s="182">
        <f t="shared" si="53"/>
        <v>1</v>
      </c>
      <c r="ES24" s="182">
        <f t="shared" si="54"/>
        <v>0</v>
      </c>
      <c r="ET24" s="182">
        <f t="shared" si="55"/>
        <v>0</v>
      </c>
      <c r="EU24" s="27">
        <f t="shared" si="56"/>
        <v>0</v>
      </c>
      <c r="EW24" s="282"/>
      <c r="EX24" s="284"/>
      <c r="EY24" s="286"/>
      <c r="EZ24" s="286"/>
      <c r="FA24" s="286"/>
      <c r="FB24" s="294"/>
      <c r="FD24" s="33">
        <v>20</v>
      </c>
      <c r="FE24" s="181">
        <f t="shared" si="62"/>
        <v>-274.87</v>
      </c>
      <c r="FF24" s="182">
        <f t="shared" si="63"/>
        <v>1</v>
      </c>
      <c r="FG24" s="182">
        <f t="shared" si="64"/>
        <v>0</v>
      </c>
      <c r="FH24" s="182">
        <f t="shared" si="65"/>
        <v>0</v>
      </c>
      <c r="FI24" s="27">
        <f t="shared" si="66"/>
        <v>0</v>
      </c>
      <c r="FK24" s="282"/>
      <c r="FL24" s="284"/>
      <c r="FM24" s="286"/>
      <c r="FN24" s="286"/>
      <c r="FO24" s="286"/>
      <c r="FP24" s="288"/>
      <c r="FR24" s="282"/>
      <c r="FS24" s="284"/>
      <c r="FT24" s="286"/>
      <c r="FU24" s="286"/>
      <c r="FV24" s="286"/>
      <c r="FW24" s="288"/>
      <c r="FY24" s="282"/>
      <c r="FZ24" s="284"/>
      <c r="GA24" s="286"/>
      <c r="GB24" s="286"/>
      <c r="GC24" s="286"/>
      <c r="GD24" s="288"/>
      <c r="GF24" s="282"/>
      <c r="GG24" s="284"/>
      <c r="GH24" s="286"/>
      <c r="GI24" s="286"/>
      <c r="GJ24" s="286"/>
      <c r="GK24" s="288"/>
      <c r="GM24" s="282"/>
      <c r="GN24" s="284"/>
      <c r="GO24" s="286"/>
      <c r="GP24" s="286"/>
      <c r="GQ24" s="286"/>
      <c r="GR24" s="288"/>
      <c r="GT24" s="33">
        <v>20</v>
      </c>
      <c r="GU24" s="181">
        <v>458.5</v>
      </c>
      <c r="GV24" s="278"/>
      <c r="GW24" s="279"/>
      <c r="GX24" s="280"/>
      <c r="GY24" s="27">
        <v>0</v>
      </c>
      <c r="HA24" s="282"/>
      <c r="HB24" s="284"/>
      <c r="HC24" s="286"/>
      <c r="HD24" s="286"/>
      <c r="HE24" s="286"/>
      <c r="HF24" s="288"/>
      <c r="HH24" s="282"/>
      <c r="HI24" s="284"/>
      <c r="HJ24" s="286"/>
      <c r="HK24" s="286"/>
      <c r="HL24" s="286"/>
      <c r="HM24" s="288"/>
      <c r="HO24" s="33">
        <v>20</v>
      </c>
      <c r="HP24" s="181">
        <f t="shared" si="102"/>
        <v>406.67</v>
      </c>
      <c r="HQ24" s="182">
        <f t="shared" si="103"/>
        <v>1</v>
      </c>
      <c r="HR24" s="182">
        <f t="shared" si="104"/>
        <v>0</v>
      </c>
      <c r="HS24" s="182">
        <f t="shared" si="105"/>
        <v>0</v>
      </c>
      <c r="HT24" s="27">
        <f t="shared" si="106"/>
        <v>0</v>
      </c>
      <c r="HV24" s="33">
        <v>20</v>
      </c>
      <c r="HW24" s="181">
        <f t="shared" si="107"/>
        <v>353.96</v>
      </c>
      <c r="HX24" s="182">
        <f t="shared" si="108"/>
        <v>1</v>
      </c>
      <c r="HY24" s="182">
        <f t="shared" si="109"/>
        <v>0</v>
      </c>
      <c r="HZ24" s="182">
        <f t="shared" si="110"/>
        <v>0</v>
      </c>
      <c r="IA24" s="27">
        <f t="shared" si="111"/>
        <v>0</v>
      </c>
      <c r="IC24" s="33">
        <v>20</v>
      </c>
      <c r="ID24" s="181">
        <v>301.67</v>
      </c>
      <c r="IE24" s="278"/>
      <c r="IF24" s="279"/>
      <c r="IG24" s="280"/>
      <c r="IH24" s="27">
        <v>0</v>
      </c>
      <c r="IJ24" s="33">
        <v>20</v>
      </c>
      <c r="IK24" s="181">
        <f t="shared" si="280"/>
        <v>249</v>
      </c>
      <c r="IL24" s="182">
        <f t="shared" si="281"/>
        <v>1</v>
      </c>
      <c r="IM24" s="182">
        <f t="shared" si="282"/>
        <v>0</v>
      </c>
      <c r="IN24" s="182">
        <f t="shared" si="283"/>
        <v>0</v>
      </c>
      <c r="IO24" s="27">
        <f t="shared" si="284"/>
        <v>0</v>
      </c>
      <c r="IQ24" s="33">
        <v>20</v>
      </c>
      <c r="IR24" s="181">
        <f t="shared" si="117"/>
        <v>617.76</v>
      </c>
      <c r="IS24" s="182">
        <f t="shared" si="118"/>
        <v>1</v>
      </c>
      <c r="IT24" s="182">
        <f t="shared" si="119"/>
        <v>0</v>
      </c>
      <c r="IU24" s="182">
        <f t="shared" si="120"/>
        <v>0</v>
      </c>
      <c r="IV24" s="27">
        <f t="shared" si="121"/>
        <v>0</v>
      </c>
      <c r="IX24" s="33">
        <v>20</v>
      </c>
      <c r="IY24" s="181">
        <f t="shared" si="122"/>
        <v>666.54</v>
      </c>
      <c r="IZ24" s="182">
        <f t="shared" si="123"/>
        <v>1</v>
      </c>
      <c r="JA24" s="182">
        <f t="shared" si="124"/>
        <v>0</v>
      </c>
      <c r="JB24" s="182">
        <f t="shared" si="125"/>
        <v>0</v>
      </c>
      <c r="JC24" s="27">
        <f t="shared" si="126"/>
        <v>0</v>
      </c>
      <c r="JE24" s="33">
        <v>20</v>
      </c>
      <c r="JF24" s="181">
        <f t="shared" si="127"/>
        <v>714.78</v>
      </c>
      <c r="JG24" s="182">
        <f t="shared" si="128"/>
        <v>1</v>
      </c>
      <c r="JH24" s="182">
        <f t="shared" si="129"/>
        <v>0</v>
      </c>
      <c r="JI24" s="182">
        <f t="shared" si="130"/>
        <v>0</v>
      </c>
      <c r="JJ24" s="27">
        <f t="shared" si="131"/>
        <v>0</v>
      </c>
      <c r="JL24" s="33">
        <v>20</v>
      </c>
      <c r="JM24" s="181">
        <f t="shared" si="132"/>
        <v>567</v>
      </c>
      <c r="JN24" s="182">
        <f t="shared" si="133"/>
        <v>1</v>
      </c>
      <c r="JO24" s="182">
        <f t="shared" si="134"/>
        <v>0</v>
      </c>
      <c r="JP24" s="182">
        <f t="shared" si="135"/>
        <v>0</v>
      </c>
      <c r="JQ24" s="27">
        <f t="shared" si="136"/>
        <v>0</v>
      </c>
      <c r="JS24" s="282"/>
      <c r="JT24" s="284"/>
      <c r="JU24" s="286"/>
      <c r="JV24" s="286"/>
      <c r="JW24" s="286"/>
      <c r="JX24" s="288"/>
      <c r="JZ24" s="282"/>
      <c r="KA24" s="284"/>
      <c r="KB24" s="286"/>
      <c r="KC24" s="286"/>
      <c r="KD24" s="286"/>
      <c r="KE24" s="288"/>
      <c r="KG24" s="282"/>
      <c r="KH24" s="284"/>
      <c r="KI24" s="286"/>
      <c r="KJ24" s="286"/>
      <c r="KK24" s="286"/>
      <c r="KL24" s="288"/>
      <c r="KN24" s="33">
        <v>20</v>
      </c>
      <c r="KO24" s="181">
        <f t="shared" si="152"/>
        <v>-389.34</v>
      </c>
      <c r="KP24" s="182">
        <f t="shared" si="153"/>
        <v>1</v>
      </c>
      <c r="KQ24" s="182">
        <f t="shared" si="154"/>
        <v>0</v>
      </c>
      <c r="KR24" s="182">
        <f t="shared" si="155"/>
        <v>0</v>
      </c>
      <c r="KS24" s="27">
        <f t="shared" si="156"/>
        <v>0</v>
      </c>
      <c r="KU24" s="33">
        <v>20</v>
      </c>
      <c r="KV24" s="181">
        <f t="shared" si="157"/>
        <v>-277.2</v>
      </c>
      <c r="KW24" s="182">
        <f t="shared" si="158"/>
        <v>1</v>
      </c>
      <c r="KX24" s="182">
        <f t="shared" si="159"/>
        <v>0</v>
      </c>
      <c r="KY24" s="182">
        <f t="shared" si="160"/>
        <v>0</v>
      </c>
      <c r="KZ24" s="27">
        <f t="shared" si="161"/>
        <v>0</v>
      </c>
      <c r="LB24" s="33">
        <v>20</v>
      </c>
      <c r="LC24" s="181">
        <f t="shared" si="162"/>
        <v>-170.1</v>
      </c>
      <c r="LD24" s="182">
        <f t="shared" si="163"/>
        <v>1</v>
      </c>
      <c r="LE24" s="182">
        <f t="shared" si="164"/>
        <v>0</v>
      </c>
      <c r="LF24" s="182">
        <f t="shared" si="165"/>
        <v>0</v>
      </c>
      <c r="LG24" s="27">
        <f t="shared" si="166"/>
        <v>0</v>
      </c>
      <c r="LI24" s="33">
        <v>20</v>
      </c>
      <c r="LJ24" s="181">
        <f t="shared" si="167"/>
        <v>-500.81</v>
      </c>
      <c r="LK24" s="182">
        <f t="shared" si="168"/>
        <v>1</v>
      </c>
      <c r="LL24" s="182">
        <f t="shared" si="169"/>
        <v>0</v>
      </c>
      <c r="LM24" s="182">
        <f t="shared" si="170"/>
        <v>0</v>
      </c>
      <c r="LN24" s="27">
        <f t="shared" si="171"/>
        <v>0</v>
      </c>
      <c r="LP24" s="33">
        <v>20</v>
      </c>
      <c r="LQ24" s="181">
        <f t="shared" si="172"/>
        <v>-612.61</v>
      </c>
      <c r="LR24" s="182">
        <f t="shared" si="173"/>
        <v>1</v>
      </c>
      <c r="LS24" s="182">
        <f t="shared" si="174"/>
        <v>0</v>
      </c>
      <c r="LT24" s="182">
        <f t="shared" si="175"/>
        <v>0</v>
      </c>
      <c r="LU24" s="27">
        <f t="shared" si="176"/>
        <v>0</v>
      </c>
      <c r="LW24" s="33">
        <v>20</v>
      </c>
      <c r="LX24" s="181">
        <f t="shared" si="177"/>
        <v>-662.58</v>
      </c>
      <c r="LY24" s="182">
        <f t="shared" si="178"/>
        <v>1</v>
      </c>
      <c r="LZ24" s="182">
        <f t="shared" si="179"/>
        <v>0</v>
      </c>
      <c r="MA24" s="182">
        <f t="shared" si="180"/>
        <v>0</v>
      </c>
      <c r="MB24" s="27">
        <f t="shared" si="181"/>
        <v>0</v>
      </c>
      <c r="MD24" s="33">
        <v>20</v>
      </c>
      <c r="ME24" s="181">
        <f t="shared" si="182"/>
        <v>-712.06</v>
      </c>
      <c r="MF24" s="182">
        <f t="shared" si="183"/>
        <v>1</v>
      </c>
      <c r="MG24" s="182">
        <f t="shared" si="184"/>
        <v>0</v>
      </c>
      <c r="MH24" s="182">
        <f t="shared" si="185"/>
        <v>0</v>
      </c>
      <c r="MI24" s="27">
        <f t="shared" si="186"/>
        <v>0</v>
      </c>
      <c r="MK24" s="33">
        <v>20</v>
      </c>
      <c r="ML24" s="181">
        <f t="shared" si="187"/>
        <v>-389.34</v>
      </c>
      <c r="MM24" s="182">
        <f t="shared" si="188"/>
        <v>1</v>
      </c>
      <c r="MN24" s="182">
        <f t="shared" si="189"/>
        <v>0</v>
      </c>
      <c r="MO24" s="182">
        <f t="shared" si="190"/>
        <v>0</v>
      </c>
      <c r="MP24" s="27">
        <f t="shared" si="191"/>
        <v>0</v>
      </c>
      <c r="MR24" s="282"/>
      <c r="MS24" s="284"/>
      <c r="MT24" s="286"/>
      <c r="MU24" s="286"/>
      <c r="MV24" s="286"/>
      <c r="MW24" s="288"/>
      <c r="MY24" s="282"/>
      <c r="MZ24" s="284"/>
      <c r="NA24" s="286"/>
      <c r="NB24" s="286"/>
      <c r="NC24" s="286"/>
      <c r="ND24" s="288"/>
      <c r="NF24" s="282"/>
      <c r="NG24" s="284"/>
      <c r="NH24" s="286"/>
      <c r="NI24" s="286"/>
      <c r="NJ24" s="286"/>
      <c r="NK24" s="288"/>
      <c r="NM24" s="282"/>
      <c r="NN24" s="284"/>
      <c r="NO24" s="286"/>
      <c r="NP24" s="286"/>
      <c r="NQ24" s="286"/>
      <c r="NR24" s="288"/>
      <c r="NT24" s="282"/>
      <c r="NU24" s="284"/>
      <c r="NV24" s="286"/>
      <c r="NW24" s="286"/>
      <c r="NX24" s="286"/>
      <c r="NY24" s="288"/>
      <c r="OA24" s="282"/>
      <c r="OB24" s="284"/>
      <c r="OC24" s="286"/>
      <c r="OD24" s="286"/>
      <c r="OE24" s="286"/>
      <c r="OF24" s="288"/>
      <c r="OH24" s="33">
        <v>20</v>
      </c>
      <c r="OI24" s="181">
        <f t="shared" si="222"/>
        <v>617.76</v>
      </c>
      <c r="OJ24" s="182">
        <f t="shared" si="223"/>
        <v>1</v>
      </c>
      <c r="OK24" s="182">
        <f t="shared" si="224"/>
        <v>0</v>
      </c>
      <c r="OL24" s="182">
        <f t="shared" si="225"/>
        <v>0</v>
      </c>
      <c r="OM24" s="27">
        <f t="shared" si="226"/>
        <v>0</v>
      </c>
      <c r="OO24" s="33">
        <v>20</v>
      </c>
      <c r="OP24" s="181">
        <f t="shared" si="227"/>
        <v>666.54</v>
      </c>
      <c r="OQ24" s="182">
        <f t="shared" si="228"/>
        <v>1</v>
      </c>
      <c r="OR24" s="182">
        <f t="shared" si="229"/>
        <v>0</v>
      </c>
      <c r="OS24" s="182">
        <f t="shared" si="230"/>
        <v>0</v>
      </c>
      <c r="OT24" s="27">
        <f t="shared" si="231"/>
        <v>0</v>
      </c>
      <c r="OV24" s="33">
        <v>20</v>
      </c>
      <c r="OW24" s="181">
        <f t="shared" si="232"/>
        <v>714.78</v>
      </c>
      <c r="OX24" s="182">
        <f t="shared" si="233"/>
        <v>1</v>
      </c>
      <c r="OY24" s="182">
        <f t="shared" si="234"/>
        <v>0</v>
      </c>
      <c r="OZ24" s="182">
        <f t="shared" si="235"/>
        <v>0</v>
      </c>
      <c r="PA24" s="27">
        <f t="shared" si="236"/>
        <v>0</v>
      </c>
      <c r="PC24" s="33">
        <v>20</v>
      </c>
      <c r="PD24" s="181">
        <f t="shared" si="237"/>
        <v>567</v>
      </c>
      <c r="PE24" s="182">
        <f t="shared" si="238"/>
        <v>1</v>
      </c>
      <c r="PF24" s="182">
        <f t="shared" si="239"/>
        <v>0</v>
      </c>
      <c r="PG24" s="182">
        <f t="shared" si="240"/>
        <v>0</v>
      </c>
      <c r="PH24" s="27">
        <f t="shared" si="241"/>
        <v>0</v>
      </c>
      <c r="PJ24" s="33">
        <v>20</v>
      </c>
      <c r="PK24" s="181">
        <f t="shared" si="242"/>
        <v>517.14</v>
      </c>
      <c r="PL24" s="182">
        <f t="shared" si="243"/>
        <v>1</v>
      </c>
      <c r="PM24" s="182">
        <f t="shared" si="244"/>
        <v>0</v>
      </c>
      <c r="PN24" s="182">
        <f t="shared" si="245"/>
        <v>0</v>
      </c>
      <c r="PO24" s="27">
        <f t="shared" si="246"/>
        <v>0</v>
      </c>
      <c r="PQ24" s="33">
        <v>20</v>
      </c>
      <c r="PR24" s="181">
        <f t="shared" si="247"/>
        <v>468</v>
      </c>
      <c r="PS24" s="182">
        <f t="shared" si="248"/>
        <v>1</v>
      </c>
      <c r="PT24" s="182">
        <f t="shared" si="249"/>
        <v>0</v>
      </c>
      <c r="PU24" s="182">
        <f t="shared" si="250"/>
        <v>0</v>
      </c>
      <c r="PV24" s="27">
        <f t="shared" si="251"/>
        <v>0</v>
      </c>
      <c r="PX24" s="33">
        <v>20</v>
      </c>
      <c r="PY24" s="181">
        <f t="shared" si="252"/>
        <v>409.06</v>
      </c>
      <c r="PZ24" s="182">
        <f t="shared" si="253"/>
        <v>1</v>
      </c>
      <c r="QA24" s="182">
        <f t="shared" si="254"/>
        <v>0</v>
      </c>
      <c r="QB24" s="182">
        <f t="shared" si="255"/>
        <v>0</v>
      </c>
      <c r="QC24" s="27">
        <f t="shared" si="256"/>
        <v>0</v>
      </c>
      <c r="QE24" s="159">
        <v>2</v>
      </c>
      <c r="QF24" s="162">
        <v>1</v>
      </c>
      <c r="QG24" s="306" t="s">
        <v>20</v>
      </c>
      <c r="QH24" s="12">
        <v>-180</v>
      </c>
      <c r="QI24" s="161">
        <f>(($F$13-$Z$10)*($F$13-$AD$10))/(($V$10-$Z$10)*($V$10-$AD$10))</f>
        <v>8.6301216616524665E-3</v>
      </c>
      <c r="QJ24" s="161">
        <f>(($F$13-$V$10)*($F$13-$AD$10))/(($Z$10-$V$10)*($Z$10-$AD$10))</f>
        <v>-3.4232431475922032E-2</v>
      </c>
      <c r="QK24" s="161">
        <f>(($F$13-$V$10)*($F$13-$Z$10))/(($AD$10-$V$10)*($AD$10-$Z$10))</f>
        <v>1.0256023098142695</v>
      </c>
      <c r="QL24" s="92">
        <f>QI24*$X$10+QJ24*$AB$10+QK24*$AF$10</f>
        <v>548.65569048284453</v>
      </c>
      <c r="QM24" s="16">
        <f>$V$10</f>
        <v>301.67</v>
      </c>
      <c r="QN24" s="16">
        <f>$AF$10</f>
        <v>556.07000000000005</v>
      </c>
      <c r="QO24" s="167">
        <f t="shared" si="257"/>
        <v>5.4861364827020181E-3</v>
      </c>
      <c r="QP24" s="34"/>
      <c r="QQ24" s="159">
        <v>2</v>
      </c>
      <c r="QR24" s="162">
        <v>1</v>
      </c>
      <c r="QS24" s="306" t="s">
        <v>20</v>
      </c>
      <c r="QT24" s="12">
        <v>-180</v>
      </c>
      <c r="QU24" s="161">
        <f>(($F$13-$AT$10)*($F$13-$AX$10))/(($AP$10-$AT$10)*($AP$10-$AX$10))</f>
        <v>5.1232186190253375E-2</v>
      </c>
      <c r="QV24" s="161">
        <f>(($F$13-$AP$10)*($F$13-$AX$10))/(($AT$10-$AP$10)*($AT$10-$AX$10))</f>
        <v>-0.19615147210603284</v>
      </c>
      <c r="QW24" s="161">
        <f>(($F$13-$AP$10)*($F$13-$AT$10))/(($AX$10-$AP$10)*($AX$10-$AT$10))</f>
        <v>1.1449192859157795</v>
      </c>
      <c r="QX24" s="92">
        <f>QU24*$AR$10+QV24*$AV$10+QW24*$AZ$10</f>
        <v>602.70560230762339</v>
      </c>
      <c r="QY24" s="16">
        <f>$AP$10</f>
        <v>54.65</v>
      </c>
      <c r="QZ24" s="16">
        <f>$AZ$10</f>
        <v>653.67999999999995</v>
      </c>
      <c r="RA24" s="163">
        <f t="shared" si="258"/>
        <v>4.9941463767308467E-3</v>
      </c>
    </row>
    <row r="25" spans="2:469" ht="15" customHeight="1" thickBot="1">
      <c r="B25" s="281">
        <v>4</v>
      </c>
      <c r="C25" s="312" t="s">
        <v>328</v>
      </c>
      <c r="D25" s="312" t="s">
        <v>321</v>
      </c>
      <c r="E25" s="3" t="s">
        <v>322</v>
      </c>
      <c r="F25" s="169"/>
      <c r="G25" s="175" t="s">
        <v>72</v>
      </c>
      <c r="H25" s="176">
        <v>6</v>
      </c>
      <c r="I25" s="177" t="str">
        <f xml:space="preserve"> IF(AND(F25&gt;0,F26&gt;0),1,(IF(AND(F25&lt;0,F26&gt;0),2,(IF(AND(F25&lt;0,F26&lt;0),3,(IF(AND(F25&gt;0,F26&lt;0),4,"-")))))))</f>
        <v>-</v>
      </c>
      <c r="J25" s="178" t="s">
        <v>318</v>
      </c>
      <c r="K25" s="177" t="str">
        <f>IF(OR(ISBLANK(F25),I25="-"),"-",(IF(OR(I25=1,I25=4), (IF(F25&lt;=(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,(IF(F25&g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)))</f>
        <v>-</v>
      </c>
      <c r="L25" s="179" t="str">
        <f>IF(OR(ISBLANK(F25),I25="-"),"-",(IF(OR(I25=1,I25=4), (IF(F25&lt;=(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,(IF(F25&g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)))</f>
        <v>-</v>
      </c>
      <c r="M25" s="315" t="str">
        <f>IF(OR(ISBLANK(F25),ISBLANK(F26),ISBLANK(F27)),"-", (IF(OR(J25="reprovado", K25="reprovado", L25="reprovado",J26="reprovado", K26="reprovado", L26="reprovado",J27="reprovado",K27="reprovado", L27="reprovado"),"reprovado","aprovado")))</f>
        <v>-</v>
      </c>
      <c r="O25" s="159">
        <v>21</v>
      </c>
      <c r="P25" s="164" t="s">
        <v>185</v>
      </c>
      <c r="Q25" s="164" t="s">
        <v>327</v>
      </c>
      <c r="R25" s="12">
        <v>0</v>
      </c>
      <c r="S25" s="164" t="s">
        <v>299</v>
      </c>
      <c r="T25" s="162">
        <v>0</v>
      </c>
      <c r="U25" s="8" t="s">
        <v>71</v>
      </c>
      <c r="V25" s="101">
        <f>Gooseneck!$M$34</f>
        <v>-548.08000000000004</v>
      </c>
      <c r="W25" s="111" t="s">
        <v>72</v>
      </c>
      <c r="X25" s="101">
        <v>0</v>
      </c>
      <c r="Y25" s="111" t="s">
        <v>72</v>
      </c>
      <c r="Z25" s="101">
        <f>Gooseneck!$M$51</f>
        <v>-274.04000000000002</v>
      </c>
      <c r="AA25" s="111" t="s">
        <v>72</v>
      </c>
      <c r="AB25" s="101">
        <f>Gooseneck!$O$51</f>
        <v>-435.76</v>
      </c>
      <c r="AC25" s="111" t="s">
        <v>72</v>
      </c>
      <c r="AD25" s="101">
        <v>0</v>
      </c>
      <c r="AE25" s="111" t="s">
        <v>72</v>
      </c>
      <c r="AF25" s="101">
        <f>Gooseneck!$O$48</f>
        <v>-186.91</v>
      </c>
      <c r="AG25" s="165" t="s">
        <v>72</v>
      </c>
      <c r="AH25" s="166"/>
      <c r="AI25" s="159">
        <v>21</v>
      </c>
      <c r="AJ25" s="164" t="s">
        <v>185</v>
      </c>
      <c r="AK25" s="164" t="s">
        <v>327</v>
      </c>
      <c r="AL25" s="12">
        <v>0</v>
      </c>
      <c r="AM25" s="164" t="s">
        <v>299</v>
      </c>
      <c r="AN25" s="162">
        <v>0</v>
      </c>
      <c r="AO25" s="8" t="s">
        <v>71</v>
      </c>
      <c r="AP25" s="101">
        <f>'Conector@11000 psi'!$M$34</f>
        <v>-236.82</v>
      </c>
      <c r="AQ25" s="111" t="s">
        <v>72</v>
      </c>
      <c r="AR25" s="101">
        <v>0</v>
      </c>
      <c r="AS25" s="111" t="s">
        <v>72</v>
      </c>
      <c r="AT25" s="101">
        <f>'Conector@11000 psi'!$M$51</f>
        <v>-118.41</v>
      </c>
      <c r="AU25" s="111" t="s">
        <v>72</v>
      </c>
      <c r="AV25" s="101">
        <f>'Conector@11000 psi'!$O$51</f>
        <v>-445.68</v>
      </c>
      <c r="AW25" s="111" t="s">
        <v>72</v>
      </c>
      <c r="AX25" s="101">
        <v>0</v>
      </c>
      <c r="AY25" s="111" t="s">
        <v>72</v>
      </c>
      <c r="AZ25" s="101">
        <f>'Conector@11000 psi'!$O$48</f>
        <v>-59.44</v>
      </c>
      <c r="BA25" s="165" t="s">
        <v>72</v>
      </c>
      <c r="QE25" s="159">
        <v>2</v>
      </c>
      <c r="QF25" s="162">
        <v>2</v>
      </c>
      <c r="QG25" s="306"/>
      <c r="QH25" s="12">
        <v>-180</v>
      </c>
      <c r="QI25" s="161">
        <f>(($F$13-$Z$17)*($F$13-$AD$17))/(($V$17-$Z$17)*($V$17-$AD$17))</f>
        <v>-5.1120921412709493E-3</v>
      </c>
      <c r="QJ25" s="161">
        <f>(($F$13-$V$17)*($F$13-$AD$17))/(($Z$17-$V$17)*($Z$17-$AD$17))</f>
        <v>2.0555096308369179E-2</v>
      </c>
      <c r="QK25" s="161">
        <f>(($F$13-$V$17)*($F$13-$Z$17))/(($AD$17-$V$17)*($AD$17-$Z$17))</f>
        <v>0.98455699583290179</v>
      </c>
      <c r="QL25" s="92">
        <f>QI25*$X$17+QJ25*$AB$17+QK25*$AF$17</f>
        <v>555.49395745898869</v>
      </c>
      <c r="QM25" s="16">
        <f>$V$17</f>
        <v>-495.6</v>
      </c>
      <c r="QN25" s="16">
        <f>$AF$17</f>
        <v>556.07000000000005</v>
      </c>
      <c r="QO25" s="167">
        <f t="shared" si="257"/>
        <v>5.4186007958911481E-3</v>
      </c>
      <c r="QP25" s="34"/>
      <c r="QQ25" s="159">
        <v>2</v>
      </c>
      <c r="QR25" s="162">
        <v>2</v>
      </c>
      <c r="QS25" s="306"/>
      <c r="QT25" s="12">
        <v>-180</v>
      </c>
      <c r="QU25" s="161">
        <f>(($F$13-$AT$17)*($F$13-$AX$17))/(($AP$17-$AT$17)*($AP$17-$AX$17))</f>
        <v>-1.2448682800959907E-2</v>
      </c>
      <c r="QV25" s="161">
        <f>(($F$13-$AP$17)*($F$13-$AX$17))/(($AT$17-$AP$17)*($AT$17-$AX$17))</f>
        <v>5.0447542756468448E-2</v>
      </c>
      <c r="QW25" s="161">
        <f>(($F$13-$AP$17)*($F$13-$AT$17))/(($AX$17-$AP$17)*($AX$17-$AT$17))</f>
        <v>0.96200114004449144</v>
      </c>
      <c r="QX25" s="92">
        <f>QU25*$AR$17+QV25*$AV$17+QW25*$AZ$17</f>
        <v>645.32817114795216</v>
      </c>
      <c r="QY25" s="16">
        <f>$AP$17</f>
        <v>-200.39</v>
      </c>
      <c r="QZ25" s="16">
        <f>$AZ$17</f>
        <v>653.67999999999995</v>
      </c>
      <c r="RA25" s="163">
        <f t="shared" si="258"/>
        <v>4.6642935092165803E-3</v>
      </c>
    </row>
    <row r="26" spans="2:469" ht="15" customHeight="1">
      <c r="B26" s="292"/>
      <c r="C26" s="313"/>
      <c r="D26" s="313"/>
      <c r="E26" s="3" t="s">
        <v>323</v>
      </c>
      <c r="F26" s="169"/>
      <c r="G26" s="175" t="s">
        <v>72</v>
      </c>
      <c r="H26" s="176">
        <v>6</v>
      </c>
      <c r="I26" s="177" t="str">
        <f>I25</f>
        <v>-</v>
      </c>
      <c r="J26" s="178" t="s">
        <v>318</v>
      </c>
      <c r="K26" s="179" t="str">
        <f>IF(ISBLANK(F26),"-",(IF((IF(I25=1,((IF(F27=30,$RA$116,IF(F27=60,$RA$120,IF(F27=90,$RA$124,IF(F27=-30,$RA$128,IF(F27=-60,$RA$132,IF(F27=-90,$RA$136,IF(F27=0,$RA$140,(IF(AND(F27&gt;60,F27&lt;90),MAX($RA$120,$RA$124),IF(AND(F27&gt;30,F27&lt;60),MAX($RA$116,$RA$120),IF(AND(F27&gt;0,F27&lt;30),MAX($RA$140,$RA$116),IF(AND(F27&gt;-30,F27&lt;0),MAX($RA$128,$RA$140),IF(AND(F27&gt;-60,F27&lt;-30),MAX($RA$132,$RA$128),IF(AND(F27&gt;-90,F27&lt;-60),MAX($RA$136,$RA$132),"-")))))))))))))))),IF(I25=2,((IF(F27=30,$RA$117,IF(F27=60,$RA$121,IF(F27=90,$RA$125,IF(F27=-30,$RA$129,IF(F27=-60,$RA$133,IF(F27=-90,$RA$137,IF(F27=0,$RA$141,(IF(AND(F27&gt;60,F27&lt;90),MAX($RA$121,$RA$125),IF(AND(F27&gt;30,F27&lt;60),MAX($RA$117,$RA$121),IF(AND(F27&gt;0,F27&lt;30),MAX($RA$141,$RA$117),IF(AND(F27&gt;-30,F27&lt;0),MAX($RA$129,$RA$141),IF(AND(F27&gt;-60,F27&lt;-30),MAX($RA$133,$RA$129),IF(AND(F27&gt;-90,F27&lt;-60),MAX($RA$137,$RA$133),"-")))))))))))))))),IF(I25=3,((IF(F27=30,$RA$118,IF(F27=60,$RA$122,IF(F27=90,$RA$126,IF(F27=-30,$RA$130,IF(F27=-60,$RA$134,IF(F27=-90,$RA$138,IF(F27=0,$RA$142,(IF(AND(F27&gt;60,F27&lt;90),MAX($RA$122,$RA$126),IF(AND(F27&gt;30,F27&lt;60),MAX($RA$118,$RA$122),IF(AND(F27&gt;0,F27&lt;30),MAX($RA$142,$RA$118),IF(AND(F27&gt;-30,F27&lt;0),MAX($RA$130,$RA$142),IF(AND(F27&gt;-60,F27&lt;-30),MAX($RA$134,$RA$130),IF(AND(F27&gt;-90,F27&lt;-60),MAX($RA$138,$RA$134),"-")))))))))))))))),IF(I25=4,((IF(F27=30,$RA$119,IF(F27=60,$RA$123,IF(F27=90,$RA$127,IF(F27=-30,$RA$131,IF(F27=-60,$RA$135,IF(F27=-90,$RA$139,IF(F27=0,$RA$143,(IF(AND(F27&gt;60,F27&lt;90),MAX($RA$123,$RA$127),IF(AND(F27&gt;30,F27&lt;60),MAX($RA$119,$RA$123),IF(AND(F27&gt;0,F27&lt;30),MAX($RA$143,$RA$119),IF(AND(F27&gt;-30,F27&lt;0),MAX($RA$131,$RA$143),IF(AND(F27&gt;-60,F27&lt;-30),MAX($RA$135,$RA$131),IF(AND(F27&gt;-90,F27&lt;-60),MAX($RA$139,$RA$135),"-")))))))))))))))),"-")))))&lt;=1,"aprovado","reprovado")))</f>
        <v>-</v>
      </c>
      <c r="L26" s="179" t="str">
        <f>IF(ISBLANK(F26),"-",(IF((IF(I25=1,((IF(F27=30,$QO$116,IF(F27=60,$QO$120,IF(F27=90,$QO$124,IF(F27=-30,$QO$128,IF(F27=-60,$QO$132,IF(F27=-90,$QO$136,IF(F27=0,$QO$140,(IF(AND(F27&gt;60,F27&lt;90),MAX($QO$120,$QO$124),IF(AND(F27&gt;30,F27&lt;60),MAX($QO$116,$QO$120),IF(AND(F27&gt;0,F27&lt;30),MAX($QO$140,$QO$116),IF(AND(F27&gt;-30,F27&lt;0),MAX($QO$128,$QO$140),IF(AND(F27&gt;-60,F27&lt;-30),MAX($QO$132,$QO$128),IF(AND(F27&gt;-90,F27&lt;-60),MAX($QO$136,$QO$132),"-")))))))))))))))),IF(I25=2,((IF(F27=30,$QO$117,IF(F27=60,$QO$121,IF(F27=90,$QO$125,IF(F27=-30,$QO$129,IF(F27=-60,$QO$133,IF(F27=-90,$QO$137,IF(F27=0,$QO$141,(IF(AND(F27&gt;60,F27&lt;90),MAX($QO$121,$QO$125),IF(AND(F27&gt;30,F27&lt;60),MAX($QO$117,$QO$121),IF(AND(F27&gt;0,F27&lt;30),MAX($QO$141,$QO$117),IF(AND(F27&gt;-30,F27&lt;0),MAX($QO$129,$QO$141),IF(AND(F27&gt;-60,F27&lt;-30),MAX($QO$133,$QO$129),IF(AND(F27&gt;-90,F27&lt;-60),MAX($QO$137,$QO$133),"-")))))))))))))))),IF(I25=3,((IF(F27=30,$QO$118,IF(F27=60,$QO$122,IF(F27=90,$QO$126,IF(F27=-30,$QO$130,IF(F27=-60,$QO$134,IF(F27=-90,$QO$138,IF(F27=0,$QO$142,(IF(AND(F27&gt;60,F27&lt;90),MAX($QO$122,$QO$126),IF(AND(F27&gt;30,F27&lt;60),MAX($QO$118,$QO$122),IF(AND(F27&gt;0,F27&lt;30),MAX($QO$142,$QO$118),IF(AND(F27&gt;-30,F27&lt;0),MAX($QO$130,$QO$142),IF(AND(F27&gt;-60,F27&lt;-30),MAX($QO$134,$QO$130),IF(AND(F27&gt;-90,F27&lt;-60),MAX($QO$138,$QO$134),"-")))))))))))))))),IF(I25=4,((IF(F27=30,$QO$119,IF(F27=60,$QO$123,IF(F27=90,$QO$127,IF(F27=-30,$QO$131,IF(F27=-60,$QO$135,IF(F27=-90,$QO$139,IF(F27=0,$QO$143,(IF(AND(F27&gt;60,F27&lt;90),MAX($QO$123,$QO$127),IF(AND(F27&gt;30,F27&lt;60),MAX($QO$119,$QO$123),IF(AND(F27&gt;0,F27&lt;30),MAX($QO$143,$QO$119),IF(AND(F27&gt;-30,F27&lt;0),MAX($QO$131,$QO$143),IF(AND(F27&gt;-60,F27&lt;-30),MAX($QO$135,$QO$131),IF(AND(F27&gt;-90,F27&lt;-60),MAX($QO$139,$QO$135),"-")))))))))))))))),"-")))))&lt;=1,"aprovado","reprovado")))</f>
        <v>-</v>
      </c>
      <c r="M26" s="316"/>
      <c r="O26" s="159">
        <v>22</v>
      </c>
      <c r="P26" s="164" t="s">
        <v>191</v>
      </c>
      <c r="Q26" s="164" t="s">
        <v>329</v>
      </c>
      <c r="R26" s="12">
        <v>60</v>
      </c>
      <c r="S26" s="164" t="s">
        <v>299</v>
      </c>
      <c r="T26" s="162">
        <v>0</v>
      </c>
      <c r="U26" s="8" t="s">
        <v>71</v>
      </c>
      <c r="V26" s="101">
        <f>Gooseneck!$M$5</f>
        <v>458.5</v>
      </c>
      <c r="W26" s="111" t="s">
        <v>72</v>
      </c>
      <c r="X26" s="101">
        <v>0</v>
      </c>
      <c r="Y26" s="111" t="s">
        <v>72</v>
      </c>
      <c r="Z26" s="101">
        <f>Gooseneck!$M$54</f>
        <v>229.25</v>
      </c>
      <c r="AA26" s="111" t="s">
        <v>72</v>
      </c>
      <c r="AB26" s="101">
        <f>Gooseneck!$O$54</f>
        <v>-388.94</v>
      </c>
      <c r="AC26" s="111" t="s">
        <v>72</v>
      </c>
      <c r="AD26" s="101">
        <v>0</v>
      </c>
      <c r="AE26" s="111" t="s">
        <v>72</v>
      </c>
      <c r="AF26" s="101">
        <f>Gooseneck!$O$40</f>
        <v>-597.79999999999995</v>
      </c>
      <c r="AG26" s="165" t="s">
        <v>72</v>
      </c>
      <c r="AH26" s="166"/>
      <c r="AI26" s="159">
        <v>22</v>
      </c>
      <c r="AJ26" s="164" t="s">
        <v>191</v>
      </c>
      <c r="AK26" s="164" t="s">
        <v>329</v>
      </c>
      <c r="AL26" s="12">
        <v>60</v>
      </c>
      <c r="AM26" s="164" t="s">
        <v>299</v>
      </c>
      <c r="AN26" s="162">
        <v>0</v>
      </c>
      <c r="AO26" s="8" t="s">
        <v>71</v>
      </c>
      <c r="AP26" s="101">
        <f>'Conector@11000 psi'!$M$5</f>
        <v>163.95</v>
      </c>
      <c r="AQ26" s="111" t="s">
        <v>72</v>
      </c>
      <c r="AR26" s="101">
        <v>0</v>
      </c>
      <c r="AS26" s="111" t="s">
        <v>72</v>
      </c>
      <c r="AT26" s="101">
        <f>'Conector@11000 psi'!$M$54</f>
        <v>81.974999999999994</v>
      </c>
      <c r="AU26" s="111" t="s">
        <v>72</v>
      </c>
      <c r="AV26" s="101">
        <f>'Conector@11000 psi'!$O$54</f>
        <v>-267.39999999999998</v>
      </c>
      <c r="AW26" s="111" t="s">
        <v>72</v>
      </c>
      <c r="AX26" s="101">
        <v>0</v>
      </c>
      <c r="AY26" s="111" t="s">
        <v>72</v>
      </c>
      <c r="AZ26" s="101">
        <f>'Conector@11000 psi'!$O$40</f>
        <v>-534.79999999999995</v>
      </c>
      <c r="BA26" s="165" t="s">
        <v>72</v>
      </c>
      <c r="BC26" s="310" t="s">
        <v>330</v>
      </c>
      <c r="BD26" s="311"/>
      <c r="BE26" s="311"/>
      <c r="BF26" s="311"/>
      <c r="BG26" s="311"/>
      <c r="BH26" s="110">
        <v>1</v>
      </c>
      <c r="BJ26" s="310" t="s">
        <v>331</v>
      </c>
      <c r="BK26" s="311"/>
      <c r="BL26" s="311"/>
      <c r="BM26" s="311"/>
      <c r="BN26" s="311"/>
      <c r="BO26" s="110">
        <v>2</v>
      </c>
      <c r="BQ26" s="310" t="s">
        <v>332</v>
      </c>
      <c r="BR26" s="311"/>
      <c r="BS26" s="311"/>
      <c r="BT26" s="311"/>
      <c r="BU26" s="311"/>
      <c r="BV26" s="110">
        <v>3</v>
      </c>
      <c r="BX26" s="310" t="s">
        <v>333</v>
      </c>
      <c r="BY26" s="311"/>
      <c r="BZ26" s="311"/>
      <c r="CA26" s="311"/>
      <c r="CB26" s="311"/>
      <c r="CC26" s="110">
        <v>4</v>
      </c>
      <c r="CE26" s="310" t="s">
        <v>334</v>
      </c>
      <c r="CF26" s="311"/>
      <c r="CG26" s="311"/>
      <c r="CH26" s="311"/>
      <c r="CI26" s="311"/>
      <c r="CJ26" s="110">
        <v>5</v>
      </c>
      <c r="CL26" s="310" t="s">
        <v>335</v>
      </c>
      <c r="CM26" s="311"/>
      <c r="CN26" s="311"/>
      <c r="CO26" s="311"/>
      <c r="CP26" s="311"/>
      <c r="CQ26" s="110">
        <v>6</v>
      </c>
      <c r="CS26" s="310" t="s">
        <v>336</v>
      </c>
      <c r="CT26" s="311"/>
      <c r="CU26" s="311"/>
      <c r="CV26" s="311"/>
      <c r="CW26" s="311"/>
      <c r="CX26" s="110">
        <v>7</v>
      </c>
      <c r="CZ26" s="310" t="s">
        <v>337</v>
      </c>
      <c r="DA26" s="311"/>
      <c r="DB26" s="311"/>
      <c r="DC26" s="311"/>
      <c r="DD26" s="311"/>
      <c r="DE26" s="110">
        <v>8</v>
      </c>
      <c r="DG26" s="310" t="s">
        <v>338</v>
      </c>
      <c r="DH26" s="311"/>
      <c r="DI26" s="311"/>
      <c r="DJ26" s="311"/>
      <c r="DK26" s="311"/>
      <c r="DL26" s="110">
        <v>9</v>
      </c>
      <c r="DM26" s="152"/>
      <c r="DN26" s="310" t="s">
        <v>339</v>
      </c>
      <c r="DO26" s="311"/>
      <c r="DP26" s="311"/>
      <c r="DQ26" s="311"/>
      <c r="DR26" s="311"/>
      <c r="DS26" s="110">
        <v>10</v>
      </c>
      <c r="DT26" s="152"/>
      <c r="DU26" s="310" t="s">
        <v>340</v>
      </c>
      <c r="DV26" s="311"/>
      <c r="DW26" s="311"/>
      <c r="DX26" s="311"/>
      <c r="DY26" s="311"/>
      <c r="DZ26" s="110">
        <v>11</v>
      </c>
      <c r="EA26" s="152"/>
      <c r="EB26" s="310" t="s">
        <v>341</v>
      </c>
      <c r="EC26" s="311"/>
      <c r="ED26" s="311"/>
      <c r="EE26" s="311"/>
      <c r="EF26" s="311"/>
      <c r="EG26" s="110">
        <v>12</v>
      </c>
      <c r="EH26" s="152"/>
      <c r="EI26" s="310" t="s">
        <v>342</v>
      </c>
      <c r="EJ26" s="311"/>
      <c r="EK26" s="311"/>
      <c r="EL26" s="311"/>
      <c r="EM26" s="311"/>
      <c r="EN26" s="110">
        <v>13</v>
      </c>
      <c r="EP26" s="310" t="s">
        <v>343</v>
      </c>
      <c r="EQ26" s="311"/>
      <c r="ER26" s="311"/>
      <c r="ES26" s="311"/>
      <c r="ET26" s="311"/>
      <c r="EU26" s="110">
        <v>14</v>
      </c>
      <c r="EW26" s="310" t="s">
        <v>344</v>
      </c>
      <c r="EX26" s="311"/>
      <c r="EY26" s="311"/>
      <c r="EZ26" s="311"/>
      <c r="FA26" s="311"/>
      <c r="FB26" s="110">
        <v>15</v>
      </c>
      <c r="FD26" s="310" t="s">
        <v>345</v>
      </c>
      <c r="FE26" s="311"/>
      <c r="FF26" s="311"/>
      <c r="FG26" s="311"/>
      <c r="FH26" s="311"/>
      <c r="FI26" s="110">
        <v>16</v>
      </c>
      <c r="FK26" s="310" t="s">
        <v>346</v>
      </c>
      <c r="FL26" s="311"/>
      <c r="FM26" s="311"/>
      <c r="FN26" s="311"/>
      <c r="FO26" s="311"/>
      <c r="FP26" s="110">
        <v>17</v>
      </c>
      <c r="FR26" s="310" t="s">
        <v>347</v>
      </c>
      <c r="FS26" s="311"/>
      <c r="FT26" s="311"/>
      <c r="FU26" s="311"/>
      <c r="FV26" s="311"/>
      <c r="FW26" s="110">
        <v>18</v>
      </c>
      <c r="FY26" s="310" t="s">
        <v>348</v>
      </c>
      <c r="FZ26" s="311"/>
      <c r="GA26" s="311"/>
      <c r="GB26" s="311"/>
      <c r="GC26" s="311"/>
      <c r="GD26" s="110">
        <v>19</v>
      </c>
      <c r="GF26" s="310" t="s">
        <v>349</v>
      </c>
      <c r="GG26" s="311"/>
      <c r="GH26" s="311"/>
      <c r="GI26" s="311"/>
      <c r="GJ26" s="311"/>
      <c r="GK26" s="110">
        <v>20</v>
      </c>
      <c r="GM26" s="310" t="s">
        <v>350</v>
      </c>
      <c r="GN26" s="311"/>
      <c r="GO26" s="311"/>
      <c r="GP26" s="311"/>
      <c r="GQ26" s="311"/>
      <c r="GR26" s="110">
        <v>21</v>
      </c>
      <c r="GT26" s="310" t="s">
        <v>351</v>
      </c>
      <c r="GU26" s="311"/>
      <c r="GV26" s="311"/>
      <c r="GW26" s="311"/>
      <c r="GX26" s="311"/>
      <c r="GY26" s="110">
        <v>22</v>
      </c>
      <c r="HA26" s="310" t="s">
        <v>352</v>
      </c>
      <c r="HB26" s="311"/>
      <c r="HC26" s="311"/>
      <c r="HD26" s="311"/>
      <c r="HE26" s="311"/>
      <c r="HF26" s="110">
        <v>23</v>
      </c>
      <c r="HH26" s="310" t="s">
        <v>353</v>
      </c>
      <c r="HI26" s="311"/>
      <c r="HJ26" s="311"/>
      <c r="HK26" s="311"/>
      <c r="HL26" s="311"/>
      <c r="HM26" s="110">
        <v>24</v>
      </c>
      <c r="HO26" s="310" t="s">
        <v>354</v>
      </c>
      <c r="HP26" s="311"/>
      <c r="HQ26" s="311"/>
      <c r="HR26" s="311"/>
      <c r="HS26" s="311"/>
      <c r="HT26" s="110">
        <v>25</v>
      </c>
      <c r="HV26" s="310" t="s">
        <v>355</v>
      </c>
      <c r="HW26" s="311"/>
      <c r="HX26" s="311"/>
      <c r="HY26" s="311"/>
      <c r="HZ26" s="311"/>
      <c r="IA26" s="110">
        <v>26</v>
      </c>
      <c r="IC26" s="310" t="s">
        <v>356</v>
      </c>
      <c r="ID26" s="311"/>
      <c r="IE26" s="311"/>
      <c r="IF26" s="311"/>
      <c r="IG26" s="311"/>
      <c r="IH26" s="110">
        <v>27</v>
      </c>
      <c r="IJ26" s="310" t="s">
        <v>357</v>
      </c>
      <c r="IK26" s="311"/>
      <c r="IL26" s="311"/>
      <c r="IM26" s="311"/>
      <c r="IN26" s="311"/>
      <c r="IO26" s="110">
        <v>28</v>
      </c>
      <c r="IQ26" s="310" t="s">
        <v>358</v>
      </c>
      <c r="IR26" s="311"/>
      <c r="IS26" s="311"/>
      <c r="IT26" s="311"/>
      <c r="IU26" s="311"/>
      <c r="IV26" s="110">
        <v>29</v>
      </c>
      <c r="IX26" s="310" t="s">
        <v>359</v>
      </c>
      <c r="IY26" s="311"/>
      <c r="IZ26" s="311"/>
      <c r="JA26" s="311"/>
      <c r="JB26" s="311"/>
      <c r="JC26" s="110">
        <v>30</v>
      </c>
      <c r="JE26" s="310" t="s">
        <v>360</v>
      </c>
      <c r="JF26" s="311"/>
      <c r="JG26" s="311"/>
      <c r="JH26" s="311"/>
      <c r="JI26" s="311"/>
      <c r="JJ26" s="110">
        <v>31</v>
      </c>
      <c r="JL26" s="310" t="s">
        <v>361</v>
      </c>
      <c r="JM26" s="311"/>
      <c r="JN26" s="311"/>
      <c r="JO26" s="311"/>
      <c r="JP26" s="311"/>
      <c r="JQ26" s="110">
        <v>32</v>
      </c>
      <c r="JS26" s="310" t="s">
        <v>362</v>
      </c>
      <c r="JT26" s="311"/>
      <c r="JU26" s="311"/>
      <c r="JV26" s="311"/>
      <c r="JW26" s="311"/>
      <c r="JX26" s="110">
        <v>33</v>
      </c>
      <c r="JZ26" s="310" t="s">
        <v>363</v>
      </c>
      <c r="KA26" s="311"/>
      <c r="KB26" s="311"/>
      <c r="KC26" s="311"/>
      <c r="KD26" s="311"/>
      <c r="KE26" s="110">
        <v>34</v>
      </c>
      <c r="KG26" s="310" t="s">
        <v>364</v>
      </c>
      <c r="KH26" s="311"/>
      <c r="KI26" s="311"/>
      <c r="KJ26" s="311"/>
      <c r="KK26" s="311"/>
      <c r="KL26" s="110">
        <v>35</v>
      </c>
      <c r="KN26" s="310" t="s">
        <v>365</v>
      </c>
      <c r="KO26" s="311"/>
      <c r="KP26" s="311"/>
      <c r="KQ26" s="311"/>
      <c r="KR26" s="311"/>
      <c r="KS26" s="110">
        <v>36</v>
      </c>
      <c r="KU26" s="310" t="s">
        <v>366</v>
      </c>
      <c r="KV26" s="311"/>
      <c r="KW26" s="311"/>
      <c r="KX26" s="311"/>
      <c r="KY26" s="311"/>
      <c r="KZ26" s="110">
        <v>37</v>
      </c>
      <c r="LB26" s="310" t="s">
        <v>367</v>
      </c>
      <c r="LC26" s="311"/>
      <c r="LD26" s="311"/>
      <c r="LE26" s="311"/>
      <c r="LF26" s="311"/>
      <c r="LG26" s="110">
        <v>38</v>
      </c>
      <c r="LI26" s="310" t="s">
        <v>368</v>
      </c>
      <c r="LJ26" s="311"/>
      <c r="LK26" s="311"/>
      <c r="LL26" s="311"/>
      <c r="LM26" s="311"/>
      <c r="LN26" s="110">
        <v>39</v>
      </c>
      <c r="LP26" s="310" t="s">
        <v>369</v>
      </c>
      <c r="LQ26" s="311"/>
      <c r="LR26" s="311"/>
      <c r="LS26" s="311"/>
      <c r="LT26" s="311"/>
      <c r="LU26" s="110">
        <v>40</v>
      </c>
      <c r="LW26" s="310" t="s">
        <v>370</v>
      </c>
      <c r="LX26" s="311"/>
      <c r="LY26" s="311"/>
      <c r="LZ26" s="311"/>
      <c r="MA26" s="311"/>
      <c r="MB26" s="110">
        <v>41</v>
      </c>
      <c r="MD26" s="310" t="s">
        <v>371</v>
      </c>
      <c r="ME26" s="311"/>
      <c r="MF26" s="311"/>
      <c r="MG26" s="311"/>
      <c r="MH26" s="311"/>
      <c r="MI26" s="110">
        <v>42</v>
      </c>
      <c r="MK26" s="310" t="s">
        <v>372</v>
      </c>
      <c r="ML26" s="311"/>
      <c r="MM26" s="311"/>
      <c r="MN26" s="311"/>
      <c r="MO26" s="311"/>
      <c r="MP26" s="110">
        <v>43</v>
      </c>
      <c r="MR26" s="310" t="s">
        <v>373</v>
      </c>
      <c r="MS26" s="311"/>
      <c r="MT26" s="311"/>
      <c r="MU26" s="311"/>
      <c r="MV26" s="311"/>
      <c r="MW26" s="110">
        <v>44</v>
      </c>
      <c r="MY26" s="310" t="s">
        <v>374</v>
      </c>
      <c r="MZ26" s="311"/>
      <c r="NA26" s="311"/>
      <c r="NB26" s="311"/>
      <c r="NC26" s="311"/>
      <c r="ND26" s="110">
        <v>45</v>
      </c>
      <c r="NF26" s="310" t="s">
        <v>375</v>
      </c>
      <c r="NG26" s="311"/>
      <c r="NH26" s="311"/>
      <c r="NI26" s="311"/>
      <c r="NJ26" s="311"/>
      <c r="NK26" s="110">
        <v>46</v>
      </c>
      <c r="NM26" s="310" t="s">
        <v>376</v>
      </c>
      <c r="NN26" s="311"/>
      <c r="NO26" s="311"/>
      <c r="NP26" s="311"/>
      <c r="NQ26" s="311"/>
      <c r="NR26" s="110">
        <v>47</v>
      </c>
      <c r="NT26" s="310" t="s">
        <v>377</v>
      </c>
      <c r="NU26" s="311"/>
      <c r="NV26" s="311"/>
      <c r="NW26" s="311"/>
      <c r="NX26" s="311"/>
      <c r="NY26" s="110">
        <v>48</v>
      </c>
      <c r="OA26" s="310" t="s">
        <v>378</v>
      </c>
      <c r="OB26" s="311"/>
      <c r="OC26" s="311"/>
      <c r="OD26" s="311"/>
      <c r="OE26" s="311"/>
      <c r="OF26" s="110">
        <v>49</v>
      </c>
      <c r="OH26" s="310" t="s">
        <v>379</v>
      </c>
      <c r="OI26" s="311"/>
      <c r="OJ26" s="311"/>
      <c r="OK26" s="311"/>
      <c r="OL26" s="311"/>
      <c r="OM26" s="110">
        <v>50</v>
      </c>
      <c r="OO26" s="310" t="s">
        <v>380</v>
      </c>
      <c r="OP26" s="311"/>
      <c r="OQ26" s="311"/>
      <c r="OR26" s="311"/>
      <c r="OS26" s="311"/>
      <c r="OT26" s="110">
        <v>51</v>
      </c>
      <c r="OV26" s="310" t="s">
        <v>381</v>
      </c>
      <c r="OW26" s="311"/>
      <c r="OX26" s="311"/>
      <c r="OY26" s="311"/>
      <c r="OZ26" s="311"/>
      <c r="PA26" s="110">
        <v>52</v>
      </c>
      <c r="PC26" s="310" t="s">
        <v>382</v>
      </c>
      <c r="PD26" s="311"/>
      <c r="PE26" s="311"/>
      <c r="PF26" s="311"/>
      <c r="PG26" s="311"/>
      <c r="PH26" s="110">
        <v>53</v>
      </c>
      <c r="PJ26" s="310" t="s">
        <v>383</v>
      </c>
      <c r="PK26" s="311"/>
      <c r="PL26" s="311"/>
      <c r="PM26" s="311"/>
      <c r="PN26" s="311"/>
      <c r="PO26" s="110">
        <v>54</v>
      </c>
      <c r="PQ26" s="310" t="s">
        <v>384</v>
      </c>
      <c r="PR26" s="311"/>
      <c r="PS26" s="311"/>
      <c r="PT26" s="311"/>
      <c r="PU26" s="311"/>
      <c r="PV26" s="110">
        <v>55</v>
      </c>
      <c r="PX26" s="310" t="s">
        <v>385</v>
      </c>
      <c r="PY26" s="311"/>
      <c r="PZ26" s="311"/>
      <c r="QA26" s="311"/>
      <c r="QB26" s="311"/>
      <c r="QC26" s="110">
        <v>56</v>
      </c>
      <c r="QE26" s="159">
        <v>2</v>
      </c>
      <c r="QF26" s="162">
        <v>3</v>
      </c>
      <c r="QG26" s="306"/>
      <c r="QH26" s="12">
        <v>-180</v>
      </c>
      <c r="QI26" s="161">
        <f>(($F$13-$Z$24)*($F$13-$AD$24))/(($V$24-$Z$24)*($V$24-$AD$24))</f>
        <v>-5.1120921412709493E-3</v>
      </c>
      <c r="QJ26" s="161">
        <f>(($F$13-$V$24)*($F$13-$AD$24))/(($Z$24-$V$24)*($Z$24-$AD$24))</f>
        <v>2.0555096308369179E-2</v>
      </c>
      <c r="QK26" s="161">
        <f>(($F$13-$V$24)*($F$13-$Z$24))/(($AD$24-$V$24)*($AD$24-$Z$24))</f>
        <v>0.98455699583290179</v>
      </c>
      <c r="QL26" s="92">
        <f>QI26*$X$24+QJ26*$AB$24+QK26*$AF$24</f>
        <v>-295.42575625009363</v>
      </c>
      <c r="QM26" s="16">
        <f>$V$24</f>
        <v>-495.6</v>
      </c>
      <c r="QN26" s="16">
        <f>$AF$24</f>
        <v>-289.33</v>
      </c>
      <c r="QO26" s="167">
        <f>ABS($F$14/QL26)</f>
        <v>1.0188685097083663E-2</v>
      </c>
      <c r="QP26" s="34"/>
      <c r="QQ26" s="159">
        <v>2</v>
      </c>
      <c r="QR26" s="162">
        <v>3</v>
      </c>
      <c r="QS26" s="306"/>
      <c r="QT26" s="12">
        <v>-180</v>
      </c>
      <c r="QU26" s="161">
        <f>(($F$13-$AT$24)*($F$13-$AX$24))/(($AP$24-$AT$24)*($AP$24-$AX$24))</f>
        <v>-1.2448682800959907E-2</v>
      </c>
      <c r="QV26" s="161">
        <f>(($F$13-$AP$24)*($F$13-$AX$24))/(($AT$24-$AP$24)*($AT$24-$AX$24))</f>
        <v>5.0447542756468448E-2</v>
      </c>
      <c r="QW26" s="161">
        <f>(($F$13-$AP$24)*($F$13-$AT$24))/(($AX$24-$AP$24)*($AX$24-$AT$24))</f>
        <v>0.96200114004449144</v>
      </c>
      <c r="QX26" s="92">
        <f>QU26*$AR$24+QV26*$AV$24+QW26*$AZ$24</f>
        <v>-196.96838602147838</v>
      </c>
      <c r="QY26" s="16">
        <f>$AP$24</f>
        <v>-200.39</v>
      </c>
      <c r="QZ26" s="16">
        <f>$AZ$24</f>
        <v>-178.26</v>
      </c>
      <c r="RA26" s="163">
        <f>ABS($F$14/QX26)</f>
        <v>1.5281640169767016E-2</v>
      </c>
    </row>
    <row r="27" spans="2:469" ht="15" customHeight="1">
      <c r="B27" s="292"/>
      <c r="C27" s="313"/>
      <c r="D27" s="314"/>
      <c r="E27" s="3" t="s">
        <v>324</v>
      </c>
      <c r="F27" s="169"/>
      <c r="G27" s="175" t="s">
        <v>299</v>
      </c>
      <c r="H27" s="176">
        <v>6</v>
      </c>
      <c r="I27" s="177" t="str">
        <f>I25</f>
        <v>-</v>
      </c>
      <c r="J27" s="177" t="str">
        <f>IF(ISBLANK(F27),"-",(IF(AND(F27&lt;=Input!$D$7,F27&gt;=Input!$D$10),"aprovado","reprovado")))</f>
        <v>-</v>
      </c>
      <c r="K27" s="178" t="s">
        <v>318</v>
      </c>
      <c r="L27" s="3" t="s">
        <v>318</v>
      </c>
      <c r="M27" s="317"/>
      <c r="O27" s="159">
        <v>23</v>
      </c>
      <c r="P27" s="164" t="s">
        <v>194</v>
      </c>
      <c r="Q27" s="164" t="s">
        <v>329</v>
      </c>
      <c r="R27" s="12">
        <v>120</v>
      </c>
      <c r="S27" s="164" t="s">
        <v>299</v>
      </c>
      <c r="T27" s="162">
        <v>0</v>
      </c>
      <c r="U27" s="8" t="s">
        <v>71</v>
      </c>
      <c r="V27" s="101">
        <f>Gooseneck!$M$6</f>
        <v>510.42</v>
      </c>
      <c r="W27" s="111" t="s">
        <v>72</v>
      </c>
      <c r="X27" s="101">
        <v>0</v>
      </c>
      <c r="Y27" s="111" t="s">
        <v>72</v>
      </c>
      <c r="Z27" s="101">
        <f>Gooseneck!$M$55</f>
        <v>255.21</v>
      </c>
      <c r="AA27" s="111" t="s">
        <v>72</v>
      </c>
      <c r="AB27" s="101">
        <f>Gooseneck!$O$55</f>
        <v>-467.81</v>
      </c>
      <c r="AC27" s="111" t="s">
        <v>72</v>
      </c>
      <c r="AD27" s="101">
        <v>0</v>
      </c>
      <c r="AE27" s="111" t="s">
        <v>72</v>
      </c>
      <c r="AF27" s="101">
        <f>Gooseneck!$O$41</f>
        <v>-651.20000000000005</v>
      </c>
      <c r="AG27" s="165" t="s">
        <v>72</v>
      </c>
      <c r="AH27" s="166"/>
      <c r="AI27" s="159">
        <v>23</v>
      </c>
      <c r="AJ27" s="164" t="s">
        <v>194</v>
      </c>
      <c r="AK27" s="164" t="s">
        <v>329</v>
      </c>
      <c r="AL27" s="12">
        <v>120</v>
      </c>
      <c r="AM27" s="164" t="s">
        <v>299</v>
      </c>
      <c r="AN27" s="162">
        <v>0</v>
      </c>
      <c r="AO27" s="8" t="s">
        <v>71</v>
      </c>
      <c r="AP27" s="101">
        <f>'Conector@11000 psi'!$M$6</f>
        <v>200.39</v>
      </c>
      <c r="AQ27" s="111" t="s">
        <v>72</v>
      </c>
      <c r="AR27" s="101">
        <v>0</v>
      </c>
      <c r="AS27" s="111" t="s">
        <v>72</v>
      </c>
      <c r="AT27" s="101">
        <f>'Conector@11000 psi'!$M$55</f>
        <v>100.19499999999999</v>
      </c>
      <c r="AU27" s="111" t="s">
        <v>72</v>
      </c>
      <c r="AV27" s="101">
        <f>'Conector@11000 psi'!$O$55</f>
        <v>-326.82</v>
      </c>
      <c r="AW27" s="111" t="s">
        <v>72</v>
      </c>
      <c r="AX27" s="101">
        <v>0</v>
      </c>
      <c r="AY27" s="111" t="s">
        <v>72</v>
      </c>
      <c r="AZ27" s="101">
        <f>'Conector@11000 psi'!$O$41</f>
        <v>-653.65</v>
      </c>
      <c r="BA27" s="165" t="s">
        <v>72</v>
      </c>
      <c r="BC27" s="118" t="s">
        <v>279</v>
      </c>
      <c r="BD27" s="119" t="s">
        <v>68</v>
      </c>
      <c r="BE27" s="18" t="s">
        <v>280</v>
      </c>
      <c r="BF27" s="156" t="s">
        <v>281</v>
      </c>
      <c r="BG27" s="156" t="s">
        <v>282</v>
      </c>
      <c r="BH27" s="32" t="s">
        <v>283</v>
      </c>
      <c r="BJ27" s="118" t="s">
        <v>279</v>
      </c>
      <c r="BK27" s="119" t="s">
        <v>68</v>
      </c>
      <c r="BL27" s="18" t="s">
        <v>280</v>
      </c>
      <c r="BM27" s="156" t="s">
        <v>281</v>
      </c>
      <c r="BN27" s="156" t="s">
        <v>282</v>
      </c>
      <c r="BO27" s="32" t="s">
        <v>283</v>
      </c>
      <c r="BQ27" s="118" t="s">
        <v>279</v>
      </c>
      <c r="BR27" s="119" t="s">
        <v>68</v>
      </c>
      <c r="BS27" s="18" t="s">
        <v>280</v>
      </c>
      <c r="BT27" s="156" t="s">
        <v>281</v>
      </c>
      <c r="BU27" s="156" t="s">
        <v>282</v>
      </c>
      <c r="BV27" s="32" t="s">
        <v>283</v>
      </c>
      <c r="BX27" s="118" t="s">
        <v>279</v>
      </c>
      <c r="BY27" s="119" t="s">
        <v>68</v>
      </c>
      <c r="BZ27" s="18" t="s">
        <v>280</v>
      </c>
      <c r="CA27" s="156" t="s">
        <v>281</v>
      </c>
      <c r="CB27" s="156" t="s">
        <v>282</v>
      </c>
      <c r="CC27" s="32" t="s">
        <v>283</v>
      </c>
      <c r="CE27" s="118" t="s">
        <v>279</v>
      </c>
      <c r="CF27" s="119" t="s">
        <v>68</v>
      </c>
      <c r="CG27" s="18" t="s">
        <v>280</v>
      </c>
      <c r="CH27" s="156" t="s">
        <v>281</v>
      </c>
      <c r="CI27" s="156" t="s">
        <v>282</v>
      </c>
      <c r="CJ27" s="32" t="s">
        <v>283</v>
      </c>
      <c r="CL27" s="118" t="s">
        <v>279</v>
      </c>
      <c r="CM27" s="119" t="s">
        <v>68</v>
      </c>
      <c r="CN27" s="18" t="s">
        <v>280</v>
      </c>
      <c r="CO27" s="156" t="s">
        <v>281</v>
      </c>
      <c r="CP27" s="156" t="s">
        <v>282</v>
      </c>
      <c r="CQ27" s="32" t="s">
        <v>283</v>
      </c>
      <c r="CS27" s="118" t="s">
        <v>279</v>
      </c>
      <c r="CT27" s="119" t="s">
        <v>68</v>
      </c>
      <c r="CU27" s="18" t="s">
        <v>280</v>
      </c>
      <c r="CV27" s="156" t="s">
        <v>281</v>
      </c>
      <c r="CW27" s="156" t="s">
        <v>282</v>
      </c>
      <c r="CX27" s="32" t="s">
        <v>283</v>
      </c>
      <c r="CZ27" s="118" t="s">
        <v>279</v>
      </c>
      <c r="DA27" s="119" t="s">
        <v>68</v>
      </c>
      <c r="DB27" s="18" t="s">
        <v>280</v>
      </c>
      <c r="DC27" s="156" t="s">
        <v>281</v>
      </c>
      <c r="DD27" s="156" t="s">
        <v>282</v>
      </c>
      <c r="DE27" s="32" t="s">
        <v>283</v>
      </c>
      <c r="DG27" s="118" t="s">
        <v>279</v>
      </c>
      <c r="DH27" s="119" t="s">
        <v>68</v>
      </c>
      <c r="DI27" s="18" t="s">
        <v>280</v>
      </c>
      <c r="DJ27" s="156" t="s">
        <v>281</v>
      </c>
      <c r="DK27" s="156" t="s">
        <v>282</v>
      </c>
      <c r="DL27" s="32" t="s">
        <v>283</v>
      </c>
      <c r="DM27" s="122"/>
      <c r="DN27" s="118" t="s">
        <v>279</v>
      </c>
      <c r="DO27" s="119" t="s">
        <v>68</v>
      </c>
      <c r="DP27" s="18" t="s">
        <v>280</v>
      </c>
      <c r="DQ27" s="156" t="s">
        <v>281</v>
      </c>
      <c r="DR27" s="156" t="s">
        <v>282</v>
      </c>
      <c r="DS27" s="32" t="s">
        <v>283</v>
      </c>
      <c r="DT27" s="122"/>
      <c r="DU27" s="118" t="s">
        <v>279</v>
      </c>
      <c r="DV27" s="119" t="s">
        <v>68</v>
      </c>
      <c r="DW27" s="18" t="s">
        <v>280</v>
      </c>
      <c r="DX27" s="156" t="s">
        <v>281</v>
      </c>
      <c r="DY27" s="156" t="s">
        <v>282</v>
      </c>
      <c r="DZ27" s="32" t="s">
        <v>283</v>
      </c>
      <c r="EA27" s="122"/>
      <c r="EB27" s="118" t="s">
        <v>279</v>
      </c>
      <c r="EC27" s="119" t="s">
        <v>68</v>
      </c>
      <c r="ED27" s="18" t="s">
        <v>280</v>
      </c>
      <c r="EE27" s="156" t="s">
        <v>281</v>
      </c>
      <c r="EF27" s="156" t="s">
        <v>282</v>
      </c>
      <c r="EG27" s="32" t="s">
        <v>283</v>
      </c>
      <c r="EH27" s="122"/>
      <c r="EI27" s="118" t="s">
        <v>279</v>
      </c>
      <c r="EJ27" s="119" t="s">
        <v>68</v>
      </c>
      <c r="EK27" s="18" t="s">
        <v>280</v>
      </c>
      <c r="EL27" s="156" t="s">
        <v>281</v>
      </c>
      <c r="EM27" s="156" t="s">
        <v>282</v>
      </c>
      <c r="EN27" s="32" t="s">
        <v>283</v>
      </c>
      <c r="EP27" s="118" t="s">
        <v>279</v>
      </c>
      <c r="EQ27" s="119" t="s">
        <v>68</v>
      </c>
      <c r="ER27" s="18" t="s">
        <v>280</v>
      </c>
      <c r="ES27" s="156" t="s">
        <v>281</v>
      </c>
      <c r="ET27" s="156" t="s">
        <v>282</v>
      </c>
      <c r="EU27" s="32" t="s">
        <v>283</v>
      </c>
      <c r="EW27" s="118" t="s">
        <v>279</v>
      </c>
      <c r="EX27" s="119" t="s">
        <v>68</v>
      </c>
      <c r="EY27" s="18" t="s">
        <v>280</v>
      </c>
      <c r="EZ27" s="156" t="s">
        <v>281</v>
      </c>
      <c r="FA27" s="156" t="s">
        <v>282</v>
      </c>
      <c r="FB27" s="32" t="s">
        <v>283</v>
      </c>
      <c r="FD27" s="118" t="s">
        <v>279</v>
      </c>
      <c r="FE27" s="119" t="s">
        <v>68</v>
      </c>
      <c r="FF27" s="18" t="s">
        <v>280</v>
      </c>
      <c r="FG27" s="156" t="s">
        <v>281</v>
      </c>
      <c r="FH27" s="156" t="s">
        <v>282</v>
      </c>
      <c r="FI27" s="32" t="s">
        <v>283</v>
      </c>
      <c r="FK27" s="118" t="s">
        <v>279</v>
      </c>
      <c r="FL27" s="119" t="s">
        <v>68</v>
      </c>
      <c r="FM27" s="18" t="s">
        <v>280</v>
      </c>
      <c r="FN27" s="156" t="s">
        <v>281</v>
      </c>
      <c r="FO27" s="156" t="s">
        <v>282</v>
      </c>
      <c r="FP27" s="32" t="s">
        <v>283</v>
      </c>
      <c r="FR27" s="118" t="s">
        <v>279</v>
      </c>
      <c r="FS27" s="119" t="s">
        <v>68</v>
      </c>
      <c r="FT27" s="18" t="s">
        <v>280</v>
      </c>
      <c r="FU27" s="156" t="s">
        <v>281</v>
      </c>
      <c r="FV27" s="156" t="s">
        <v>282</v>
      </c>
      <c r="FW27" s="32" t="s">
        <v>283</v>
      </c>
      <c r="FY27" s="118" t="s">
        <v>279</v>
      </c>
      <c r="FZ27" s="119" t="s">
        <v>68</v>
      </c>
      <c r="GA27" s="18" t="s">
        <v>280</v>
      </c>
      <c r="GB27" s="156" t="s">
        <v>281</v>
      </c>
      <c r="GC27" s="156" t="s">
        <v>282</v>
      </c>
      <c r="GD27" s="32" t="s">
        <v>283</v>
      </c>
      <c r="GF27" s="118" t="s">
        <v>279</v>
      </c>
      <c r="GG27" s="119" t="s">
        <v>68</v>
      </c>
      <c r="GH27" s="18" t="s">
        <v>280</v>
      </c>
      <c r="GI27" s="156" t="s">
        <v>281</v>
      </c>
      <c r="GJ27" s="156" t="s">
        <v>282</v>
      </c>
      <c r="GK27" s="32" t="s">
        <v>283</v>
      </c>
      <c r="GM27" s="118" t="s">
        <v>279</v>
      </c>
      <c r="GN27" s="119" t="s">
        <v>68</v>
      </c>
      <c r="GO27" s="18" t="s">
        <v>280</v>
      </c>
      <c r="GP27" s="156" t="s">
        <v>281</v>
      </c>
      <c r="GQ27" s="156" t="s">
        <v>282</v>
      </c>
      <c r="GR27" s="32" t="s">
        <v>283</v>
      </c>
      <c r="GT27" s="118" t="s">
        <v>279</v>
      </c>
      <c r="GU27" s="119" t="s">
        <v>68</v>
      </c>
      <c r="GV27" s="18" t="s">
        <v>280</v>
      </c>
      <c r="GW27" s="156" t="s">
        <v>281</v>
      </c>
      <c r="GX27" s="156" t="s">
        <v>282</v>
      </c>
      <c r="GY27" s="32" t="s">
        <v>283</v>
      </c>
      <c r="HA27" s="118" t="s">
        <v>279</v>
      </c>
      <c r="HB27" s="119" t="s">
        <v>68</v>
      </c>
      <c r="HC27" s="18" t="s">
        <v>280</v>
      </c>
      <c r="HD27" s="156" t="s">
        <v>281</v>
      </c>
      <c r="HE27" s="156" t="s">
        <v>282</v>
      </c>
      <c r="HF27" s="32" t="s">
        <v>283</v>
      </c>
      <c r="HH27" s="118" t="s">
        <v>279</v>
      </c>
      <c r="HI27" s="119" t="s">
        <v>68</v>
      </c>
      <c r="HJ27" s="18" t="s">
        <v>280</v>
      </c>
      <c r="HK27" s="156" t="s">
        <v>281</v>
      </c>
      <c r="HL27" s="156" t="s">
        <v>282</v>
      </c>
      <c r="HM27" s="32" t="s">
        <v>283</v>
      </c>
      <c r="HO27" s="118" t="s">
        <v>279</v>
      </c>
      <c r="HP27" s="119" t="s">
        <v>68</v>
      </c>
      <c r="HQ27" s="18" t="s">
        <v>280</v>
      </c>
      <c r="HR27" s="156" t="s">
        <v>281</v>
      </c>
      <c r="HS27" s="156" t="s">
        <v>282</v>
      </c>
      <c r="HT27" s="32" t="s">
        <v>283</v>
      </c>
      <c r="HV27" s="118" t="s">
        <v>279</v>
      </c>
      <c r="HW27" s="119" t="s">
        <v>68</v>
      </c>
      <c r="HX27" s="18" t="s">
        <v>280</v>
      </c>
      <c r="HY27" s="156" t="s">
        <v>281</v>
      </c>
      <c r="HZ27" s="156" t="s">
        <v>282</v>
      </c>
      <c r="IA27" s="32" t="s">
        <v>283</v>
      </c>
      <c r="IC27" s="118" t="s">
        <v>279</v>
      </c>
      <c r="ID27" s="119" t="s">
        <v>68</v>
      </c>
      <c r="IE27" s="18" t="s">
        <v>280</v>
      </c>
      <c r="IF27" s="156" t="s">
        <v>281</v>
      </c>
      <c r="IG27" s="156" t="s">
        <v>282</v>
      </c>
      <c r="IH27" s="32" t="s">
        <v>283</v>
      </c>
      <c r="IJ27" s="118" t="s">
        <v>279</v>
      </c>
      <c r="IK27" s="119" t="s">
        <v>68</v>
      </c>
      <c r="IL27" s="18" t="s">
        <v>280</v>
      </c>
      <c r="IM27" s="156" t="s">
        <v>281</v>
      </c>
      <c r="IN27" s="156" t="s">
        <v>282</v>
      </c>
      <c r="IO27" s="32" t="s">
        <v>283</v>
      </c>
      <c r="IQ27" s="118" t="s">
        <v>279</v>
      </c>
      <c r="IR27" s="119" t="s">
        <v>68</v>
      </c>
      <c r="IS27" s="18" t="s">
        <v>280</v>
      </c>
      <c r="IT27" s="156" t="s">
        <v>281</v>
      </c>
      <c r="IU27" s="156" t="s">
        <v>282</v>
      </c>
      <c r="IV27" s="32" t="s">
        <v>283</v>
      </c>
      <c r="IX27" s="118" t="s">
        <v>279</v>
      </c>
      <c r="IY27" s="119" t="s">
        <v>68</v>
      </c>
      <c r="IZ27" s="18" t="s">
        <v>280</v>
      </c>
      <c r="JA27" s="156" t="s">
        <v>281</v>
      </c>
      <c r="JB27" s="156" t="s">
        <v>282</v>
      </c>
      <c r="JC27" s="32" t="s">
        <v>283</v>
      </c>
      <c r="JE27" s="118" t="s">
        <v>279</v>
      </c>
      <c r="JF27" s="119" t="s">
        <v>68</v>
      </c>
      <c r="JG27" s="18" t="s">
        <v>280</v>
      </c>
      <c r="JH27" s="156" t="s">
        <v>281</v>
      </c>
      <c r="JI27" s="156" t="s">
        <v>282</v>
      </c>
      <c r="JJ27" s="32" t="s">
        <v>283</v>
      </c>
      <c r="JL27" s="118" t="s">
        <v>279</v>
      </c>
      <c r="JM27" s="119" t="s">
        <v>68</v>
      </c>
      <c r="JN27" s="18" t="s">
        <v>280</v>
      </c>
      <c r="JO27" s="156" t="s">
        <v>281</v>
      </c>
      <c r="JP27" s="156" t="s">
        <v>282</v>
      </c>
      <c r="JQ27" s="32" t="s">
        <v>283</v>
      </c>
      <c r="JS27" s="118" t="s">
        <v>279</v>
      </c>
      <c r="JT27" s="119" t="s">
        <v>68</v>
      </c>
      <c r="JU27" s="18" t="s">
        <v>280</v>
      </c>
      <c r="JV27" s="156" t="s">
        <v>281</v>
      </c>
      <c r="JW27" s="156" t="s">
        <v>282</v>
      </c>
      <c r="JX27" s="32" t="s">
        <v>283</v>
      </c>
      <c r="JZ27" s="118" t="s">
        <v>279</v>
      </c>
      <c r="KA27" s="119" t="s">
        <v>68</v>
      </c>
      <c r="KB27" s="18" t="s">
        <v>280</v>
      </c>
      <c r="KC27" s="156" t="s">
        <v>281</v>
      </c>
      <c r="KD27" s="156" t="s">
        <v>282</v>
      </c>
      <c r="KE27" s="32" t="s">
        <v>283</v>
      </c>
      <c r="KG27" s="118" t="s">
        <v>279</v>
      </c>
      <c r="KH27" s="119" t="s">
        <v>68</v>
      </c>
      <c r="KI27" s="18" t="s">
        <v>280</v>
      </c>
      <c r="KJ27" s="156" t="s">
        <v>281</v>
      </c>
      <c r="KK27" s="156" t="s">
        <v>282</v>
      </c>
      <c r="KL27" s="32" t="s">
        <v>283</v>
      </c>
      <c r="KN27" s="118" t="s">
        <v>279</v>
      </c>
      <c r="KO27" s="119" t="s">
        <v>68</v>
      </c>
      <c r="KP27" s="18" t="s">
        <v>280</v>
      </c>
      <c r="KQ27" s="156" t="s">
        <v>281</v>
      </c>
      <c r="KR27" s="156" t="s">
        <v>282</v>
      </c>
      <c r="KS27" s="32" t="s">
        <v>283</v>
      </c>
      <c r="KU27" s="118" t="s">
        <v>279</v>
      </c>
      <c r="KV27" s="119" t="s">
        <v>68</v>
      </c>
      <c r="KW27" s="18" t="s">
        <v>280</v>
      </c>
      <c r="KX27" s="156" t="s">
        <v>281</v>
      </c>
      <c r="KY27" s="156" t="s">
        <v>282</v>
      </c>
      <c r="KZ27" s="32" t="s">
        <v>283</v>
      </c>
      <c r="LB27" s="118" t="s">
        <v>279</v>
      </c>
      <c r="LC27" s="119" t="s">
        <v>68</v>
      </c>
      <c r="LD27" s="18" t="s">
        <v>280</v>
      </c>
      <c r="LE27" s="156" t="s">
        <v>281</v>
      </c>
      <c r="LF27" s="156" t="s">
        <v>282</v>
      </c>
      <c r="LG27" s="32" t="s">
        <v>283</v>
      </c>
      <c r="LI27" s="118" t="s">
        <v>279</v>
      </c>
      <c r="LJ27" s="119" t="s">
        <v>68</v>
      </c>
      <c r="LK27" s="18" t="s">
        <v>280</v>
      </c>
      <c r="LL27" s="156" t="s">
        <v>281</v>
      </c>
      <c r="LM27" s="156" t="s">
        <v>282</v>
      </c>
      <c r="LN27" s="32" t="s">
        <v>283</v>
      </c>
      <c r="LP27" s="118" t="s">
        <v>279</v>
      </c>
      <c r="LQ27" s="119" t="s">
        <v>68</v>
      </c>
      <c r="LR27" s="18" t="s">
        <v>280</v>
      </c>
      <c r="LS27" s="156" t="s">
        <v>281</v>
      </c>
      <c r="LT27" s="156" t="s">
        <v>282</v>
      </c>
      <c r="LU27" s="32" t="s">
        <v>283</v>
      </c>
      <c r="LW27" s="118" t="s">
        <v>279</v>
      </c>
      <c r="LX27" s="119" t="s">
        <v>68</v>
      </c>
      <c r="LY27" s="18" t="s">
        <v>280</v>
      </c>
      <c r="LZ27" s="156" t="s">
        <v>281</v>
      </c>
      <c r="MA27" s="156" t="s">
        <v>282</v>
      </c>
      <c r="MB27" s="32" t="s">
        <v>283</v>
      </c>
      <c r="MD27" s="118" t="s">
        <v>279</v>
      </c>
      <c r="ME27" s="119" t="s">
        <v>68</v>
      </c>
      <c r="MF27" s="18" t="s">
        <v>280</v>
      </c>
      <c r="MG27" s="156" t="s">
        <v>281</v>
      </c>
      <c r="MH27" s="156" t="s">
        <v>282</v>
      </c>
      <c r="MI27" s="32" t="s">
        <v>283</v>
      </c>
      <c r="MK27" s="118" t="s">
        <v>279</v>
      </c>
      <c r="ML27" s="119" t="s">
        <v>68</v>
      </c>
      <c r="MM27" s="18" t="s">
        <v>280</v>
      </c>
      <c r="MN27" s="156" t="s">
        <v>281</v>
      </c>
      <c r="MO27" s="156" t="s">
        <v>282</v>
      </c>
      <c r="MP27" s="32" t="s">
        <v>283</v>
      </c>
      <c r="MR27" s="118" t="s">
        <v>279</v>
      </c>
      <c r="MS27" s="119" t="s">
        <v>68</v>
      </c>
      <c r="MT27" s="18" t="s">
        <v>280</v>
      </c>
      <c r="MU27" s="156" t="s">
        <v>281</v>
      </c>
      <c r="MV27" s="156" t="s">
        <v>282</v>
      </c>
      <c r="MW27" s="32" t="s">
        <v>283</v>
      </c>
      <c r="MY27" s="118" t="s">
        <v>279</v>
      </c>
      <c r="MZ27" s="119" t="s">
        <v>68</v>
      </c>
      <c r="NA27" s="18" t="s">
        <v>280</v>
      </c>
      <c r="NB27" s="156" t="s">
        <v>281</v>
      </c>
      <c r="NC27" s="156" t="s">
        <v>282</v>
      </c>
      <c r="ND27" s="32" t="s">
        <v>283</v>
      </c>
      <c r="NF27" s="118" t="s">
        <v>279</v>
      </c>
      <c r="NG27" s="119" t="s">
        <v>68</v>
      </c>
      <c r="NH27" s="18" t="s">
        <v>280</v>
      </c>
      <c r="NI27" s="156" t="s">
        <v>281</v>
      </c>
      <c r="NJ27" s="156" t="s">
        <v>282</v>
      </c>
      <c r="NK27" s="32" t="s">
        <v>283</v>
      </c>
      <c r="NM27" s="118" t="s">
        <v>279</v>
      </c>
      <c r="NN27" s="119" t="s">
        <v>68</v>
      </c>
      <c r="NO27" s="18" t="s">
        <v>280</v>
      </c>
      <c r="NP27" s="156" t="s">
        <v>281</v>
      </c>
      <c r="NQ27" s="156" t="s">
        <v>282</v>
      </c>
      <c r="NR27" s="32" t="s">
        <v>283</v>
      </c>
      <c r="NT27" s="118" t="s">
        <v>279</v>
      </c>
      <c r="NU27" s="119" t="s">
        <v>68</v>
      </c>
      <c r="NV27" s="18" t="s">
        <v>280</v>
      </c>
      <c r="NW27" s="156" t="s">
        <v>281</v>
      </c>
      <c r="NX27" s="156" t="s">
        <v>282</v>
      </c>
      <c r="NY27" s="32" t="s">
        <v>283</v>
      </c>
      <c r="OA27" s="118" t="s">
        <v>279</v>
      </c>
      <c r="OB27" s="119" t="s">
        <v>68</v>
      </c>
      <c r="OC27" s="18" t="s">
        <v>280</v>
      </c>
      <c r="OD27" s="156" t="s">
        <v>281</v>
      </c>
      <c r="OE27" s="156" t="s">
        <v>282</v>
      </c>
      <c r="OF27" s="32" t="s">
        <v>283</v>
      </c>
      <c r="OH27" s="118" t="s">
        <v>279</v>
      </c>
      <c r="OI27" s="119" t="s">
        <v>68</v>
      </c>
      <c r="OJ27" s="18" t="s">
        <v>280</v>
      </c>
      <c r="OK27" s="156" t="s">
        <v>281</v>
      </c>
      <c r="OL27" s="156" t="s">
        <v>282</v>
      </c>
      <c r="OM27" s="32" t="s">
        <v>283</v>
      </c>
      <c r="OO27" s="118" t="s">
        <v>279</v>
      </c>
      <c r="OP27" s="119" t="s">
        <v>68</v>
      </c>
      <c r="OQ27" s="18" t="s">
        <v>280</v>
      </c>
      <c r="OR27" s="156" t="s">
        <v>281</v>
      </c>
      <c r="OS27" s="156" t="s">
        <v>282</v>
      </c>
      <c r="OT27" s="32" t="s">
        <v>283</v>
      </c>
      <c r="OV27" s="118" t="s">
        <v>279</v>
      </c>
      <c r="OW27" s="119" t="s">
        <v>68</v>
      </c>
      <c r="OX27" s="18" t="s">
        <v>280</v>
      </c>
      <c r="OY27" s="156" t="s">
        <v>281</v>
      </c>
      <c r="OZ27" s="156" t="s">
        <v>282</v>
      </c>
      <c r="PA27" s="32" t="s">
        <v>283</v>
      </c>
      <c r="PC27" s="118" t="s">
        <v>279</v>
      </c>
      <c r="PD27" s="119" t="s">
        <v>68</v>
      </c>
      <c r="PE27" s="18" t="s">
        <v>280</v>
      </c>
      <c r="PF27" s="156" t="s">
        <v>281</v>
      </c>
      <c r="PG27" s="156" t="s">
        <v>282</v>
      </c>
      <c r="PH27" s="32" t="s">
        <v>283</v>
      </c>
      <c r="PJ27" s="118" t="s">
        <v>279</v>
      </c>
      <c r="PK27" s="119" t="s">
        <v>68</v>
      </c>
      <c r="PL27" s="18" t="s">
        <v>280</v>
      </c>
      <c r="PM27" s="156" t="s">
        <v>281</v>
      </c>
      <c r="PN27" s="156" t="s">
        <v>282</v>
      </c>
      <c r="PO27" s="32" t="s">
        <v>283</v>
      </c>
      <c r="PQ27" s="118" t="s">
        <v>279</v>
      </c>
      <c r="PR27" s="119" t="s">
        <v>68</v>
      </c>
      <c r="PS27" s="18" t="s">
        <v>280</v>
      </c>
      <c r="PT27" s="156" t="s">
        <v>281</v>
      </c>
      <c r="PU27" s="156" t="s">
        <v>282</v>
      </c>
      <c r="PV27" s="32" t="s">
        <v>283</v>
      </c>
      <c r="PX27" s="118" t="s">
        <v>279</v>
      </c>
      <c r="PY27" s="119" t="s">
        <v>68</v>
      </c>
      <c r="PZ27" s="18" t="s">
        <v>280</v>
      </c>
      <c r="QA27" s="156" t="s">
        <v>281</v>
      </c>
      <c r="QB27" s="156" t="s">
        <v>282</v>
      </c>
      <c r="QC27" s="32" t="s">
        <v>283</v>
      </c>
      <c r="QE27" s="159">
        <v>2</v>
      </c>
      <c r="QF27" s="162">
        <v>4</v>
      </c>
      <c r="QG27" s="306"/>
      <c r="QH27" s="12">
        <v>-180</v>
      </c>
      <c r="QI27" s="161">
        <f>(($F$13-$Z$31)*($F$13-$AD$31))/(($V$31-$Z$31)*($V$31-$AD$31))</f>
        <v>8.6301216616524665E-3</v>
      </c>
      <c r="QJ27" s="161">
        <f>(($F$13-$V$31)*($F$13-$AD$31))/(($Z$31-$V$31)*($Z$31-$AD$31))</f>
        <v>-3.4232431475922032E-2</v>
      </c>
      <c r="QK27" s="161">
        <f>(($F$13-$V$31)*($F$13-$Z$31))/(($AD$31-$V$31)*($AD$31-$Z$31))</f>
        <v>1.0256023098142695</v>
      </c>
      <c r="QL27" s="92">
        <f>QI27*$X$31+QJ27*$AB$31+QK27*$AF$31</f>
        <v>-290.52843787745985</v>
      </c>
      <c r="QM27" s="16">
        <f>$V$31</f>
        <v>301.67</v>
      </c>
      <c r="QN27" s="16">
        <f>$AF$31</f>
        <v>-289.33</v>
      </c>
      <c r="QO27" s="167">
        <f t="shared" si="257"/>
        <v>1.0360431570797102E-2</v>
      </c>
      <c r="QP27" s="34"/>
      <c r="QQ27" s="159">
        <v>2</v>
      </c>
      <c r="QR27" s="162">
        <v>4</v>
      </c>
      <c r="QS27" s="306"/>
      <c r="QT27" s="12">
        <v>-180</v>
      </c>
      <c r="QU27" s="161">
        <f>(($F$13-$AT$31)*($F$13-$AX$31))/(($AP$31-$AT$31)*($AP$31-$AX$31))</f>
        <v>5.1232186190253375E-2</v>
      </c>
      <c r="QV27" s="161">
        <f>(($F$13-$AP$31)*($F$13-$AX$31))/(($AT$31-$AP$31)*($AT$31-$AX$31))</f>
        <v>-0.19615147210603284</v>
      </c>
      <c r="QW27" s="161">
        <f>(($F$13-$AP$31)*($F$13-$AT$31))/(($AX$31-$AP$31)*($AX$31-$AT$31))</f>
        <v>1.1449192859157795</v>
      </c>
      <c r="QX27" s="92">
        <f>QU27*$AR$31+QV27*$AV$31+QW27*$AZ$31</f>
        <v>-186.60836968381508</v>
      </c>
      <c r="QY27" s="16">
        <f>$AP$31</f>
        <v>54.65</v>
      </c>
      <c r="QZ27" s="16">
        <f>$AZ$31</f>
        <v>-178.26</v>
      </c>
      <c r="RA27" s="163">
        <f t="shared" si="258"/>
        <v>1.6130037495638992E-2</v>
      </c>
    </row>
    <row r="28" spans="2:469" ht="15" customHeight="1">
      <c r="B28" s="292"/>
      <c r="C28" s="313"/>
      <c r="D28" s="312" t="s">
        <v>325</v>
      </c>
      <c r="E28" s="3" t="s">
        <v>322</v>
      </c>
      <c r="F28" s="169"/>
      <c r="G28" s="175" t="s">
        <v>72</v>
      </c>
      <c r="H28" s="176">
        <v>7</v>
      </c>
      <c r="I28" s="177" t="str">
        <f xml:space="preserve"> IF(AND(F28&gt;0,F29&gt;0),1,(IF(AND(F28&lt;0,F29&gt;0),2,(IF(AND(F28&lt;0,F29&lt;0),3,(IF(AND(F28&gt;0,F29&lt;0),4,"-")))))))</f>
        <v>-</v>
      </c>
      <c r="J28" s="178" t="s">
        <v>318</v>
      </c>
      <c r="K28" s="177" t="str">
        <f>IF(OR(ISBLANK(F28),I28="-"),"-",(IF(OR(I28=1,I28=4), (IF(F28&lt;=(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,(IF(F28&g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)))</f>
        <v>-</v>
      </c>
      <c r="L28" s="179" t="str">
        <f>IF(OR(ISBLANK(F28),I28="-"),"-",(IF(OR(I28=1,I28=4), (IF(F28&lt;=(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,(IF(F28&g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)))</f>
        <v>-</v>
      </c>
      <c r="M28" s="315" t="str">
        <f>IF(OR(ISBLANK(F28),ISBLANK(F29),ISBLANK(F30)),"-", (IF(OR(J28="reprovado", K28="reprovado", L28="reprovado",J29="reprovado", K29="reprovado", L29="reprovado",J30="reprovado",K30="reprovado", L30="reprovado"),"reprovado","aprovado")))</f>
        <v>-</v>
      </c>
      <c r="O28" s="159">
        <v>24</v>
      </c>
      <c r="P28" s="164" t="s">
        <v>196</v>
      </c>
      <c r="Q28" s="164" t="s">
        <v>329</v>
      </c>
      <c r="R28" s="12">
        <v>180</v>
      </c>
      <c r="S28" s="164" t="s">
        <v>299</v>
      </c>
      <c r="T28" s="162">
        <v>0</v>
      </c>
      <c r="U28" s="8" t="s">
        <v>71</v>
      </c>
      <c r="V28" s="101">
        <f>Gooseneck!$M$7</f>
        <v>562.66999999999996</v>
      </c>
      <c r="W28" s="111" t="s">
        <v>72</v>
      </c>
      <c r="X28" s="101">
        <v>0</v>
      </c>
      <c r="Y28" s="111" t="s">
        <v>72</v>
      </c>
      <c r="Z28" s="101">
        <f>Gooseneck!$M$56</f>
        <v>281.33499999999998</v>
      </c>
      <c r="AA28" s="111" t="s">
        <v>72</v>
      </c>
      <c r="AB28" s="101">
        <f>Gooseneck!$O$56</f>
        <v>-546.5</v>
      </c>
      <c r="AC28" s="111" t="s">
        <v>72</v>
      </c>
      <c r="AD28" s="101">
        <v>0</v>
      </c>
      <c r="AE28" s="111" t="s">
        <v>72</v>
      </c>
      <c r="AF28" s="101">
        <f>Gooseneck!$O$42</f>
        <v>-704.4</v>
      </c>
      <c r="AG28" s="165" t="s">
        <v>72</v>
      </c>
      <c r="AH28" s="166"/>
      <c r="AI28" s="159">
        <v>24</v>
      </c>
      <c r="AJ28" s="164" t="s">
        <v>196</v>
      </c>
      <c r="AK28" s="164" t="s">
        <v>329</v>
      </c>
      <c r="AL28" s="12">
        <v>180</v>
      </c>
      <c r="AM28" s="164" t="s">
        <v>299</v>
      </c>
      <c r="AN28" s="162">
        <v>0</v>
      </c>
      <c r="AO28" s="8" t="s">
        <v>71</v>
      </c>
      <c r="AP28" s="101">
        <f>'Conector@11000 psi'!$M$7</f>
        <v>236.82</v>
      </c>
      <c r="AQ28" s="111" t="s">
        <v>72</v>
      </c>
      <c r="AR28" s="101">
        <v>0</v>
      </c>
      <c r="AS28" s="111" t="s">
        <v>72</v>
      </c>
      <c r="AT28" s="101">
        <f>'Conector@11000 psi'!$M$56</f>
        <v>118.41</v>
      </c>
      <c r="AU28" s="111" t="s">
        <v>72</v>
      </c>
      <c r="AV28" s="101">
        <f>'Conector@11000 psi'!$O$56</f>
        <v>-386.28</v>
      </c>
      <c r="AW28" s="111" t="s">
        <v>72</v>
      </c>
      <c r="AX28" s="101">
        <v>0</v>
      </c>
      <c r="AY28" s="111" t="s">
        <v>72</v>
      </c>
      <c r="AZ28" s="101">
        <f>'Conector@11000 psi'!$O$42</f>
        <v>-772.52</v>
      </c>
      <c r="BA28" s="165" t="s">
        <v>72</v>
      </c>
      <c r="BC28" s="159">
        <v>0</v>
      </c>
      <c r="BD28" s="160">
        <v>0</v>
      </c>
      <c r="BE28" s="161">
        <f>((BD28-$AT$5)*(BD28-$AX$5))/(($AP$5-$AT$5)*($AP$5-$AX$5))</f>
        <v>0</v>
      </c>
      <c r="BF28" s="161">
        <f>((BD28-$AP$5)*(BD28-$AX$5))/(($AT$5-$AP$5)*($AT$5-$AX$5))</f>
        <v>0</v>
      </c>
      <c r="BG28" s="161">
        <f>((BD28-$AP$5)*(BD28-$AT$5))/(($AX$5-$AP$5)*($AX$5-$AT$5))</f>
        <v>1</v>
      </c>
      <c r="BH28" s="26">
        <f>BE28*$AR$5+BF28*$AV$5+BG28*$AZ$5</f>
        <v>297.12</v>
      </c>
      <c r="BJ28" s="159">
        <v>0</v>
      </c>
      <c r="BK28" s="160">
        <v>0</v>
      </c>
      <c r="BL28" s="161">
        <f>((BK28-$AT$6)*(BK28-$AX$6))/(($AP$6-$AT$6)*($AP$6-$AX$6))</f>
        <v>0</v>
      </c>
      <c r="BM28" s="161">
        <f>((BK28-$AP$6)*(BK28-$AX$6))/(($AT$6-$AP$6)*($AT$6-$AX$6))</f>
        <v>0</v>
      </c>
      <c r="BN28" s="161">
        <f>((BK28-$AP$6)*(BK28-$AT$6))/(($AX$6-$AP$6)*($AX$6-$AT$6))</f>
        <v>1</v>
      </c>
      <c r="BO28" s="26">
        <f>BL28*$AR$6+BM28*$AV$6+BN28*$AZ$6</f>
        <v>178.26</v>
      </c>
      <c r="BQ28" s="159">
        <v>0</v>
      </c>
      <c r="BR28" s="160">
        <v>0</v>
      </c>
      <c r="BS28" s="161">
        <f>((BR28-$AT$7)*(BR28-$AX$7))/(($AP$7-$AT$7)*($AP$7-$AX$7))</f>
        <v>0</v>
      </c>
      <c r="BT28" s="161">
        <f>((BR28-$AP$7)*(BR28-$AX$7))/(($AT$7-$AP$7)*($AT$7-$AX$7))</f>
        <v>0</v>
      </c>
      <c r="BU28" s="161">
        <f>((BR28-$AP$7)*(BR28-$AT$7))/(($AX$7-$AP$7)*($AX$7-$AT$7))</f>
        <v>1</v>
      </c>
      <c r="BV28" s="26">
        <f>BS28*$AR$7+BT28*$AV$7+BU28*$AZ$7</f>
        <v>59.41</v>
      </c>
      <c r="BX28" s="159">
        <v>0</v>
      </c>
      <c r="BY28" s="160">
        <v>0</v>
      </c>
      <c r="BZ28" s="161">
        <f>((BY28-$AT$8)*(BY28-$AX$8))/(($AP$8-$AT$8)*($AP$8-$AX$8))</f>
        <v>0</v>
      </c>
      <c r="CA28" s="161">
        <f>((BY28-$AP$8)*(BY28-$AX$8))/(($AT$8-$AP$8)*($AT$8-$AX$8))</f>
        <v>0</v>
      </c>
      <c r="CB28" s="161">
        <f>((BY28-$AP$8)*(BY28-$AT$8))/(($AX$8-$AP$8)*($AX$8-$AT$8))</f>
        <v>1</v>
      </c>
      <c r="CC28" s="26">
        <f>BZ28*$AR$8+CA28*$AV$8+CB28*$AZ$8</f>
        <v>415.98</v>
      </c>
      <c r="CE28" s="159">
        <v>0</v>
      </c>
      <c r="CF28" s="160">
        <v>0</v>
      </c>
      <c r="CG28" s="161">
        <f>((CF28-$AT$9)*(CF28-$AX$9))/(($AP$9-$AT$9)*($AP$9-$AX$9))</f>
        <v>0</v>
      </c>
      <c r="CH28" s="161">
        <f>((CF28-$AP$9)*(CF28-$AX$9))/(($AT$9-$AP$9)*($AT$9-$AX$9))</f>
        <v>0</v>
      </c>
      <c r="CI28" s="161">
        <f>((CF28-$AP$9)*(CF28-$AT$9))/(($AX$9-$AP$9)*($AX$9-$AT$9))</f>
        <v>1</v>
      </c>
      <c r="CJ28" s="26">
        <f>CG28*$AR$9+CH28*$AV$9+CI28*$AZ$9</f>
        <v>534.82000000000005</v>
      </c>
      <c r="CL28" s="159">
        <v>0</v>
      </c>
      <c r="CM28" s="160">
        <v>0</v>
      </c>
      <c r="CN28" s="161">
        <f>((CM28-$AT$10)*(CM28-$AX$10))/(($AP$10-$AT$10)*($AP$10-$AX$10))</f>
        <v>0</v>
      </c>
      <c r="CO28" s="161">
        <f>((CM28-$AP$10)*(CM28-$AX$10))/(($AT$10-$AP$10)*($AT$10-$AX$10))</f>
        <v>0</v>
      </c>
      <c r="CP28" s="161">
        <f>((CM28-$AP$10)*(CM28-$AT$10))/(($AX$10-$AP$10)*($AX$10-$AT$10))</f>
        <v>1</v>
      </c>
      <c r="CQ28" s="26">
        <f>CN28*$AR$10+CO28*$AV$10+CP28*$AZ$10</f>
        <v>653.67999999999995</v>
      </c>
      <c r="CS28" s="159">
        <v>0</v>
      </c>
      <c r="CT28" s="160">
        <v>0</v>
      </c>
      <c r="CU28" s="161">
        <f>((CT28-$AT$11)*(CT28-$AX$11))/(($AP$11-$AT$11)*($AP$11-$AX$11))</f>
        <v>0</v>
      </c>
      <c r="CV28" s="161">
        <f>((CT28-$AP$11)*(CT28-$AX$11))/(($AT$11-$AP$11)*($AT$11-$AX$11))</f>
        <v>0</v>
      </c>
      <c r="CW28" s="161">
        <f>((CT28-$AP$11)*(CT28-$AT$11))/(($AX$11-$AP$11)*($AX$11-$AT$11))</f>
        <v>1</v>
      </c>
      <c r="CX28" s="26">
        <f>CU28*$AR$11+CV28*$AV$11+CW28*$AZ$11</f>
        <v>772.52</v>
      </c>
      <c r="CZ28" s="159">
        <v>0</v>
      </c>
      <c r="DA28" s="160">
        <v>0</v>
      </c>
      <c r="DB28" s="161">
        <f>((DA28-$AT$12)*(DA28-$AX$12))/(($AP$12-$AT$12)*($AP$12-$AX$12))</f>
        <v>0</v>
      </c>
      <c r="DC28" s="161">
        <f>((DA28-$AP$12)*(DA28-$AX$12))/(($AT$12-$AP$12)*($AT$12-$AX$12))</f>
        <v>0</v>
      </c>
      <c r="DD28" s="161">
        <f>((DA28-$AP$12)*(DA28-$AT$12))/(($AX$12-$AP$12)*($AX$12-$AT$12))</f>
        <v>1</v>
      </c>
      <c r="DE28" s="26">
        <f>DB28*$AR$12+DC28*$AV$12+DD28*$AZ$12</f>
        <v>297.12</v>
      </c>
      <c r="DG28" s="159">
        <v>0</v>
      </c>
      <c r="DH28" s="160">
        <v>0</v>
      </c>
      <c r="DI28" s="161">
        <f>((DH28-$AT$13)*(DH28-$AX$13))/(($AP$13-$AT$13)*($AP$13-$AX$13))</f>
        <v>0</v>
      </c>
      <c r="DJ28" s="161">
        <f>((DH28-$AP$13)*(DH28-$AX$13))/(($AT$13-$AP$13)*($AT$13-$AX$13))</f>
        <v>0</v>
      </c>
      <c r="DK28" s="161">
        <f>((DH28-$AP$13)*(DH28-$AT$13))/(($AX$13-$AP$13)*($AX$13-$AT$13))</f>
        <v>1</v>
      </c>
      <c r="DL28" s="26">
        <f>DI28*$AR$13+DJ28*$AV$13+DK28*$AZ$13</f>
        <v>178.26</v>
      </c>
      <c r="DM28" s="34"/>
      <c r="DN28" s="159">
        <v>0</v>
      </c>
      <c r="DO28" s="160">
        <v>0</v>
      </c>
      <c r="DP28" s="161">
        <f>((DO28-$AT$14)*(DO28-$AX$14))/(($AP$14-$AT$14)*($AP$14-$AX$14))</f>
        <v>0</v>
      </c>
      <c r="DQ28" s="161">
        <f>((DO28-$AP$14)*(DO28-$AX$14))/(($AT$14-$AP$14)*($AT$14-$AX$14))</f>
        <v>0</v>
      </c>
      <c r="DR28" s="161">
        <f>((DO28-$AP$14)*(DO28-$AT$14))/(($AX$14-$AP$14)*($AX$14-$AT$14))</f>
        <v>1</v>
      </c>
      <c r="DS28" s="26">
        <f>DP28*$AR$14+DQ28*$AV$14+DR28*$AZ$14</f>
        <v>59.41</v>
      </c>
      <c r="DT28" s="34"/>
      <c r="DU28" s="159">
        <v>0</v>
      </c>
      <c r="DV28" s="160">
        <v>0</v>
      </c>
      <c r="DW28" s="161">
        <f>((DV28-$AT$15)*(DV28-$AX$15))/(($AP$15-$AT$15)*($AP$15-$AX$15))</f>
        <v>0</v>
      </c>
      <c r="DX28" s="161">
        <f>((DV28-$AP$15)*(DV28-$AX$15))/(($AT$15-$AP$15)*($AT$15-$AX$15))</f>
        <v>0</v>
      </c>
      <c r="DY28" s="161">
        <f>((DV28-$AP$15)*(DV28-$AT$15))/(($AX$15-$AP$15)*($AX$15-$AT$15))</f>
        <v>1</v>
      </c>
      <c r="DZ28" s="26">
        <f>DW28*$AR$15+DX28*$AV$15+DY28*$AZ$15</f>
        <v>415.98</v>
      </c>
      <c r="EA28" s="34"/>
      <c r="EB28" s="159">
        <v>0</v>
      </c>
      <c r="EC28" s="160">
        <v>0</v>
      </c>
      <c r="ED28" s="161">
        <f>((EC28-$AT$16)*(EC28-$AX$16))/(($AP$16-$AT$16)*($AP$16-$AX$16))</f>
        <v>0</v>
      </c>
      <c r="EE28" s="161">
        <f>((EC28-$AP$16)*(EC28-$AX$16))/(($AT$16-$AP$16)*($AT$16-$AX$16))</f>
        <v>0</v>
      </c>
      <c r="EF28" s="161">
        <f>((EC28-$AP$16)*(EC28-$AT$16))/(($AX$16-$AP$16)*($AX$16-$AT$16))</f>
        <v>1</v>
      </c>
      <c r="EG28" s="26">
        <f>ED28*$AR$16+EE28*$AV$16+EF28*$AZ$16</f>
        <v>534.82000000000005</v>
      </c>
      <c r="EH28" s="34"/>
      <c r="EI28" s="159">
        <v>0</v>
      </c>
      <c r="EJ28" s="160">
        <v>0</v>
      </c>
      <c r="EK28" s="161">
        <f>((EJ28-$AT$17)*(EJ28-$AX$17))/(($AP$17-$AT$17)*($AP$17-$AX$17))</f>
        <v>0</v>
      </c>
      <c r="EL28" s="161">
        <f>((EJ28-$AP$17)*(EJ28-$AX$17))/(($AT$17-$AP$17)*($AT$17-$AX$17))</f>
        <v>0</v>
      </c>
      <c r="EM28" s="161">
        <f>((EJ28-$AP$17)*(EJ28-$AT$17))/(($AX$17-$AP$17)*($AX$17-$AT$17))</f>
        <v>1</v>
      </c>
      <c r="EN28" s="26">
        <f>EK28*$AR$17+EL28*$AV$17+EM28*$AZ$17</f>
        <v>653.67999999999995</v>
      </c>
      <c r="EP28" s="159">
        <v>0</v>
      </c>
      <c r="EQ28" s="160">
        <v>0</v>
      </c>
      <c r="ER28" s="161">
        <f>((EQ28-$AT$18)*(EQ28-$AX$18))/(($AP$18-$AT$18)*($AP$18-$AX$18))</f>
        <v>0</v>
      </c>
      <c r="ES28" s="161">
        <f>((EQ28-$AP$18)*(EQ28-$AX$18))/(($AT$18-$AP$18)*($AT$18-$AX$18))</f>
        <v>0</v>
      </c>
      <c r="ET28" s="161">
        <f>((EQ28-$AP$18)*(EQ28-$AT$18))/(($AX$18-$AP$18)*($AX$18-$AT$18))</f>
        <v>1</v>
      </c>
      <c r="EU28" s="26">
        <f>ER28*$AR$18+ES28*$AV$18+ET28*$AZ$18</f>
        <v>772.52</v>
      </c>
      <c r="EW28" s="159">
        <v>0</v>
      </c>
      <c r="EX28" s="160">
        <v>0</v>
      </c>
      <c r="EY28" s="161">
        <f>((EX28-$AT$19)*(EX28-$AX$19))/(($AP$19-$AT$19)*($AP$19-$AX$19))</f>
        <v>0</v>
      </c>
      <c r="EZ28" s="161">
        <f>((EX28-$AP$19)*(EX28-$AX$19))/(($AT$19-$AP$19)*($AT$19-$AX$19))</f>
        <v>0</v>
      </c>
      <c r="FA28" s="161">
        <f>((EX28-$AP$19)*(EX28-$AT$19))/(($AX$19-$AP$19)*($AX$19-$AT$19))</f>
        <v>1</v>
      </c>
      <c r="FB28" s="26">
        <f>EY28*$AR$19+EZ28*$AV$19+FA28*$AZ$19</f>
        <v>-534.79999999999995</v>
      </c>
      <c r="FD28" s="159">
        <v>0</v>
      </c>
      <c r="FE28" s="160">
        <v>0</v>
      </c>
      <c r="FF28" s="161">
        <f>((FE28-$AT$20)*(FE28-$AX$20))/(($AP$20-$AT$20)*($AP$20-$AX$20))</f>
        <v>0</v>
      </c>
      <c r="FG28" s="161">
        <f>((FE28-$AP$20)*(FE28-$AX$20))/(($AT$20-$AP$20)*($AT$20-$AX$20))</f>
        <v>0</v>
      </c>
      <c r="FH28" s="161">
        <f>((FE28-$AP$20)*(FE28-$AT$20))/(($AX$20-$AP$20)*($AX$20-$AT$20))</f>
        <v>1</v>
      </c>
      <c r="FI28" s="26">
        <f>FF28*$AR$20+FG28*$AV$20+FH28*$AZ$20</f>
        <v>-653.65</v>
      </c>
      <c r="FK28" s="159">
        <v>0</v>
      </c>
      <c r="FL28" s="160">
        <v>0</v>
      </c>
      <c r="FM28" s="161">
        <f>((FL28-$AT$21)*(FL28-$AX$21))/(($AP$21-$AT$21)*($AP$21-$AX$21))</f>
        <v>0</v>
      </c>
      <c r="FN28" s="161">
        <f>((FL28-$AP$21)*(FL28-$AX$21))/(($AT$21-$AP$21)*($AT$21-$AX$21))</f>
        <v>0</v>
      </c>
      <c r="FO28" s="161">
        <f>((FL28-$AP$21)*(FL28-$AT$21))/(($AX$21-$AP$21)*($AX$21-$AT$21))</f>
        <v>1</v>
      </c>
      <c r="FP28" s="26">
        <f>FM28*$AR$21+FN28*$AV$21+FO28*$AZ$21</f>
        <v>-772.52</v>
      </c>
      <c r="FR28" s="159">
        <v>0</v>
      </c>
      <c r="FS28" s="160">
        <v>0</v>
      </c>
      <c r="FT28" s="161">
        <f>((FS28-$AT$22)*(FS28-$AX$22))/(($AP$22-$AT$22)*($AP$22-$AX$22))</f>
        <v>0</v>
      </c>
      <c r="FU28" s="161">
        <f>((FS28-$AP$22)*(FS28-$AX$22))/(($AT$22-$AP$22)*($AT$22-$AX$22))</f>
        <v>0</v>
      </c>
      <c r="FV28" s="161">
        <f>((FS28-$AP$22)*(FS28-$AT$22))/(($AX$22-$AP$22)*($AX$22-$AT$22))</f>
        <v>1</v>
      </c>
      <c r="FW28" s="26">
        <f>FT28*$AR$22+FU28*$AV$22+FV28*$AZ$22</f>
        <v>-415.95</v>
      </c>
      <c r="FY28" s="159">
        <v>0</v>
      </c>
      <c r="FZ28" s="160">
        <v>0</v>
      </c>
      <c r="GA28" s="161">
        <f>((FZ28-$AT$23)*(FZ28-$AX$23))/(($AP$23-$AT$23)*($AP$23-$AX$23))</f>
        <v>0</v>
      </c>
      <c r="GB28" s="161">
        <f>((FZ28-$AP$23)*(FZ28-$AX$23))/(($AT$23-$AP$23)*($AT$23-$AX$23))</f>
        <v>0</v>
      </c>
      <c r="GC28" s="161">
        <f>((FZ28-$AP$23)*(FZ28-$AT$23))/(($AX$23-$AP$23)*($AX$23-$AT$23))</f>
        <v>1</v>
      </c>
      <c r="GD28" s="26">
        <f>GA28*$AR$23+GB28*$AV$23+GC28*$AZ$23</f>
        <v>-297.12</v>
      </c>
      <c r="GF28" s="159">
        <v>0</v>
      </c>
      <c r="GG28" s="160">
        <v>0</v>
      </c>
      <c r="GH28" s="161">
        <f>((GG28-$AT$24)*(GG28-$AX$24))/(($AP$24-$AT$24)*($AP$24-$AX$24))</f>
        <v>0</v>
      </c>
      <c r="GI28" s="161">
        <f>((GG28-$AP$24)*(GG28-$AX$24))/(($AT$24-$AP$24)*($AT$24-$AX$24))</f>
        <v>0</v>
      </c>
      <c r="GJ28" s="161">
        <f>((GG28-$AP$24)*(GG28-$AT$24))/(($AX$24-$AP$24)*($AX$24-$AT$24))</f>
        <v>1</v>
      </c>
      <c r="GK28" s="26">
        <f>GH28*$AR$24+GI28*$AV$24+GJ28*$AZ$24</f>
        <v>-178.26</v>
      </c>
      <c r="GM28" s="159">
        <v>0</v>
      </c>
      <c r="GN28" s="160">
        <v>0</v>
      </c>
      <c r="GO28" s="161">
        <f>((GN28-$AT$25)*(GN28-$AX$25))/(($AP$25-$AT$25)*($AP$25-$AX$25))</f>
        <v>0</v>
      </c>
      <c r="GP28" s="161">
        <f>((GN28-$AP$25)*(GN28-$AX$25))/(($AT$25-$AP$25)*($AT$25-$AX$25))</f>
        <v>0</v>
      </c>
      <c r="GQ28" s="161">
        <f>((GN28-$AP$25)*(GN28-$AT$25))/(($AX$25-$AP$25)*($AX$25-$AT$25))</f>
        <v>1</v>
      </c>
      <c r="GR28" s="26">
        <f>GO28*$AR$25+GP28*$AV$25+GQ28*$AZ$25</f>
        <v>-59.44</v>
      </c>
      <c r="GT28" s="159">
        <v>0</v>
      </c>
      <c r="GU28" s="160">
        <v>0</v>
      </c>
      <c r="GV28" s="161">
        <f>((GU28-$AT$26)*(GU28-$AX$26))/(($AP$26-$AT$26)*($AP$26-$AX$26))</f>
        <v>0</v>
      </c>
      <c r="GW28" s="161">
        <f>((GU28-$AP$26)*(GU28-$AX$26))/(($AT$26-$AP$26)*($AT$26-$AX$26))</f>
        <v>0</v>
      </c>
      <c r="GX28" s="161">
        <f>((GU28-$AP$26)*(GU28-$AT$26))/(($AX$26-$AP$26)*($AX$26-$AT$26))</f>
        <v>1</v>
      </c>
      <c r="GY28" s="26">
        <f>GV28*$AR$26+GW28*$AV$26+GX28*$AZ$26</f>
        <v>-534.79999999999995</v>
      </c>
      <c r="HA28" s="159">
        <v>0</v>
      </c>
      <c r="HB28" s="160">
        <v>0</v>
      </c>
      <c r="HC28" s="161">
        <f>((HB28-$AT$27)*(HB28-$AX$27))/(($AP$27-$AT$27)*($AP$27-$AX$27))</f>
        <v>0</v>
      </c>
      <c r="HD28" s="161">
        <f>((HB28-$AP$27)*(HB28-$AX$27))/(($AT$27-$AP$27)*($AT$27-$AX$27))</f>
        <v>0</v>
      </c>
      <c r="HE28" s="161">
        <f>((HB28-$AP$27)*(HB28-$AT$27))/(($AX$27-$AP$27)*($AX$27-$AT$27))</f>
        <v>1</v>
      </c>
      <c r="HF28" s="26">
        <f>HC28*$AR$27+HD28*$AV$27+HE28*$AZ$27</f>
        <v>-653.65</v>
      </c>
      <c r="HH28" s="159">
        <v>0</v>
      </c>
      <c r="HI28" s="160">
        <v>0</v>
      </c>
      <c r="HJ28" s="161">
        <f>((HI28-$AT$28)*(HI28-$AX$28))/(($AP$28-$AT$28)*($AP$28-$AX$28))</f>
        <v>0</v>
      </c>
      <c r="HK28" s="161">
        <f>((HI28-$AP$28)*(HI28-$AX$28))/(($AT$28-$AP$28)*($AT$28-$AX$28))</f>
        <v>0</v>
      </c>
      <c r="HL28" s="161">
        <f>((HI28-$AP$28)*(HI28-$AT$28))/(($AX$28-$AP$28)*($AX$28-$AT$28))</f>
        <v>1</v>
      </c>
      <c r="HM28" s="26">
        <f>HJ28*$AR$28+HK28*$AV$28+HL28*$AZ$28</f>
        <v>-772.52</v>
      </c>
      <c r="HO28" s="159">
        <v>0</v>
      </c>
      <c r="HP28" s="160">
        <v>0</v>
      </c>
      <c r="HQ28" s="161">
        <f>((HP28-$AT$29)*(HP28-$AX$29))/(($AP$29-$AT$29)*($AP$29-$AX$29))</f>
        <v>0</v>
      </c>
      <c r="HR28" s="161">
        <f>((HP28-$AP$29)*(HP28-$AX$29))/(($AT$29-$AP$29)*($AT$29-$AX$29))</f>
        <v>0</v>
      </c>
      <c r="HS28" s="161">
        <f>((HP28-$AP$29)*(HP28-$AT$29))/(($AX$29-$AP$29)*($AX$29-$AT$29))</f>
        <v>1</v>
      </c>
      <c r="HT28" s="26">
        <f>HQ28*$AR$29+HR28*$AV$29+HS28*$AZ$29</f>
        <v>-415.95</v>
      </c>
      <c r="HV28" s="159">
        <v>0</v>
      </c>
      <c r="HW28" s="160">
        <v>0</v>
      </c>
      <c r="HX28" s="161">
        <f>((HW28-$AT$30)*(HW28-$AX$30))/(($AP$30-$AT$30)*($AP$30-$AX$30))</f>
        <v>0</v>
      </c>
      <c r="HY28" s="161">
        <f>((HW28-$AP$30)*(HW28-$AX$30))/(($AT$30-$AP$30)*($AT$30-$AX$30))</f>
        <v>0</v>
      </c>
      <c r="HZ28" s="161">
        <f>((HW28-$AP$30)*(HW28-$AT$30))/(($AX$30-$AP$30)*($AX$30-$AT$30))</f>
        <v>1</v>
      </c>
      <c r="IA28" s="26">
        <f>HX28*$AR$30+HY28*$AV$30+HZ28*$AZ$30</f>
        <v>-297.12</v>
      </c>
      <c r="IC28" s="159">
        <v>0</v>
      </c>
      <c r="ID28" s="160">
        <v>0</v>
      </c>
      <c r="IE28" s="161">
        <f>((ID28-$AT$31)*(ID28-$AX$31))/(($AP$31-$AT$31)*($AP$31-$AX$31))</f>
        <v>0</v>
      </c>
      <c r="IF28" s="161">
        <f>((ID28-$AP$31)*(ID28-$AX$31))/(($AT$31-$AP$31)*($AT$31-$AX$31))</f>
        <v>0</v>
      </c>
      <c r="IG28" s="161">
        <f>((ID28-$AP$31)*(ID28-$AT$31))/(($AX$31-$AP$31)*($AX$31-$AT$31))</f>
        <v>1</v>
      </c>
      <c r="IH28" s="26">
        <f>IE28*$AR$31+IF28*$AV$31+IG28*$AZ$31</f>
        <v>-178.26</v>
      </c>
      <c r="IJ28" s="159">
        <v>0</v>
      </c>
      <c r="IK28" s="160">
        <v>0</v>
      </c>
      <c r="IL28" s="161">
        <f>((IK28-$AT$32)*(IK28-$AX$32))/(($AP$32-$AT$32)*($AP$32-$AX$32))</f>
        <v>0</v>
      </c>
      <c r="IM28" s="161">
        <f>((IK28-$AP$32)*(IK28-$AX$32))/(($AT$32-$AP$32)*($AT$32-$AX$32))</f>
        <v>0</v>
      </c>
      <c r="IN28" s="161">
        <f>((IK28-$AP$32)*(IK28-$AT$32))/(($AX$32-$AP$32)*($AX$32-$AT$32))</f>
        <v>1</v>
      </c>
      <c r="IO28" s="26">
        <f>IL28*$AR$32+IM28*$AV$32+IN28*$AZ$32</f>
        <v>-59.44</v>
      </c>
      <c r="IQ28" s="159">
        <v>0</v>
      </c>
      <c r="IR28" s="160">
        <v>0</v>
      </c>
      <c r="IS28" s="161">
        <f>((IR28-$AT$33)*(IR28-$AX$33))/(($AP$33-$AT$33)*($AP$33-$AX$33))</f>
        <v>0</v>
      </c>
      <c r="IT28" s="161">
        <f>((IR28-$AP$33)*(IR28-$AX$33))/(($AT$33-$AP$33)*($AT$33-$AX$33))</f>
        <v>0</v>
      </c>
      <c r="IU28" s="161">
        <f>((IR28-$AP$33)*(IR28-$AT$33))/(($AX$33-$AP$33)*($AX$33-$AT$33))</f>
        <v>1</v>
      </c>
      <c r="IV28" s="26">
        <f>IS28*$AR$33+IT28*$AV$33+IU28*$AZ$33</f>
        <v>338.02</v>
      </c>
      <c r="IX28" s="159">
        <v>0</v>
      </c>
      <c r="IY28" s="160">
        <v>0</v>
      </c>
      <c r="IZ28" s="161">
        <f>((IY28-$AT$34)*(IY28-$AX$34))/(($AP$34-$AT$34)*($AP$34-$AX$34))</f>
        <v>0</v>
      </c>
      <c r="JA28" s="161">
        <f>((IY28-$AP$34)*(IY28-$AX$34))/(($AT$34-$AP$34)*($AT$34-$AX$34))</f>
        <v>0</v>
      </c>
      <c r="JB28" s="161">
        <f>((IY28-$AP$34)*(IY28-$AT$34))/(($AX$34-$AP$34)*($AX$34-$AT$34))</f>
        <v>1</v>
      </c>
      <c r="JC28" s="26">
        <f>IZ28*$AR$34+JA28*$AV$34+JB28*$AZ$34</f>
        <v>219.22</v>
      </c>
      <c r="JE28" s="159">
        <v>0</v>
      </c>
      <c r="JF28" s="160">
        <v>0</v>
      </c>
      <c r="JG28" s="161">
        <f>((JF28-$AT$35)*(JF28-$AX$35))/(($AP$35-$AT$35)*($AP$35-$AX$35))</f>
        <v>0</v>
      </c>
      <c r="JH28" s="161">
        <f>((JF28-$AP$35)*(JF28-$AX$35))/(($AT$35-$AP$35)*($AT$35-$AX$35))</f>
        <v>0</v>
      </c>
      <c r="JI28" s="161">
        <f>((JF28-$AP$35)*(JF28-$AT$35))/(($AX$35-$AP$35)*($AX$35-$AT$35))</f>
        <v>1</v>
      </c>
      <c r="JJ28" s="26">
        <f>JG28*$AR$35+JH28*$AV$35+JI28*$AZ$35</f>
        <v>100.35</v>
      </c>
      <c r="JL28" s="159">
        <v>0</v>
      </c>
      <c r="JM28" s="160">
        <v>0</v>
      </c>
      <c r="JN28" s="161">
        <f>((JM28-$AT$36)*(JM28-$AX$36))/(($AP$36-$AT$36)*($AP$36-$AX$36))</f>
        <v>0</v>
      </c>
      <c r="JO28" s="161">
        <f>((JM28-$AP$36)*(JM28-$AX$36))/(($AT$36-$AP$36)*($AT$36-$AX$36))</f>
        <v>0</v>
      </c>
      <c r="JP28" s="161">
        <f>((JM28-$AP$36)*(JM28-$AT$36))/(($AX$36-$AP$36)*($AX$36-$AT$36))</f>
        <v>1</v>
      </c>
      <c r="JQ28" s="26">
        <f>JN28*$AR$36+JO28*$AV$36+JP28*$AZ$36</f>
        <v>456.9</v>
      </c>
      <c r="JS28" s="159">
        <v>0</v>
      </c>
      <c r="JT28" s="160">
        <v>0</v>
      </c>
      <c r="JU28" s="161">
        <f>((JT28-$AT$37)*(JT28-$AX$37))/(($AP$37-$AT$37)*($AP$37-$AX$37))</f>
        <v>0</v>
      </c>
      <c r="JV28" s="161">
        <f>((JT28-$AP$37)*(JT28-$AX$37))/(($AT$37-$AP$37)*($AT$37-$AX$37))</f>
        <v>0</v>
      </c>
      <c r="JW28" s="161">
        <f>((JT28-$AP$37)*(JT28-$AT$37))/(($AX$37-$AP$37)*($AX$37-$AT$37))</f>
        <v>1</v>
      </c>
      <c r="JX28" s="26">
        <f>JU28*$AR$37+JV28*$AV$37+JW28*$AZ$37</f>
        <v>575.75</v>
      </c>
      <c r="JZ28" s="159">
        <v>0</v>
      </c>
      <c r="KA28" s="160">
        <v>0</v>
      </c>
      <c r="KB28" s="161">
        <f>((KA28-$AT$38)*(KA28-$AX$38))/(($AP$38-$AT$38)*($AP$38-$AX$38))</f>
        <v>0</v>
      </c>
      <c r="KC28" s="161">
        <f>((KA28-$AP$38)*(KA28-$AX$38))/(($AT$38-$AP$38)*($AT$38-$AX$38))</f>
        <v>0</v>
      </c>
      <c r="KD28" s="161">
        <f>((KA28-$AP$38)*(KA28-$AT$38))/(($AX$38-$AP$38)*($AX$38-$AT$38))</f>
        <v>1</v>
      </c>
      <c r="KE28" s="26">
        <f>KB28*$AR$38+KC28*$AV$38+KD28*$AZ$38</f>
        <v>694.6</v>
      </c>
      <c r="KG28" s="159">
        <v>0</v>
      </c>
      <c r="KH28" s="160">
        <v>0</v>
      </c>
      <c r="KI28" s="161">
        <f>((KH28-$AT$39)*(KH28-$AX$39))/(($AP$39-$AT$39)*($AP$39-$AX$39))</f>
        <v>0</v>
      </c>
      <c r="KJ28" s="161">
        <f>((KH28-$AP$39)*(KH28-$AX$39))/(($AT$39-$AP$39)*($AT$39-$AX$39))</f>
        <v>0</v>
      </c>
      <c r="KK28" s="161">
        <f>((KH28-$AP$39)*(KH28-$AT$39))/(($AX$39-$AP$39)*($AX$39-$AT$39))</f>
        <v>1</v>
      </c>
      <c r="KL28" s="26">
        <f>KI28*$AR$39+KJ28*$AV$39+KK28*$AZ$39</f>
        <v>813.42</v>
      </c>
      <c r="KN28" s="159">
        <v>0</v>
      </c>
      <c r="KO28" s="160">
        <v>0</v>
      </c>
      <c r="KP28" s="161">
        <f>((KO28-$AT$40)*(KO28-$AX$40))/(($AP$40-$AT$40)*($AP$40-$AX$40))</f>
        <v>0</v>
      </c>
      <c r="KQ28" s="161">
        <f>((KO28-$AP$40)*(KO28-$AX$40))/(($AT$40-$AP$40)*($AT$40-$AX$40))</f>
        <v>0</v>
      </c>
      <c r="KR28" s="161">
        <f>((KO28-$AP$40)*(KO28-$AT$40))/(($AX$40-$AP$40)*($AX$40-$AT$40))</f>
        <v>1</v>
      </c>
      <c r="KS28" s="26">
        <f>KP28*$AR$40+KQ28*$AV$40+KR28*$AZ$40</f>
        <v>338.02</v>
      </c>
      <c r="KU28" s="159">
        <v>0</v>
      </c>
      <c r="KV28" s="160">
        <v>0</v>
      </c>
      <c r="KW28" s="161">
        <f>((KV28-$AT$41)*(KV28-$AX$41))/(($AP$41-$AT$41)*($AP$41-$AX$41))</f>
        <v>0</v>
      </c>
      <c r="KX28" s="161">
        <f>((KV28-$AP$41)*(KV28-$AX$41))/(($AT$41-$AP$41)*($AT$41-$AX$41))</f>
        <v>0</v>
      </c>
      <c r="KY28" s="161">
        <f>((KV28-$AP$41)*(KV28-$AT$41))/(($AX$41-$AP$41)*($AX$41-$AT$41))</f>
        <v>1</v>
      </c>
      <c r="KZ28" s="26">
        <f>KW28*$AR$41+KX28*$AV$41+KY28*$AZ$41</f>
        <v>219.22</v>
      </c>
      <c r="LB28" s="159">
        <v>0</v>
      </c>
      <c r="LC28" s="160">
        <v>0</v>
      </c>
      <c r="LD28" s="161">
        <f>((LC28-$AT$42)*(LC28-$AX$42))/(($AP$42-$AT$42)*($AP$42-$AX$42))</f>
        <v>0</v>
      </c>
      <c r="LE28" s="161">
        <f>((LC28-$AP$42)*(LC28-$AX$42))/(($AT$42-$AP$42)*($AT$42-$AX$42))</f>
        <v>0</v>
      </c>
      <c r="LF28" s="161">
        <f>((LC28-$AP$42)*(LC28-$AT$42))/(($AX$42-$AP$42)*($AX$42-$AT$42))</f>
        <v>1</v>
      </c>
      <c r="LG28" s="26">
        <f>LD28*$AR$42+LE28*$AV$42+LF28*$AZ$42</f>
        <v>100.35</v>
      </c>
      <c r="LI28" s="159">
        <v>0</v>
      </c>
      <c r="LJ28" s="160">
        <v>0</v>
      </c>
      <c r="LK28" s="161">
        <f>((LJ28-$AT$43)*(LJ28-$AX$43))/(($AP$43-$AT$43)*($AP$43-$AX$43))</f>
        <v>0</v>
      </c>
      <c r="LL28" s="161">
        <f>((LJ28-$AP$43)*(LJ28-$AX$43))/(($AT$43-$AP$43)*($AT$43-$AX$43))</f>
        <v>0</v>
      </c>
      <c r="LM28" s="161">
        <f>((LJ28-$AP$43)*(LJ28-$AT$43))/(($AX$43-$AP$43)*($AX$43-$AT$43))</f>
        <v>1</v>
      </c>
      <c r="LN28" s="26">
        <f>LK28*$AR$43+LL28*$AV$43+LM28*$AZ$43</f>
        <v>456.9</v>
      </c>
      <c r="LP28" s="159">
        <v>0</v>
      </c>
      <c r="LQ28" s="160">
        <v>0</v>
      </c>
      <c r="LR28" s="161">
        <f>((LQ28-$AT$44)*(LQ28-$AX$44))/(($AP$44-$AT$44)*($AP$44-$AX$44))</f>
        <v>0</v>
      </c>
      <c r="LS28" s="161">
        <f>((LQ28-$AP$44)*(LQ28-$AX$44))/(($AT$44-$AP$44)*($AT$44-$AX$44))</f>
        <v>0</v>
      </c>
      <c r="LT28" s="161">
        <f>((LQ28-$AP$44)*(LQ28-$AT$44))/(($AX$44-$AP$44)*($AX$44-$AT$44))</f>
        <v>1</v>
      </c>
      <c r="LU28" s="26">
        <f>LR28*$AR$44+LS28*$AV$44+LT28*$AZ$44</f>
        <v>575.75</v>
      </c>
      <c r="LW28" s="159">
        <v>0</v>
      </c>
      <c r="LX28" s="160">
        <v>0</v>
      </c>
      <c r="LY28" s="161">
        <f>((LX28-$AT$45)*(LX28-$AX$45))/(($AP$45-$AT$45)*($AP$45-$AX$45))</f>
        <v>0</v>
      </c>
      <c r="LZ28" s="161">
        <f>((LX28-$AP$45)*(LX28-$AX$45))/(($AT$45-$AP$45)*($AT$45-$AX$45))</f>
        <v>0</v>
      </c>
      <c r="MA28" s="161">
        <f>((LX28-$AP$45)*(LX28-$AT$45))/(($AX$45-$AP$45)*($AX$45-$AT$45))</f>
        <v>1</v>
      </c>
      <c r="MB28" s="26">
        <f>LY28*$AR$45+LZ28*$AV$45+MA28*$AZ$45</f>
        <v>694.6</v>
      </c>
      <c r="MD28" s="159">
        <v>0</v>
      </c>
      <c r="ME28" s="160">
        <v>0</v>
      </c>
      <c r="MF28" s="161">
        <f>((ME28-$AT$46)*(ME28-$AX$46))/(($AP$46-$AT$46)*($AP$46-$AX$46))</f>
        <v>0</v>
      </c>
      <c r="MG28" s="161">
        <f>((ME28-$AP$46)*(ME28-$AX$46))/(($AT$46-$AP$46)*($AT$46-$AX$46))</f>
        <v>0</v>
      </c>
      <c r="MH28" s="161">
        <f>((ME28-$AP$46)*(ME28-$AT$46))/(($AX$46-$AP$46)*($AX$46-$AT$46))</f>
        <v>1</v>
      </c>
      <c r="MI28" s="26">
        <f>MF28*$AR$46+MG28*$AV$46+MH28*$AZ$46</f>
        <v>813.42</v>
      </c>
      <c r="MK28" s="159">
        <v>0</v>
      </c>
      <c r="ML28" s="160">
        <v>0</v>
      </c>
      <c r="MM28" s="161">
        <f>((ML28-$AT$47)*(ML28-$AX$47))/(($AP$47-$AT$47)*($AP$47-$AX$47))</f>
        <v>0</v>
      </c>
      <c r="MN28" s="161">
        <f>((ML28-$AP$47)*(ML28-$AX$47))/(($AT$47-$AP$47)*($AT$47-$AX$47))</f>
        <v>0</v>
      </c>
      <c r="MO28" s="161">
        <f>((ML28-$AP$47)*(ML28-$AT$47))/(($AX$47-$AP$47)*($AX$47-$AT$47))</f>
        <v>1</v>
      </c>
      <c r="MP28" s="26">
        <f>MM28*$AR$47+MN28*$AV$47+MO28*$AZ$47</f>
        <v>-575.75</v>
      </c>
      <c r="MR28" s="159">
        <v>0</v>
      </c>
      <c r="MS28" s="160">
        <v>0</v>
      </c>
      <c r="MT28" s="161">
        <f>((MS28-$AT$48)*(MS28-$AX$48))/(($AP$48-$AT$48)*($AP$48-$AX$48))</f>
        <v>0</v>
      </c>
      <c r="MU28" s="161">
        <f>((MS28-$AP$48)*(MS28-$AX$48))/(($AT$48-$AP$48)*($AT$48-$AX$48))</f>
        <v>0</v>
      </c>
      <c r="MV28" s="161">
        <f>((MS28-$AP$48)*(MS28-$AT$48))/(($AX$48-$AP$48)*($AX$48-$AT$48))</f>
        <v>1</v>
      </c>
      <c r="MW28" s="26">
        <f>MT28*$AR$48+MU28*$AV$48+MV28*$AZ$48</f>
        <v>-694.58</v>
      </c>
      <c r="MY28" s="159">
        <v>0</v>
      </c>
      <c r="MZ28" s="160">
        <v>0</v>
      </c>
      <c r="NA28" s="161">
        <f>((MZ28-$AT$49)*(MZ28-$AX$49))/(($AP$49-$AT$49)*($AP$49-$AX$49))</f>
        <v>0</v>
      </c>
      <c r="NB28" s="161">
        <f>((MZ28-$AP$49)*(MZ28-$AX$49))/(($AT$49-$AP$49)*($AT$49-$AX$49))</f>
        <v>0</v>
      </c>
      <c r="NC28" s="161">
        <f>((MZ28-$AP$49)*(MZ28-$AT$49))/(($AX$49-$AP$49)*($AX$49-$AT$49))</f>
        <v>1</v>
      </c>
      <c r="ND28" s="26">
        <f>NA28*$AR$49+NB28*$AV$49+NC28*$AZ$49</f>
        <v>-813.43</v>
      </c>
      <c r="NF28" s="159">
        <v>0</v>
      </c>
      <c r="NG28" s="160">
        <v>0</v>
      </c>
      <c r="NH28" s="161">
        <f>((NG28-$AT$50)*(NG28-$AX$50))/(($AP$50-$AT$50)*($AP$50-$AX$50))</f>
        <v>0</v>
      </c>
      <c r="NI28" s="161">
        <f>((NG28-$AP$50)*(NG28-$AX$50))/(($AT$50-$AP$50)*($AT$50-$AX$50))</f>
        <v>0</v>
      </c>
      <c r="NJ28" s="161">
        <f>((NG28-$AP$50)*(NG28-$AT$50))/(($AX$50-$AP$50)*($AX$50-$AT$50))</f>
        <v>1</v>
      </c>
      <c r="NK28" s="26">
        <f>NH28*$AR$50+NI28*$AV$50+NJ28*$AZ$50</f>
        <v>-456.89</v>
      </c>
      <c r="NM28" s="159">
        <v>0</v>
      </c>
      <c r="NN28" s="160">
        <v>0</v>
      </c>
      <c r="NO28" s="161">
        <f>((NN28-$AT$51)*(NN28-$AX$51))/(($AP$51-$AT$51)*($AP$51-$AX$51))</f>
        <v>0</v>
      </c>
      <c r="NP28" s="161">
        <f>((NN28-$AP$51)*(NN28-$AX$51))/(($AT$51-$AP$51)*($AT$51-$AX$51))</f>
        <v>0</v>
      </c>
      <c r="NQ28" s="161">
        <f>((NN28-$AP$51)*(NN28-$AT$51))/(($AX$51-$AP$51)*($AX$51-$AT$51))</f>
        <v>1</v>
      </c>
      <c r="NR28" s="26">
        <f>NO28*$AR$51+NP28*$AV$51+NQ28*$AZ$51</f>
        <v>-338.02</v>
      </c>
      <c r="NT28" s="159">
        <v>0</v>
      </c>
      <c r="NU28" s="160">
        <v>0</v>
      </c>
      <c r="NV28" s="161">
        <f>((NU28-$AT$52)*(NU28-$AX$52))/(($AP$52-$AT$52)*($AP$52-$AX$52))</f>
        <v>0</v>
      </c>
      <c r="NW28" s="161">
        <f>((NU28-$AP$52)*(NU28-$AX$52))/(($AT$52-$AP$52)*($AT$52-$AX$52))</f>
        <v>0</v>
      </c>
      <c r="NX28" s="161">
        <f>((NU28-$AP$52)*(NU28-$AT$52))/(($AX$52-$AP$52)*($AX$52-$AT$52))</f>
        <v>1</v>
      </c>
      <c r="NY28" s="26">
        <f>NV28*$AR$52+NW28*$AV$52+NX28*$AZ$52</f>
        <v>-219.22</v>
      </c>
      <c r="OA28" s="159">
        <v>0</v>
      </c>
      <c r="OB28" s="160">
        <v>0</v>
      </c>
      <c r="OC28" s="161">
        <f>((OB28-$AT$53)*(OB28-$AX$53))/(($AP$53-$AT$53)*($AP$53-$AX$53))</f>
        <v>0</v>
      </c>
      <c r="OD28" s="161">
        <f>((OB28-$AP$53)*(OB28-$AX$53))/(($AT$53-$AP$53)*($AT$53-$AX$53))</f>
        <v>0</v>
      </c>
      <c r="OE28" s="161">
        <f>((OB28-$AP$53)*(OB28-$AT$53))/(($AX$53-$AP$53)*($AX$53-$AT$53))</f>
        <v>1</v>
      </c>
      <c r="OF28" s="26">
        <f>OC28*$AR$53+OD28*$AV$53+OE28*$AZ$53</f>
        <v>-100.32</v>
      </c>
      <c r="OH28" s="159">
        <v>0</v>
      </c>
      <c r="OI28" s="160">
        <v>0</v>
      </c>
      <c r="OJ28" s="161">
        <f>((OI28-$AT$54)*(OI28-$AX$54))/(($AP$54-$AT$54)*($AP$54-$AX$54))</f>
        <v>0</v>
      </c>
      <c r="OK28" s="161">
        <f>((OI28-$AP$54)*(OI28-$AX$54))/(($AT$54-$AP$54)*($AT$54-$AX$54))</f>
        <v>0</v>
      </c>
      <c r="OL28" s="161">
        <f>((OI28-$AP$54)*(OI28-$AT$54))/(($AX$54-$AP$54)*($AX$54-$AT$54))</f>
        <v>1</v>
      </c>
      <c r="OM28" s="26">
        <f>OJ28*$AR$54+OK28*$AV$54+OL28*$AZ$54</f>
        <v>-575.75</v>
      </c>
      <c r="OO28" s="159">
        <v>0</v>
      </c>
      <c r="OP28" s="160">
        <v>0</v>
      </c>
      <c r="OQ28" s="161">
        <f>((OP28-$AT$55)*(OP28-$AX$55))/(($AP$55-$AT$55)*($AP$55-$AX$55))</f>
        <v>0</v>
      </c>
      <c r="OR28" s="161">
        <f>((OP28-$AP$55)*(OP28-$AX$55))/(($AT$55-$AP$55)*($AT$55-$AX$55))</f>
        <v>0</v>
      </c>
      <c r="OS28" s="161">
        <f>((OP28-$AP$55)*(OP28-$AT$55))/(($AX$55-$AP$55)*($AX$55-$AT$55))</f>
        <v>1</v>
      </c>
      <c r="OT28" s="26">
        <f>OQ28*$AR$55+OR28*$AV$55+OS28*$AZ$55</f>
        <v>-694.58</v>
      </c>
      <c r="OV28" s="159">
        <v>0</v>
      </c>
      <c r="OW28" s="160">
        <v>0</v>
      </c>
      <c r="OX28" s="161">
        <f>((OW28-$AT$56)*(OW28-$AX$56))/(($AP$56-$AT$56)*($AP$56-$AX$56))</f>
        <v>0</v>
      </c>
      <c r="OY28" s="161">
        <f>((OW28-$AP$56)*(OW28-$AX$56))/(($AT$56-$AP$56)*($AT$56-$AX$56))</f>
        <v>0</v>
      </c>
      <c r="OZ28" s="161">
        <f>((OW28-$AP$56)*(OW28-$AT$56))/(($AX$56-$AP$56)*($AX$56-$AT$56))</f>
        <v>1</v>
      </c>
      <c r="PA28" s="26">
        <f>OX28*$AR$56+OY28*$AV$56+OZ28*$AZ$56</f>
        <v>-813.43</v>
      </c>
      <c r="PC28" s="159">
        <v>0</v>
      </c>
      <c r="PD28" s="160">
        <v>0</v>
      </c>
      <c r="PE28" s="161">
        <f>((PD28-$AT$57)*(PD28-$AX$57))/(($AP$57-$AT$57)*($AP$57-$AX$57))</f>
        <v>0</v>
      </c>
      <c r="PF28" s="161">
        <f>((PD28-$AP$57)*(PD28-$AX$57))/(($AT$57-$AP$57)*($AT$57-$AX$57))</f>
        <v>0</v>
      </c>
      <c r="PG28" s="161">
        <f>((PD28-$AP$57)*(PD28-$AT$57))/(($AX$57-$AP$57)*($AX$57-$AT$57))</f>
        <v>1</v>
      </c>
      <c r="PH28" s="26">
        <f>PE28*$AR$57+PF28*$AV$57+PG28*$AZ$57</f>
        <v>-456.89</v>
      </c>
      <c r="PJ28" s="159">
        <v>0</v>
      </c>
      <c r="PK28" s="160">
        <v>0</v>
      </c>
      <c r="PL28" s="161">
        <f>((PK28-$AT$58)*(PK28-$AX$58))/(($AP$58-$AT$58)*($AP$58-$AX$58))</f>
        <v>0</v>
      </c>
      <c r="PM28" s="161">
        <f>((PK28-$AP$58)*(PK28-$AX$58))/(($AT$58-$AP$58)*($AT$58-$AX$58))</f>
        <v>0</v>
      </c>
      <c r="PN28" s="161">
        <f>((PK28-$AP$58)*(PK28-$AT$58))/(($AX$58-$AP$58)*($AX$58-$AT$58))</f>
        <v>1</v>
      </c>
      <c r="PO28" s="26">
        <f>PL28*$AR$58+PM28*$AV$58+PN28*$AZ$58</f>
        <v>-338.02</v>
      </c>
      <c r="PQ28" s="159">
        <v>0</v>
      </c>
      <c r="PR28" s="160">
        <v>0</v>
      </c>
      <c r="PS28" s="161">
        <f>((PR28-$AT$59)*(PR28-$AX$59))/(($AP$59-$AT$59)*($AP$59-$AX$59))</f>
        <v>0</v>
      </c>
      <c r="PT28" s="161">
        <f>((PR28-$AP$59)*(PR28-$AX$59))/(($AT$59-$AP$59)*($AT$59-$AX$59))</f>
        <v>0</v>
      </c>
      <c r="PU28" s="161">
        <f>((PR28-$AP$59)*(PR28-$AT$59))/(($AX$59-$AP$59)*($AX$59-$AT$59))</f>
        <v>1</v>
      </c>
      <c r="PV28" s="26">
        <f>PS28*$AR$59+PT28*$AV$59+PU28*$AZ$59</f>
        <v>-219.22</v>
      </c>
      <c r="PX28" s="159">
        <v>0</v>
      </c>
      <c r="PY28" s="160">
        <v>0</v>
      </c>
      <c r="PZ28" s="161">
        <f>((PY28-$AT$60)*(PY28-$AX$60))/(($AP$60-$AT$60)*($AP$60-$AX$60))</f>
        <v>0</v>
      </c>
      <c r="QA28" s="161">
        <f>((PY28-$AP$60)*(PY28-$AX$60))/(($AT$60-$AP$60)*($AT$60-$AX$60))</f>
        <v>0</v>
      </c>
      <c r="QB28" s="161">
        <f>((PY28-$AP$60)*(PY28-$AT$60))/(($AX$60-$AP$60)*($AX$60-$AT$60))</f>
        <v>1</v>
      </c>
      <c r="QC28" s="26">
        <f>PZ28*$AR$60+QA28*$AV$60+QB28*$AZ$60</f>
        <v>-100.32</v>
      </c>
      <c r="QE28" s="159">
        <v>2</v>
      </c>
      <c r="QF28" s="162">
        <v>1</v>
      </c>
      <c r="QG28" s="307" t="s">
        <v>21</v>
      </c>
      <c r="QH28" s="12">
        <v>0</v>
      </c>
      <c r="QI28" s="161">
        <f>(($F$13-$Z$11)*($F$13-$AD$11))/(($V$11-$Z$11)*($V$11-$AD$11))</f>
        <v>1.0492527539878388E-2</v>
      </c>
      <c r="QJ28" s="161">
        <f>(($F$13-$V$11)*($F$13-$AD$11))/(($Z$11-$V$11)*($Z$11-$AD$11))</f>
        <v>-4.1547304075740712E-2</v>
      </c>
      <c r="QK28" s="161">
        <f>(($F$13-$V$11)*($F$13-$Z$11))/(($AD$11-$V$11)*($AD$11-$Z$11))</f>
        <v>1.0310547765358622</v>
      </c>
      <c r="QL28" s="92">
        <f>QI28*$X$11+QJ28*$AB$11+QK28*$AF$11</f>
        <v>623.14036053070095</v>
      </c>
      <c r="QM28" s="16">
        <f>$V$11</f>
        <v>249</v>
      </c>
      <c r="QN28" s="16">
        <f>$AF$11</f>
        <v>631.37</v>
      </c>
      <c r="QO28" s="167">
        <f t="shared" si="257"/>
        <v>4.8303724018718937E-3</v>
      </c>
      <c r="QP28" s="34"/>
      <c r="QQ28" s="159">
        <v>2</v>
      </c>
      <c r="QR28" s="162">
        <v>1</v>
      </c>
      <c r="QS28" s="307" t="s">
        <v>21</v>
      </c>
      <c r="QT28" s="12">
        <v>0</v>
      </c>
      <c r="QU28" s="161">
        <f>(($F$13-$AT$11)*($F$13-$AX$11))/(($AP$11-$AT$11)*($AP$11-$AX$11))</f>
        <v>0.17998821574583607</v>
      </c>
      <c r="QV28" s="161">
        <f>(($F$13-$AP$11)*($F$13-$AX$11))/(($AT$11-$AP$11)*($AT$11-$AX$11))</f>
        <v>-0.6409863107452396</v>
      </c>
      <c r="QW28" s="161">
        <f>(($F$13-$AP$11)*($F$13-$AT$11))/(($AX$11-$AP$11)*($AX$11-$AT$11))</f>
        <v>1.4609980949994035</v>
      </c>
      <c r="QX28" s="92">
        <f>QU28*$AR$11+QV28*$AV$11+QW28*$AZ$11</f>
        <v>614.42539041667817</v>
      </c>
      <c r="QY28" s="16">
        <f>$AP$11</f>
        <v>18.22</v>
      </c>
      <c r="QZ28" s="16">
        <f>$AZ$11</f>
        <v>772.52</v>
      </c>
      <c r="RA28" s="163">
        <f t="shared" si="258"/>
        <v>4.8988860925144075E-3</v>
      </c>
    </row>
    <row r="29" spans="2:469" ht="15" customHeight="1">
      <c r="B29" s="292"/>
      <c r="C29" s="313"/>
      <c r="D29" s="313"/>
      <c r="E29" s="3" t="s">
        <v>323</v>
      </c>
      <c r="F29" s="169"/>
      <c r="G29" s="175" t="s">
        <v>72</v>
      </c>
      <c r="H29" s="176">
        <v>7</v>
      </c>
      <c r="I29" s="177" t="str">
        <f>I28</f>
        <v>-</v>
      </c>
      <c r="J29" s="178" t="s">
        <v>318</v>
      </c>
      <c r="K29" s="179" t="str">
        <f>IF(ISBLANK(F29),"-",(IF((IF(I28=1,((IF(F30=30,$RA$144,IF(F30=60,$RA$148,IF(F30=90,$RA$152,IF(F30=-30,$RA$156,IF(F30=-60,$RA$160,IF(F30=-90,$RA$164,IF(F30=0,$RA$168,(IF(AND(F30&gt;60,F30&lt;90),MAX($RA$148,$RA$152),IF(AND(F30&gt;30,F30&lt;60),MAX($RA$144,$RA$148),IF(AND(F30&gt;0,F30&lt;30),MAX($RA$168,$RA$144),IF(AND(F30&gt;-30,F30&lt;0),MAX($RA$156,$RA$168),IF(AND(F30&gt;-60,F30&lt;-30),MAX($RA$160,$RA$156),IF(AND(F30&gt;-90,F30&lt;-60),MAX($RA$164,$RA$160),"-")))))))))))))))),IF(I28=2,((IF(F30=30,$RA$145,IF(F30=60,$RA$149,IF(F30=90,$RA$153,IF(F30=-30,$RA$157,IF(F30=-60,$RA$161,IF(F30=-90,$RA$165,IF(F30=0,$RA$169,(IF(AND(F30&gt;60,F30&lt;90),MAX($RA$149,$RA$153),IF(AND(F30&gt;30,F30&lt;60),MAX($RA$145,$RA$149),IF(AND(F30&gt;0,F30&lt;30),MAX($RA$169,$RA$145),IF(AND(F30&gt;-30,F30&lt;0),MAX($RA$157,$RA$169),IF(AND(F30&gt;-60,F30&lt;-30),MAX($RA$161,$RA$157),IF(AND(F30&gt;-90,F30&lt;-60),MAX($RA$165,$RA$161),"-")))))))))))))))),IF(I28=3,((IF(F30=30,$RA$146,IF(F30=60,$RA$150,IF(F30=90,$RA$154,IF(F30=-30,$RA$158,IF(F30=-60,$RA$162,IF(F30=-90,$RA$166,IF(F30=0,$RA$170,(IF(AND(F30&gt;60,F30&lt;90),MAX($RA$150,$RA$154),IF(AND(F30&gt;30,F30&lt;60),MAX($RA$146,$RA$150),IF(AND(F30&gt;0,F30&lt;30),MAX($RA$170,$RA$146),IF(AND(F30&gt;-30,F30&lt;0),MAX($RA$158,$RA$170),IF(AND(F30&gt;-60,F30&lt;-30),MAX($RA$162,$RA$158),IF(AND(F30&gt;-90,F30&lt;-60),MAX($RA$166,$RA$162),"-")))))))))))))))),IF(I28=4,((IF(F30=30,$RA$147,IF(F30=60,$RA$151,IF(F30=90,$RA$155,IF(F30=-30,$RA$159,IF(F30=-60,$RA$163,IF(F30=-90,$RA$167,IF(F30=0,$RA$171,(IF(AND(F30&gt;60,F30&lt;90),MAX($RA$151,$RA$155),IF(AND(F30&gt;30,F30&lt;60),MAX($RA$147,$RA$151),IF(AND(F30&gt;0,F30&lt;30),MAX($RA$171,$RA$147),IF(AND(F30&gt;-30,F30&lt;0),MAX($RA$159,$RA$171),IF(AND(F30&gt;-60,F30&lt;-30),MAX($RA$163,$RA$159),IF(AND(F30&gt;-90,F30&lt;-60),MAX($RA$167,$RA$163),"-")))))))))))))))),"-")))))&lt;=1,"aprovado","reprovado")))</f>
        <v>-</v>
      </c>
      <c r="L29" s="179" t="str">
        <f>IF(ISBLANK(F29),"-",(IF((IF(I28=1,((IF(F30=30,$QO$144,IF(F30=60,$QO$148,IF(F30=90,$QO$152,IF(F30=-30,$QO$156,IF(F30=-60,$QO$160,IF(F30=-90,$QO$164,IF(F30=0,$QO$168,(IF(AND(F30&gt;60,F30&lt;90),MAX($QO$148,$QO$152),IF(AND(F30&gt;30,F30&lt;60),MAX($QO$144,$QO$148),IF(AND(F30&gt;0,F30&lt;30),MAX($QO$168,$QO$144),IF(AND(F30&gt;-30,F30&lt;0),MAX($QO$156,$QO$168),IF(AND(F30&gt;-60,F30&lt;-30),MAX($QO$160,$QO$156),IF(AND(F30&gt;-90,F30&lt;-60),MAX($QO$164,$QO$160),"-")))))))))))))))),IF(I28=2,((IF(F30=30,$QO$145,IF(F30=60,$QO$149,IF(F30=90,$QO$153,IF(F30=-30,$QO$157,IF(F30=-60,$QO$161,IF(F30=-90,$QO$165,IF(F30=0,$QO$169,(IF(AND(F30&gt;60,F30&lt;90),MAX($QO$149,$QO$153),IF(AND(F30&gt;30,F30&lt;60),MAX($QO$145,$QO$149),IF(AND(F30&gt;0,F30&lt;30),MAX($QO$169,$QO$145),IF(AND(F30&gt;-30,F30&lt;0),MAX($QO$157,$QO$169),IF(AND(F30&gt;-60,F30&lt;-30),MAX($QO$161,$QO$157),IF(AND(F30&gt;-90,F30&lt;-60),MAX($QO$165,$QO$161),"-")))))))))))))))),IF(I28=3,((IF(F30=30,$QO$146,IF(F30=60,$QO$150,IF(F30=90,$QO$154,IF(F30=-30,$QO$158,IF(F30=-60,$QO$162,IF(F30=-90,$QO$166,IF(F30=0,$QO$170,(IF(AND(F30&gt;60,F30&lt;90),MAX($QO$150,$QO$154),IF(AND(F30&gt;30,F30&lt;60),MAX($QO$146,$QO$150),IF(AND(F30&gt;0,F30&lt;30),MAX($QO$170,$QO$146),IF(AND(F30&gt;-30,F30&lt;0),MAX($QO$158,$QO$170),IF(AND(F30&gt;-60,F30&lt;-30),MAX($QO$162,$QO$158),IF(AND(F30&gt;-90,F30&lt;-60),MAX($QO$166,$QO$162),"-")))))))))))))))),IF(I28=4,((IF(F30=30,$QO$147,IF(F30=60,$QO$151,IF(F30=90,$QO$155,IF(F30=-30,$QO$159,IF(F30=-60,$QO$163,IF(F30=-90,$QO$167,IF(F30=0,$QO$171,(IF(AND(F30&gt;60,F30&lt;90),MAX($QO$151,$QO$155),IF(AND(F30&gt;30,F30&lt;60),MAX($QO$147,$QO$151),IF(AND(F30&gt;0,F30&lt;30),MAX($QO$171,$QO$147),IF(AND(F30&gt;-30,F30&lt;0),MAX($QO$159,$QO$171),IF(AND(F30&gt;-60,F30&lt;-30),MAX($QO$163,$QO$159),IF(AND(F30&gt;-90,F30&lt;-60),MAX($QO$167,$QO$163),"-")))))))))))))))),"-")))))&lt;=1,"aprovado","reprovado")))</f>
        <v>-</v>
      </c>
      <c r="M29" s="316"/>
      <c r="O29" s="159">
        <v>25</v>
      </c>
      <c r="P29" s="164" t="s">
        <v>204</v>
      </c>
      <c r="Q29" s="164" t="s">
        <v>329</v>
      </c>
      <c r="R29" s="12">
        <v>-60</v>
      </c>
      <c r="S29" s="164" t="s">
        <v>299</v>
      </c>
      <c r="T29" s="162">
        <v>0</v>
      </c>
      <c r="U29" s="8" t="s">
        <v>71</v>
      </c>
      <c r="V29" s="101">
        <f>Gooseneck!$M$23</f>
        <v>406.67</v>
      </c>
      <c r="W29" s="111" t="s">
        <v>72</v>
      </c>
      <c r="X29" s="101">
        <v>0</v>
      </c>
      <c r="Y29" s="111" t="s">
        <v>72</v>
      </c>
      <c r="Z29" s="101">
        <f>Gooseneck!$M$60</f>
        <v>203.33500000000001</v>
      </c>
      <c r="AA29" s="111" t="s">
        <v>72</v>
      </c>
      <c r="AB29" s="101">
        <f>Gooseneck!$O$60</f>
        <v>-310.54000000000002</v>
      </c>
      <c r="AC29" s="111" t="s">
        <v>72</v>
      </c>
      <c r="AD29" s="101">
        <v>0</v>
      </c>
      <c r="AE29" s="111" t="s">
        <v>72</v>
      </c>
      <c r="AF29" s="101">
        <f>Gooseneck!$O$52</f>
        <v>-495</v>
      </c>
      <c r="AG29" s="165" t="s">
        <v>72</v>
      </c>
      <c r="AH29" s="166"/>
      <c r="AI29" s="159">
        <v>25</v>
      </c>
      <c r="AJ29" s="164" t="s">
        <v>204</v>
      </c>
      <c r="AK29" s="164" t="s">
        <v>329</v>
      </c>
      <c r="AL29" s="12">
        <v>-60</v>
      </c>
      <c r="AM29" s="164" t="s">
        <v>299</v>
      </c>
      <c r="AN29" s="162">
        <v>0</v>
      </c>
      <c r="AO29" s="8" t="s">
        <v>71</v>
      </c>
      <c r="AP29" s="101">
        <f>'Conector@11000 psi'!$M$23</f>
        <v>127.52</v>
      </c>
      <c r="AQ29" s="111" t="s">
        <v>72</v>
      </c>
      <c r="AR29" s="101">
        <v>0</v>
      </c>
      <c r="AS29" s="111" t="s">
        <v>72</v>
      </c>
      <c r="AT29" s="101">
        <f>'Conector@11000 psi'!$M$60</f>
        <v>63.76</v>
      </c>
      <c r="AU29" s="111" t="s">
        <v>72</v>
      </c>
      <c r="AV29" s="101">
        <f>'Conector@11000 psi'!$O$60</f>
        <v>-208</v>
      </c>
      <c r="AW29" s="111" t="s">
        <v>72</v>
      </c>
      <c r="AX29" s="101">
        <v>0</v>
      </c>
      <c r="AY29" s="111" t="s">
        <v>72</v>
      </c>
      <c r="AZ29" s="101">
        <f>'Conector@11000 psi'!$O$52</f>
        <v>-415.95</v>
      </c>
      <c r="BA29" s="165" t="s">
        <v>72</v>
      </c>
      <c r="BC29" s="159">
        <v>1</v>
      </c>
      <c r="BD29" s="160">
        <f>($AP$5/($BC$48-BC28))</f>
        <v>8.1974999999999998</v>
      </c>
      <c r="BE29" s="161">
        <f t="shared" ref="BE29:BE48" si="285">((BD29-$AT$5)*(BD29-$AX$5))/(($AP$5-$AT$5)*($AP$5-$AX$5))</f>
        <v>-4.4999999999999998E-2</v>
      </c>
      <c r="BF29" s="161">
        <f t="shared" ref="BF29:BF48" si="286">((BD29-$AP$5)*(BD29-$AX$5))/(($AT$5-$AP$5)*($AT$5-$AX$5))</f>
        <v>0.19</v>
      </c>
      <c r="BG29" s="161">
        <f t="shared" ref="BG29:BG48" si="287">((BD29-$AP$5)*(BD29-$AT$5))/(($AX$5-$AP$5)*($AX$5-$AT$5))</f>
        <v>0.85499999999999998</v>
      </c>
      <c r="BH29" s="26">
        <f t="shared" ref="BH29:BH48" si="288">BE29*$AR$5+BF29*$AV$5+BG29*$AZ$5</f>
        <v>361.30020000000002</v>
      </c>
      <c r="BJ29" s="159">
        <v>1</v>
      </c>
      <c r="BK29" s="160">
        <f>($AP$6/($BJ$48-BJ28))</f>
        <v>10.019499999999999</v>
      </c>
      <c r="BL29" s="161">
        <f t="shared" ref="BL29:BL48" si="289">((BK29-$AT$6)*(BK29-$AX$6))/(($AP$6-$AT$6)*($AP$6-$AX$6))</f>
        <v>-4.4999999999999998E-2</v>
      </c>
      <c r="BM29" s="161">
        <f t="shared" ref="BM29:BM48" si="290">((BK29-$AP$6)*(BK29-$AX$6))/(($AT$6-$AP$6)*($AT$6-$AX$6))</f>
        <v>0.19000000000000003</v>
      </c>
      <c r="BN29" s="161">
        <f t="shared" ref="BN29:BN48" si="291">((BK29-$AP$6)*(BK29-$AT$6))/(($AX$6-$AP$6)*($AX$6-$AT$6))</f>
        <v>0.8550000000000002</v>
      </c>
      <c r="BO29" s="26">
        <f t="shared" ref="BO29:BO48" si="292">BL29*$AR$6+BM29*$AV$6+BN29*$AZ$6</f>
        <v>248.38510000000002</v>
      </c>
      <c r="BQ29" s="159">
        <v>1</v>
      </c>
      <c r="BR29" s="160">
        <f>($AP$7/($BQ$48-BQ28))</f>
        <v>11.840999999999999</v>
      </c>
      <c r="BS29" s="161">
        <f t="shared" ref="BS29:BS48" si="293">((BR29-$AT$7)*(BR29-$AX$7))/(($AP$7-$AT$7)*($AP$7-$AX$7))</f>
        <v>-4.4999999999999998E-2</v>
      </c>
      <c r="BT29" s="161">
        <f t="shared" ref="BT29:BT48" si="294">((BR29-$AP$7)*(BR29-$AX$7))/(($AT$7-$AP$7)*($AT$7-$AX$7))</f>
        <v>0.19</v>
      </c>
      <c r="BU29" s="161">
        <f t="shared" ref="BU29:BU48" si="295">((BR29-$AP$7)*(BR29-$AT$7))/(($AX$7-$AP$7)*($AX$7-$AT$7))</f>
        <v>0.85499999999999998</v>
      </c>
      <c r="BV29" s="26">
        <f t="shared" ref="BV29:BV48" si="296">BS29*$AR$7+BT29*$AV$7+BU29*$AZ$7</f>
        <v>135.47209000000001</v>
      </c>
      <c r="BX29" s="159">
        <v>1</v>
      </c>
      <c r="BY29" s="160">
        <f>($AP$8/($BX$48-BX28))</f>
        <v>6.3759999999999994</v>
      </c>
      <c r="BZ29" s="161">
        <f t="shared" ref="BZ29:BZ48" si="297">((BY29-$AT$8)*(BY29-$AX$8))/(($AP$8-$AT$8)*($AP$8-$AX$8))</f>
        <v>-4.4999999999999998E-2</v>
      </c>
      <c r="CA29" s="161">
        <f t="shared" ref="CA29:CA48" si="298">((BY29-$AP$8)*(BY29-$AX$8))/(($AT$8-$AP$8)*($AT$8-$AX$8))</f>
        <v>0.18999999999999997</v>
      </c>
      <c r="CB29" s="161">
        <f t="shared" ref="CB29:CB48" si="299">((BY29-$AP$8)*(BY29-$AT$8))/(($AX$8-$AP$8)*($AX$8-$AT$8))</f>
        <v>0.85499999999999987</v>
      </c>
      <c r="CC29" s="26">
        <f t="shared" ref="CC29:CC48" si="300">BZ29*$AR$8+CA29*$AV$8+CB29*$AZ$8</f>
        <v>474.21719999999993</v>
      </c>
      <c r="CE29" s="159">
        <v>1</v>
      </c>
      <c r="CF29" s="160">
        <f>($AP$9/($CE$48-CE28))</f>
        <v>4.5545</v>
      </c>
      <c r="CG29" s="161">
        <f t="shared" ref="CG29:CG48" si="301">((CF29-$AT$9)*(CF29-$AX$9))/(($AP$9-$AT$9)*($AP$9-$AX$9))</f>
        <v>-4.5000000000000005E-2</v>
      </c>
      <c r="CH29" s="161">
        <f t="shared" ref="CH29:CH48" si="302">((CF29-$AP$9)*(CF29-$AX$9))/(($AT$9-$AP$9)*($AT$9-$AX$9))</f>
        <v>0.19</v>
      </c>
      <c r="CI29" s="161">
        <f t="shared" ref="CI29:CI48" si="303">((CF29-$AP$9)*(CF29-$AT$9))/(($AX$9-$AP$9)*($AX$9-$AT$9))</f>
        <v>0.85500000000000009</v>
      </c>
      <c r="CJ29" s="26">
        <f t="shared" ref="CJ29:CJ48" si="304">CG29*$AR$9+CH29*$AV$9+CI29*$AZ$9</f>
        <v>587.12090000000012</v>
      </c>
      <c r="CL29" s="159">
        <v>1</v>
      </c>
      <c r="CM29" s="160">
        <f>($AP$10/($CL$48-CL28))</f>
        <v>2.7324999999999999</v>
      </c>
      <c r="CN29" s="161">
        <f t="shared" ref="CN29:CN48" si="305">((CM29-$AT$10)*(CM29-$AX$10))/(($AP$10-$AT$10)*($AP$10-$AX$10))</f>
        <v>-4.4999999999999998E-2</v>
      </c>
      <c r="CO29" s="161">
        <f t="shared" ref="CO29:CO48" si="306">((CM29-$AP$10)*(CM29-$AX$10))/(($AT$10-$AP$10)*($AT$10-$AX$10))</f>
        <v>0.19</v>
      </c>
      <c r="CP29" s="161">
        <f t="shared" ref="CP29:CP48" si="307">((CM29-$AP$10)*(CM29-$AT$10))/(($AX$10-$AP$10)*($AX$10-$AT$10))</f>
        <v>0.85499999999999998</v>
      </c>
      <c r="CQ29" s="26">
        <f t="shared" ref="CQ29:CQ48" si="308">CN29*$AR$10+CO29*$AV$10+CP29*$AZ$10</f>
        <v>700.03219999999999</v>
      </c>
      <c r="CS29" s="159">
        <v>1</v>
      </c>
      <c r="CT29" s="160">
        <f>($AP$11/($CS$48-CS28))</f>
        <v>0.91099999999999992</v>
      </c>
      <c r="CU29" s="161">
        <f t="shared" ref="CU29:CU48" si="309">((CT29-$AT$11)*(CT29-$AX$11))/(($AP$11-$AT$11)*($AP$11-$AX$11))</f>
        <v>-4.4999999999999998E-2</v>
      </c>
      <c r="CV29" s="161">
        <f t="shared" ref="CV29:CV48" si="310">((CT29-$AP$11)*(CT29-$AX$11))/(($AT$11-$AP$11)*($AT$11-$AX$11))</f>
        <v>0.18999999999999997</v>
      </c>
      <c r="CW29" s="161">
        <f t="shared" ref="CW29:CW48" si="311">((CT29-$AP$11)*(CT29-$AT$11))/(($AX$11-$AP$11)*($AX$11-$AT$11))</f>
        <v>0.85499999999999998</v>
      </c>
      <c r="CX29" s="26">
        <f t="shared" ref="CX29:CX48" si="312">CU29*$AR$11+CV29*$AV$11+CW29*$AZ$11</f>
        <v>812.93020000000001</v>
      </c>
      <c r="CZ29" s="159">
        <v>1</v>
      </c>
      <c r="DA29" s="160">
        <f>($AP$12/($CZ$48-CZ28))</f>
        <v>-4.5545</v>
      </c>
      <c r="DB29" s="161">
        <f t="shared" ref="DB29:DB48" si="313">((DA29-$AT$12)*(DA29-$AX$12))/(($AP$12-$AT$12)*($AP$12-$AX$12))</f>
        <v>-4.5000000000000005E-2</v>
      </c>
      <c r="DC29" s="161">
        <f t="shared" ref="DC29:DC48" si="314">((DA29-$AP$12)*(DA29-$AX$12))/(($AT$12-$AP$12)*($AT$12-$AX$12))</f>
        <v>0.19</v>
      </c>
      <c r="DD29" s="161">
        <f t="shared" ref="DD29:DD48" si="315">((DA29-$AP$12)*(DA29-$AT$12))/(($AX$12-$AP$12)*($AX$12-$AT$12))</f>
        <v>0.85500000000000009</v>
      </c>
      <c r="DE29" s="26">
        <f t="shared" ref="DE29:DE48" si="316">DB29*$AR$12+DC29*$AV$12+DD29*$AZ$12</f>
        <v>282.25640000000004</v>
      </c>
      <c r="DG29" s="159">
        <v>1</v>
      </c>
      <c r="DH29" s="160">
        <f>($AP$13/($DG$48-DG28))</f>
        <v>-2.7324999999999999</v>
      </c>
      <c r="DI29" s="161">
        <f>((DH29-$AT$13)*(DH29-$AX$13))/(($AP$13-$AT$13)*($AP$13-$AX$13))</f>
        <v>-4.4999999999999998E-2</v>
      </c>
      <c r="DJ29" s="161">
        <f>((DH29-$AP$13)*(DH29-$AX$13))/(($AT$13-$AP$13)*($AT$13-$AX$13))</f>
        <v>0.19</v>
      </c>
      <c r="DK29" s="161">
        <f t="shared" ref="DK29:DK48" si="317">((DH29-$AP$13)*(DH29-$AT$13))/(($AX$13-$AP$13)*($AX$13-$AT$13))</f>
        <v>0.85499999999999998</v>
      </c>
      <c r="DL29" s="26">
        <f>DI29*$AR$13+DJ29*$AV$13+DK29*$AZ$13</f>
        <v>169.3432</v>
      </c>
      <c r="DM29" s="34"/>
      <c r="DN29" s="159">
        <v>1</v>
      </c>
      <c r="DO29" s="160">
        <f>($AP$14/($DN$48-DN28))</f>
        <v>-0.91099999999999992</v>
      </c>
      <c r="DP29" s="161">
        <f t="shared" ref="DP29:DP48" si="318">((DO29-$AT$14)*(DO29-$AX$14))/(($AP$14-$AT$14)*($AP$14-$AX$14))</f>
        <v>-4.4999999999999998E-2</v>
      </c>
      <c r="DQ29" s="161">
        <f t="shared" ref="DQ29:DQ48" si="319">((DO29-$AP$14)*(DO29-$AX$14))/(($AT$14-$AP$14)*($AT$14-$AX$14))</f>
        <v>0.18999999999999997</v>
      </c>
      <c r="DR29" s="161">
        <f t="shared" ref="DR29:DR48" si="320">((DO29-$AP$14)*(DO29-$AT$14))/(($AX$14-$AP$14)*($AX$14-$AT$14))</f>
        <v>0.85499999999999998</v>
      </c>
      <c r="DS29" s="26">
        <f t="shared" ref="DS29:DS48" si="321">DP29*$AR$14+DQ29*$AV$14+DR29*$AZ$14</f>
        <v>56.442349999999998</v>
      </c>
      <c r="DT29" s="34"/>
      <c r="DU29" s="159">
        <v>1</v>
      </c>
      <c r="DV29" s="160">
        <f>($AP$15/($DU$48-DU28))</f>
        <v>-6.3759999999999994</v>
      </c>
      <c r="DW29" s="161">
        <f t="shared" ref="DW29:DW48" si="322">((DV29-$AT$15)*(DV29-$AX$15))/(($AP$15-$AT$15)*($AP$15-$AX$15))</f>
        <v>-4.4999999999999998E-2</v>
      </c>
      <c r="DX29" s="161">
        <f t="shared" ref="DX29:DX48" si="323">((DV29-$AP$15)*(DV29-$AX$15))/(($AT$15-$AP$15)*($AT$15-$AX$15))</f>
        <v>0.18999999999999997</v>
      </c>
      <c r="DY29" s="161">
        <f t="shared" ref="DY29:DY48" si="324">((DV29-$AP$15)*(DV29-$AT$15))/(($AX$15-$AP$15)*($AX$15-$AT$15))</f>
        <v>0.85499999999999987</v>
      </c>
      <c r="DZ29" s="26">
        <f t="shared" ref="DZ29:DZ48" si="325">DW29*$AR$15+DX29*$AV$15+DY29*$AZ$15</f>
        <v>395.17909999999995</v>
      </c>
      <c r="EA29" s="34"/>
      <c r="EB29" s="159">
        <v>1</v>
      </c>
      <c r="EC29" s="160">
        <f>($AP$16/($EB$48-EB28))</f>
        <v>-8.1974999999999998</v>
      </c>
      <c r="ED29" s="161">
        <f t="shared" ref="ED29:ED48" si="326">((EC29-$AT$16)*(EC29-$AX$16))/(($AP$16-$AT$16)*($AP$16-$AX$16))</f>
        <v>-4.4999999999999998E-2</v>
      </c>
      <c r="EE29" s="161">
        <f t="shared" ref="EE29:EE48" si="327">((EC29-$AP$16)*(EC29-$AX$16))/(($AT$16-$AP$16)*($AT$16-$AX$16))</f>
        <v>0.19</v>
      </c>
      <c r="EF29" s="161">
        <f t="shared" ref="EF29:EF48" si="328">((EC29-$AP$16)*(EC29-$AT$16))/(($AX$16-$AP$16)*($AX$16-$AT$16))</f>
        <v>0.85499999999999998</v>
      </c>
      <c r="EG29" s="26">
        <f t="shared" ref="EG29:EG48" si="329">ED29*$AR$16+EE29*$AV$16+EF29*$AZ$16</f>
        <v>508.07520000000005</v>
      </c>
      <c r="EH29" s="34"/>
      <c r="EI29" s="159">
        <v>1</v>
      </c>
      <c r="EJ29" s="160">
        <f>($AP$17/($EI$48-EI28))</f>
        <v>-10.019499999999999</v>
      </c>
      <c r="EK29" s="161">
        <f t="shared" ref="EK29:EK48" si="330">((EJ29-$AT$17)*(EJ29-$AX$17))/(($AP$17-$AT$17)*($AP$17-$AX$17))</f>
        <v>-4.4999999999999998E-2</v>
      </c>
      <c r="EL29" s="161">
        <f t="shared" ref="EL29:EL48" si="331">((EJ29-$AP$17)*(EJ29-$AX$17))/(($AT$17-$AP$17)*($AT$17-$AX$17))</f>
        <v>0.19000000000000003</v>
      </c>
      <c r="EM29" s="161">
        <f t="shared" ref="EM29:EM48" si="332">((EJ29-$AP$17)*(EJ29-$AT$17))/(($AX$17-$AP$17)*($AX$17-$AT$17))</f>
        <v>0.8550000000000002</v>
      </c>
      <c r="EN29" s="26">
        <f t="shared" ref="EN29:EN48" si="333">EK29*$AR$17+EL29*$AV$17+EM29*$AZ$17</f>
        <v>620.99220000000014</v>
      </c>
      <c r="EP29" s="159">
        <v>1</v>
      </c>
      <c r="EQ29" s="160">
        <f t="shared" ref="EQ29:EQ48" si="334">($AP$18/($EP$48-EP28))</f>
        <v>-11.840999999999999</v>
      </c>
      <c r="ER29" s="161">
        <f t="shared" ref="ER29:ER48" si="335">((EQ29-$AT$18)*(EQ29-$AX$18))/(($AP$18-$AT$18)*($AP$18-$AX$18))</f>
        <v>-4.4999999999999998E-2</v>
      </c>
      <c r="ES29" s="161">
        <f t="shared" ref="ES29:ES48" si="336">((EQ29-$AP$18)*(EQ29-$AX$18))/(($AT$18-$AP$18)*($AT$18-$AX$18))</f>
        <v>0.19</v>
      </c>
      <c r="ET29" s="161">
        <f t="shared" ref="ET29:ET48" si="337">((EQ29-$AP$18)*(EQ29-$AT$18))/(($AX$18-$AP$18)*($AX$18-$AT$18))</f>
        <v>0.85499999999999998</v>
      </c>
      <c r="EU29" s="26">
        <f t="shared" ref="EU29:EU48" si="338">ER29*$AR$18+ES29*$AV$18+ET29*$AZ$18</f>
        <v>733.89779999999996</v>
      </c>
      <c r="EW29" s="159">
        <v>1</v>
      </c>
      <c r="EX29" s="160">
        <f t="shared" ref="EX29:EX48" si="339">($AP$19/($EW$48-EW28))</f>
        <v>-4.5545</v>
      </c>
      <c r="EY29" s="161">
        <f t="shared" ref="EY29:EY48" si="340">((EX29-$AT$19)*(EX29-$AX$19))/(($AP$19-$AT$19)*($AP$19-$AX$19))</f>
        <v>-4.5000000000000005E-2</v>
      </c>
      <c r="EZ29" s="161">
        <f t="shared" ref="EZ29:EZ48" si="341">((EX29-$AP$19)*(EX29-$AX$19))/(($AT$19-$AP$19)*($AT$19-$AX$19))</f>
        <v>0.19</v>
      </c>
      <c r="FA29" s="161">
        <f t="shared" ref="FA29:FA48" si="342">((EX29-$AP$19)*(EX29-$AT$19))/(($AX$19-$AP$19)*($AX$19-$AT$19))</f>
        <v>0.85500000000000009</v>
      </c>
      <c r="FB29" s="26">
        <f t="shared" ref="FB29:FB43" si="343">EY29*$AR$19+EZ29*$AV$19+FA29*$AZ$19</f>
        <v>-587.09810000000004</v>
      </c>
      <c r="FD29" s="159">
        <v>1</v>
      </c>
      <c r="FE29" s="160">
        <f t="shared" ref="FE29:FE48" si="344">($AP$20/($FD$48-FD28))</f>
        <v>-2.7324999999999999</v>
      </c>
      <c r="FF29" s="161">
        <f t="shared" ref="FF29:FF48" si="345">((FE29-$AT$20)*(FE29-$AX$20))/(($AP$20-$AT$20)*($AP$20-$AX$20))</f>
        <v>-4.4999999999999998E-2</v>
      </c>
      <c r="FG29" s="161">
        <f t="shared" ref="FG29:FG48" si="346">((FE29-$AP$20)*(FE29-$AX$20))/(($AT$20-$AP$20)*($AT$20-$AX$20))</f>
        <v>0.19</v>
      </c>
      <c r="FH29" s="161">
        <f t="shared" ref="FH29:FH48" si="347">((FE29-$AP$20)*(FE29-$AT$20))/(($AX$20-$AP$20)*($AX$20-$AT$20))</f>
        <v>0.85499999999999998</v>
      </c>
      <c r="FI29" s="26">
        <f t="shared" ref="FI29:FI48" si="348">FF29*$AR$20+FG29*$AV$20+FH29*$AZ$20</f>
        <v>-700.00274999999988</v>
      </c>
      <c r="FK29" s="159">
        <v>1</v>
      </c>
      <c r="FL29" s="160">
        <f t="shared" ref="FL29:FL48" si="349">($AP$21/($FK$48-FK28))</f>
        <v>-0.91099999999999992</v>
      </c>
      <c r="FM29" s="161">
        <f t="shared" ref="FM29:FM48" si="350">((FL29-$AT$21)*(FL29-$AX$21))/(($AP$21-$AT$21)*($AP$21-$AX$21))</f>
        <v>-4.4999999999999998E-2</v>
      </c>
      <c r="FN29" s="161">
        <f t="shared" ref="FN29:FN48" si="351">((FL29-$AP$21)*(FL29-$AX$21))/(($AT$21-$AP$21)*($AT$21-$AX$21))</f>
        <v>0.18999999999999997</v>
      </c>
      <c r="FO29" s="161">
        <f t="shared" ref="FO29:FO48" si="352">((FL29-$AP$21)*(FL29-$AT$21))/(($AX$21-$AP$21)*($AX$21-$AT$21))</f>
        <v>0.85499999999999998</v>
      </c>
      <c r="FP29" s="26">
        <f t="shared" ref="FP29:FP48" si="353">FM29*$AR$21+FN29*$AV$21+FO29*$AZ$21</f>
        <v>-812.92639999999994</v>
      </c>
      <c r="FR29" s="159">
        <v>1</v>
      </c>
      <c r="FS29" s="160">
        <f>($AP$22/($FR$48-FR28))</f>
        <v>-6.3759999999999994</v>
      </c>
      <c r="FT29" s="161">
        <f t="shared" ref="FT29:FT48" si="354">((FS29-$AT$22)*(FS29-$AX$22))/(($AP$22-$AT$22)*($AP$22-$AX$22))</f>
        <v>-4.4999999999999998E-2</v>
      </c>
      <c r="FU29" s="161">
        <f t="shared" ref="FU29:FU48" si="355">((FS29-$AP$22)*(FS29-$AX$22))/(($AT$22-$AP$22)*($AT$22-$AX$22))</f>
        <v>0.18999999999999997</v>
      </c>
      <c r="FV29" s="161">
        <f t="shared" ref="FV29:FV48" si="356">((FS29-$AP$22)*(FS29-$AT$22))/(($AX$22-$AP$22)*($AX$22-$AT$22))</f>
        <v>0.85499999999999987</v>
      </c>
      <c r="FW29" s="26">
        <f t="shared" ref="FW29:FW48" si="357">FT29*$AR$22+FU29*$AV$22+FV29*$AZ$22</f>
        <v>-474.18584999999996</v>
      </c>
      <c r="FY29" s="159">
        <v>1</v>
      </c>
      <c r="FZ29" s="160">
        <f>($AP$23/($FY$48-FY28))</f>
        <v>-8.1974999999999998</v>
      </c>
      <c r="GA29" s="161">
        <f>((FZ29-$AT$23)*(FZ29-$AX$23))/(($AP$23-$AT$23)*($AP$23-$AX$23))</f>
        <v>-4.4999999999999998E-2</v>
      </c>
      <c r="GB29" s="161">
        <f>((FZ29-$AP$23)*(FZ29-$AX$23))/(($AT$23-$AP$23)*($AT$23-$AX$23))</f>
        <v>0.19</v>
      </c>
      <c r="GC29" s="161">
        <f>((FZ29-$AP$23)*(FZ29-$AT$23))/(($AX$23-$AP$23)*($AX$23-$AT$23))</f>
        <v>0.85499999999999998</v>
      </c>
      <c r="GD29" s="26">
        <f>GA29*$AR$23+GB29*$AV$23+GC29*$AZ$23</f>
        <v>-361.30020000000002</v>
      </c>
      <c r="GF29" s="159">
        <v>1</v>
      </c>
      <c r="GG29" s="160">
        <f>($AP$24/($GF$48-GF28))</f>
        <v>-10.019499999999999</v>
      </c>
      <c r="GH29" s="161">
        <f t="shared" ref="GH29:GH48" si="358">((GG29-$AT$24)*(GG29-$AX$24))/(($AP$24-$AT$24)*($AP$24-$AX$24))</f>
        <v>-4.4999999999999998E-2</v>
      </c>
      <c r="GI29" s="161">
        <f t="shared" ref="GI29:GI48" si="359">((GG29-$AP$24)*(GG29-$AX$24))/(($AT$24-$AP$24)*($AT$24-$AX$24))</f>
        <v>0.19000000000000003</v>
      </c>
      <c r="GJ29" s="161">
        <f t="shared" ref="GJ29:GJ48" si="360">((GG29-$AP$24)*(GG29-$AT$24))/(($AX$24-$AP$24)*($AX$24-$AT$24))</f>
        <v>0.8550000000000002</v>
      </c>
      <c r="GK29" s="26">
        <f t="shared" ref="GK29:GK48" si="361">GH29*$AR$24+GI29*$AV$24+GJ29*$AZ$24</f>
        <v>-248.38510000000002</v>
      </c>
      <c r="GM29" s="159">
        <v>1</v>
      </c>
      <c r="GN29" s="160">
        <f>($AP$25/($GM$48-GM28))</f>
        <v>-11.840999999999999</v>
      </c>
      <c r="GO29" s="161">
        <f t="shared" ref="GO29:GO48" si="362">((GN29-$AT$25)*(GN29-$AX$25))/(($AP$25-$AT$25)*($AP$25-$AX$25))</f>
        <v>-4.4999999999999998E-2</v>
      </c>
      <c r="GP29" s="161">
        <f t="shared" ref="GP29:GP48" si="363">((GN29-$AP$25)*(GN29-$AX$25))/(($AT$25-$AP$25)*($AT$25-$AX$25))</f>
        <v>0.19</v>
      </c>
      <c r="GQ29" s="161">
        <f t="shared" ref="GQ29:GQ48" si="364">((GN29-$AP$25)*(GN29-$AT$25))/(($AX$25-$AP$25)*($AX$25-$AT$25))</f>
        <v>0.85499999999999998</v>
      </c>
      <c r="GR29" s="26">
        <f t="shared" ref="GR29:GR48" si="365">GO29*$AR$25+GP29*$AV$25+GQ29*$AZ$25</f>
        <v>-135.50040000000001</v>
      </c>
      <c r="GT29" s="159">
        <v>1</v>
      </c>
      <c r="GU29" s="160">
        <f>($AP$26/($GT$48-GT28))</f>
        <v>8.1974999999999998</v>
      </c>
      <c r="GV29" s="161">
        <f t="shared" ref="GV29:GV48" si="366">((GU29-$AT$26)*(GU29-$AX$26))/(($AP$26-$AT$26)*($AP$26-$AX$26))</f>
        <v>-4.4999999999999998E-2</v>
      </c>
      <c r="GW29" s="161">
        <f t="shared" ref="GW29:GW48" si="367">((GU29-$AP$26)*(GU29-$AX$26))/(($AT$26-$AP$26)*($AT$26-$AX$26))</f>
        <v>0.19</v>
      </c>
      <c r="GX29" s="161">
        <f t="shared" ref="GX29:GX48" si="368">((GU29-$AP$26)*(GU29-$AT$26))/(($AX$26-$AP$26)*($AX$26-$AT$26))</f>
        <v>0.85499999999999998</v>
      </c>
      <c r="GY29" s="26">
        <f t="shared" ref="GY29:GY48" si="369">GV29*$AR$26+GW29*$AV$26+GX29*$AZ$26</f>
        <v>-508.05999999999995</v>
      </c>
      <c r="HA29" s="159">
        <v>1</v>
      </c>
      <c r="HB29" s="160">
        <f>($AP$27/($HA$48-HA28))</f>
        <v>10.019499999999999</v>
      </c>
      <c r="HC29" s="161">
        <f t="shared" ref="HC29:HC48" si="370">((HB29-$AT$27)*(HB29-$AX$27))/(($AP$27-$AT$27)*($AP$27-$AX$27))</f>
        <v>-4.4999999999999998E-2</v>
      </c>
      <c r="HD29" s="161">
        <f t="shared" ref="HD29:HD48" si="371">((HB29-$AP$27)*(HB29-$AX$27))/(($AT$27-$AP$27)*($AT$27-$AX$27))</f>
        <v>0.19000000000000003</v>
      </c>
      <c r="HE29" s="161">
        <f t="shared" ref="HE29:HE48" si="372">((HB29-$AP$27)*(HB29-$AT$27))/(($AX$27-$AP$27)*($AX$27-$AT$27))</f>
        <v>0.8550000000000002</v>
      </c>
      <c r="HF29" s="26">
        <f t="shared" ref="HF29:HF48" si="373">HC29*$AR$27+HD29*$AV$27+HE29*$AZ$27</f>
        <v>-620.96655000000021</v>
      </c>
      <c r="HH29" s="159">
        <v>1</v>
      </c>
      <c r="HI29" s="160">
        <f t="shared" ref="HI29:HI48" si="374">($AP$28/($HH$48-HH28))</f>
        <v>11.840999999999999</v>
      </c>
      <c r="HJ29" s="161">
        <f t="shared" ref="HJ29:HJ48" si="375">((HI29-$AT$28)*(HI29-$AX$28))/(($AP$28-$AT$28)*($AP$28-$AX$28))</f>
        <v>-4.4999999999999998E-2</v>
      </c>
      <c r="HK29" s="161">
        <f t="shared" ref="HK29:HK48" si="376">((HI29-$AP$28)*(HI29-$AX$28))/(($AT$28-$AP$28)*($AT$28-$AX$28))</f>
        <v>0.19</v>
      </c>
      <c r="HL29" s="161">
        <f t="shared" ref="HL29:HL48" si="377">((HI29-$AP$28)*(HI29-$AT$28))/(($AX$28-$AP$28)*($AX$28-$AT$28))</f>
        <v>0.85499999999999998</v>
      </c>
      <c r="HM29" s="26">
        <f t="shared" ref="HM29:HM48" si="378">HJ29*$AR$28+HK29*$AV$28+HL29*$AZ$28</f>
        <v>-733.89779999999996</v>
      </c>
      <c r="HO29" s="159">
        <v>1</v>
      </c>
      <c r="HP29" s="160">
        <f>($AP$29/($HO$48-HO28))</f>
        <v>6.3759999999999994</v>
      </c>
      <c r="HQ29" s="161">
        <f t="shared" ref="HQ29:HQ48" si="379">((HP29-$AT$29)*(HP29-$AX$29))/(($AP$29-$AT$29)*($AP$29-$AX$29))</f>
        <v>-4.4999999999999998E-2</v>
      </c>
      <c r="HR29" s="161">
        <f t="shared" ref="HR29:HR48" si="380">((HP29-$AP$29)*(HP29-$AX$29))/(($AT$29-$AP$29)*($AT$29-$AX$29))</f>
        <v>0.18999999999999997</v>
      </c>
      <c r="HS29" s="161">
        <f t="shared" ref="HS29:HS48" si="381">((HP29-$AP$29)*(HP29-$AT$29))/(($AX$29-$AP$29)*($AX$29-$AT$29))</f>
        <v>0.85499999999999987</v>
      </c>
      <c r="HT29" s="26">
        <f t="shared" ref="HT29:HT48" si="382">HQ29*$AR$29+HR29*$AV$29+HS29*$AZ$29</f>
        <v>-395.15724999999992</v>
      </c>
      <c r="HV29" s="159">
        <v>1</v>
      </c>
      <c r="HW29" s="160">
        <f>($AP$30/($HV$48-HV28))</f>
        <v>4.5545</v>
      </c>
      <c r="HX29" s="161">
        <f t="shared" ref="HX29:HX48" si="383">((HW29-$AT$30)*(HW29-$AX$30))/(($AP$30-$AT$30)*($AP$30-$AX$30))</f>
        <v>-4.5000000000000005E-2</v>
      </c>
      <c r="HY29" s="161">
        <f t="shared" ref="HY29:HY48" si="384">((HW29-$AP$30)*(HW29-$AX$30))/(($AT$30-$AP$30)*($AT$30-$AX$30))</f>
        <v>0.19</v>
      </c>
      <c r="HZ29" s="161">
        <f t="shared" ref="HZ29:HZ48" si="385">((HW29-$AP$30)*(HW29-$AT$30))/(($AX$30-$AP$30)*($AX$30-$AT$30))</f>
        <v>0.85500000000000009</v>
      </c>
      <c r="IA29" s="26">
        <f t="shared" ref="IA29:IA48" si="386">HX29*$AR$30+HY29*$AV$30+HZ29*$AZ$30</f>
        <v>-282.26400000000001</v>
      </c>
      <c r="IC29" s="159">
        <v>1</v>
      </c>
      <c r="ID29" s="160">
        <f t="shared" ref="ID29:ID48" si="387">($AP$31/($IC$48-IC28))</f>
        <v>2.7324999999999999</v>
      </c>
      <c r="IE29" s="161">
        <f t="shared" ref="IE29:IE48" si="388">((ID29-$AT$31)*(ID29-$AX$31))/(($AP$31-$AT$31)*($AP$31-$AX$31))</f>
        <v>-4.4999999999999998E-2</v>
      </c>
      <c r="IF29" s="161">
        <f t="shared" ref="IF29:IF48" si="389">((ID29-$AP$31)*(ID29-$AX$31))/(($AT$31-$AP$31)*($AT$31-$AX$31))</f>
        <v>0.19</v>
      </c>
      <c r="IG29" s="161">
        <f t="shared" ref="IG29:IG48" si="390">((ID29-$AP$31)*(ID29-$AT$31))/(($AX$31-$AP$31)*($AX$31-$AT$31))</f>
        <v>0.85499999999999998</v>
      </c>
      <c r="IH29" s="26">
        <f t="shared" ref="IH29:IH48" si="391">IE29*$AR$31+IF29*$AV$31+IG29*$AZ$31</f>
        <v>-169.34889999999999</v>
      </c>
      <c r="IJ29" s="159">
        <v>1</v>
      </c>
      <c r="IK29" s="160">
        <f t="shared" ref="IK29:IK48" si="392">($AP$32/($IJ$48-IJ28))</f>
        <v>0.91099999999999992</v>
      </c>
      <c r="IL29" s="161">
        <f t="shared" ref="IL29:IL48" si="393">((IK29-$AT$32)*(IK29-$AX$32))/(($AP$32-$AT$32)*($AP$32-$AX$32))</f>
        <v>-4.4999999999999998E-2</v>
      </c>
      <c r="IM29" s="161">
        <f t="shared" ref="IM29:IM48" si="394">((IK29-$AP$32)*(IK29-$AX$32))/(($AT$32-$AP$32)*($AT$32-$AX$32))</f>
        <v>0.18999999999999997</v>
      </c>
      <c r="IN29" s="161">
        <f t="shared" ref="IN29:IN48" si="395">((IK29-$AP$32)*(IK29-$AT$32))/(($AX$32-$AP$32)*($AX$32-$AT$32))</f>
        <v>0.85499999999999998</v>
      </c>
      <c r="IO29" s="26">
        <f t="shared" ref="IO29:IO48" si="396">IL29*$AR$32+IM29*$AV$32+IN29*$AZ$32</f>
        <v>-56.467999999999996</v>
      </c>
      <c r="IQ29" s="159">
        <v>1</v>
      </c>
      <c r="IR29" s="160">
        <f t="shared" ref="IR29:IR48" si="397">($AP$33/($IQ$48-IQ28))</f>
        <v>8.8249999999999993</v>
      </c>
      <c r="IS29" s="161">
        <f t="shared" ref="IS29:IS48" si="398">((IR29-$AT$33)*(IR29-$AX$33))/(($AP$33-$AT$33)*($AP$33-$AX$33))</f>
        <v>-4.4999999999999998E-2</v>
      </c>
      <c r="IT29" s="161">
        <f t="shared" ref="IT29:IT48" si="399">((IR29-$AP$33)*(IR29-$AX$33))/(($AT$33-$AP$33)*($AT$33-$AX$33))</f>
        <v>0.19</v>
      </c>
      <c r="IU29" s="161">
        <f t="shared" ref="IU29:IU48" si="400">((IR29-$AP$33)*(IR29-$AT$33))/(($AX$33-$AP$33)*($AX$33-$AT$33))</f>
        <v>0.85500000000000009</v>
      </c>
      <c r="IV29" s="26">
        <f t="shared" ref="IV29:IV48" si="401">IS29*$AR$33+IT29*$AV$33+IU29*$AZ$33</f>
        <v>407.92430000000002</v>
      </c>
      <c r="IX29" s="159">
        <v>1</v>
      </c>
      <c r="IY29" s="160">
        <f t="shared" ref="IY29:IY48" si="402">($AP$34/($IX$48-IX28))</f>
        <v>10.6465</v>
      </c>
      <c r="IZ29" s="161">
        <f t="shared" ref="IZ29:IZ48" si="403">((IY29-$AT$34)*(IY29-$AX$34))/(($AP$34-$AT$34)*($AP$34-$AX$34))</f>
        <v>-4.4999999999999998E-2</v>
      </c>
      <c r="JA29" s="161">
        <f t="shared" ref="JA29:JA48" si="404">((IY29-$AP$34)*(IY29-$AX$34))/(($AT$34-$AP$34)*($AT$34-$AX$34))</f>
        <v>0.19</v>
      </c>
      <c r="JB29" s="161">
        <f t="shared" ref="JB29:JB48" si="405">((IY29-$AP$34)*(IY29-$AT$34))/(($AX$34-$AP$34)*($AX$34-$AT$34))</f>
        <v>0.85499999999999998</v>
      </c>
      <c r="JC29" s="26">
        <f t="shared" ref="JC29:JC48" si="406">IZ29*$AR$34+JA29*$AV$34+JB29*$AZ$34</f>
        <v>295.07190000000003</v>
      </c>
      <c r="JE29" s="159">
        <v>1</v>
      </c>
      <c r="JF29" s="160">
        <f>($AP$35/($JE$48-JE28))</f>
        <v>12.468500000000001</v>
      </c>
      <c r="JG29" s="161">
        <f t="shared" ref="JG29:JG48" si="407">((JF29-$AT$35)*(JF29-$AX$35))/(($AP$35-$AT$35)*($AP$35-$AX$35))</f>
        <v>-4.4999999999999998E-2</v>
      </c>
      <c r="JH29" s="161">
        <f t="shared" ref="JH29:JH48" si="408">((JF29-$AP$35)*(JF29-$AX$35))/(($AT$35-$AP$35)*($AT$35-$AX$35))</f>
        <v>0.19000000000000003</v>
      </c>
      <c r="JI29" s="161">
        <f t="shared" ref="JI29:JI48" si="409">((JF29-$AP$35)*(JF29-$AT$35))/(($AX$35-$AP$35)*($AX$35-$AT$35))</f>
        <v>0.85499999999999998</v>
      </c>
      <c r="JJ29" s="26">
        <f t="shared" ref="JJ29:JJ48" si="410">JG29*$AR$35+JH29*$AV$35+JI29*$AZ$35</f>
        <v>182.14445000000001</v>
      </c>
      <c r="JL29" s="159">
        <v>1</v>
      </c>
      <c r="JM29" s="160">
        <f t="shared" ref="JM29:JM48" si="411">($AP$36/($JL$48-JL28))</f>
        <v>7.0030000000000001</v>
      </c>
      <c r="JN29" s="161">
        <f t="shared" ref="JN29:JN48" si="412">((JM29-$AT$36)*(JM29-$AX$36))/(($AP$36-$AT$36)*($AP$36-$AX$36))</f>
        <v>-4.5000000000000005E-2</v>
      </c>
      <c r="JO29" s="161">
        <f t="shared" ref="JO29:JO48" si="413">((JM29-$AP$36)*(JM29-$AX$36))/(($AT$36-$AP$36)*($AT$36-$AX$36))</f>
        <v>0.19000000000000003</v>
      </c>
      <c r="JP29" s="161">
        <f t="shared" ref="JP29:JP48" si="414">((JM29-$AP$36)*(JM29-$AT$36))/(($AX$36-$AP$36)*($AX$36-$AT$36))</f>
        <v>0.8550000000000002</v>
      </c>
      <c r="JQ29" s="26">
        <f t="shared" ref="JQ29:JQ48" si="415">JN29*$AR$36+JO29*$AV$36+JP29*$AZ$36</f>
        <v>520.8660000000001</v>
      </c>
      <c r="JS29" s="159">
        <v>1</v>
      </c>
      <c r="JT29" s="160">
        <f t="shared" ref="JT29:JT48" si="416">($AP$37/($JS$48-JS28))</f>
        <v>5.1820000000000004</v>
      </c>
      <c r="JU29" s="161">
        <f t="shared" ref="JU29:JU48" si="417">((JT29-$AT$37)*(JT29-$AX$37))/(($AP$37-$AT$37)*($AP$37-$AX$37))</f>
        <v>-4.4999999999999998E-2</v>
      </c>
      <c r="JV29" s="161">
        <f t="shared" ref="JV29:JV48" si="418">((JT29-$AP$37)*(JT29-$AX$37))/(($AT$37-$AP$37)*($AT$37-$AX$37))</f>
        <v>0.18999999999999997</v>
      </c>
      <c r="JW29" s="161">
        <f t="shared" ref="JW29:JW48" si="419">((JT29-$AP$37)*(JT29-$AT$37))/(($AX$37-$AP$37)*($AX$37-$AT$37))</f>
        <v>0.85499999999999987</v>
      </c>
      <c r="JX29" s="26">
        <f t="shared" ref="JX29:JX48" si="420">JU29*$AR$37+JV29*$AV$37+JW29*$AZ$37</f>
        <v>633.77824999999984</v>
      </c>
      <c r="JZ29" s="159">
        <v>1</v>
      </c>
      <c r="KA29" s="160">
        <f>($AP$38/($JZ$48-JZ28))</f>
        <v>3.3594999999999997</v>
      </c>
      <c r="KB29" s="161">
        <f t="shared" ref="KB29:KB48" si="421">((KA29-$AT$38)*(KA29-$AX$38))/(($AP$38-$AT$38)*($AP$38-$AX$38))</f>
        <v>-4.4999999999999998E-2</v>
      </c>
      <c r="KC29" s="161">
        <f t="shared" ref="KC29:KC48" si="422">((KA29-$AP$38)*(KA29-$AX$38))/(($AT$38-$AP$38)*($AT$38-$AX$38))</f>
        <v>0.19</v>
      </c>
      <c r="KD29" s="161">
        <f t="shared" ref="KD29:KD48" si="423">((KA29-$AP$38)*(KA29-$AT$38))/(($AX$38-$AP$38)*($AX$38-$AT$38))</f>
        <v>0.85500000000000009</v>
      </c>
      <c r="KE29" s="26">
        <f t="shared" ref="KE29:KE48" si="424">KB29*$AR$38+KC29*$AV$38+KD29*$AZ$38</f>
        <v>746.68100000000004</v>
      </c>
      <c r="KG29" s="159">
        <v>1</v>
      </c>
      <c r="KH29" s="160">
        <f t="shared" ref="KH29:KH48" si="425">($AP$39/($KG$48-KG28))</f>
        <v>1.538</v>
      </c>
      <c r="KI29" s="161">
        <f t="shared" ref="KI29:KI48" si="426">((KH29-$AT$39)*(KH29-$AX$39))/(($AP$39-$AT$39)*($AP$39-$AX$39))</f>
        <v>-4.4999999999999998E-2</v>
      </c>
      <c r="KJ29" s="161">
        <f t="shared" ref="KJ29:KJ48" si="427">((KH29-$AP$39)*(KH29-$AX$39))/(($AT$39-$AP$39)*($AT$39-$AX$39))</f>
        <v>0.19</v>
      </c>
      <c r="KK29" s="161">
        <f t="shared" ref="KK29:KK48" si="428">((KH29-$AP$39)*(KH29-$AT$39))/(($AX$39-$AP$39)*($AX$39-$AT$39))</f>
        <v>0.85499999999999987</v>
      </c>
      <c r="KL29" s="26">
        <f t="shared" ref="KL29:KL48" si="429">KI29*$AR$39+KJ29*$AV$39+KK29*$AZ$39</f>
        <v>859.55809999999997</v>
      </c>
      <c r="KN29" s="159">
        <v>1</v>
      </c>
      <c r="KO29" s="160">
        <f>($AP$40/($KN$48-KN28))</f>
        <v>-5.1814999999999998</v>
      </c>
      <c r="KP29" s="161">
        <f t="shared" ref="KP29:KP48" si="430">((KO29-$AT$40)*(KO29-$AX$40))/(($AP$40-$AT$40)*($AP$40-$AX$40))</f>
        <v>-4.5000000000000005E-2</v>
      </c>
      <c r="KQ29" s="161">
        <f t="shared" ref="KQ29:KQ48" si="431">((KO29-$AP$40)*(KO29-$AX$40))/(($AT$40-$AP$40)*($AT$40-$AX$40))</f>
        <v>0.19000000000000003</v>
      </c>
      <c r="KR29" s="161">
        <f t="shared" ref="KR29:KR48" si="432">((KO29-$AP$40)*(KO29-$AT$40))/(($AX$40-$AP$40)*($AX$40-$AT$40))</f>
        <v>0.85500000000000009</v>
      </c>
      <c r="KS29" s="26">
        <f t="shared" ref="KS29:KS48" si="433">KP29*$AR$40+KQ29*$AV$40+KR29*$AZ$40</f>
        <v>321.11330000000004</v>
      </c>
      <c r="KU29" s="159">
        <v>1</v>
      </c>
      <c r="KV29" s="160">
        <f>($AP$41/($KU$48-KU28))</f>
        <v>-3.3600000000000003</v>
      </c>
      <c r="KW29" s="161">
        <f t="shared" ref="KW29:KW48" si="434">((KV29-$AT$41)*(KV29-$AX$41))/(($AP$41-$AT$41)*($AP$41-$AX$41))</f>
        <v>-4.5000000000000005E-2</v>
      </c>
      <c r="KX29" s="161">
        <f t="shared" ref="KX29:KX48" si="435">((KV29-$AP$41)*(KV29-$AX$41))/(($AT$41-$AP$41)*($AT$41-$AX$41))</f>
        <v>0.19</v>
      </c>
      <c r="KY29" s="161">
        <f t="shared" ref="KY29:KY48" si="436">((KV29-$AP$41)*(KV29-$AT$41))/(($AX$41-$AP$41)*($AX$41-$AT$41))</f>
        <v>0.85500000000000009</v>
      </c>
      <c r="KZ29" s="26">
        <f t="shared" ref="KZ29:KZ48" si="437">KW29*$AR$41+KX29*$AV$41+KY29*$AZ$41</f>
        <v>208.25710000000004</v>
      </c>
      <c r="LB29" s="159">
        <v>1</v>
      </c>
      <c r="LC29" s="160">
        <f t="shared" ref="LC29:LC48" si="438">($AP$42/($LB$48-LB28))</f>
        <v>-1.5385</v>
      </c>
      <c r="LD29" s="161">
        <f t="shared" ref="LD29:LD48" si="439">((LC29-$AT$42)*(LC29-$AX$42))/(($AP$42-$AT$42)*($AP$42-$AX$42))</f>
        <v>-4.5000000000000005E-2</v>
      </c>
      <c r="LE29" s="161">
        <f t="shared" ref="LE29:LE48" si="440">((LC29-$AP$42)*(LC29-$AX$42))/(($AT$42-$AP$42)*($AT$42-$AX$42))</f>
        <v>0.19</v>
      </c>
      <c r="LF29" s="161">
        <f t="shared" ref="LF29:LF48" si="441">((LC29-$AP$42)*(LC29-$AT$42))/(($AX$42-$AP$42)*($AX$42-$AT$42))</f>
        <v>0.85499999999999998</v>
      </c>
      <c r="LG29" s="26">
        <f t="shared" ref="LG29:LG48" si="442">LD29*$AR$42+LE29*$AV$42+LF29*$AZ$42</f>
        <v>95.32774999999998</v>
      </c>
      <c r="LI29" s="159">
        <v>1</v>
      </c>
      <c r="LJ29" s="160">
        <f t="shared" ref="LJ29:LJ48" si="443">($AP$43/($LI$48-LI28))</f>
        <v>-7.0030000000000001</v>
      </c>
      <c r="LK29" s="161">
        <f t="shared" ref="LK29:LK48" si="444">((LJ29-$AT$43)*(LJ29-$AX$43))/(($AP$43-$AT$43)*($AP$43-$AX$43))</f>
        <v>-4.5000000000000005E-2</v>
      </c>
      <c r="LL29" s="161">
        <f t="shared" ref="LL29:LL48" si="445">((LJ29-$AP$43)*(LJ29-$AX$43))/(($AT$43-$AP$43)*($AT$43-$AX$43))</f>
        <v>0.19000000000000003</v>
      </c>
      <c r="LM29" s="161">
        <f t="shared" ref="LM29:LM48" si="446">((LJ29-$AP$43)*(LJ29-$AT$43))/(($AX$43-$AP$43)*($AX$43-$AT$43))</f>
        <v>0.8550000000000002</v>
      </c>
      <c r="LN29" s="26">
        <f t="shared" ref="LN29:LN48" si="447">LK29*$AR$43+LL29*$AV$43+LM29*$AZ$43</f>
        <v>434.06070000000005</v>
      </c>
      <c r="LP29" s="159">
        <v>1</v>
      </c>
      <c r="LQ29" s="160">
        <f t="shared" ref="LQ29:LQ48" si="448">($AP$44/($LP$48-LP28))</f>
        <v>-8.8249999999999993</v>
      </c>
      <c r="LR29" s="161">
        <f t="shared" ref="LR29:LR48" si="449">((LQ29-$AT$44)*(LQ29-$AX$44))/(($AP$44-$AT$44)*($AP$44-$AX$44))</f>
        <v>-4.4999999999999998E-2</v>
      </c>
      <c r="LS29" s="161">
        <f t="shared" ref="LS29:LS48" si="450">((LQ29-$AP$44)*(LQ29-$AX$44))/(($AT$44-$AP$44)*($AT$44-$AX$44))</f>
        <v>0.19</v>
      </c>
      <c r="LT29" s="161">
        <f t="shared" ref="LT29:LT48" si="451">((LQ29-$AP$44)*(LQ29-$AT$44))/(($AX$44-$AP$44)*($AX$44-$AT$44))</f>
        <v>0.85500000000000009</v>
      </c>
      <c r="LU29" s="26">
        <f t="shared" ref="LU29:LU48" si="452">LR29*$AR$44+LS29*$AV$44+LT29*$AZ$44</f>
        <v>546.95775000000003</v>
      </c>
      <c r="LW29" s="159">
        <v>1</v>
      </c>
      <c r="LX29" s="160">
        <f t="shared" ref="LX29:LX48" si="453">($AP$45/($LW$48-LW28))</f>
        <v>-10.6465</v>
      </c>
      <c r="LY29" s="161">
        <f t="shared" ref="LY29:LY48" si="454">((LX29-$AT$45)*(LX29-$AX$45))/(($AP$45-$AT$45)*($AP$45-$AX$45))</f>
        <v>-4.4999999999999998E-2</v>
      </c>
      <c r="LZ29" s="161">
        <f t="shared" ref="LZ29:LZ48" si="455">((LX29-$AP$45)*(LX29-$AX$45))/(($AT$45-$AP$45)*($AT$45-$AX$45))</f>
        <v>0.19</v>
      </c>
      <c r="MA29" s="161">
        <f t="shared" ref="MA29:MA48" si="456">((LX29-$AP$45)*(LX29-$AT$45))/(($AX$45-$AP$45)*($AX$45-$AT$45))</f>
        <v>0.85499999999999998</v>
      </c>
      <c r="MB29" s="26">
        <f t="shared" ref="MB29:MB48" si="457">LY29*$AR$45+LZ29*$AV$45+MA29*$AZ$45</f>
        <v>659.86620000000005</v>
      </c>
      <c r="MD29" s="159">
        <v>1</v>
      </c>
      <c r="ME29" s="160">
        <f t="shared" ref="ME29:ME48" si="458">($AP$46/($MD$48-MD28))</f>
        <v>-12.468500000000001</v>
      </c>
      <c r="MF29" s="161">
        <f t="shared" ref="MF29:MF48" si="459">((ME29-$AT$46)*(ME29-$AX$46))/(($AP$46-$AT$46)*($AP$46-$AX$46))</f>
        <v>-4.4999999999999998E-2</v>
      </c>
      <c r="MG29" s="161">
        <f t="shared" ref="MG29:MG48" si="460">((ME29-$AP$46)*(ME29-$AX$46))/(($AT$46-$AP$46)*($AT$46-$AX$46))</f>
        <v>0.19000000000000003</v>
      </c>
      <c r="MH29" s="161">
        <f t="shared" ref="MH29:MH48" si="461">((ME29-$AP$46)*(ME29-$AT$46))/(($AX$46-$AP$46)*($AX$46-$AT$46))</f>
        <v>0.85499999999999998</v>
      </c>
      <c r="MI29" s="26">
        <f t="shared" ref="MI29:MI48" si="462">MF29*$AR$46+MG29*$AV$46+MH29*$AZ$46</f>
        <v>772.74519999999995</v>
      </c>
      <c r="MK29" s="159">
        <v>1</v>
      </c>
      <c r="ML29" s="160">
        <f t="shared" ref="ML29:ML48" si="463">($AP$47/($MK$48-MK28))</f>
        <v>-5.1814999999999998</v>
      </c>
      <c r="MM29" s="161">
        <f t="shared" ref="MM29:MM48" si="464">((ML29-$AT$47)*(ML29-$AX$47))/(($AP$47-$AT$47)*($AP$47-$AX$47))</f>
        <v>-4.5000000000000005E-2</v>
      </c>
      <c r="MN29" s="161">
        <f t="shared" ref="MN29:MN48" si="465">((ML29-$AP$47)*(ML29-$AX$47))/(($AT$47-$AP$47)*($AT$47-$AX$47))</f>
        <v>0.19000000000000003</v>
      </c>
      <c r="MO29" s="161">
        <f t="shared" ref="MO29:MO48" si="466">((ML29-$AP$47)*(ML29-$AT$47))/(($AX$47-$AP$47)*($AX$47-$AT$47))</f>
        <v>0.85500000000000009</v>
      </c>
      <c r="MP29" s="26">
        <f t="shared" ref="MP29:MP48" si="467">MM29*$AR$47+MN29*$AV$47+MO29*$AZ$47</f>
        <v>-633.77445000000012</v>
      </c>
      <c r="MR29" s="159">
        <v>1</v>
      </c>
      <c r="MS29" s="160">
        <f t="shared" ref="MS29:MS48" si="468">($AP$48/($MR$48-MR28))</f>
        <v>-3.3600000000000003</v>
      </c>
      <c r="MT29" s="161">
        <f t="shared" ref="MT29:MT48" si="469">((MS29-$AT$48)*(MS29-$AX$48))/(($AP$48-$AT$48)*($AP$48-$AX$48))</f>
        <v>-4.5000000000000005E-2</v>
      </c>
      <c r="MU29" s="161">
        <f t="shared" ref="MU29:MU48" si="470">((MS29-$AP$48)*(MS29-$AX$48))/(($AT$48-$AP$48)*($AT$48-$AX$48))</f>
        <v>0.19</v>
      </c>
      <c r="MV29" s="161">
        <f t="shared" ref="MV29:MV48" si="471">((MS29-$AP$48)*(MS29-$AT$48))/(($AX$48-$AP$48)*($AX$48-$AT$48))</f>
        <v>0.85500000000000009</v>
      </c>
      <c r="MW29" s="26">
        <f t="shared" ref="MW29:MW48" si="472">MT29*$AR$48+MU29*$AV$48+MV29*$AZ$48</f>
        <v>-746.66010000000006</v>
      </c>
      <c r="MY29" s="159">
        <v>1</v>
      </c>
      <c r="MZ29" s="160">
        <f t="shared" ref="MZ29:MZ48" si="473">($AP$49/($MY$48-MY28))</f>
        <v>-1.5385</v>
      </c>
      <c r="NA29" s="161">
        <f>((MZ29-$AT$49)*(MZ29-$AX$49))/(($AP$49-$AT$49)*($AP$49-$AX$49))</f>
        <v>-4.5000000000000005E-2</v>
      </c>
      <c r="NB29" s="161">
        <f>((MZ29-$AP$49)*(MZ29-$AX$49))/(($AT$49-$AP$49)*($AT$49-$AX$49))</f>
        <v>0.19</v>
      </c>
      <c r="NC29" s="161">
        <f>((MZ29-$AP$49)*(MZ29-$AT$49))/(($AX$49-$AP$49)*($AX$49-$AT$49))</f>
        <v>0.85499999999999998</v>
      </c>
      <c r="ND29" s="26">
        <f>NA29*$AR$49+NB29*$AV$49+NC29*$AZ$49</f>
        <v>-859.57044999999994</v>
      </c>
      <c r="NF29" s="159">
        <v>1</v>
      </c>
      <c r="NG29" s="160">
        <f t="shared" ref="NG29:NG48" si="474">($AP$50/($NF$48-NF28))</f>
        <v>-7.0030000000000001</v>
      </c>
      <c r="NH29" s="161">
        <f t="shared" ref="NH29:NH48" si="475">((NG29-$AT$50)*(NG29-$AX$50))/(($AP$50-$AT$50)*($AP$50-$AX$50))</f>
        <v>-4.5000000000000005E-2</v>
      </c>
      <c r="NI29" s="161">
        <f t="shared" ref="NI29:NI48" si="476">((NG29-$AP$50)*(NG29-$AX$50))/(($AT$50-$AP$50)*($AT$50-$AX$50))</f>
        <v>0.19000000000000003</v>
      </c>
      <c r="NJ29" s="161">
        <f t="shared" ref="NJ29:NJ48" si="477">((NG29-$AP$50)*(NG29-$AT$50))/(($AX$50-$AP$50)*($AX$50-$AT$50))</f>
        <v>0.8550000000000002</v>
      </c>
      <c r="NK29" s="26">
        <f t="shared" ref="NK29:NK48" si="478">NH29*$AR$50+NI29*$AV$50+NJ29*$AZ$50</f>
        <v>-520.84985000000006</v>
      </c>
      <c r="NM29" s="159">
        <v>1</v>
      </c>
      <c r="NN29" s="160">
        <f t="shared" ref="NN29:NN48" si="479">($AP$51/($NM$48-NM28))</f>
        <v>-8.8249999999999993</v>
      </c>
      <c r="NO29" s="161">
        <f t="shared" ref="NO29:NO48" si="480">((NN29-$AT$51)*(NN29-$AX$51))/(($AP$51-$AT$51)*($AP$51-$AX$51))</f>
        <v>-4.4999999999999998E-2</v>
      </c>
      <c r="NP29" s="161">
        <f t="shared" ref="NP29:NP48" si="481">((NN29-$AP$51)*(NN29-$AX$51))/(($AT$51-$AP$51)*($AT$51-$AX$51))</f>
        <v>0.19</v>
      </c>
      <c r="NQ29" s="161">
        <f t="shared" ref="NQ29:NQ48" si="482">((NN29-$AP$51)*(NN29-$AT$51))/(($AX$51-$AP$51)*($AX$51-$AT$51))</f>
        <v>0.85500000000000009</v>
      </c>
      <c r="NR29" s="26">
        <f t="shared" ref="NR29:NR48" si="483">NO29*$AR$51+NP29*$AV$51+NQ29*$AZ$51</f>
        <v>-407.92430000000002</v>
      </c>
      <c r="NT29" s="159">
        <v>1</v>
      </c>
      <c r="NU29" s="160">
        <f t="shared" ref="NU29:NU48" si="484">($AP$52/($NT$48-NT28))</f>
        <v>-10.6465</v>
      </c>
      <c r="NV29" s="161">
        <f t="shared" ref="NV29:NV48" si="485">((NU29-$AT$52)*(NU29-$AX$52))/(($AP$52-$AT$52)*($AP$52-$AX$52))</f>
        <v>-4.4999999999999998E-2</v>
      </c>
      <c r="NW29" s="161">
        <f t="shared" ref="NW29:NW48" si="486">((NU29-$AP$52)*(NU29-$AX$52))/(($AT$52-$AP$52)*($AT$52-$AX$52))</f>
        <v>0.19</v>
      </c>
      <c r="NX29" s="161">
        <f t="shared" ref="NX29:NX48" si="487">((NU29-$AP$52)*(NU29-$AT$52))/(($AX$52-$AP$52)*($AX$52-$AT$52))</f>
        <v>0.85499999999999998</v>
      </c>
      <c r="NY29" s="26">
        <f t="shared" ref="NY29:NY48" si="488">NV29*$AR$52+NW29*$AV$52+NX29*$AZ$52</f>
        <v>-295.07</v>
      </c>
      <c r="OA29" s="159">
        <v>1</v>
      </c>
      <c r="OB29" s="160">
        <f t="shared" ref="OB29:OB48" si="489">($AP$53/($OA$48-OA28))</f>
        <v>-12.468500000000001</v>
      </c>
      <c r="OC29" s="161">
        <f t="shared" ref="OC29:OC48" si="490">((OB29-$AT$53)*(OB29-$AX$53))/(($AP$53-$AT$53)*($AP$53-$AX$53))</f>
        <v>-4.4999999999999998E-2</v>
      </c>
      <c r="OD29" s="161">
        <f t="shared" ref="OD29:OD48" si="491">((OB29-$AP$53)*(OB29-$AX$53))/(($AT$53-$AP$53)*($AT$53-$AX$53))</f>
        <v>0.19000000000000003</v>
      </c>
      <c r="OE29" s="161">
        <f t="shared" ref="OE29:OE48" si="492">((OB29-$AP$53)*(OB29-$AT$53))/(($AX$53-$AP$53)*($AX$53-$AT$53))</f>
        <v>0.85499999999999998</v>
      </c>
      <c r="OF29" s="26">
        <f t="shared" ref="OF29:OF48" si="493">OC29*$AR$53+OD29*$AV$53+OE29*$AZ$53</f>
        <v>-182.1131</v>
      </c>
      <c r="OH29" s="159">
        <v>1</v>
      </c>
      <c r="OI29" s="160">
        <f t="shared" ref="OI29:OI48" si="494">($AP$54/($OH$48-OH28))</f>
        <v>8.8249999999999993</v>
      </c>
      <c r="OJ29" s="161">
        <f t="shared" ref="OJ29:OJ48" si="495">((OI29-$AT$54)*(OI29-$AX$54))/(($AP$54-$AT$54)*($AP$54-$AX$54))</f>
        <v>-4.4999999999999998E-2</v>
      </c>
      <c r="OK29" s="161">
        <f t="shared" ref="OK29:OK48" si="496">((OI29-$AP$54)*(OI29-$AX$54))/(($AT$54-$AP$54)*($AT$54-$AX$54))</f>
        <v>0.19</v>
      </c>
      <c r="OL29" s="161">
        <f t="shared" ref="OL29:OL48" si="497">((OI29-$AP$54)*(OI29-$AT$54))/(($AX$54-$AP$54)*($AX$54-$AT$54))</f>
        <v>0.85500000000000009</v>
      </c>
      <c r="OM29" s="26">
        <f t="shared" ref="OM29:OM48" si="498">OJ29*$AR$54+OK29*$AV$54+OL29*$AZ$54</f>
        <v>-546.95775000000003</v>
      </c>
      <c r="OO29" s="159">
        <v>1</v>
      </c>
      <c r="OP29" s="160">
        <f t="shared" ref="OP29:OP48" si="499">($AP$55/($OO$48-OO28))</f>
        <v>10.6465</v>
      </c>
      <c r="OQ29" s="161">
        <f t="shared" ref="OQ29:OQ48" si="500">((OP29-$AT$55)*(OP29-$AX$55))/(($AP$55-$AT$55)*($AP$55-$AX$55))</f>
        <v>-4.4999999999999998E-2</v>
      </c>
      <c r="OR29" s="161">
        <f t="shared" ref="OR29:OR48" si="501">((OP29-$AP$55)*(OP29-$AX$55))/(($AT$55-$AP$55)*($AT$55-$AX$55))</f>
        <v>0.19</v>
      </c>
      <c r="OS29" s="161">
        <f t="shared" ref="OS29:OS48" si="502">((OP29-$AP$55)*(OP29-$AT$55))/(($AX$55-$AP$55)*($AX$55-$AT$55))</f>
        <v>0.85499999999999998</v>
      </c>
      <c r="OT29" s="26">
        <f t="shared" ref="OT29:OT48" si="503">OQ29*$AR$55+OR29*$AV$55+OS29*$AZ$55</f>
        <v>-659.85289999999998</v>
      </c>
      <c r="OV29" s="159">
        <v>1</v>
      </c>
      <c r="OW29" s="160">
        <f t="shared" ref="OW29:OW48" si="504">($AP$56/($OV$48-OV28))</f>
        <v>12.468500000000001</v>
      </c>
      <c r="OX29" s="161">
        <f t="shared" ref="OX29:OX48" si="505">((OW29-$AT$56)*(OW29-$AX$56))/(($AP$56-$AT$56)*($AP$56-$AX$56))</f>
        <v>-4.4999999999999998E-2</v>
      </c>
      <c r="OY29" s="161">
        <f t="shared" ref="OY29:OY48" si="506">((OW29-$AP$56)*(OW29-$AX$56))/(($AT$56-$AP$56)*($AT$56-$AX$56))</f>
        <v>0.19000000000000003</v>
      </c>
      <c r="OZ29" s="161">
        <f t="shared" ref="OZ29:OZ48" si="507">((OW29-$AP$56)*(OW29-$AT$56))/(($AX$56-$AP$56)*($AX$56-$AT$56))</f>
        <v>0.85499999999999998</v>
      </c>
      <c r="PA29" s="26">
        <f t="shared" ref="PA29:PA48" si="508">OX29*$AR$56+OY29*$AV$56+OZ29*$AZ$56</f>
        <v>-772.7594499999999</v>
      </c>
      <c r="PC29" s="159">
        <v>1</v>
      </c>
      <c r="PD29" s="160">
        <f>($AP$57/($PC$48-PC28))</f>
        <v>7.0030000000000001</v>
      </c>
      <c r="PE29" s="161">
        <f t="shared" ref="PE29:PE48" si="509">((PD29-$AT$57)*(PD29-$AX$57))/(($AP$57-$AT$57)*($AP$57-$AX$57))</f>
        <v>-4.5000000000000005E-2</v>
      </c>
      <c r="PF29" s="161">
        <f t="shared" ref="PF29:PF48" si="510">((PD29-$AP$57)*(PD29-$AX$57))/(($AT$57-$AP$57)*($AT$57-$AX$57))</f>
        <v>0.19000000000000003</v>
      </c>
      <c r="PG29" s="161">
        <f t="shared" ref="PG29:PG48" si="511">((PD29-$AP$57)*(PD29-$AT$57))/(($AX$57-$AP$57)*($AX$57-$AT$57))</f>
        <v>0.8550000000000002</v>
      </c>
      <c r="PH29" s="26">
        <f t="shared" ref="PH29:PH48" si="512">PE29*$AR$57+PF29*$AV$57+PG29*$AZ$57</f>
        <v>-434.0521500000001</v>
      </c>
      <c r="PJ29" s="159">
        <v>1</v>
      </c>
      <c r="PK29" s="160">
        <f>($AP$58/($PJ$48-PJ28))</f>
        <v>5.1820000000000004</v>
      </c>
      <c r="PL29" s="161">
        <f t="shared" ref="PL29:PL48" si="513">((PK29-$AT$58)*(PK29-$AX$58))/(($AP$58-$AT$58)*($AP$58-$AX$58))</f>
        <v>-4.4999999999999998E-2</v>
      </c>
      <c r="PM29" s="161">
        <f t="shared" ref="PM29:PM48" si="514">((PK29-$AP$58)*(PK29-$AX$58))/(($AT$58-$AP$58)*($AT$58-$AX$58))</f>
        <v>0.18999999999999997</v>
      </c>
      <c r="PN29" s="161">
        <f t="shared" ref="PN29:PN48" si="515">((PK29-$AP$58)*(PK29-$AT$58))/(($AX$58-$AP$58)*($AX$58-$AT$58))</f>
        <v>0.85499999999999987</v>
      </c>
      <c r="PO29" s="26">
        <f t="shared" ref="PO29:PO48" si="516">PL29*$AR$58+PM29*$AV$58+PN29*$AZ$58</f>
        <v>-321.12089999999989</v>
      </c>
      <c r="PQ29" s="159">
        <v>1</v>
      </c>
      <c r="PR29" s="160">
        <f t="shared" ref="PR29:PR48" si="517">($AP$59/($PQ$48-PQ28))</f>
        <v>3.3594999999999997</v>
      </c>
      <c r="PS29" s="161">
        <f t="shared" ref="PS29:PS48" si="518">((PR29-$AT$59)*(PR29-$AX$59))/(($AP$59-$AT$59)*($AP$59-$AX$59))</f>
        <v>-4.4999999999999998E-2</v>
      </c>
      <c r="PT29" s="161">
        <f t="shared" ref="PT29:PT48" si="519">((PR29-$AP$59)*(PR29-$AX$59))/(($AT$59-$AP$59)*($AT$59-$AX$59))</f>
        <v>0.19</v>
      </c>
      <c r="PU29" s="161">
        <f t="shared" ref="PU29:PU48" si="520">((PR29-$AP$59)*(PR29-$AT$59))/(($AX$59-$AP$59)*($AX$59-$AT$59))</f>
        <v>0.85500000000000009</v>
      </c>
      <c r="PV29" s="26">
        <f t="shared" ref="PV29:PV48" si="521">PS29*$AR$59+PT29*$AV$59+PU29*$AZ$59</f>
        <v>-208.25710000000004</v>
      </c>
      <c r="PX29" s="159">
        <v>1</v>
      </c>
      <c r="PY29" s="160">
        <f t="shared" ref="PY29:PY48" si="522">($AP$60/($PX$48-PX28))</f>
        <v>1.538</v>
      </c>
      <c r="PZ29" s="161">
        <f t="shared" ref="PZ29:PZ48" si="523">((PY29-$AT$60)*(PY29-$AX$60))/(($AP$60-$AT$60)*($AP$60-$AX$60))</f>
        <v>-4.4999999999999998E-2</v>
      </c>
      <c r="QA29" s="161">
        <f t="shared" ref="QA29:QA48" si="524">((PY29-$AP$60)*(PY29-$AX$60))/(($AT$60-$AP$60)*($AT$60-$AX$60))</f>
        <v>0.19</v>
      </c>
      <c r="QB29" s="161">
        <f t="shared" ref="QB29:QB48" si="525">((PY29-$AP$60)*(PY29-$AT$60))/(($AX$60-$AP$60)*($AX$60-$AT$60))</f>
        <v>0.85499999999999987</v>
      </c>
      <c r="QC29" s="26">
        <f t="shared" ref="QC29:QC48" si="526">PZ29*$AR$60+QA29*$AV$60+QB29*$AZ$60</f>
        <v>-95.302099999999982</v>
      </c>
      <c r="QE29" s="159">
        <v>2</v>
      </c>
      <c r="QF29" s="162">
        <v>2</v>
      </c>
      <c r="QG29" s="307"/>
      <c r="QH29" s="12">
        <v>0</v>
      </c>
      <c r="QI29" s="161">
        <f>(($F$13-$Z$18)*($F$13-$AD$18))/(($V$18-$Z$18)*($V$18-$AD$18))</f>
        <v>-4.6272172730809635E-3</v>
      </c>
      <c r="QJ29" s="161">
        <f>(($F$13-$V$18)*($F$13-$AD$18))/(($Z$18-$V$18)*($Z$18-$AD$18))</f>
        <v>1.8596136487484361E-2</v>
      </c>
      <c r="QK29" s="161">
        <f>(($F$13-$V$18)*($F$13-$Z$18))/(($AD$18-$V$18)*($AD$18-$Z$18))</f>
        <v>0.98603108078559654</v>
      </c>
      <c r="QL29" s="92">
        <f>QI29*$X$18+QJ29*$AB$18+QK29*$AF$18</f>
        <v>630.52558256962459</v>
      </c>
      <c r="QM29" s="16">
        <f>$V$18</f>
        <v>-548.08000000000004</v>
      </c>
      <c r="QN29" s="16">
        <f>$AF$18</f>
        <v>631.37</v>
      </c>
      <c r="QO29" s="167">
        <f t="shared" si="257"/>
        <v>4.7737952007167392E-3</v>
      </c>
      <c r="QP29" s="34"/>
      <c r="QQ29" s="159">
        <v>2</v>
      </c>
      <c r="QR29" s="162">
        <v>2</v>
      </c>
      <c r="QS29" s="307"/>
      <c r="QT29" s="12">
        <v>0</v>
      </c>
      <c r="QU29" s="161">
        <f>(($F$13-$AT$18)*($F$13-$AX$18))/(($AP$18-$AT$18)*($AP$18-$AX$18))</f>
        <v>-1.0576190031243366E-2</v>
      </c>
      <c r="QV29" s="161">
        <f>(($F$13-$AP$18)*($F$13-$AX$18))/(($AT$18-$AP$18)*($AT$18-$AX$18))</f>
        <v>4.2772175687856212E-2</v>
      </c>
      <c r="QW29" s="161">
        <f>(($F$13-$AP$18)*($F$13-$AT$18))/(($AX$18-$AP$18)*($AX$18-$AT$18))</f>
        <v>0.96780401434338714</v>
      </c>
      <c r="QX29" s="92">
        <f>QU29*$AR$18+QV29*$AV$18+QW29*$AZ$18</f>
        <v>764.16999318525859</v>
      </c>
      <c r="QY29" s="16">
        <f>$AP$18</f>
        <v>-236.82</v>
      </c>
      <c r="QZ29" s="16">
        <f>$AZ$18</f>
        <v>772.52</v>
      </c>
      <c r="RA29" s="167">
        <f t="shared" si="258"/>
        <v>3.9389141510955432E-3</v>
      </c>
    </row>
    <row r="30" spans="2:469" ht="15" customHeight="1">
      <c r="B30" s="336"/>
      <c r="C30" s="314"/>
      <c r="D30" s="314"/>
      <c r="E30" s="3" t="s">
        <v>324</v>
      </c>
      <c r="F30" s="169"/>
      <c r="G30" s="175" t="s">
        <v>299</v>
      </c>
      <c r="H30" s="176">
        <v>7</v>
      </c>
      <c r="I30" s="177" t="str">
        <f>I28</f>
        <v>-</v>
      </c>
      <c r="J30" s="177" t="str">
        <f>IF(ISBLANK(F30),"-",(IF(AND(F30&lt;=Input!$D$7,F30&gt;=Input!$D$10),"aprovado","reprovado")))</f>
        <v>-</v>
      </c>
      <c r="K30" s="178" t="s">
        <v>318</v>
      </c>
      <c r="L30" s="3" t="s">
        <v>318</v>
      </c>
      <c r="M30" s="317"/>
      <c r="O30" s="159">
        <v>26</v>
      </c>
      <c r="P30" s="164" t="s">
        <v>198</v>
      </c>
      <c r="Q30" s="164" t="s">
        <v>329</v>
      </c>
      <c r="R30" s="12">
        <v>-120</v>
      </c>
      <c r="S30" s="164" t="s">
        <v>299</v>
      </c>
      <c r="T30" s="162">
        <v>0</v>
      </c>
      <c r="U30" s="8" t="s">
        <v>71</v>
      </c>
      <c r="V30" s="101">
        <f>Gooseneck!$M$14</f>
        <v>353.96</v>
      </c>
      <c r="W30" s="111" t="s">
        <v>72</v>
      </c>
      <c r="X30" s="101">
        <v>0</v>
      </c>
      <c r="Y30" s="111" t="s">
        <v>72</v>
      </c>
      <c r="Z30" s="101">
        <f>Gooseneck!$M$57</f>
        <v>176.98</v>
      </c>
      <c r="AA30" s="111" t="s">
        <v>72</v>
      </c>
      <c r="AB30" s="101">
        <f>Gooseneck!$O$57</f>
        <v>-231.91</v>
      </c>
      <c r="AC30" s="111" t="s">
        <v>72</v>
      </c>
      <c r="AD30" s="101">
        <v>0</v>
      </c>
      <c r="AE30" s="111" t="s">
        <v>72</v>
      </c>
      <c r="AF30" s="101">
        <f>Gooseneck!$O$46</f>
        <v>-391.42</v>
      </c>
      <c r="AG30" s="165" t="s">
        <v>72</v>
      </c>
      <c r="AH30" s="166"/>
      <c r="AI30" s="159">
        <v>26</v>
      </c>
      <c r="AJ30" s="164" t="s">
        <v>198</v>
      </c>
      <c r="AK30" s="164" t="s">
        <v>329</v>
      </c>
      <c r="AL30" s="12">
        <v>-120</v>
      </c>
      <c r="AM30" s="164" t="s">
        <v>299</v>
      </c>
      <c r="AN30" s="162">
        <v>0</v>
      </c>
      <c r="AO30" s="8" t="s">
        <v>71</v>
      </c>
      <c r="AP30" s="101">
        <f>'Conector@11000 psi'!$M$14</f>
        <v>91.09</v>
      </c>
      <c r="AQ30" s="111" t="s">
        <v>72</v>
      </c>
      <c r="AR30" s="101">
        <v>0</v>
      </c>
      <c r="AS30" s="111" t="s">
        <v>72</v>
      </c>
      <c r="AT30" s="101">
        <f>'Conector@11000 psi'!$M$57</f>
        <v>45.545000000000002</v>
      </c>
      <c r="AU30" s="111" t="s">
        <v>72</v>
      </c>
      <c r="AV30" s="101">
        <f>'Conector@11000 psi'!$O$57</f>
        <v>-148.56</v>
      </c>
      <c r="AW30" s="111" t="s">
        <v>72</v>
      </c>
      <c r="AX30" s="101">
        <v>0</v>
      </c>
      <c r="AY30" s="111" t="s">
        <v>72</v>
      </c>
      <c r="AZ30" s="101">
        <f>'Conector@11000 psi'!$O$46</f>
        <v>-297.12</v>
      </c>
      <c r="BA30" s="165" t="s">
        <v>72</v>
      </c>
      <c r="BB30" s="183"/>
      <c r="BC30" s="159">
        <v>2</v>
      </c>
      <c r="BD30" s="160">
        <f t="shared" ref="BD30:BD48" si="527">($AP$5/($BC$48-BC29))</f>
        <v>8.628947368421052</v>
      </c>
      <c r="BE30" s="161">
        <f t="shared" si="285"/>
        <v>-4.7091412742382273E-2</v>
      </c>
      <c r="BF30" s="161">
        <f t="shared" si="286"/>
        <v>0.19944598337950137</v>
      </c>
      <c r="BG30" s="161">
        <f t="shared" si="287"/>
        <v>0.84764542936288079</v>
      </c>
      <c r="BH30" s="26">
        <f t="shared" si="288"/>
        <v>364.44764542936286</v>
      </c>
      <c r="BJ30" s="159">
        <v>2</v>
      </c>
      <c r="BK30" s="160">
        <f t="shared" ref="BK30:BK48" si="528">($AP$6/($BJ$48-BJ29))</f>
        <v>10.546842105263158</v>
      </c>
      <c r="BL30" s="161">
        <f t="shared" si="289"/>
        <v>-4.709141274238228E-2</v>
      </c>
      <c r="BM30" s="161">
        <f t="shared" si="290"/>
        <v>0.1994459833795014</v>
      </c>
      <c r="BN30" s="161">
        <f t="shared" si="291"/>
        <v>0.84764542936288101</v>
      </c>
      <c r="BO30" s="26">
        <f t="shared" si="292"/>
        <v>251.84542936288091</v>
      </c>
      <c r="BQ30" s="159">
        <v>2</v>
      </c>
      <c r="BR30" s="160">
        <f t="shared" ref="BR30:BR48" si="529">($AP$7/($BQ$48-BQ29))</f>
        <v>12.464210526315789</v>
      </c>
      <c r="BS30" s="161">
        <f t="shared" si="293"/>
        <v>-4.7091412742382273E-2</v>
      </c>
      <c r="BT30" s="161">
        <f t="shared" si="294"/>
        <v>0.1994459833795014</v>
      </c>
      <c r="BU30" s="161">
        <f t="shared" si="295"/>
        <v>0.84764542936288101</v>
      </c>
      <c r="BV30" s="26">
        <f t="shared" si="296"/>
        <v>139.24490858725761</v>
      </c>
      <c r="BX30" s="159">
        <v>2</v>
      </c>
      <c r="BY30" s="160">
        <f t="shared" ref="BY30:BY48" si="530">($AP$8/($BX$48-BX29))</f>
        <v>6.7115789473684204</v>
      </c>
      <c r="BZ30" s="161">
        <f t="shared" si="297"/>
        <v>-4.7091412742382266E-2</v>
      </c>
      <c r="CA30" s="161">
        <f t="shared" si="298"/>
        <v>0.19944598337950137</v>
      </c>
      <c r="CB30" s="161">
        <f t="shared" si="299"/>
        <v>0.84764542936288079</v>
      </c>
      <c r="CC30" s="26">
        <f t="shared" si="300"/>
        <v>477.05185595567866</v>
      </c>
      <c r="CE30" s="159">
        <v>2</v>
      </c>
      <c r="CF30" s="160">
        <f t="shared" ref="CF30:CF48" si="531">($AP$9/($CE$48-CE29))</f>
        <v>4.7942105263157897</v>
      </c>
      <c r="CG30" s="161">
        <f t="shared" si="301"/>
        <v>-4.709141274238228E-2</v>
      </c>
      <c r="CH30" s="161">
        <f t="shared" si="302"/>
        <v>0.1994459833795014</v>
      </c>
      <c r="CI30" s="161">
        <f t="shared" si="303"/>
        <v>0.84764542936288101</v>
      </c>
      <c r="CJ30" s="26">
        <f t="shared" si="304"/>
        <v>589.64310249307482</v>
      </c>
      <c r="CL30" s="159">
        <v>2</v>
      </c>
      <c r="CM30" s="160">
        <f t="shared" ref="CM30:CM48" si="532">($AP$10/($CL$48-CL29))</f>
        <v>2.8763157894736842</v>
      </c>
      <c r="CN30" s="161">
        <f t="shared" si="305"/>
        <v>-4.7091412742382266E-2</v>
      </c>
      <c r="CO30" s="161">
        <f t="shared" si="306"/>
        <v>0.19944598337950134</v>
      </c>
      <c r="CP30" s="161">
        <f t="shared" si="307"/>
        <v>0.8476454293628809</v>
      </c>
      <c r="CQ30" s="26">
        <f t="shared" si="308"/>
        <v>702.24132963988905</v>
      </c>
      <c r="CS30" s="159">
        <v>2</v>
      </c>
      <c r="CT30" s="160">
        <f t="shared" ref="CT30:CT48" si="533">($AP$11/($CS$48-CS29))</f>
        <v>0.95894736842105255</v>
      </c>
      <c r="CU30" s="161">
        <f t="shared" si="309"/>
        <v>-4.7091412742382273E-2</v>
      </c>
      <c r="CV30" s="161">
        <f t="shared" si="310"/>
        <v>0.19944598337950134</v>
      </c>
      <c r="CW30" s="161">
        <f t="shared" si="311"/>
        <v>0.84764542936288079</v>
      </c>
      <c r="CX30" s="26">
        <f t="shared" si="312"/>
        <v>814.82659279778375</v>
      </c>
      <c r="CZ30" s="159">
        <v>2</v>
      </c>
      <c r="DA30" s="160">
        <f t="shared" ref="DA30:DA48" si="534">($AP$12/($CZ$48-CZ29))</f>
        <v>-4.7942105263157897</v>
      </c>
      <c r="DB30" s="161">
        <f t="shared" si="313"/>
        <v>-4.709141274238228E-2</v>
      </c>
      <c r="DC30" s="161">
        <f t="shared" si="314"/>
        <v>0.1994459833795014</v>
      </c>
      <c r="DD30" s="161">
        <f t="shared" si="315"/>
        <v>0.84764542936288101</v>
      </c>
      <c r="DE30" s="26">
        <f t="shared" si="316"/>
        <v>281.47412742382272</v>
      </c>
      <c r="DG30" s="159">
        <v>2</v>
      </c>
      <c r="DH30" s="160">
        <f t="shared" ref="DH30:DH48" si="535">($AP$13/($DG$48-DG29))</f>
        <v>-2.8763157894736842</v>
      </c>
      <c r="DI30" s="161">
        <f t="shared" ref="DI30:DI48" si="536">((DH30-$AT$13)*(DH30-$AX$13))/(($AP$13-$AT$13)*($AP$13-$AX$13))</f>
        <v>-4.7091412742382266E-2</v>
      </c>
      <c r="DJ30" s="161">
        <f t="shared" ref="DJ30:DJ48" si="537">((DH30-$AP$13)*(DH30-$AX$13))/(($AT$13-$AP$13)*($AT$13-$AX$13))</f>
        <v>0.19944598337950134</v>
      </c>
      <c r="DK30" s="161">
        <f t="shared" si="317"/>
        <v>0.8476454293628809</v>
      </c>
      <c r="DL30" s="26">
        <f t="shared" ref="DL30:DL48" si="538">DI30*$AR$13+DJ30*$AV$13+DK30*$AZ$13</f>
        <v>168.87390581717452</v>
      </c>
      <c r="DM30" s="34"/>
      <c r="DN30" s="159">
        <v>2</v>
      </c>
      <c r="DO30" s="160">
        <f t="shared" ref="DO30:DO48" si="539">($AP$14/($DN$48-DN29))</f>
        <v>-0.95894736842105255</v>
      </c>
      <c r="DP30" s="161">
        <f t="shared" si="318"/>
        <v>-4.7091412742382273E-2</v>
      </c>
      <c r="DQ30" s="161">
        <f t="shared" si="319"/>
        <v>0.19944598337950134</v>
      </c>
      <c r="DR30" s="161">
        <f t="shared" si="320"/>
        <v>0.84764542936288079</v>
      </c>
      <c r="DS30" s="26">
        <f t="shared" si="321"/>
        <v>56.286149584487525</v>
      </c>
      <c r="DT30" s="34"/>
      <c r="DU30" s="159">
        <v>2</v>
      </c>
      <c r="DV30" s="160">
        <f t="shared" ref="DV30:DV48" si="540">($AP$15/($DU$48-DU29))</f>
        <v>-6.7115789473684204</v>
      </c>
      <c r="DW30" s="161">
        <f t="shared" si="322"/>
        <v>-4.7091412742382266E-2</v>
      </c>
      <c r="DX30" s="161">
        <f t="shared" si="323"/>
        <v>0.19944598337950137</v>
      </c>
      <c r="DY30" s="161">
        <f t="shared" si="324"/>
        <v>0.84764542936288079</v>
      </c>
      <c r="DZ30" s="26">
        <f t="shared" si="325"/>
        <v>394.08432132963986</v>
      </c>
      <c r="EA30" s="34"/>
      <c r="EB30" s="159">
        <v>2</v>
      </c>
      <c r="EC30" s="160">
        <f t="shared" ref="EC30:EC48" si="541">($AP$16/($EB$48-EB29))</f>
        <v>-8.628947368421052</v>
      </c>
      <c r="ED30" s="161">
        <f t="shared" si="326"/>
        <v>-4.7091412742382273E-2</v>
      </c>
      <c r="EE30" s="161">
        <f t="shared" si="327"/>
        <v>0.19944598337950137</v>
      </c>
      <c r="EF30" s="161">
        <f t="shared" si="328"/>
        <v>0.84764542936288079</v>
      </c>
      <c r="EG30" s="26">
        <f t="shared" si="329"/>
        <v>506.66759002770078</v>
      </c>
      <c r="EH30" s="34"/>
      <c r="EI30" s="159">
        <v>2</v>
      </c>
      <c r="EJ30" s="160">
        <f t="shared" ref="EJ30:EJ48" si="542">($AP$17/($EI$48-EI29))</f>
        <v>-10.546842105263158</v>
      </c>
      <c r="EK30" s="161">
        <f t="shared" si="330"/>
        <v>-4.709141274238228E-2</v>
      </c>
      <c r="EL30" s="161">
        <f t="shared" si="331"/>
        <v>0.1994459833795014</v>
      </c>
      <c r="EM30" s="161">
        <f t="shared" si="332"/>
        <v>0.84764542936288101</v>
      </c>
      <c r="EN30" s="26">
        <f t="shared" si="333"/>
        <v>619.27180055401664</v>
      </c>
      <c r="EP30" s="159">
        <v>2</v>
      </c>
      <c r="EQ30" s="160">
        <f t="shared" si="334"/>
        <v>-12.464210526315789</v>
      </c>
      <c r="ER30" s="161">
        <f t="shared" si="335"/>
        <v>-4.7091412742382273E-2</v>
      </c>
      <c r="ES30" s="161">
        <f t="shared" si="336"/>
        <v>0.1994459833795014</v>
      </c>
      <c r="ET30" s="161">
        <f t="shared" si="337"/>
        <v>0.84764542936288101</v>
      </c>
      <c r="EU30" s="26">
        <f t="shared" si="338"/>
        <v>731.86504155124658</v>
      </c>
      <c r="EW30" s="159">
        <v>2</v>
      </c>
      <c r="EX30" s="160">
        <f t="shared" si="339"/>
        <v>-4.7942105263157897</v>
      </c>
      <c r="EY30" s="161">
        <f t="shared" si="340"/>
        <v>-4.709141274238228E-2</v>
      </c>
      <c r="EZ30" s="161">
        <f t="shared" si="341"/>
        <v>0.1994459833795014</v>
      </c>
      <c r="FA30" s="161">
        <f t="shared" si="342"/>
        <v>0.84764542936288101</v>
      </c>
      <c r="FB30" s="26">
        <f t="shared" si="343"/>
        <v>-589.62016620498616</v>
      </c>
      <c r="FD30" s="159">
        <v>2</v>
      </c>
      <c r="FE30" s="160">
        <f t="shared" si="344"/>
        <v>-2.8763157894736842</v>
      </c>
      <c r="FF30" s="161">
        <f t="shared" si="345"/>
        <v>-4.7091412742382266E-2</v>
      </c>
      <c r="FG30" s="161">
        <f t="shared" si="346"/>
        <v>0.19944598337950134</v>
      </c>
      <c r="FH30" s="161">
        <f t="shared" si="347"/>
        <v>0.8476454293628809</v>
      </c>
      <c r="FI30" s="26">
        <f t="shared" si="348"/>
        <v>-702.21191135734068</v>
      </c>
      <c r="FK30" s="159">
        <v>2</v>
      </c>
      <c r="FL30" s="160">
        <f t="shared" si="349"/>
        <v>-0.95894736842105255</v>
      </c>
      <c r="FM30" s="161">
        <f t="shared" si="350"/>
        <v>-4.7091412742382273E-2</v>
      </c>
      <c r="FN30" s="161">
        <f t="shared" si="351"/>
        <v>0.19944598337950134</v>
      </c>
      <c r="FO30" s="161">
        <f t="shared" si="352"/>
        <v>0.84764542936288079</v>
      </c>
      <c r="FP30" s="26">
        <f t="shared" si="353"/>
        <v>-814.82260387811618</v>
      </c>
      <c r="FR30" s="159">
        <v>2</v>
      </c>
      <c r="FS30" s="160">
        <f t="shared" ref="FS30:FS48" si="543">($AP$22/($FR$48-FR29))</f>
        <v>-6.7115789473684204</v>
      </c>
      <c r="FT30" s="161">
        <f t="shared" si="354"/>
        <v>-4.7091412742382266E-2</v>
      </c>
      <c r="FU30" s="161">
        <f t="shared" si="355"/>
        <v>0.19944598337950137</v>
      </c>
      <c r="FV30" s="161">
        <f t="shared" si="356"/>
        <v>0.84764542936288079</v>
      </c>
      <c r="FW30" s="26">
        <f t="shared" si="357"/>
        <v>-477.02044321329635</v>
      </c>
      <c r="FY30" s="159">
        <v>2</v>
      </c>
      <c r="FZ30" s="160">
        <f t="shared" ref="FZ30:FZ48" si="544">($AP$23/($FY$48-FY29))</f>
        <v>-8.628947368421052</v>
      </c>
      <c r="GA30" s="161">
        <f t="shared" ref="GA30:GA48" si="545">((FZ30-$AT$23)*(FZ30-$AX$23))/(($AP$23-$AT$23)*($AP$23-$AX$23))</f>
        <v>-4.7091412742382273E-2</v>
      </c>
      <c r="GB30" s="161">
        <f t="shared" ref="GB30:GB48" si="546">((FZ30-$AP$23)*(FZ30-$AX$23))/(($AT$23-$AP$23)*($AT$23-$AX$23))</f>
        <v>0.19944598337950137</v>
      </c>
      <c r="GC30" s="161">
        <f t="shared" ref="GC30:GC48" si="547">((FZ30-$AP$23)*(FZ30-$AT$23))/(($AX$23-$AP$23)*($AX$23-$AT$23))</f>
        <v>0.84764542936288079</v>
      </c>
      <c r="GD30" s="26">
        <f t="shared" ref="GD30:GD48" si="548">GA30*$AR$23+GB30*$AV$23+GC30*$AZ$23</f>
        <v>-364.44764542936286</v>
      </c>
      <c r="GF30" s="159">
        <v>2</v>
      </c>
      <c r="GG30" s="160">
        <f t="shared" ref="GG30:GG48" si="549">($AP$24/($GF$48-GF29))</f>
        <v>-10.546842105263158</v>
      </c>
      <c r="GH30" s="161">
        <f t="shared" si="358"/>
        <v>-4.709141274238228E-2</v>
      </c>
      <c r="GI30" s="161">
        <f t="shared" si="359"/>
        <v>0.1994459833795014</v>
      </c>
      <c r="GJ30" s="161">
        <f t="shared" si="360"/>
        <v>0.84764542936288101</v>
      </c>
      <c r="GK30" s="26">
        <f t="shared" si="361"/>
        <v>-251.84542936288091</v>
      </c>
      <c r="GM30" s="159">
        <v>2</v>
      </c>
      <c r="GN30" s="160">
        <f t="shared" ref="GN30:GN48" si="550">($AP$25/($GM$48-GM29))</f>
        <v>-12.464210526315789</v>
      </c>
      <c r="GO30" s="161">
        <f t="shared" si="362"/>
        <v>-4.7091412742382273E-2</v>
      </c>
      <c r="GP30" s="161">
        <f t="shared" si="363"/>
        <v>0.1994459833795014</v>
      </c>
      <c r="GQ30" s="161">
        <f t="shared" si="364"/>
        <v>0.84764542936288101</v>
      </c>
      <c r="GR30" s="26">
        <f t="shared" si="365"/>
        <v>-139.27313019390584</v>
      </c>
      <c r="GT30" s="159">
        <v>2</v>
      </c>
      <c r="GU30" s="160">
        <f t="shared" ref="GU30:GU48" si="551">($AP$26/($GT$48-GT29))</f>
        <v>8.628947368421052</v>
      </c>
      <c r="GV30" s="161">
        <f t="shared" si="366"/>
        <v>-4.7091412742382273E-2</v>
      </c>
      <c r="GW30" s="161">
        <f t="shared" si="367"/>
        <v>0.19944598337950137</v>
      </c>
      <c r="GX30" s="161">
        <f t="shared" si="368"/>
        <v>0.84764542936288079</v>
      </c>
      <c r="GY30" s="26">
        <f t="shared" si="369"/>
        <v>-506.65263157894731</v>
      </c>
      <c r="HA30" s="159">
        <v>2</v>
      </c>
      <c r="HB30" s="160">
        <f t="shared" ref="HB30:HB48" si="552">($AP$27/($HA$48-HA29))</f>
        <v>10.546842105263158</v>
      </c>
      <c r="HC30" s="161">
        <f t="shared" si="370"/>
        <v>-4.709141274238228E-2</v>
      </c>
      <c r="HD30" s="161">
        <f t="shared" si="371"/>
        <v>0.1994459833795014</v>
      </c>
      <c r="HE30" s="161">
        <f t="shared" si="372"/>
        <v>0.84764542936288101</v>
      </c>
      <c r="HF30" s="26">
        <f t="shared" si="373"/>
        <v>-619.24637119113572</v>
      </c>
      <c r="HH30" s="159">
        <v>2</v>
      </c>
      <c r="HI30" s="160">
        <f t="shared" si="374"/>
        <v>12.464210526315789</v>
      </c>
      <c r="HJ30" s="161">
        <f t="shared" si="375"/>
        <v>-4.7091412742382273E-2</v>
      </c>
      <c r="HK30" s="161">
        <f t="shared" si="376"/>
        <v>0.1994459833795014</v>
      </c>
      <c r="HL30" s="161">
        <f t="shared" si="377"/>
        <v>0.84764542936288101</v>
      </c>
      <c r="HM30" s="26">
        <f t="shared" si="378"/>
        <v>-731.86504155124658</v>
      </c>
      <c r="HO30" s="159">
        <v>2</v>
      </c>
      <c r="HP30" s="160">
        <f t="shared" ref="HP30:HP48" si="553">($AP$29/($HO$48-HO29))</f>
        <v>6.7115789473684204</v>
      </c>
      <c r="HQ30" s="161">
        <f t="shared" si="379"/>
        <v>-4.7091412742382266E-2</v>
      </c>
      <c r="HR30" s="161">
        <f t="shared" si="380"/>
        <v>0.19944598337950137</v>
      </c>
      <c r="HS30" s="161">
        <f t="shared" si="381"/>
        <v>0.84764542936288079</v>
      </c>
      <c r="HT30" s="26">
        <f t="shared" si="382"/>
        <v>-394.06288088642651</v>
      </c>
      <c r="HV30" s="159">
        <v>2</v>
      </c>
      <c r="HW30" s="160">
        <f t="shared" ref="HW30:HW48" si="554">($AP$30/($HV$48-HV29))</f>
        <v>4.7942105263157897</v>
      </c>
      <c r="HX30" s="161">
        <f t="shared" si="383"/>
        <v>-4.709141274238228E-2</v>
      </c>
      <c r="HY30" s="161">
        <f t="shared" si="384"/>
        <v>0.1994459833795014</v>
      </c>
      <c r="HZ30" s="161">
        <f t="shared" si="385"/>
        <v>0.84764542936288101</v>
      </c>
      <c r="IA30" s="26">
        <f t="shared" si="386"/>
        <v>-281.48210526315791</v>
      </c>
      <c r="IC30" s="159">
        <v>2</v>
      </c>
      <c r="ID30" s="160">
        <f t="shared" si="387"/>
        <v>2.8763157894736842</v>
      </c>
      <c r="IE30" s="161">
        <f t="shared" si="388"/>
        <v>-4.7091412742382266E-2</v>
      </c>
      <c r="IF30" s="161">
        <f t="shared" si="389"/>
        <v>0.19944598337950134</v>
      </c>
      <c r="IG30" s="161">
        <f t="shared" si="390"/>
        <v>0.8476454293628809</v>
      </c>
      <c r="IH30" s="26">
        <f t="shared" si="391"/>
        <v>-168.87988919667589</v>
      </c>
      <c r="IJ30" s="159">
        <v>2</v>
      </c>
      <c r="IK30" s="160">
        <f t="shared" si="392"/>
        <v>0.95894736842105255</v>
      </c>
      <c r="IL30" s="161">
        <f t="shared" si="393"/>
        <v>-4.7091412742382273E-2</v>
      </c>
      <c r="IM30" s="161">
        <f t="shared" si="394"/>
        <v>0.19944598337950134</v>
      </c>
      <c r="IN30" s="161">
        <f t="shared" si="395"/>
        <v>0.84764542936288079</v>
      </c>
      <c r="IO30" s="26">
        <f t="shared" si="396"/>
        <v>-56.31157894736841</v>
      </c>
      <c r="IQ30" s="159">
        <v>2</v>
      </c>
      <c r="IR30" s="160">
        <f t="shared" si="397"/>
        <v>9.2894736842105257</v>
      </c>
      <c r="IS30" s="161">
        <f t="shared" si="398"/>
        <v>-4.7091412742382273E-2</v>
      </c>
      <c r="IT30" s="161">
        <f t="shared" si="399"/>
        <v>0.19944598337950137</v>
      </c>
      <c r="IU30" s="161">
        <f t="shared" si="400"/>
        <v>0.8476454293628809</v>
      </c>
      <c r="IV30" s="26">
        <f t="shared" si="401"/>
        <v>411.35036011080331</v>
      </c>
      <c r="IX30" s="159">
        <v>2</v>
      </c>
      <c r="IY30" s="160">
        <f t="shared" si="402"/>
        <v>11.206842105263158</v>
      </c>
      <c r="IZ30" s="161">
        <f t="shared" si="403"/>
        <v>-4.7091412742382266E-2</v>
      </c>
      <c r="JA30" s="161">
        <f t="shared" si="404"/>
        <v>0.19944598337950142</v>
      </c>
      <c r="JB30" s="161">
        <f t="shared" si="405"/>
        <v>0.84764542936288101</v>
      </c>
      <c r="JC30" s="26">
        <f t="shared" si="406"/>
        <v>298.81096952908592</v>
      </c>
      <c r="JE30" s="159">
        <v>2</v>
      </c>
      <c r="JF30" s="160">
        <f t="shared" ref="JF30:JF48" si="555">($AP$35/($JE$48-JE29))</f>
        <v>13.124736842105264</v>
      </c>
      <c r="JG30" s="161">
        <f t="shared" si="407"/>
        <v>-4.709141274238228E-2</v>
      </c>
      <c r="JH30" s="161">
        <f t="shared" si="408"/>
        <v>0.1994459833795014</v>
      </c>
      <c r="JI30" s="161">
        <f t="shared" si="409"/>
        <v>0.84764542936288079</v>
      </c>
      <c r="JJ30" s="26">
        <f t="shared" si="410"/>
        <v>186.19628808864263</v>
      </c>
      <c r="JL30" s="159">
        <v>2</v>
      </c>
      <c r="JM30" s="160">
        <f t="shared" si="411"/>
        <v>7.3715789473684215</v>
      </c>
      <c r="JN30" s="161">
        <f t="shared" si="412"/>
        <v>-4.709141274238228E-2</v>
      </c>
      <c r="JO30" s="161">
        <f t="shared" si="413"/>
        <v>0.19944598337950142</v>
      </c>
      <c r="JP30" s="161">
        <f t="shared" si="414"/>
        <v>0.84764542936288101</v>
      </c>
      <c r="JQ30" s="26">
        <f t="shared" si="415"/>
        <v>523.97950138504166</v>
      </c>
      <c r="JS30" s="159">
        <v>2</v>
      </c>
      <c r="JT30" s="160">
        <f t="shared" si="416"/>
        <v>5.4547368421052633</v>
      </c>
      <c r="JU30" s="161">
        <f t="shared" si="417"/>
        <v>-4.7091412742382266E-2</v>
      </c>
      <c r="JV30" s="161">
        <f t="shared" si="418"/>
        <v>0.19944598337950137</v>
      </c>
      <c r="JW30" s="161">
        <f t="shared" si="419"/>
        <v>0.8476454293628809</v>
      </c>
      <c r="JX30" s="26">
        <f t="shared" si="420"/>
        <v>636.5792243767313</v>
      </c>
      <c r="JZ30" s="159">
        <v>2</v>
      </c>
      <c r="KA30" s="160">
        <f t="shared" ref="KA30:KA48" si="556">($AP$38/($JZ$48-JZ29))</f>
        <v>3.5363157894736843</v>
      </c>
      <c r="KB30" s="161">
        <f t="shared" si="421"/>
        <v>-4.709141274238228E-2</v>
      </c>
      <c r="KC30" s="161">
        <f t="shared" si="422"/>
        <v>0.1994459833795014</v>
      </c>
      <c r="KD30" s="161">
        <f t="shared" si="423"/>
        <v>0.84764542936288101</v>
      </c>
      <c r="KE30" s="26">
        <f t="shared" si="424"/>
        <v>749.16897506925227</v>
      </c>
      <c r="KG30" s="159">
        <v>2</v>
      </c>
      <c r="KH30" s="160">
        <f t="shared" si="425"/>
        <v>1.6189473684210527</v>
      </c>
      <c r="KI30" s="161">
        <f t="shared" si="426"/>
        <v>-4.7091412742382273E-2</v>
      </c>
      <c r="KJ30" s="161">
        <f t="shared" si="427"/>
        <v>0.19944598337950137</v>
      </c>
      <c r="KK30" s="161">
        <f t="shared" si="428"/>
        <v>0.8476454293628809</v>
      </c>
      <c r="KL30" s="26">
        <f t="shared" si="429"/>
        <v>861.73329639889187</v>
      </c>
      <c r="KN30" s="159">
        <v>2</v>
      </c>
      <c r="KO30" s="160">
        <f t="shared" ref="KO30:KO48" si="557">($AP$40/($KN$48-KN29))</f>
        <v>-5.454210526315789</v>
      </c>
      <c r="KP30" s="161">
        <f t="shared" si="430"/>
        <v>-4.7091412742382273E-2</v>
      </c>
      <c r="KQ30" s="161">
        <f t="shared" si="431"/>
        <v>0.19944598337950137</v>
      </c>
      <c r="KR30" s="161">
        <f t="shared" si="432"/>
        <v>0.8476454293628809</v>
      </c>
      <c r="KS30" s="26">
        <f t="shared" si="433"/>
        <v>320.22349030470912</v>
      </c>
      <c r="KU30" s="159">
        <v>2</v>
      </c>
      <c r="KV30" s="160">
        <f t="shared" ref="KV30:KV48" si="558">($AP$41/($KU$48-KU29))</f>
        <v>-3.5368421052631582</v>
      </c>
      <c r="KW30" s="161">
        <f t="shared" si="434"/>
        <v>-4.709141274238228E-2</v>
      </c>
      <c r="KX30" s="161">
        <f t="shared" si="435"/>
        <v>0.1994459833795014</v>
      </c>
      <c r="KY30" s="161">
        <f t="shared" si="436"/>
        <v>0.8476454293628809</v>
      </c>
      <c r="KZ30" s="26">
        <f t="shared" si="437"/>
        <v>207.68011080332411</v>
      </c>
      <c r="LB30" s="159">
        <v>2</v>
      </c>
      <c r="LC30" s="160">
        <f t="shared" si="438"/>
        <v>-1.6194736842105264</v>
      </c>
      <c r="LD30" s="161">
        <f t="shared" si="439"/>
        <v>-4.709141274238228E-2</v>
      </c>
      <c r="LE30" s="161">
        <f t="shared" si="440"/>
        <v>0.1994459833795014</v>
      </c>
      <c r="LF30" s="161">
        <f t="shared" si="441"/>
        <v>0.8476454293628809</v>
      </c>
      <c r="LG30" s="26">
        <f t="shared" si="442"/>
        <v>95.063434903047082</v>
      </c>
      <c r="LI30" s="159">
        <v>2</v>
      </c>
      <c r="LJ30" s="160">
        <f t="shared" si="443"/>
        <v>-7.3715789473684215</v>
      </c>
      <c r="LK30" s="161">
        <f t="shared" si="444"/>
        <v>-4.709141274238228E-2</v>
      </c>
      <c r="LL30" s="161">
        <f t="shared" si="445"/>
        <v>0.19944598337950142</v>
      </c>
      <c r="LM30" s="161">
        <f t="shared" si="446"/>
        <v>0.84764542936288101</v>
      </c>
      <c r="LN30" s="26">
        <f t="shared" si="447"/>
        <v>432.85861495844881</v>
      </c>
      <c r="LP30" s="159">
        <v>2</v>
      </c>
      <c r="LQ30" s="160">
        <f t="shared" si="448"/>
        <v>-9.2894736842105257</v>
      </c>
      <c r="LR30" s="161">
        <f t="shared" si="449"/>
        <v>-4.7091412742382273E-2</v>
      </c>
      <c r="LS30" s="161">
        <f t="shared" si="450"/>
        <v>0.19944598337950137</v>
      </c>
      <c r="LT30" s="161">
        <f t="shared" si="451"/>
        <v>0.8476454293628809</v>
      </c>
      <c r="LU30" s="26">
        <f t="shared" si="452"/>
        <v>545.4423822714682</v>
      </c>
      <c r="LW30" s="159">
        <v>2</v>
      </c>
      <c r="LX30" s="160">
        <f t="shared" si="453"/>
        <v>-11.206842105263158</v>
      </c>
      <c r="LY30" s="161">
        <f t="shared" si="454"/>
        <v>-4.7091412742382266E-2</v>
      </c>
      <c r="LZ30" s="161">
        <f t="shared" si="455"/>
        <v>0.19944598337950142</v>
      </c>
      <c r="MA30" s="161">
        <f t="shared" si="456"/>
        <v>0.84764542936288101</v>
      </c>
      <c r="MB30" s="26">
        <f t="shared" si="457"/>
        <v>658.0381163434904</v>
      </c>
      <c r="MD30" s="159">
        <v>2</v>
      </c>
      <c r="ME30" s="160">
        <f t="shared" si="458"/>
        <v>-13.124736842105264</v>
      </c>
      <c r="MF30" s="161">
        <f t="shared" si="459"/>
        <v>-4.709141274238228E-2</v>
      </c>
      <c r="MG30" s="161">
        <f t="shared" si="460"/>
        <v>0.1994459833795014</v>
      </c>
      <c r="MH30" s="161">
        <f t="shared" si="461"/>
        <v>0.84764542936288079</v>
      </c>
      <c r="MI30" s="26">
        <f t="shared" si="462"/>
        <v>770.60443213296389</v>
      </c>
      <c r="MK30" s="159">
        <v>2</v>
      </c>
      <c r="ML30" s="160">
        <f t="shared" si="463"/>
        <v>-5.454210526315789</v>
      </c>
      <c r="MM30" s="161">
        <f t="shared" si="464"/>
        <v>-4.7091412742382273E-2</v>
      </c>
      <c r="MN30" s="161">
        <f t="shared" si="465"/>
        <v>0.19944598337950137</v>
      </c>
      <c r="MO30" s="161">
        <f t="shared" si="466"/>
        <v>0.8476454293628809</v>
      </c>
      <c r="MP30" s="26">
        <f t="shared" si="467"/>
        <v>-636.57523545706374</v>
      </c>
      <c r="MR30" s="159">
        <v>2</v>
      </c>
      <c r="MS30" s="160">
        <f t="shared" si="468"/>
        <v>-3.5368421052631582</v>
      </c>
      <c r="MT30" s="161">
        <f t="shared" si="469"/>
        <v>-4.709141274238228E-2</v>
      </c>
      <c r="MU30" s="161">
        <f t="shared" si="470"/>
        <v>0.1994459833795014</v>
      </c>
      <c r="MV30" s="161">
        <f t="shared" si="471"/>
        <v>0.8476454293628809</v>
      </c>
      <c r="MW30" s="26">
        <f t="shared" si="472"/>
        <v>-749.14803324099739</v>
      </c>
      <c r="MY30" s="159">
        <v>2</v>
      </c>
      <c r="MZ30" s="160">
        <f t="shared" si="473"/>
        <v>-1.6194736842105264</v>
      </c>
      <c r="NA30" s="161">
        <f t="shared" ref="NA30:NA48" si="559">((MZ30-$AT$49)*(MZ30-$AX$49))/(($AP$49-$AT$49)*($AP$49-$AX$49))</f>
        <v>-4.709141274238228E-2</v>
      </c>
      <c r="NB30" s="161">
        <f t="shared" ref="NB30:NB48" si="560">((MZ30-$AP$49)*(MZ30-$AX$49))/(($AT$49-$AP$49)*($AT$49-$AX$49))</f>
        <v>0.1994459833795014</v>
      </c>
      <c r="NC30" s="161">
        <f t="shared" ref="NC30:NC48" si="561">((MZ30-$AP$49)*(MZ30-$AT$49))/(($AX$49-$AP$49)*($AX$49-$AT$49))</f>
        <v>0.8476454293628809</v>
      </c>
      <c r="ND30" s="26">
        <f t="shared" ref="ND30:ND48" si="562">NA30*$AR$49+NB30*$AV$49+NC30*$AZ$49</f>
        <v>-861.74576177285326</v>
      </c>
      <c r="NF30" s="159">
        <v>2</v>
      </c>
      <c r="NG30" s="160">
        <f t="shared" si="474"/>
        <v>-7.3715789473684215</v>
      </c>
      <c r="NH30" s="161">
        <f t="shared" si="475"/>
        <v>-4.709141274238228E-2</v>
      </c>
      <c r="NI30" s="161">
        <f t="shared" si="476"/>
        <v>0.19944598337950142</v>
      </c>
      <c r="NJ30" s="161">
        <f t="shared" si="477"/>
        <v>0.84764542936288101</v>
      </c>
      <c r="NK30" s="26">
        <f t="shared" si="478"/>
        <v>-523.96304709141282</v>
      </c>
      <c r="NM30" s="159">
        <v>2</v>
      </c>
      <c r="NN30" s="160">
        <f t="shared" si="479"/>
        <v>-9.2894736842105257</v>
      </c>
      <c r="NO30" s="161">
        <f t="shared" si="480"/>
        <v>-4.7091412742382273E-2</v>
      </c>
      <c r="NP30" s="161">
        <f t="shared" si="481"/>
        <v>0.19944598337950137</v>
      </c>
      <c r="NQ30" s="161">
        <f t="shared" si="482"/>
        <v>0.8476454293628809</v>
      </c>
      <c r="NR30" s="26">
        <f t="shared" si="483"/>
        <v>-411.35036011080331</v>
      </c>
      <c r="NT30" s="159">
        <v>2</v>
      </c>
      <c r="NU30" s="160">
        <f t="shared" si="484"/>
        <v>-11.206842105263158</v>
      </c>
      <c r="NV30" s="161">
        <f t="shared" si="485"/>
        <v>-4.7091412742382266E-2</v>
      </c>
      <c r="NW30" s="161">
        <f t="shared" si="486"/>
        <v>0.19944598337950142</v>
      </c>
      <c r="NX30" s="161">
        <f t="shared" si="487"/>
        <v>0.84764542936288101</v>
      </c>
      <c r="NY30" s="26">
        <f t="shared" si="488"/>
        <v>-298.80897506925214</v>
      </c>
      <c r="OA30" s="159">
        <v>2</v>
      </c>
      <c r="OB30" s="160">
        <f t="shared" si="489"/>
        <v>-13.124736842105264</v>
      </c>
      <c r="OC30" s="161">
        <f t="shared" si="490"/>
        <v>-4.709141274238228E-2</v>
      </c>
      <c r="OD30" s="161">
        <f t="shared" si="491"/>
        <v>0.1994459833795014</v>
      </c>
      <c r="OE30" s="161">
        <f t="shared" si="492"/>
        <v>0.84764542936288079</v>
      </c>
      <c r="OF30" s="26">
        <f t="shared" si="493"/>
        <v>-186.16487534626037</v>
      </c>
      <c r="OH30" s="159">
        <v>2</v>
      </c>
      <c r="OI30" s="160">
        <f t="shared" si="494"/>
        <v>9.2894736842105257</v>
      </c>
      <c r="OJ30" s="161">
        <f t="shared" si="495"/>
        <v>-4.7091412742382273E-2</v>
      </c>
      <c r="OK30" s="161">
        <f t="shared" si="496"/>
        <v>0.19944598337950137</v>
      </c>
      <c r="OL30" s="161">
        <f t="shared" si="497"/>
        <v>0.8476454293628809</v>
      </c>
      <c r="OM30" s="26">
        <f t="shared" si="498"/>
        <v>-545.4423822714682</v>
      </c>
      <c r="OO30" s="159">
        <v>2</v>
      </c>
      <c r="OP30" s="160">
        <f t="shared" si="499"/>
        <v>11.206842105263158</v>
      </c>
      <c r="OQ30" s="161">
        <f t="shared" si="500"/>
        <v>-4.7091412742382266E-2</v>
      </c>
      <c r="OR30" s="161">
        <f t="shared" si="501"/>
        <v>0.19944598337950142</v>
      </c>
      <c r="OS30" s="161">
        <f t="shared" si="502"/>
        <v>0.84764542936288101</v>
      </c>
      <c r="OT30" s="26">
        <f t="shared" si="503"/>
        <v>-658.02515235457076</v>
      </c>
      <c r="OV30" s="159">
        <v>2</v>
      </c>
      <c r="OW30" s="160">
        <f t="shared" si="504"/>
        <v>13.124736842105264</v>
      </c>
      <c r="OX30" s="161">
        <f t="shared" si="505"/>
        <v>-4.709141274238228E-2</v>
      </c>
      <c r="OY30" s="161">
        <f t="shared" si="506"/>
        <v>0.1994459833795014</v>
      </c>
      <c r="OZ30" s="161">
        <f t="shared" si="507"/>
        <v>0.84764542936288079</v>
      </c>
      <c r="PA30" s="26">
        <f t="shared" si="508"/>
        <v>-770.61889196675895</v>
      </c>
      <c r="PC30" s="159">
        <v>2</v>
      </c>
      <c r="PD30" s="160">
        <f t="shared" ref="PD30:PD48" si="563">($AP$57/($PC$48-PC29))</f>
        <v>7.3715789473684215</v>
      </c>
      <c r="PE30" s="161">
        <f t="shared" si="509"/>
        <v>-4.709141274238228E-2</v>
      </c>
      <c r="PF30" s="161">
        <f t="shared" si="510"/>
        <v>0.19944598337950142</v>
      </c>
      <c r="PG30" s="161">
        <f t="shared" si="511"/>
        <v>0.84764542936288101</v>
      </c>
      <c r="PH30" s="26">
        <f t="shared" si="512"/>
        <v>-432.85013850415521</v>
      </c>
      <c r="PJ30" s="159">
        <v>2</v>
      </c>
      <c r="PK30" s="160">
        <f t="shared" ref="PK30:PK48" si="564">($AP$58/($PJ$48-PJ29))</f>
        <v>5.4547368421052633</v>
      </c>
      <c r="PL30" s="161">
        <f t="shared" si="513"/>
        <v>-4.7091412742382266E-2</v>
      </c>
      <c r="PM30" s="161">
        <f t="shared" si="514"/>
        <v>0.19944598337950137</v>
      </c>
      <c r="PN30" s="161">
        <f t="shared" si="515"/>
        <v>0.8476454293628809</v>
      </c>
      <c r="PO30" s="26">
        <f t="shared" si="516"/>
        <v>-320.2314681440443</v>
      </c>
      <c r="PQ30" s="159">
        <v>2</v>
      </c>
      <c r="PR30" s="160">
        <f t="shared" si="517"/>
        <v>3.5363157894736843</v>
      </c>
      <c r="PS30" s="161">
        <f t="shared" si="518"/>
        <v>-4.709141274238228E-2</v>
      </c>
      <c r="PT30" s="161">
        <f t="shared" si="519"/>
        <v>0.1994459833795014</v>
      </c>
      <c r="PU30" s="161">
        <f t="shared" si="520"/>
        <v>0.84764542936288101</v>
      </c>
      <c r="PV30" s="26">
        <f t="shared" si="521"/>
        <v>-207.68011080332414</v>
      </c>
      <c r="PX30" s="159">
        <v>2</v>
      </c>
      <c r="PY30" s="160">
        <f t="shared" si="522"/>
        <v>1.6189473684210527</v>
      </c>
      <c r="PZ30" s="161">
        <f t="shared" si="523"/>
        <v>-4.7091412742382273E-2</v>
      </c>
      <c r="QA30" s="161">
        <f t="shared" si="524"/>
        <v>0.19944598337950137</v>
      </c>
      <c r="QB30" s="161">
        <f t="shared" si="525"/>
        <v>0.8476454293628809</v>
      </c>
      <c r="QC30" s="26">
        <f t="shared" si="526"/>
        <v>-95.038005540166196</v>
      </c>
      <c r="QE30" s="159">
        <v>2</v>
      </c>
      <c r="QF30" s="162">
        <v>3</v>
      </c>
      <c r="QG30" s="307"/>
      <c r="QH30" s="16">
        <v>0</v>
      </c>
      <c r="QI30" s="161">
        <f>(($F$13-$Z$25)*($F$13-$AD$25))/(($V$25-$Z$25)*($V$25-$AD$25))</f>
        <v>-4.6272172730809635E-3</v>
      </c>
      <c r="QJ30" s="161">
        <f>(($F$13-$V$25)*($F$13-$AD$25))/(($Z$25-$V$25)*($Z$25-$AD$25))</f>
        <v>1.8596136487484361E-2</v>
      </c>
      <c r="QK30" s="161">
        <f>(($F$13-$V$25)*($F$13-$Z$25))/(($AD$25-$V$25)*($AD$25-$Z$25))</f>
        <v>0.98603108078559654</v>
      </c>
      <c r="QL30" s="92">
        <f>QI30*$X$25+QJ30*$AB$25+QK30*$AF$25</f>
        <v>-192.40252174542204</v>
      </c>
      <c r="QM30" s="16">
        <f>$V$25</f>
        <v>-548.08000000000004</v>
      </c>
      <c r="QN30" s="16">
        <f>$AF$25</f>
        <v>-186.91</v>
      </c>
      <c r="QO30" s="167">
        <f t="shared" si="257"/>
        <v>1.5644285598203803E-2</v>
      </c>
      <c r="QP30" s="34"/>
      <c r="QQ30" s="159">
        <v>2</v>
      </c>
      <c r="QR30" s="162">
        <v>3</v>
      </c>
      <c r="QS30" s="307"/>
      <c r="QT30" s="16">
        <v>0</v>
      </c>
      <c r="QU30" s="161">
        <f>(($F$13-$AT$25)*($F$13-$AX$25))/(($AP$25-$AT$25)*($AP$25-$AX$25))</f>
        <v>-1.0576190031243366E-2</v>
      </c>
      <c r="QV30" s="161">
        <f>(($F$13-$AP$25)*($F$13-$AX$25))/(($AT$25-$AP$25)*($AT$25-$AX$25))</f>
        <v>4.2772175687856212E-2</v>
      </c>
      <c r="QW30" s="161">
        <f>(($F$13-$AP$25)*($F$13-$AT$25))/(($AX$25-$AP$25)*($AX$25-$AT$25))</f>
        <v>0.96780401434338714</v>
      </c>
      <c r="QX30" s="92">
        <f>QU30*$AR$25+QV30*$AV$25+QW30*$AZ$25</f>
        <v>-76.588973873134691</v>
      </c>
      <c r="QY30" s="16">
        <f>$AP$25</f>
        <v>-236.82</v>
      </c>
      <c r="QZ30" s="16">
        <f>$AZ$25</f>
        <v>-59.44</v>
      </c>
      <c r="RA30" s="167">
        <f t="shared" si="258"/>
        <v>3.9300696272362844E-2</v>
      </c>
    </row>
    <row r="31" spans="2:469" ht="15" customHeight="1">
      <c r="B31" s="318">
        <v>5</v>
      </c>
      <c r="C31" s="321" t="s">
        <v>386</v>
      </c>
      <c r="D31" s="321" t="s">
        <v>321</v>
      </c>
      <c r="E31" s="180" t="s">
        <v>322</v>
      </c>
      <c r="F31" s="169"/>
      <c r="G31" s="175" t="s">
        <v>72</v>
      </c>
      <c r="H31" s="176">
        <v>8</v>
      </c>
      <c r="I31" s="177" t="str">
        <f xml:space="preserve"> IF(AND(F31&gt;0,F32&gt;0),1,(IF(AND(F31&lt;0,F32&gt;0),2,(IF(AND(F31&lt;0,F32&lt;0),3,(IF(AND(F31&gt;0,F32&lt;0),4,"-")))))))</f>
        <v>-</v>
      </c>
      <c r="J31" s="178" t="s">
        <v>318</v>
      </c>
      <c r="K31" s="177" t="str">
        <f>IF(OR(ISBLANK(F31),I31="-"),"-",(IF(OR(I31=1,I31=4), (IF(F31&lt;=(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,(IF(F31&g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)))</f>
        <v>-</v>
      </c>
      <c r="L31" s="179" t="str">
        <f>IF(OR(ISBLANK(F31),I31="-"),"-",(IF(OR(I31=1,I31=4), (IF(F31&lt;=(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,(IF(F31&g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)))</f>
        <v>-</v>
      </c>
      <c r="M31" s="315" t="str">
        <f>IF(OR(ISBLANK(F31),ISBLANK(F32),ISBLANK(F33)),"-", (IF(OR(J31="reprovado", K31="reprovado", L31="reprovado",J32="reprovado", K32="reprovado", L32="reprovado",J33="reprovado",K33="reprovado", L33="reprovado"),"reprovado","aprovado")))</f>
        <v>-</v>
      </c>
      <c r="O31" s="159">
        <v>27</v>
      </c>
      <c r="P31" s="164" t="s">
        <v>200</v>
      </c>
      <c r="Q31" s="164" t="s">
        <v>329</v>
      </c>
      <c r="R31" s="12">
        <v>-180</v>
      </c>
      <c r="S31" s="164" t="s">
        <v>299</v>
      </c>
      <c r="T31" s="162">
        <v>0</v>
      </c>
      <c r="U31" s="8" t="s">
        <v>71</v>
      </c>
      <c r="V31" s="101">
        <f>Gooseneck!$M$15</f>
        <v>301.67</v>
      </c>
      <c r="W31" s="111" t="s">
        <v>72</v>
      </c>
      <c r="X31" s="101">
        <v>0</v>
      </c>
      <c r="Y31" s="111" t="s">
        <v>72</v>
      </c>
      <c r="Z31" s="101">
        <f>Gooseneck!$M$58</f>
        <v>150.83500000000001</v>
      </c>
      <c r="AA31" s="111" t="s">
        <v>72</v>
      </c>
      <c r="AB31" s="101">
        <f>Gooseneck!$O$58</f>
        <v>-181.38</v>
      </c>
      <c r="AC31" s="111" t="s">
        <v>72</v>
      </c>
      <c r="AD31" s="101">
        <v>0</v>
      </c>
      <c r="AE31" s="111" t="s">
        <v>72</v>
      </c>
      <c r="AF31" s="101">
        <f>Gooseneck!$O$47</f>
        <v>-289.33</v>
      </c>
      <c r="AG31" s="165" t="s">
        <v>72</v>
      </c>
      <c r="AH31" s="166"/>
      <c r="AI31" s="159">
        <v>27</v>
      </c>
      <c r="AJ31" s="164" t="s">
        <v>200</v>
      </c>
      <c r="AK31" s="164" t="s">
        <v>329</v>
      </c>
      <c r="AL31" s="12">
        <v>-180</v>
      </c>
      <c r="AM31" s="164" t="s">
        <v>299</v>
      </c>
      <c r="AN31" s="162">
        <v>0</v>
      </c>
      <c r="AO31" s="8" t="s">
        <v>71</v>
      </c>
      <c r="AP31" s="101">
        <f>'Conector@11000 psi'!$M$15</f>
        <v>54.65</v>
      </c>
      <c r="AQ31" s="111" t="s">
        <v>72</v>
      </c>
      <c r="AR31" s="101">
        <v>0</v>
      </c>
      <c r="AS31" s="111" t="s">
        <v>72</v>
      </c>
      <c r="AT31" s="101">
        <f>'Conector@11000 psi'!$M$58</f>
        <v>27.324999999999999</v>
      </c>
      <c r="AU31" s="111" t="s">
        <v>72</v>
      </c>
      <c r="AV31" s="101">
        <f>'Conector@11000 psi'!$O$58</f>
        <v>-89.14</v>
      </c>
      <c r="AW31" s="111" t="s">
        <v>72</v>
      </c>
      <c r="AX31" s="101">
        <v>0</v>
      </c>
      <c r="AY31" s="111" t="s">
        <v>72</v>
      </c>
      <c r="AZ31" s="101">
        <f>'Conector@11000 psi'!$O$47</f>
        <v>-178.26</v>
      </c>
      <c r="BA31" s="165" t="s">
        <v>72</v>
      </c>
      <c r="BB31" s="183"/>
      <c r="BC31" s="159">
        <v>3</v>
      </c>
      <c r="BD31" s="160">
        <f t="shared" si="527"/>
        <v>9.1083333333333325</v>
      </c>
      <c r="BE31" s="161">
        <f t="shared" si="285"/>
        <v>-4.9382716049382713E-2</v>
      </c>
      <c r="BF31" s="161">
        <f t="shared" si="286"/>
        <v>0.20987654320987656</v>
      </c>
      <c r="BG31" s="161">
        <f t="shared" si="287"/>
        <v>0.83950617283950624</v>
      </c>
      <c r="BH31" s="26">
        <f t="shared" si="288"/>
        <v>367.91777777777781</v>
      </c>
      <c r="BJ31" s="159">
        <v>3</v>
      </c>
      <c r="BK31" s="160">
        <f t="shared" si="528"/>
        <v>11.132777777777777</v>
      </c>
      <c r="BL31" s="161">
        <f t="shared" si="289"/>
        <v>-4.938271604938272E-2</v>
      </c>
      <c r="BM31" s="161">
        <f t="shared" si="290"/>
        <v>0.20987654320987653</v>
      </c>
      <c r="BN31" s="161">
        <f t="shared" si="291"/>
        <v>0.83950617283950613</v>
      </c>
      <c r="BO31" s="26">
        <f t="shared" si="292"/>
        <v>255.66320987654319</v>
      </c>
      <c r="BQ31" s="159">
        <v>3</v>
      </c>
      <c r="BR31" s="160">
        <f t="shared" si="529"/>
        <v>13.156666666666666</v>
      </c>
      <c r="BS31" s="161">
        <f t="shared" si="293"/>
        <v>-4.9382716049382713E-2</v>
      </c>
      <c r="BT31" s="161">
        <f t="shared" si="294"/>
        <v>0.20987654320987653</v>
      </c>
      <c r="BU31" s="161">
        <f t="shared" si="295"/>
        <v>0.83950617283950613</v>
      </c>
      <c r="BV31" s="26">
        <f t="shared" si="296"/>
        <v>143.40990123456788</v>
      </c>
      <c r="BX31" s="159">
        <v>3</v>
      </c>
      <c r="BY31" s="160">
        <f t="shared" si="530"/>
        <v>7.0844444444444443</v>
      </c>
      <c r="BZ31" s="161">
        <f t="shared" si="297"/>
        <v>-4.9382716049382713E-2</v>
      </c>
      <c r="CA31" s="161">
        <f t="shared" si="298"/>
        <v>0.20987654320987653</v>
      </c>
      <c r="CB31" s="161">
        <f t="shared" si="299"/>
        <v>0.83950617283950613</v>
      </c>
      <c r="CC31" s="26">
        <f t="shared" si="300"/>
        <v>480.17444444444448</v>
      </c>
      <c r="CE31" s="159">
        <v>3</v>
      </c>
      <c r="CF31" s="160">
        <f t="shared" si="531"/>
        <v>5.0605555555555561</v>
      </c>
      <c r="CG31" s="161">
        <f t="shared" si="301"/>
        <v>-4.9382716049382727E-2</v>
      </c>
      <c r="CH31" s="161">
        <f t="shared" si="302"/>
        <v>0.20987654320987656</v>
      </c>
      <c r="CI31" s="161">
        <f t="shared" si="303"/>
        <v>0.83950617283950624</v>
      </c>
      <c r="CJ31" s="26">
        <f t="shared" si="304"/>
        <v>592.41851851851857</v>
      </c>
      <c r="CL31" s="159">
        <v>3</v>
      </c>
      <c r="CM31" s="160">
        <f t="shared" si="532"/>
        <v>3.036111111111111</v>
      </c>
      <c r="CN31" s="161">
        <f t="shared" si="305"/>
        <v>-4.9382716049382706E-2</v>
      </c>
      <c r="CO31" s="161">
        <f t="shared" si="306"/>
        <v>0.20987654320987653</v>
      </c>
      <c r="CP31" s="161">
        <f t="shared" si="307"/>
        <v>0.83950617283950613</v>
      </c>
      <c r="CQ31" s="26">
        <f t="shared" si="308"/>
        <v>704.66888888888889</v>
      </c>
      <c r="CS31" s="159">
        <v>3</v>
      </c>
      <c r="CT31" s="160">
        <f t="shared" si="533"/>
        <v>1.0122222222222221</v>
      </c>
      <c r="CU31" s="161">
        <f t="shared" si="309"/>
        <v>-4.9382716049382713E-2</v>
      </c>
      <c r="CV31" s="161">
        <f t="shared" si="310"/>
        <v>0.20987654320987656</v>
      </c>
      <c r="CW31" s="161">
        <f t="shared" si="311"/>
        <v>0.83950617283950624</v>
      </c>
      <c r="CX31" s="26">
        <f t="shared" si="312"/>
        <v>816.90666666666675</v>
      </c>
      <c r="CZ31" s="159">
        <v>3</v>
      </c>
      <c r="DA31" s="160">
        <f t="shared" si="534"/>
        <v>-5.0605555555555561</v>
      </c>
      <c r="DB31" s="161">
        <f t="shared" si="313"/>
        <v>-4.9382716049382727E-2</v>
      </c>
      <c r="DC31" s="161">
        <f t="shared" si="314"/>
        <v>0.20987654320987656</v>
      </c>
      <c r="DD31" s="161">
        <f t="shared" si="315"/>
        <v>0.83950617283950624</v>
      </c>
      <c r="DE31" s="26">
        <f t="shared" si="316"/>
        <v>280.60493827160496</v>
      </c>
      <c r="DG31" s="159">
        <v>3</v>
      </c>
      <c r="DH31" s="160">
        <f t="shared" si="535"/>
        <v>-3.036111111111111</v>
      </c>
      <c r="DI31" s="161">
        <f t="shared" si="536"/>
        <v>-4.9382716049382706E-2</v>
      </c>
      <c r="DJ31" s="161">
        <f t="shared" si="537"/>
        <v>0.20987654320987653</v>
      </c>
      <c r="DK31" s="161">
        <f t="shared" si="317"/>
        <v>0.83950617283950613</v>
      </c>
      <c r="DL31" s="26">
        <f t="shared" si="538"/>
        <v>168.35246913580244</v>
      </c>
      <c r="DM31" s="34"/>
      <c r="DN31" s="159">
        <v>3</v>
      </c>
      <c r="DO31" s="160">
        <f t="shared" si="539"/>
        <v>-1.0122222222222221</v>
      </c>
      <c r="DP31" s="161">
        <f t="shared" si="318"/>
        <v>-4.9382716049382713E-2</v>
      </c>
      <c r="DQ31" s="161">
        <f t="shared" si="319"/>
        <v>0.20987654320987656</v>
      </c>
      <c r="DR31" s="161">
        <f t="shared" si="320"/>
        <v>0.83950617283950624</v>
      </c>
      <c r="DS31" s="26">
        <f t="shared" si="321"/>
        <v>56.112592592592591</v>
      </c>
      <c r="DT31" s="34"/>
      <c r="DU31" s="159">
        <v>3</v>
      </c>
      <c r="DV31" s="160">
        <f t="shared" si="540"/>
        <v>-7.0844444444444443</v>
      </c>
      <c r="DW31" s="161">
        <f t="shared" si="322"/>
        <v>-4.9382716049382713E-2</v>
      </c>
      <c r="DX31" s="161">
        <f t="shared" si="323"/>
        <v>0.20987654320987653</v>
      </c>
      <c r="DY31" s="161">
        <f t="shared" si="324"/>
        <v>0.83950617283950613</v>
      </c>
      <c r="DZ31" s="26">
        <f t="shared" si="325"/>
        <v>392.86790123456791</v>
      </c>
      <c r="EA31" s="34"/>
      <c r="EB31" s="159">
        <v>3</v>
      </c>
      <c r="EC31" s="160">
        <f t="shared" si="541"/>
        <v>-9.1083333333333325</v>
      </c>
      <c r="ED31" s="161">
        <f t="shared" si="326"/>
        <v>-4.9382716049382713E-2</v>
      </c>
      <c r="EE31" s="161">
        <f t="shared" si="327"/>
        <v>0.20987654320987656</v>
      </c>
      <c r="EF31" s="161">
        <f t="shared" si="328"/>
        <v>0.83950617283950624</v>
      </c>
      <c r="EG31" s="26">
        <f t="shared" si="329"/>
        <v>505.10358024691362</v>
      </c>
      <c r="EH31" s="34"/>
      <c r="EI31" s="159">
        <v>3</v>
      </c>
      <c r="EJ31" s="160">
        <f t="shared" si="542"/>
        <v>-11.132777777777777</v>
      </c>
      <c r="EK31" s="161">
        <f t="shared" si="330"/>
        <v>-4.938271604938272E-2</v>
      </c>
      <c r="EL31" s="161">
        <f t="shared" si="331"/>
        <v>0.20987654320987653</v>
      </c>
      <c r="EM31" s="161">
        <f t="shared" si="332"/>
        <v>0.83950617283950613</v>
      </c>
      <c r="EN31" s="26">
        <f t="shared" si="333"/>
        <v>617.36024691358023</v>
      </c>
      <c r="EP31" s="159">
        <v>3</v>
      </c>
      <c r="EQ31" s="160">
        <f t="shared" si="334"/>
        <v>-13.156666666666666</v>
      </c>
      <c r="ER31" s="161">
        <f t="shared" si="335"/>
        <v>-4.9382716049382713E-2</v>
      </c>
      <c r="ES31" s="161">
        <f t="shared" si="336"/>
        <v>0.20987654320987653</v>
      </c>
      <c r="ET31" s="161">
        <f t="shared" si="337"/>
        <v>0.83950617283950613</v>
      </c>
      <c r="EU31" s="26">
        <f t="shared" si="338"/>
        <v>729.60641975308636</v>
      </c>
      <c r="EW31" s="159">
        <v>3</v>
      </c>
      <c r="EX31" s="160">
        <f t="shared" si="339"/>
        <v>-5.0605555555555561</v>
      </c>
      <c r="EY31" s="161">
        <f t="shared" si="340"/>
        <v>-4.9382716049382727E-2</v>
      </c>
      <c r="EZ31" s="161">
        <f t="shared" si="341"/>
        <v>0.20987654320987656</v>
      </c>
      <c r="FA31" s="161">
        <f t="shared" si="342"/>
        <v>0.83950617283950624</v>
      </c>
      <c r="FB31" s="26">
        <f t="shared" si="343"/>
        <v>-592.39543209876547</v>
      </c>
      <c r="FD31" s="159">
        <v>3</v>
      </c>
      <c r="FE31" s="160">
        <f t="shared" si="344"/>
        <v>-3.036111111111111</v>
      </c>
      <c r="FF31" s="161">
        <f t="shared" si="345"/>
        <v>-4.9382716049382706E-2</v>
      </c>
      <c r="FG31" s="161">
        <f t="shared" si="346"/>
        <v>0.20987654320987653</v>
      </c>
      <c r="FH31" s="161">
        <f t="shared" si="347"/>
        <v>0.83950617283950613</v>
      </c>
      <c r="FI31" s="26">
        <f t="shared" si="348"/>
        <v>-704.63950617283945</v>
      </c>
      <c r="FK31" s="159">
        <v>3</v>
      </c>
      <c r="FL31" s="160">
        <f t="shared" si="349"/>
        <v>-1.0122222222222221</v>
      </c>
      <c r="FM31" s="161">
        <f t="shared" si="350"/>
        <v>-4.9382716049382713E-2</v>
      </c>
      <c r="FN31" s="161">
        <f t="shared" si="351"/>
        <v>0.20987654320987656</v>
      </c>
      <c r="FO31" s="161">
        <f t="shared" si="352"/>
        <v>0.83950617283950624</v>
      </c>
      <c r="FP31" s="26">
        <f t="shared" si="353"/>
        <v>-816.90246913580256</v>
      </c>
      <c r="FR31" s="159">
        <v>3</v>
      </c>
      <c r="FS31" s="160">
        <f t="shared" si="543"/>
        <v>-7.0844444444444443</v>
      </c>
      <c r="FT31" s="161">
        <f t="shared" si="354"/>
        <v>-4.9382716049382713E-2</v>
      </c>
      <c r="FU31" s="161">
        <f t="shared" si="355"/>
        <v>0.20987654320987653</v>
      </c>
      <c r="FV31" s="161">
        <f t="shared" si="356"/>
        <v>0.83950617283950613</v>
      </c>
      <c r="FW31" s="26">
        <f t="shared" si="357"/>
        <v>-480.14296296296294</v>
      </c>
      <c r="FY31" s="159">
        <v>3</v>
      </c>
      <c r="FZ31" s="160">
        <f t="shared" si="544"/>
        <v>-9.1083333333333325</v>
      </c>
      <c r="GA31" s="161">
        <f t="shared" si="545"/>
        <v>-4.9382716049382713E-2</v>
      </c>
      <c r="GB31" s="161">
        <f t="shared" si="546"/>
        <v>0.20987654320987656</v>
      </c>
      <c r="GC31" s="161">
        <f t="shared" si="547"/>
        <v>0.83950617283950624</v>
      </c>
      <c r="GD31" s="26">
        <f t="shared" si="548"/>
        <v>-367.91777777777781</v>
      </c>
      <c r="GF31" s="159">
        <v>3</v>
      </c>
      <c r="GG31" s="160">
        <f t="shared" si="549"/>
        <v>-11.132777777777777</v>
      </c>
      <c r="GH31" s="161">
        <f t="shared" si="358"/>
        <v>-4.938271604938272E-2</v>
      </c>
      <c r="GI31" s="161">
        <f t="shared" si="359"/>
        <v>0.20987654320987653</v>
      </c>
      <c r="GJ31" s="161">
        <f t="shared" si="360"/>
        <v>0.83950617283950613</v>
      </c>
      <c r="GK31" s="26">
        <f t="shared" si="361"/>
        <v>-255.66320987654319</v>
      </c>
      <c r="GM31" s="159">
        <v>3</v>
      </c>
      <c r="GN31" s="160">
        <f t="shared" si="550"/>
        <v>-13.156666666666666</v>
      </c>
      <c r="GO31" s="161">
        <f t="shared" si="362"/>
        <v>-4.9382716049382713E-2</v>
      </c>
      <c r="GP31" s="161">
        <f t="shared" si="363"/>
        <v>0.20987654320987653</v>
      </c>
      <c r="GQ31" s="161">
        <f t="shared" si="364"/>
        <v>0.83950617283950613</v>
      </c>
      <c r="GR31" s="26">
        <f t="shared" si="365"/>
        <v>-143.43802469135801</v>
      </c>
      <c r="GT31" s="159">
        <v>3</v>
      </c>
      <c r="GU31" s="160">
        <f t="shared" si="551"/>
        <v>9.1083333333333325</v>
      </c>
      <c r="GV31" s="161">
        <f t="shared" si="366"/>
        <v>-4.9382716049382713E-2</v>
      </c>
      <c r="GW31" s="161">
        <f t="shared" si="367"/>
        <v>0.20987654320987656</v>
      </c>
      <c r="GX31" s="161">
        <f t="shared" si="368"/>
        <v>0.83950617283950624</v>
      </c>
      <c r="GY31" s="26">
        <f t="shared" si="369"/>
        <v>-505.08888888888885</v>
      </c>
      <c r="HA31" s="159">
        <v>3</v>
      </c>
      <c r="HB31" s="160">
        <f t="shared" si="552"/>
        <v>11.132777777777777</v>
      </c>
      <c r="HC31" s="161">
        <f t="shared" si="370"/>
        <v>-4.938271604938272E-2</v>
      </c>
      <c r="HD31" s="161">
        <f t="shared" si="371"/>
        <v>0.20987654320987653</v>
      </c>
      <c r="HE31" s="161">
        <f t="shared" si="372"/>
        <v>0.83950617283950613</v>
      </c>
      <c r="HF31" s="26">
        <f t="shared" si="373"/>
        <v>-617.33506172839498</v>
      </c>
      <c r="HH31" s="159">
        <v>3</v>
      </c>
      <c r="HI31" s="160">
        <f t="shared" si="374"/>
        <v>13.156666666666666</v>
      </c>
      <c r="HJ31" s="161">
        <f t="shared" si="375"/>
        <v>-4.9382716049382713E-2</v>
      </c>
      <c r="HK31" s="161">
        <f t="shared" si="376"/>
        <v>0.20987654320987653</v>
      </c>
      <c r="HL31" s="161">
        <f t="shared" si="377"/>
        <v>0.83950617283950613</v>
      </c>
      <c r="HM31" s="26">
        <f t="shared" si="378"/>
        <v>-729.60641975308636</v>
      </c>
      <c r="HO31" s="159">
        <v>3</v>
      </c>
      <c r="HP31" s="160">
        <f t="shared" si="553"/>
        <v>7.0844444444444443</v>
      </c>
      <c r="HQ31" s="161">
        <f t="shared" si="379"/>
        <v>-4.9382716049382713E-2</v>
      </c>
      <c r="HR31" s="161">
        <f t="shared" si="380"/>
        <v>0.20987654320987653</v>
      </c>
      <c r="HS31" s="161">
        <f t="shared" si="381"/>
        <v>0.83950617283950613</v>
      </c>
      <c r="HT31" s="26">
        <f t="shared" si="382"/>
        <v>-392.84691358024691</v>
      </c>
      <c r="HV31" s="159">
        <v>3</v>
      </c>
      <c r="HW31" s="160">
        <f t="shared" si="554"/>
        <v>5.0605555555555561</v>
      </c>
      <c r="HX31" s="161">
        <f t="shared" si="383"/>
        <v>-4.9382716049382727E-2</v>
      </c>
      <c r="HY31" s="161">
        <f t="shared" si="384"/>
        <v>0.20987654320987656</v>
      </c>
      <c r="HZ31" s="161">
        <f t="shared" si="385"/>
        <v>0.83950617283950624</v>
      </c>
      <c r="IA31" s="26">
        <f t="shared" si="386"/>
        <v>-280.61333333333334</v>
      </c>
      <c r="IC31" s="159">
        <v>3</v>
      </c>
      <c r="ID31" s="160">
        <f t="shared" si="387"/>
        <v>3.036111111111111</v>
      </c>
      <c r="IE31" s="161">
        <f t="shared" si="388"/>
        <v>-4.9382716049382706E-2</v>
      </c>
      <c r="IF31" s="161">
        <f t="shared" si="389"/>
        <v>0.20987654320987653</v>
      </c>
      <c r="IG31" s="161">
        <f t="shared" si="390"/>
        <v>0.83950617283950613</v>
      </c>
      <c r="IH31" s="26">
        <f t="shared" si="391"/>
        <v>-168.35876543209875</v>
      </c>
      <c r="IJ31" s="159">
        <v>3</v>
      </c>
      <c r="IK31" s="160">
        <f t="shared" si="392"/>
        <v>1.0122222222222221</v>
      </c>
      <c r="IL31" s="161">
        <f t="shared" si="393"/>
        <v>-4.9382716049382713E-2</v>
      </c>
      <c r="IM31" s="161">
        <f t="shared" si="394"/>
        <v>0.20987654320987656</v>
      </c>
      <c r="IN31" s="161">
        <f t="shared" si="395"/>
        <v>0.83950617283950624</v>
      </c>
      <c r="IO31" s="26">
        <f t="shared" si="396"/>
        <v>-56.137777777777778</v>
      </c>
      <c r="IQ31" s="159">
        <v>3</v>
      </c>
      <c r="IR31" s="160">
        <f t="shared" si="397"/>
        <v>9.8055555555555554</v>
      </c>
      <c r="IS31" s="161">
        <f t="shared" si="398"/>
        <v>-4.9382716049382713E-2</v>
      </c>
      <c r="IT31" s="161">
        <f t="shared" si="399"/>
        <v>0.20987654320987656</v>
      </c>
      <c r="IU31" s="161">
        <f t="shared" si="400"/>
        <v>0.83950617283950624</v>
      </c>
      <c r="IV31" s="26">
        <f t="shared" si="401"/>
        <v>415.12740740740742</v>
      </c>
      <c r="IX31" s="159">
        <v>3</v>
      </c>
      <c r="IY31" s="160">
        <f t="shared" si="402"/>
        <v>11.829444444444444</v>
      </c>
      <c r="IZ31" s="161">
        <f t="shared" si="403"/>
        <v>-4.9382716049382713E-2</v>
      </c>
      <c r="JA31" s="161">
        <f t="shared" si="404"/>
        <v>0.20987654320987653</v>
      </c>
      <c r="JB31" s="161">
        <f t="shared" si="405"/>
        <v>0.83950617283950613</v>
      </c>
      <c r="JC31" s="26">
        <f t="shared" si="406"/>
        <v>302.93580246913575</v>
      </c>
      <c r="JE31" s="159">
        <v>3</v>
      </c>
      <c r="JF31" s="160">
        <f t="shared" si="555"/>
        <v>13.853888888888889</v>
      </c>
      <c r="JG31" s="161">
        <f t="shared" si="407"/>
        <v>-4.938271604938272E-2</v>
      </c>
      <c r="JH31" s="161">
        <f t="shared" si="408"/>
        <v>0.20987654320987656</v>
      </c>
      <c r="JI31" s="161">
        <f t="shared" si="409"/>
        <v>0.83950617283950624</v>
      </c>
      <c r="JJ31" s="26">
        <f t="shared" si="410"/>
        <v>190.66864197530865</v>
      </c>
      <c r="JL31" s="159">
        <v>3</v>
      </c>
      <c r="JM31" s="160">
        <f t="shared" si="411"/>
        <v>7.7811111111111115</v>
      </c>
      <c r="JN31" s="161">
        <f t="shared" si="412"/>
        <v>-4.938271604938272E-2</v>
      </c>
      <c r="JO31" s="161">
        <f t="shared" si="413"/>
        <v>0.20987654320987656</v>
      </c>
      <c r="JP31" s="161">
        <f t="shared" si="414"/>
        <v>0.83950617283950624</v>
      </c>
      <c r="JQ31" s="26">
        <f t="shared" si="415"/>
        <v>527.40925925925922</v>
      </c>
      <c r="JS31" s="159">
        <v>3</v>
      </c>
      <c r="JT31" s="160">
        <f t="shared" si="416"/>
        <v>5.7577777777777781</v>
      </c>
      <c r="JU31" s="161">
        <f t="shared" si="417"/>
        <v>-4.938271604938272E-2</v>
      </c>
      <c r="JV31" s="161">
        <f t="shared" si="418"/>
        <v>0.20987654320987656</v>
      </c>
      <c r="JW31" s="161">
        <f t="shared" si="419"/>
        <v>0.83950617283950624</v>
      </c>
      <c r="JX31" s="26">
        <f t="shared" si="420"/>
        <v>639.6617283950618</v>
      </c>
      <c r="JZ31" s="159">
        <v>3</v>
      </c>
      <c r="KA31" s="160">
        <f t="shared" si="556"/>
        <v>3.7327777777777778</v>
      </c>
      <c r="KB31" s="161">
        <f t="shared" si="421"/>
        <v>-4.938271604938272E-2</v>
      </c>
      <c r="KC31" s="161">
        <f t="shared" si="422"/>
        <v>0.20987654320987659</v>
      </c>
      <c r="KD31" s="161">
        <f t="shared" si="423"/>
        <v>0.83950617283950635</v>
      </c>
      <c r="KE31" s="26">
        <f t="shared" si="424"/>
        <v>751.90370370370385</v>
      </c>
      <c r="KG31" s="159">
        <v>3</v>
      </c>
      <c r="KH31" s="160">
        <f t="shared" si="425"/>
        <v>1.7088888888888889</v>
      </c>
      <c r="KI31" s="161">
        <f t="shared" si="426"/>
        <v>-4.9382716049382713E-2</v>
      </c>
      <c r="KJ31" s="161">
        <f t="shared" si="427"/>
        <v>0.20987654320987653</v>
      </c>
      <c r="KK31" s="161">
        <f t="shared" si="428"/>
        <v>0.83950617283950613</v>
      </c>
      <c r="KL31" s="26">
        <f t="shared" si="429"/>
        <v>864.12049382716043</v>
      </c>
      <c r="KN31" s="159">
        <v>3</v>
      </c>
      <c r="KO31" s="160">
        <f t="shared" si="557"/>
        <v>-5.7572222222222216</v>
      </c>
      <c r="KP31" s="161">
        <f t="shared" si="430"/>
        <v>-4.9382716049382713E-2</v>
      </c>
      <c r="KQ31" s="161">
        <f t="shared" si="431"/>
        <v>0.20987654320987656</v>
      </c>
      <c r="KR31" s="161">
        <f t="shared" si="432"/>
        <v>0.83950617283950624</v>
      </c>
      <c r="KS31" s="26">
        <f t="shared" si="433"/>
        <v>319.2348148148148</v>
      </c>
      <c r="KU31" s="159">
        <v>3</v>
      </c>
      <c r="KV31" s="160">
        <f t="shared" si="558"/>
        <v>-3.7333333333333334</v>
      </c>
      <c r="KW31" s="161">
        <f t="shared" si="434"/>
        <v>-4.938271604938272E-2</v>
      </c>
      <c r="KX31" s="161">
        <f t="shared" si="435"/>
        <v>0.20987654320987653</v>
      </c>
      <c r="KY31" s="161">
        <f t="shared" si="436"/>
        <v>0.83950617283950613</v>
      </c>
      <c r="KZ31" s="26">
        <f t="shared" si="437"/>
        <v>207.039012345679</v>
      </c>
      <c r="LB31" s="159">
        <v>3</v>
      </c>
      <c r="LC31" s="160">
        <f t="shared" si="438"/>
        <v>-1.7094444444444443</v>
      </c>
      <c r="LD31" s="161">
        <f t="shared" si="439"/>
        <v>-4.9382716049382713E-2</v>
      </c>
      <c r="LE31" s="161">
        <f t="shared" si="440"/>
        <v>0.20987654320987656</v>
      </c>
      <c r="LF31" s="161">
        <f t="shared" si="441"/>
        <v>0.83950617283950624</v>
      </c>
      <c r="LG31" s="26">
        <f t="shared" si="442"/>
        <v>94.769753086419755</v>
      </c>
      <c r="LI31" s="159">
        <v>3</v>
      </c>
      <c r="LJ31" s="160">
        <f t="shared" si="443"/>
        <v>-7.7811111111111115</v>
      </c>
      <c r="LK31" s="161">
        <f t="shared" si="444"/>
        <v>-4.938271604938272E-2</v>
      </c>
      <c r="LL31" s="161">
        <f t="shared" si="445"/>
        <v>0.20987654320987656</v>
      </c>
      <c r="LM31" s="161">
        <f t="shared" si="446"/>
        <v>0.83950617283950624</v>
      </c>
      <c r="LN31" s="26">
        <f t="shared" si="447"/>
        <v>431.52296296296299</v>
      </c>
      <c r="LP31" s="159">
        <v>3</v>
      </c>
      <c r="LQ31" s="160">
        <f t="shared" si="448"/>
        <v>-9.8055555555555554</v>
      </c>
      <c r="LR31" s="161">
        <f t="shared" si="449"/>
        <v>-4.9382716049382713E-2</v>
      </c>
      <c r="LS31" s="161">
        <f t="shared" si="450"/>
        <v>0.20987654320987656</v>
      </c>
      <c r="LT31" s="161">
        <f t="shared" si="451"/>
        <v>0.83950617283950624</v>
      </c>
      <c r="LU31" s="26">
        <f t="shared" si="452"/>
        <v>543.75864197530871</v>
      </c>
      <c r="LW31" s="159">
        <v>3</v>
      </c>
      <c r="LX31" s="160">
        <f t="shared" si="453"/>
        <v>-11.829444444444444</v>
      </c>
      <c r="LY31" s="161">
        <f t="shared" si="454"/>
        <v>-4.9382716049382713E-2</v>
      </c>
      <c r="LZ31" s="161">
        <f t="shared" si="455"/>
        <v>0.20987654320987653</v>
      </c>
      <c r="MA31" s="161">
        <f t="shared" si="456"/>
        <v>0.83950617283950613</v>
      </c>
      <c r="MB31" s="26">
        <f t="shared" si="457"/>
        <v>656.00691358024687</v>
      </c>
      <c r="MD31" s="159">
        <v>3</v>
      </c>
      <c r="ME31" s="160">
        <f t="shared" si="458"/>
        <v>-13.853888888888889</v>
      </c>
      <c r="MF31" s="161">
        <f t="shared" si="459"/>
        <v>-4.938271604938272E-2</v>
      </c>
      <c r="MG31" s="161">
        <f t="shared" si="460"/>
        <v>0.20987654320987656</v>
      </c>
      <c r="MH31" s="161">
        <f t="shared" si="461"/>
        <v>0.83950617283950624</v>
      </c>
      <c r="MI31" s="26">
        <f t="shared" si="462"/>
        <v>768.22580246913572</v>
      </c>
      <c r="MK31" s="159">
        <v>3</v>
      </c>
      <c r="ML31" s="160">
        <f t="shared" si="463"/>
        <v>-5.7572222222222216</v>
      </c>
      <c r="MM31" s="161">
        <f t="shared" si="464"/>
        <v>-4.9382716049382713E-2</v>
      </c>
      <c r="MN31" s="161">
        <f t="shared" si="465"/>
        <v>0.20987654320987656</v>
      </c>
      <c r="MO31" s="161">
        <f t="shared" si="466"/>
        <v>0.83950617283950624</v>
      </c>
      <c r="MP31" s="26">
        <f t="shared" si="467"/>
        <v>-639.65753086419761</v>
      </c>
      <c r="MR31" s="159">
        <v>3</v>
      </c>
      <c r="MS31" s="160">
        <f t="shared" si="468"/>
        <v>-3.7333333333333334</v>
      </c>
      <c r="MT31" s="161">
        <f t="shared" si="469"/>
        <v>-4.938271604938272E-2</v>
      </c>
      <c r="MU31" s="161">
        <f t="shared" si="470"/>
        <v>0.20987654320987653</v>
      </c>
      <c r="MV31" s="161">
        <f t="shared" si="471"/>
        <v>0.83950617283950613</v>
      </c>
      <c r="MW31" s="26">
        <f t="shared" si="472"/>
        <v>-751.88271604938268</v>
      </c>
      <c r="MY31" s="159">
        <v>3</v>
      </c>
      <c r="MZ31" s="160">
        <f t="shared" si="473"/>
        <v>-1.7094444444444443</v>
      </c>
      <c r="NA31" s="161">
        <f t="shared" si="559"/>
        <v>-4.9382716049382713E-2</v>
      </c>
      <c r="NB31" s="161">
        <f t="shared" si="560"/>
        <v>0.20987654320987656</v>
      </c>
      <c r="NC31" s="161">
        <f t="shared" si="561"/>
        <v>0.83950617283950624</v>
      </c>
      <c r="ND31" s="26">
        <f t="shared" si="562"/>
        <v>-864.13308641975323</v>
      </c>
      <c r="NF31" s="159">
        <v>3</v>
      </c>
      <c r="NG31" s="160">
        <f t="shared" si="474"/>
        <v>-7.7811111111111115</v>
      </c>
      <c r="NH31" s="161">
        <f t="shared" si="475"/>
        <v>-4.938271604938272E-2</v>
      </c>
      <c r="NI31" s="161">
        <f t="shared" si="476"/>
        <v>0.20987654320987656</v>
      </c>
      <c r="NJ31" s="161">
        <f t="shared" si="477"/>
        <v>0.83950617283950624</v>
      </c>
      <c r="NK31" s="26">
        <f t="shared" si="478"/>
        <v>-527.39246913580246</v>
      </c>
      <c r="NM31" s="159">
        <v>3</v>
      </c>
      <c r="NN31" s="160">
        <f t="shared" si="479"/>
        <v>-9.8055555555555554</v>
      </c>
      <c r="NO31" s="161">
        <f t="shared" si="480"/>
        <v>-4.9382716049382713E-2</v>
      </c>
      <c r="NP31" s="161">
        <f t="shared" si="481"/>
        <v>0.20987654320987656</v>
      </c>
      <c r="NQ31" s="161">
        <f t="shared" si="482"/>
        <v>0.83950617283950624</v>
      </c>
      <c r="NR31" s="26">
        <f t="shared" si="483"/>
        <v>-415.12740740740742</v>
      </c>
      <c r="NT31" s="159">
        <v>3</v>
      </c>
      <c r="NU31" s="160">
        <f t="shared" si="484"/>
        <v>-11.829444444444444</v>
      </c>
      <c r="NV31" s="161">
        <f t="shared" si="485"/>
        <v>-4.9382716049382713E-2</v>
      </c>
      <c r="NW31" s="161">
        <f t="shared" si="486"/>
        <v>0.20987654320987653</v>
      </c>
      <c r="NX31" s="161">
        <f t="shared" si="487"/>
        <v>0.83950617283950613</v>
      </c>
      <c r="NY31" s="26">
        <f t="shared" si="488"/>
        <v>-302.93370370370371</v>
      </c>
      <c r="OA31" s="159">
        <v>3</v>
      </c>
      <c r="OB31" s="160">
        <f t="shared" si="489"/>
        <v>-13.853888888888889</v>
      </c>
      <c r="OC31" s="161">
        <f t="shared" si="490"/>
        <v>-4.938271604938272E-2</v>
      </c>
      <c r="OD31" s="161">
        <f t="shared" si="491"/>
        <v>0.20987654320987656</v>
      </c>
      <c r="OE31" s="161">
        <f t="shared" si="492"/>
        <v>0.83950617283950624</v>
      </c>
      <c r="OF31" s="26">
        <f t="shared" si="493"/>
        <v>-190.63716049382717</v>
      </c>
      <c r="OH31" s="159">
        <v>3</v>
      </c>
      <c r="OI31" s="160">
        <f t="shared" si="494"/>
        <v>9.8055555555555554</v>
      </c>
      <c r="OJ31" s="161">
        <f t="shared" si="495"/>
        <v>-4.9382716049382713E-2</v>
      </c>
      <c r="OK31" s="161">
        <f t="shared" si="496"/>
        <v>0.20987654320987656</v>
      </c>
      <c r="OL31" s="161">
        <f t="shared" si="497"/>
        <v>0.83950617283950624</v>
      </c>
      <c r="OM31" s="26">
        <f t="shared" si="498"/>
        <v>-543.75864197530871</v>
      </c>
      <c r="OO31" s="159">
        <v>3</v>
      </c>
      <c r="OP31" s="160">
        <f t="shared" si="499"/>
        <v>11.829444444444444</v>
      </c>
      <c r="OQ31" s="161">
        <f t="shared" si="500"/>
        <v>-4.9382716049382713E-2</v>
      </c>
      <c r="OR31" s="161">
        <f t="shared" si="501"/>
        <v>0.20987654320987653</v>
      </c>
      <c r="OS31" s="161">
        <f t="shared" si="502"/>
        <v>0.83950617283950613</v>
      </c>
      <c r="OT31" s="26">
        <f t="shared" si="503"/>
        <v>-655.99432098765431</v>
      </c>
      <c r="OV31" s="159">
        <v>3</v>
      </c>
      <c r="OW31" s="160">
        <f t="shared" si="504"/>
        <v>13.853888888888889</v>
      </c>
      <c r="OX31" s="161">
        <f t="shared" si="505"/>
        <v>-4.938271604938272E-2</v>
      </c>
      <c r="OY31" s="161">
        <f t="shared" si="506"/>
        <v>0.20987654320987656</v>
      </c>
      <c r="OZ31" s="161">
        <f t="shared" si="507"/>
        <v>0.83950617283950624</v>
      </c>
      <c r="PA31" s="26">
        <f t="shared" si="508"/>
        <v>-768.24049382716055</v>
      </c>
      <c r="PC31" s="159">
        <v>3</v>
      </c>
      <c r="PD31" s="160">
        <f t="shared" si="563"/>
        <v>7.7811111111111115</v>
      </c>
      <c r="PE31" s="161">
        <f t="shared" si="509"/>
        <v>-4.938271604938272E-2</v>
      </c>
      <c r="PF31" s="161">
        <f t="shared" si="510"/>
        <v>0.20987654320987656</v>
      </c>
      <c r="PG31" s="161">
        <f t="shared" si="511"/>
        <v>0.83950617283950624</v>
      </c>
      <c r="PH31" s="26">
        <f t="shared" si="512"/>
        <v>-431.51456790123461</v>
      </c>
      <c r="PJ31" s="159">
        <v>3</v>
      </c>
      <c r="PK31" s="160">
        <f t="shared" si="564"/>
        <v>5.7577777777777781</v>
      </c>
      <c r="PL31" s="161">
        <f t="shared" si="513"/>
        <v>-4.938271604938272E-2</v>
      </c>
      <c r="PM31" s="161">
        <f t="shared" si="514"/>
        <v>0.20987654320987656</v>
      </c>
      <c r="PN31" s="161">
        <f t="shared" si="515"/>
        <v>0.83950617283950624</v>
      </c>
      <c r="PO31" s="26">
        <f t="shared" si="516"/>
        <v>-319.24320987654323</v>
      </c>
      <c r="PQ31" s="159">
        <v>3</v>
      </c>
      <c r="PR31" s="160">
        <f t="shared" si="517"/>
        <v>3.7327777777777778</v>
      </c>
      <c r="PS31" s="161">
        <f t="shared" si="518"/>
        <v>-4.938271604938272E-2</v>
      </c>
      <c r="PT31" s="161">
        <f t="shared" si="519"/>
        <v>0.20987654320987659</v>
      </c>
      <c r="PU31" s="161">
        <f t="shared" si="520"/>
        <v>0.83950617283950635</v>
      </c>
      <c r="PV31" s="26">
        <f t="shared" si="521"/>
        <v>-207.03901234567905</v>
      </c>
      <c r="PX31" s="159">
        <v>3</v>
      </c>
      <c r="PY31" s="160">
        <f t="shared" si="522"/>
        <v>1.7088888888888889</v>
      </c>
      <c r="PZ31" s="161">
        <f t="shared" si="523"/>
        <v>-4.9382716049382713E-2</v>
      </c>
      <c r="QA31" s="161">
        <f t="shared" si="524"/>
        <v>0.20987654320987653</v>
      </c>
      <c r="QB31" s="161">
        <f t="shared" si="525"/>
        <v>0.83950617283950613</v>
      </c>
      <c r="QC31" s="26">
        <f t="shared" si="526"/>
        <v>-94.744567901234547</v>
      </c>
      <c r="QE31" s="184">
        <v>2</v>
      </c>
      <c r="QF31" s="185">
        <v>4</v>
      </c>
      <c r="QG31" s="308"/>
      <c r="QH31" s="186">
        <v>0</v>
      </c>
      <c r="QI31" s="187">
        <f>(($F$13-$Z$32)*($F$13-$AD$32))/(($V$32-$Z$32)*($V$32-$AD$32))</f>
        <v>1.0492527539878388E-2</v>
      </c>
      <c r="QJ31" s="187">
        <f>(($F$13-$V$32)*($F$13-$AD$32))/(($Z$32-$V$32)*($Z$32-$AD$32))</f>
        <v>-4.1547304075740712E-2</v>
      </c>
      <c r="QK31" s="187">
        <f>(($F$13-$V$32)*($F$13-$Z$32))/(($AD$32-$V$32)*($AD$32-$Z$32))</f>
        <v>1.0310547765358622</v>
      </c>
      <c r="QL31" s="97">
        <f>QI31*$X$31+QJ31*$AB$31+QK31*$AF$32</f>
        <v>-185.17859826906013</v>
      </c>
      <c r="QM31" s="186">
        <f>$V$32</f>
        <v>249</v>
      </c>
      <c r="QN31" s="186">
        <f>$AF$32</f>
        <v>-186.91</v>
      </c>
      <c r="QO31" s="188">
        <f t="shared" si="257"/>
        <v>1.6254578164732303E-2</v>
      </c>
      <c r="QP31" s="34"/>
      <c r="QQ31" s="184">
        <v>2</v>
      </c>
      <c r="QR31" s="185">
        <v>4</v>
      </c>
      <c r="QS31" s="308"/>
      <c r="QT31" s="186">
        <v>0</v>
      </c>
      <c r="QU31" s="187">
        <f>(($F$13-$AT$32)*($F$13-$AX$32))/(($AP$32-$AT$32)*($AP$32-$AX$32))</f>
        <v>0.17998821574583607</v>
      </c>
      <c r="QV31" s="187">
        <f>(($F$13-$AP$32)*($F$13-$AX$32))/(($AT$32-$AP$32)*($AT$32-$AX$32))</f>
        <v>-0.6409863107452396</v>
      </c>
      <c r="QW31" s="187">
        <f>(($F$13-$AP$32)*($F$13-$AT$32))/(($AX$32-$AP$32)*($AX$32-$AT$32))</f>
        <v>1.4609980949994035</v>
      </c>
      <c r="QX31" s="97">
        <f>QU31*$AR$31+QV31*$AV$31+QW31*$AZ$32</f>
        <v>-29.704207026933879</v>
      </c>
      <c r="QY31" s="186">
        <f>$AP$32</f>
        <v>18.22</v>
      </c>
      <c r="QZ31" s="186">
        <f>$AZ$32</f>
        <v>-59.44</v>
      </c>
      <c r="RA31" s="188">
        <f t="shared" si="258"/>
        <v>0.10133244753077313</v>
      </c>
    </row>
    <row r="32" spans="2:469" ht="15" customHeight="1">
      <c r="B32" s="319"/>
      <c r="C32" s="321"/>
      <c r="D32" s="321"/>
      <c r="E32" s="3" t="s">
        <v>323</v>
      </c>
      <c r="F32" s="169"/>
      <c r="G32" s="175" t="s">
        <v>72</v>
      </c>
      <c r="H32" s="176">
        <v>8</v>
      </c>
      <c r="I32" s="177" t="str">
        <f>I31</f>
        <v>-</v>
      </c>
      <c r="J32" s="178" t="s">
        <v>318</v>
      </c>
      <c r="K32" s="179" t="str">
        <f>IF(ISBLANK(F32),"-",(IF((IF(I31=1,((IF(F33=30,$RA$172,IF(F33=60,$RA$176,IF(F33=90,$RA$180,IF(F33=-30,$RA$184,IF(F33=-60,$RA$188,IF(F33=-90,$RA$192,IF(F33=0,$RA$196,(IF(AND(F33&gt;60,F33&lt;90),MAX($RA$176,$RA$180),IF(AND(F33&gt;30,F33&lt;60),MAX($RA$172,$RA$176),IF(AND(F33&gt;0,F33&lt;30),MAX($RA$196,$RA$172),IF(AND(F33&gt;-30,F33&lt;0),MAX($RA$184,$RA$196),IF(AND(F33&gt;-60,F33&lt;-30),MAX($RA$188,$RA$184),IF(AND(F33&gt;-90,F33&lt;-60),MAX($RA$192,$RA$188),"-")))))))))))))))),IF(I31=2,((IF(F33=30,$RA$173,IF(F33=60,$RA$177,IF(F33=90,$RA$181,IF(F33=-30,$RA$185,IF(F33=-60,$RA$189,IF(F33=-90,$RA$193,IF(F33=0,$RA$197,(IF(AND(F33&gt;60,F33&lt;90),MAX($RA$177,$RA$181),IF(AND(F33&gt;30,F33&lt;60),MAX($RA$173,$RA$177),IF(AND(F33&gt;0,F33&lt;30),MAX($RA$197,$RA$173),IF(AND(F33&gt;-30,F33&lt;0),MAX($RA$185,$RA$197),IF(AND(F33&gt;-60,F33&lt;-30),MAX($RA$189,$RA$185),IF(AND(F33&gt;-90,F33&lt;-60),MAX($RA$193,$RA$189),"-")))))))))))))))),IF(I31=3,((IF(F33=30,$RA$174,IF(F33=60,$RA$178,IF(F33=90,$RA$182,IF(F33=-30,$RA$186,IF(F33=-60,$RA$190,IF(F33=-90,$RA$194,IF(F33=0,$RA$198,(IF(AND(F33&gt;60,F33&lt;90),MAX($RA$178,$RA$182),IF(AND(F33&gt;30,F33&lt;60),MAX($RA$174,$RA$178),IF(AND(F33&gt;0,F33&lt;30),MAX($RA$198,$RA$174),IF(AND(F33&gt;-30,F33&lt;0),MAX($RA$186,$RA$198),IF(AND(F33&gt;-60,F33&lt;-30),MAX($RA$190,$RA$186),IF(AND(F33&gt;-90,F33&lt;-60),MAX($RA$194,$RA$190),"-")))))))))))))))),IF(I31=4,((IF(F33=30,$RA$175,IF(F33=60,$RA$179,IF(F33=90,$RA$183,IF(F33=-30,$RA$187,IF(F33=-60,$RA$191,IF(F33=-90,$RA$195,IF(F33=0,$RA$199,(IF(AND(F33&gt;60,F33&lt;90),MAX($RA$179,$RA$183),IF(AND(F33&gt;30,F33&lt;60),MAX($RA$175,$RA$179),IF(AND(F33&gt;0,F33&lt;30),MAX($RA$199,$RA$175),IF(AND(F33&gt;-30,F33&lt;0),MAX($RA$187,$RA$199),IF(AND(F33&gt;-60,F33&lt;-30),MAX($RA$191,$RA$187),IF(AND(F33&gt;-90,F33&lt;-60),MAX($RA$195,$RA$191),"-")))))))))))))))),"-")))))&lt;=1,"aprovado","reprovado")))</f>
        <v>-</v>
      </c>
      <c r="L32" s="179" t="str">
        <f>IF(ISBLANK(F32),"-",(IF((IF(I31=1,((IF(F33=30,$QO$172,IF(F33=60,$QO$176,IF(F33=90,$QO$180,IF(F33=-30,$QO$184,IF(F33=-60,$QO$188,IF(F33=-90,$QO$192,IF(F33=0,$QO$196,(IF(AND(F33&gt;60,F33&lt;90),MAX($QO$176,$QO$180),IF(AND(F33&gt;30,F33&lt;60),MAX($QO$172,$QO$176),IF(AND(F33&gt;0,F33&lt;30),MAX($QO$196,$QO$172),IF(AND(F33&gt;-30,F33&lt;0),MAX($QO$184,$QO$196),IF(AND(F33&gt;-60,F33&lt;-30),MAX($QO$188,$QO$184),IF(AND(F33&gt;-90,F33&lt;-60),MAX($QO$192,$QO$188),"-")))))))))))))))),IF(I31=2,((IF(F33=30,$QO$173,IF(F33=60,$QO$177,IF(F33=90,$QO$181,IF(F33=-30,$QO$185,IF(F33=-60,$QO$189,IF(F33=-90,$QO$193,IF(F33=0,$QO$197,(IF(AND(F33&gt;60,F33&lt;90),MAX($QO$177,$QO$181),IF(AND(F33&gt;30,F33&lt;60),MAX($QO$173,$QO$177),IF(AND(F33&gt;0,F33&lt;30),MAX($QO$197,$QO$173),IF(AND(F33&gt;-30,F33&lt;0),MAX($QO$185,$QO$197),IF(AND(F33&gt;-60,F33&lt;-30),MAX($QO$189,$QO$185),IF(AND(F33&gt;-90,F33&lt;-60),MAX($QO$193,$QO$189),"-")))))))))))))))),IF(I31=3,((IF(F33=30,$QO$174,IF(F33=60,$QO$178,IF(F33=90,$QO$182,IF(F33=-30,$QO$186,IF(F33=-60,$QO$190,IF(F33=-90,$QO$194,IF(F33=0,$QO$198,(IF(AND(F33&gt;60,F33&lt;90),MAX($QO$178,$QO$182),IF(AND(F33&gt;30,F33&lt;60),MAX($QO$174,$QO$178),IF(AND(F33&gt;0,F33&lt;30),MAX($QO$198,$QO$174),IF(AND(F33&gt;-30,F33&lt;0),MAX($QO$186,$QO$198),IF(AND(F33&gt;-60,F33&lt;-30),MAX($QO$190,$QO$186),IF(AND(F33&gt;-90,F33&lt;-60),MAX($QO$194,$QO$190),"-")))))))))))))))),IF(I31=4,((IF(F33=30,$QO$175,IF(F33=60,$QO$179,IF(F33=90,$QO$183,IF(F33=-30,$QO$187,IF(F33=-60,$QO$191,IF(F33=-90,$QO$195,IF(F33=0,$QO$199,(IF(AND(F33&gt;60,F33&lt;90),MAX($QO$179,$QO$183),IF(AND(F33&gt;30,F33&lt;60),MAX($QO$175,$QO$179),IF(AND(F33&gt;0,F33&lt;30),MAX($QO$199,$QO$175),IF(AND(F33&gt;-30,F33&lt;0),MAX($QO$187,$QO$199),IF(AND(F33&gt;-60,F33&lt;-30),MAX($QO$191,$QO$187),IF(AND(F33&gt;-90,F33&lt;-60),MAX($QO$195,$QO$191),"-")))))))))))))))),"-")))))&lt;=1,"aprovado","reprovado")))</f>
        <v>-</v>
      </c>
      <c r="M32" s="316"/>
      <c r="O32" s="184">
        <v>28</v>
      </c>
      <c r="P32" s="189" t="s">
        <v>202</v>
      </c>
      <c r="Q32" s="189" t="s">
        <v>329</v>
      </c>
      <c r="R32" s="13">
        <v>0</v>
      </c>
      <c r="S32" s="189" t="s">
        <v>299</v>
      </c>
      <c r="T32" s="185">
        <v>0</v>
      </c>
      <c r="U32" s="10" t="s">
        <v>71</v>
      </c>
      <c r="V32" s="131">
        <f>Gooseneck!$M$16</f>
        <v>249</v>
      </c>
      <c r="W32" s="112" t="s">
        <v>72</v>
      </c>
      <c r="X32" s="131">
        <v>0</v>
      </c>
      <c r="Y32" s="112" t="s">
        <v>72</v>
      </c>
      <c r="Z32" s="131">
        <f>Gooseneck!$M$59</f>
        <v>124.5</v>
      </c>
      <c r="AA32" s="112" t="s">
        <v>72</v>
      </c>
      <c r="AB32" s="131">
        <f>Gooseneck!$O$59</f>
        <v>-131.38</v>
      </c>
      <c r="AC32" s="112" t="s">
        <v>72</v>
      </c>
      <c r="AD32" s="131">
        <v>0</v>
      </c>
      <c r="AE32" s="112" t="s">
        <v>72</v>
      </c>
      <c r="AF32" s="131">
        <f>Gooseneck!$O$48</f>
        <v>-186.91</v>
      </c>
      <c r="AG32" s="190" t="s">
        <v>72</v>
      </c>
      <c r="AH32" s="166"/>
      <c r="AI32" s="184">
        <v>28</v>
      </c>
      <c r="AJ32" s="189" t="s">
        <v>202</v>
      </c>
      <c r="AK32" s="189" t="s">
        <v>329</v>
      </c>
      <c r="AL32" s="12">
        <v>0</v>
      </c>
      <c r="AM32" s="189" t="s">
        <v>299</v>
      </c>
      <c r="AN32" s="185">
        <v>0</v>
      </c>
      <c r="AO32" s="10" t="s">
        <v>71</v>
      </c>
      <c r="AP32" s="131">
        <f>'Conector@11000 psi'!$M$16</f>
        <v>18.22</v>
      </c>
      <c r="AQ32" s="112" t="s">
        <v>72</v>
      </c>
      <c r="AR32" s="131">
        <v>0</v>
      </c>
      <c r="AS32" s="112" t="s">
        <v>72</v>
      </c>
      <c r="AT32" s="131">
        <f>'Conector@11000 psi'!$M$59</f>
        <v>9.11</v>
      </c>
      <c r="AU32" s="112" t="s">
        <v>72</v>
      </c>
      <c r="AV32" s="131">
        <f>'Conector@11000 psi'!$O$59</f>
        <v>-29.72</v>
      </c>
      <c r="AW32" s="112" t="s">
        <v>72</v>
      </c>
      <c r="AX32" s="131">
        <v>0</v>
      </c>
      <c r="AY32" s="112" t="s">
        <v>72</v>
      </c>
      <c r="AZ32" s="131">
        <f>'Conector@11000 psi'!$O$48</f>
        <v>-59.44</v>
      </c>
      <c r="BA32" s="190" t="s">
        <v>72</v>
      </c>
      <c r="BB32" s="183"/>
      <c r="BC32" s="159">
        <v>4</v>
      </c>
      <c r="BD32" s="160">
        <f t="shared" si="527"/>
        <v>9.6441176470588221</v>
      </c>
      <c r="BE32" s="161">
        <f t="shared" si="285"/>
        <v>-5.1903114186851201E-2</v>
      </c>
      <c r="BF32" s="161">
        <f t="shared" si="286"/>
        <v>0.22145328719723179</v>
      </c>
      <c r="BG32" s="161">
        <f t="shared" si="287"/>
        <v>0.83044982698961922</v>
      </c>
      <c r="BH32" s="26">
        <f t="shared" si="288"/>
        <v>371.76249134948091</v>
      </c>
      <c r="BJ32" s="159">
        <v>4</v>
      </c>
      <c r="BK32" s="160">
        <f t="shared" si="528"/>
        <v>11.787647058823529</v>
      </c>
      <c r="BL32" s="161">
        <f t="shared" si="289"/>
        <v>-5.1903114186851222E-2</v>
      </c>
      <c r="BM32" s="161">
        <f t="shared" si="290"/>
        <v>0.22145328719723187</v>
      </c>
      <c r="BN32" s="161">
        <f t="shared" si="291"/>
        <v>0.83044982698961956</v>
      </c>
      <c r="BO32" s="26">
        <f t="shared" si="292"/>
        <v>259.89647058823533</v>
      </c>
      <c r="BQ32" s="159">
        <v>4</v>
      </c>
      <c r="BR32" s="160">
        <f t="shared" si="529"/>
        <v>13.930588235294117</v>
      </c>
      <c r="BS32" s="161">
        <f t="shared" si="293"/>
        <v>-5.1903114186851208E-2</v>
      </c>
      <c r="BT32" s="161">
        <f t="shared" si="294"/>
        <v>0.22145328719723184</v>
      </c>
      <c r="BU32" s="161">
        <f t="shared" si="295"/>
        <v>0.83044982698961933</v>
      </c>
      <c r="BV32" s="26">
        <f t="shared" si="296"/>
        <v>148.03122491349481</v>
      </c>
      <c r="BX32" s="159">
        <v>4</v>
      </c>
      <c r="BY32" s="160">
        <f t="shared" si="530"/>
        <v>7.5011764705882351</v>
      </c>
      <c r="BZ32" s="161">
        <f t="shared" si="297"/>
        <v>-5.1903114186851208E-2</v>
      </c>
      <c r="CA32" s="161">
        <f t="shared" si="298"/>
        <v>0.22145328719723181</v>
      </c>
      <c r="CB32" s="161">
        <f t="shared" si="299"/>
        <v>0.83044982698961933</v>
      </c>
      <c r="CC32" s="26">
        <f t="shared" si="300"/>
        <v>483.63072664359862</v>
      </c>
      <c r="CE32" s="159">
        <v>4</v>
      </c>
      <c r="CF32" s="160">
        <f t="shared" si="531"/>
        <v>5.3582352941176472</v>
      </c>
      <c r="CG32" s="161">
        <f t="shared" si="301"/>
        <v>-5.1903114186851215E-2</v>
      </c>
      <c r="CH32" s="161">
        <f t="shared" si="302"/>
        <v>0.22145328719723184</v>
      </c>
      <c r="CI32" s="161">
        <f t="shared" si="303"/>
        <v>0.83044982698961944</v>
      </c>
      <c r="CJ32" s="26">
        <f t="shared" si="304"/>
        <v>595.48678200692052</v>
      </c>
      <c r="CL32" s="159">
        <v>4</v>
      </c>
      <c r="CM32" s="160">
        <f t="shared" si="532"/>
        <v>3.2147058823529413</v>
      </c>
      <c r="CN32" s="161">
        <f t="shared" si="305"/>
        <v>-5.1903114186851215E-2</v>
      </c>
      <c r="CO32" s="161">
        <f t="shared" si="306"/>
        <v>0.22145328719723187</v>
      </c>
      <c r="CP32" s="161">
        <f t="shared" si="307"/>
        <v>0.83044982698961944</v>
      </c>
      <c r="CQ32" s="26">
        <f t="shared" si="308"/>
        <v>707.34837370242212</v>
      </c>
      <c r="CS32" s="159">
        <v>4</v>
      </c>
      <c r="CT32" s="160">
        <f t="shared" si="533"/>
        <v>1.071764705882353</v>
      </c>
      <c r="CU32" s="161">
        <f t="shared" si="309"/>
        <v>-5.1903114186851215E-2</v>
      </c>
      <c r="CV32" s="161">
        <f t="shared" si="310"/>
        <v>0.22145328719723187</v>
      </c>
      <c r="CW32" s="161">
        <f t="shared" si="311"/>
        <v>0.83044982698961944</v>
      </c>
      <c r="CX32" s="26">
        <f t="shared" si="312"/>
        <v>819.19778546712803</v>
      </c>
      <c r="CZ32" s="159">
        <v>4</v>
      </c>
      <c r="DA32" s="160">
        <f t="shared" si="534"/>
        <v>-5.3582352941176472</v>
      </c>
      <c r="DB32" s="161">
        <f t="shared" si="313"/>
        <v>-5.1903114186851215E-2</v>
      </c>
      <c r="DC32" s="161">
        <f t="shared" si="314"/>
        <v>0.22145328719723184</v>
      </c>
      <c r="DD32" s="161">
        <f t="shared" si="315"/>
        <v>0.83044982698961944</v>
      </c>
      <c r="DE32" s="26">
        <f t="shared" si="316"/>
        <v>279.63349480968861</v>
      </c>
      <c r="DG32" s="159">
        <v>4</v>
      </c>
      <c r="DH32" s="160">
        <f t="shared" si="535"/>
        <v>-3.2147058823529413</v>
      </c>
      <c r="DI32" s="161">
        <f t="shared" si="536"/>
        <v>-5.1903114186851215E-2</v>
      </c>
      <c r="DJ32" s="161">
        <f t="shared" si="537"/>
        <v>0.22145328719723187</v>
      </c>
      <c r="DK32" s="161">
        <f t="shared" si="317"/>
        <v>0.83044982698961944</v>
      </c>
      <c r="DL32" s="26">
        <f t="shared" si="538"/>
        <v>167.76968858131491</v>
      </c>
      <c r="DM32" s="34"/>
      <c r="DN32" s="159">
        <v>4</v>
      </c>
      <c r="DO32" s="160">
        <f t="shared" si="539"/>
        <v>-1.071764705882353</v>
      </c>
      <c r="DP32" s="161">
        <f t="shared" si="318"/>
        <v>-5.1903114186851215E-2</v>
      </c>
      <c r="DQ32" s="161">
        <f t="shared" si="319"/>
        <v>0.22145328719723187</v>
      </c>
      <c r="DR32" s="161">
        <f t="shared" si="320"/>
        <v>0.83044982698961944</v>
      </c>
      <c r="DS32" s="26">
        <f t="shared" si="321"/>
        <v>55.918615916955019</v>
      </c>
      <c r="DT32" s="34"/>
      <c r="DU32" s="159">
        <v>4</v>
      </c>
      <c r="DV32" s="160">
        <f t="shared" si="540"/>
        <v>-7.5011764705882351</v>
      </c>
      <c r="DW32" s="161">
        <f t="shared" si="322"/>
        <v>-5.1903114186851208E-2</v>
      </c>
      <c r="DX32" s="161">
        <f t="shared" si="323"/>
        <v>0.22145328719723181</v>
      </c>
      <c r="DY32" s="161">
        <f t="shared" si="324"/>
        <v>0.83044982698961933</v>
      </c>
      <c r="DZ32" s="26">
        <f t="shared" si="325"/>
        <v>391.50837370242215</v>
      </c>
      <c r="EA32" s="34"/>
      <c r="EB32" s="159">
        <v>4</v>
      </c>
      <c r="EC32" s="160">
        <f t="shared" si="541"/>
        <v>-9.6441176470588221</v>
      </c>
      <c r="ED32" s="161">
        <f t="shared" si="326"/>
        <v>-5.1903114186851201E-2</v>
      </c>
      <c r="EE32" s="161">
        <f t="shared" si="327"/>
        <v>0.22145328719723179</v>
      </c>
      <c r="EF32" s="161">
        <f t="shared" si="328"/>
        <v>0.83044982698961922</v>
      </c>
      <c r="EG32" s="26">
        <f t="shared" si="329"/>
        <v>503.35557093425604</v>
      </c>
      <c r="EH32" s="34"/>
      <c r="EI32" s="159">
        <v>4</v>
      </c>
      <c r="EJ32" s="160">
        <f t="shared" si="542"/>
        <v>-11.787647058823529</v>
      </c>
      <c r="EK32" s="161">
        <f t="shared" si="330"/>
        <v>-5.1903114186851222E-2</v>
      </c>
      <c r="EL32" s="161">
        <f t="shared" si="331"/>
        <v>0.22145328719723187</v>
      </c>
      <c r="EM32" s="161">
        <f t="shared" si="332"/>
        <v>0.83044982698961956</v>
      </c>
      <c r="EN32" s="26">
        <f t="shared" si="333"/>
        <v>615.22380622837386</v>
      </c>
      <c r="EP32" s="159">
        <v>4</v>
      </c>
      <c r="EQ32" s="160">
        <f t="shared" si="334"/>
        <v>-13.930588235294117</v>
      </c>
      <c r="ER32" s="161">
        <f t="shared" si="335"/>
        <v>-5.1903114186851208E-2</v>
      </c>
      <c r="ES32" s="161">
        <f t="shared" si="336"/>
        <v>0.22145328719723184</v>
      </c>
      <c r="ET32" s="161">
        <f t="shared" si="337"/>
        <v>0.83044982698961933</v>
      </c>
      <c r="EU32" s="26">
        <f t="shared" si="338"/>
        <v>727.08207612456749</v>
      </c>
      <c r="EW32" s="159">
        <v>4</v>
      </c>
      <c r="EX32" s="160">
        <f t="shared" si="339"/>
        <v>-5.3582352941176472</v>
      </c>
      <c r="EY32" s="161">
        <f t="shared" si="340"/>
        <v>-5.1903114186851215E-2</v>
      </c>
      <c r="EZ32" s="161">
        <f t="shared" si="341"/>
        <v>0.22145328719723184</v>
      </c>
      <c r="FA32" s="161">
        <f t="shared" si="342"/>
        <v>0.83044982698961944</v>
      </c>
      <c r="FB32" s="26">
        <f t="shared" si="343"/>
        <v>-595.46352941176474</v>
      </c>
      <c r="FD32" s="159">
        <v>4</v>
      </c>
      <c r="FE32" s="160">
        <f t="shared" si="344"/>
        <v>-3.2147058823529413</v>
      </c>
      <c r="FF32" s="161">
        <f t="shared" si="345"/>
        <v>-5.1903114186851215E-2</v>
      </c>
      <c r="FG32" s="161">
        <f t="shared" si="346"/>
        <v>0.22145328719723187</v>
      </c>
      <c r="FH32" s="161">
        <f t="shared" si="347"/>
        <v>0.83044982698961944</v>
      </c>
      <c r="FI32" s="26">
        <f t="shared" si="348"/>
        <v>-707.31903114186855</v>
      </c>
      <c r="FK32" s="159">
        <v>4</v>
      </c>
      <c r="FL32" s="160">
        <f t="shared" si="349"/>
        <v>-1.071764705882353</v>
      </c>
      <c r="FM32" s="161">
        <f t="shared" si="350"/>
        <v>-5.1903114186851215E-2</v>
      </c>
      <c r="FN32" s="161">
        <f t="shared" si="351"/>
        <v>0.22145328719723187</v>
      </c>
      <c r="FO32" s="161">
        <f t="shared" si="352"/>
        <v>0.83044982698961944</v>
      </c>
      <c r="FP32" s="26">
        <f t="shared" si="353"/>
        <v>-819.19335640138411</v>
      </c>
      <c r="FR32" s="159">
        <v>4</v>
      </c>
      <c r="FS32" s="160">
        <f t="shared" si="543"/>
        <v>-7.5011764705882351</v>
      </c>
      <c r="FT32" s="161">
        <f t="shared" si="354"/>
        <v>-5.1903114186851208E-2</v>
      </c>
      <c r="FU32" s="161">
        <f t="shared" si="355"/>
        <v>0.22145328719723181</v>
      </c>
      <c r="FV32" s="161">
        <f t="shared" si="356"/>
        <v>0.83044982698961933</v>
      </c>
      <c r="FW32" s="26">
        <f t="shared" si="357"/>
        <v>-483.59916955017297</v>
      </c>
      <c r="FY32" s="159">
        <v>4</v>
      </c>
      <c r="FZ32" s="160">
        <f t="shared" si="544"/>
        <v>-9.6441176470588221</v>
      </c>
      <c r="GA32" s="161">
        <f t="shared" si="545"/>
        <v>-5.1903114186851201E-2</v>
      </c>
      <c r="GB32" s="161">
        <f t="shared" si="546"/>
        <v>0.22145328719723179</v>
      </c>
      <c r="GC32" s="161">
        <f t="shared" si="547"/>
        <v>0.83044982698961922</v>
      </c>
      <c r="GD32" s="26">
        <f t="shared" si="548"/>
        <v>-371.76249134948091</v>
      </c>
      <c r="GF32" s="159">
        <v>4</v>
      </c>
      <c r="GG32" s="160">
        <f t="shared" si="549"/>
        <v>-11.787647058823529</v>
      </c>
      <c r="GH32" s="161">
        <f t="shared" si="358"/>
        <v>-5.1903114186851222E-2</v>
      </c>
      <c r="GI32" s="161">
        <f t="shared" si="359"/>
        <v>0.22145328719723187</v>
      </c>
      <c r="GJ32" s="161">
        <f t="shared" si="360"/>
        <v>0.83044982698961956</v>
      </c>
      <c r="GK32" s="26">
        <f t="shared" si="361"/>
        <v>-259.89647058823533</v>
      </c>
      <c r="GM32" s="159">
        <v>4</v>
      </c>
      <c r="GN32" s="160">
        <f t="shared" si="550"/>
        <v>-13.930588235294117</v>
      </c>
      <c r="GO32" s="161">
        <f t="shared" si="362"/>
        <v>-5.1903114186851208E-2</v>
      </c>
      <c r="GP32" s="161">
        <f t="shared" si="363"/>
        <v>0.22145328719723184</v>
      </c>
      <c r="GQ32" s="161">
        <f t="shared" si="364"/>
        <v>0.83044982698961933</v>
      </c>
      <c r="GR32" s="26">
        <f t="shared" si="365"/>
        <v>-148.05923875432526</v>
      </c>
      <c r="GT32" s="159">
        <v>4</v>
      </c>
      <c r="GU32" s="160">
        <f t="shared" si="551"/>
        <v>9.6441176470588221</v>
      </c>
      <c r="GV32" s="161">
        <f t="shared" si="366"/>
        <v>-5.1903114186851201E-2</v>
      </c>
      <c r="GW32" s="161">
        <f t="shared" si="367"/>
        <v>0.22145328719723179</v>
      </c>
      <c r="GX32" s="161">
        <f t="shared" si="368"/>
        <v>0.83044982698961922</v>
      </c>
      <c r="GY32" s="26">
        <f t="shared" si="369"/>
        <v>-503.3411764705881</v>
      </c>
      <c r="HA32" s="159">
        <v>4</v>
      </c>
      <c r="HB32" s="160">
        <f t="shared" si="552"/>
        <v>11.787647058823529</v>
      </c>
      <c r="HC32" s="161">
        <f t="shared" si="370"/>
        <v>-5.1903114186851222E-2</v>
      </c>
      <c r="HD32" s="161">
        <f t="shared" si="371"/>
        <v>0.22145328719723187</v>
      </c>
      <c r="HE32" s="161">
        <f t="shared" si="372"/>
        <v>0.83044982698961956</v>
      </c>
      <c r="HF32" s="26">
        <f t="shared" si="373"/>
        <v>-615.19889273356409</v>
      </c>
      <c r="HH32" s="159">
        <v>4</v>
      </c>
      <c r="HI32" s="160">
        <f t="shared" si="374"/>
        <v>13.930588235294117</v>
      </c>
      <c r="HJ32" s="161">
        <f t="shared" si="375"/>
        <v>-5.1903114186851208E-2</v>
      </c>
      <c r="HK32" s="161">
        <f t="shared" si="376"/>
        <v>0.22145328719723184</v>
      </c>
      <c r="HL32" s="161">
        <f t="shared" si="377"/>
        <v>0.83044982698961933</v>
      </c>
      <c r="HM32" s="26">
        <f t="shared" si="378"/>
        <v>-727.08207612456749</v>
      </c>
      <c r="HO32" s="159">
        <v>4</v>
      </c>
      <c r="HP32" s="160">
        <f t="shared" si="553"/>
        <v>7.5011764705882351</v>
      </c>
      <c r="HQ32" s="161">
        <f t="shared" si="379"/>
        <v>-5.1903114186851208E-2</v>
      </c>
      <c r="HR32" s="161">
        <f t="shared" si="380"/>
        <v>0.22145328719723181</v>
      </c>
      <c r="HS32" s="161">
        <f t="shared" si="381"/>
        <v>0.83044982698961933</v>
      </c>
      <c r="HT32" s="26">
        <f t="shared" si="382"/>
        <v>-391.48788927335636</v>
      </c>
      <c r="HV32" s="159">
        <v>4</v>
      </c>
      <c r="HW32" s="160">
        <f t="shared" si="554"/>
        <v>5.3582352941176472</v>
      </c>
      <c r="HX32" s="161">
        <f t="shared" si="383"/>
        <v>-5.1903114186851215E-2</v>
      </c>
      <c r="HY32" s="161">
        <f t="shared" si="384"/>
        <v>0.22145328719723184</v>
      </c>
      <c r="HZ32" s="161">
        <f t="shared" si="385"/>
        <v>0.83044982698961944</v>
      </c>
      <c r="IA32" s="26">
        <f t="shared" si="386"/>
        <v>-279.64235294117645</v>
      </c>
      <c r="IC32" s="159">
        <v>4</v>
      </c>
      <c r="ID32" s="160">
        <f t="shared" si="387"/>
        <v>3.2147058823529413</v>
      </c>
      <c r="IE32" s="161">
        <f t="shared" si="388"/>
        <v>-5.1903114186851215E-2</v>
      </c>
      <c r="IF32" s="161">
        <f t="shared" si="389"/>
        <v>0.22145328719723187</v>
      </c>
      <c r="IG32" s="161">
        <f t="shared" si="390"/>
        <v>0.83044982698961944</v>
      </c>
      <c r="IH32" s="26">
        <f t="shared" si="391"/>
        <v>-167.77633217993082</v>
      </c>
      <c r="IJ32" s="159">
        <v>4</v>
      </c>
      <c r="IK32" s="160">
        <f t="shared" si="392"/>
        <v>1.071764705882353</v>
      </c>
      <c r="IL32" s="161">
        <f t="shared" si="393"/>
        <v>-5.1903114186851215E-2</v>
      </c>
      <c r="IM32" s="161">
        <f t="shared" si="394"/>
        <v>0.22145328719723187</v>
      </c>
      <c r="IN32" s="161">
        <f t="shared" si="395"/>
        <v>0.83044982698961944</v>
      </c>
      <c r="IO32" s="26">
        <f t="shared" si="396"/>
        <v>-55.943529411764708</v>
      </c>
      <c r="IQ32" s="159">
        <v>4</v>
      </c>
      <c r="IR32" s="160">
        <f t="shared" si="397"/>
        <v>10.382352941176471</v>
      </c>
      <c r="IS32" s="161">
        <f t="shared" si="398"/>
        <v>-5.1903114186851215E-2</v>
      </c>
      <c r="IT32" s="161">
        <f t="shared" si="399"/>
        <v>0.22145328719723187</v>
      </c>
      <c r="IU32" s="161">
        <f t="shared" si="400"/>
        <v>0.83044982698961944</v>
      </c>
      <c r="IV32" s="26">
        <f t="shared" si="401"/>
        <v>419.31183391003464</v>
      </c>
      <c r="IX32" s="159">
        <v>4</v>
      </c>
      <c r="IY32" s="160">
        <f t="shared" si="402"/>
        <v>12.525294117647059</v>
      </c>
      <c r="IZ32" s="161">
        <f t="shared" si="403"/>
        <v>-5.1903114186851208E-2</v>
      </c>
      <c r="JA32" s="161">
        <f t="shared" si="404"/>
        <v>0.22145328719723181</v>
      </c>
      <c r="JB32" s="161">
        <f t="shared" si="405"/>
        <v>0.83044982698961933</v>
      </c>
      <c r="JC32" s="26">
        <f t="shared" si="406"/>
        <v>307.50892733564012</v>
      </c>
      <c r="JE32" s="159">
        <v>4</v>
      </c>
      <c r="JF32" s="160">
        <f t="shared" si="555"/>
        <v>14.668823529411766</v>
      </c>
      <c r="JG32" s="161">
        <f t="shared" si="407"/>
        <v>-5.1903114186851215E-2</v>
      </c>
      <c r="JH32" s="161">
        <f t="shared" si="408"/>
        <v>0.22145328719723187</v>
      </c>
      <c r="JI32" s="161">
        <f t="shared" si="409"/>
        <v>0.83044982698961944</v>
      </c>
      <c r="JJ32" s="26">
        <f t="shared" si="410"/>
        <v>195.63017301038064</v>
      </c>
      <c r="JL32" s="159">
        <v>4</v>
      </c>
      <c r="JM32" s="160">
        <f t="shared" si="411"/>
        <v>8.2388235294117642</v>
      </c>
      <c r="JN32" s="161">
        <f t="shared" si="412"/>
        <v>-5.1903114186851215E-2</v>
      </c>
      <c r="JO32" s="161">
        <f t="shared" si="413"/>
        <v>0.22145328719723181</v>
      </c>
      <c r="JP32" s="161">
        <f t="shared" si="414"/>
        <v>0.83044982698961944</v>
      </c>
      <c r="JQ32" s="26">
        <f t="shared" si="415"/>
        <v>531.20553633217992</v>
      </c>
      <c r="JS32" s="159">
        <v>4</v>
      </c>
      <c r="JT32" s="160">
        <f t="shared" si="416"/>
        <v>6.0964705882352943</v>
      </c>
      <c r="JU32" s="161">
        <f t="shared" si="417"/>
        <v>-5.1903114186851208E-2</v>
      </c>
      <c r="JV32" s="161">
        <f t="shared" si="418"/>
        <v>0.22145328719723181</v>
      </c>
      <c r="JW32" s="161">
        <f t="shared" si="419"/>
        <v>0.83044982698961933</v>
      </c>
      <c r="JX32" s="26">
        <f t="shared" si="420"/>
        <v>643.06989619377157</v>
      </c>
      <c r="JZ32" s="159">
        <v>4</v>
      </c>
      <c r="KA32" s="160">
        <f t="shared" si="556"/>
        <v>3.9523529411764704</v>
      </c>
      <c r="KB32" s="161">
        <f t="shared" si="421"/>
        <v>-5.1903114186851215E-2</v>
      </c>
      <c r="KC32" s="161">
        <f t="shared" si="422"/>
        <v>0.22145328719723184</v>
      </c>
      <c r="KD32" s="161">
        <f t="shared" si="423"/>
        <v>0.83044982698961944</v>
      </c>
      <c r="KE32" s="26">
        <f t="shared" si="424"/>
        <v>754.92318339100359</v>
      </c>
      <c r="KG32" s="159">
        <v>4</v>
      </c>
      <c r="KH32" s="160">
        <f t="shared" si="425"/>
        <v>1.8094117647058825</v>
      </c>
      <c r="KI32" s="161">
        <f t="shared" si="426"/>
        <v>-5.1903114186851208E-2</v>
      </c>
      <c r="KJ32" s="161">
        <f t="shared" si="427"/>
        <v>0.22145328719723184</v>
      </c>
      <c r="KK32" s="161">
        <f t="shared" si="428"/>
        <v>0.83044982698961933</v>
      </c>
      <c r="KL32" s="26">
        <f t="shared" si="429"/>
        <v>866.7515570934255</v>
      </c>
      <c r="KN32" s="159">
        <v>4</v>
      </c>
      <c r="KO32" s="160">
        <f t="shared" si="557"/>
        <v>-6.0958823529411763</v>
      </c>
      <c r="KP32" s="161">
        <f t="shared" si="430"/>
        <v>-5.1903114186851222E-2</v>
      </c>
      <c r="KQ32" s="161">
        <f t="shared" si="431"/>
        <v>0.22145328719723187</v>
      </c>
      <c r="KR32" s="161">
        <f t="shared" si="432"/>
        <v>0.83044982698961956</v>
      </c>
      <c r="KS32" s="26">
        <f t="shared" si="433"/>
        <v>318.12982698961946</v>
      </c>
      <c r="KU32" s="159">
        <v>4</v>
      </c>
      <c r="KV32" s="160">
        <f t="shared" si="558"/>
        <v>-3.9529411764705884</v>
      </c>
      <c r="KW32" s="161">
        <f t="shared" si="434"/>
        <v>-5.1903114186851208E-2</v>
      </c>
      <c r="KX32" s="161">
        <f t="shared" si="435"/>
        <v>0.22145328719723184</v>
      </c>
      <c r="KY32" s="161">
        <f t="shared" si="436"/>
        <v>0.83044982698961933</v>
      </c>
      <c r="KZ32" s="26">
        <f t="shared" si="437"/>
        <v>206.32249134948097</v>
      </c>
      <c r="LB32" s="159">
        <v>4</v>
      </c>
      <c r="LC32" s="160">
        <f t="shared" si="438"/>
        <v>-1.81</v>
      </c>
      <c r="LD32" s="161">
        <f t="shared" si="439"/>
        <v>-5.1903114186851215E-2</v>
      </c>
      <c r="LE32" s="161">
        <f t="shared" si="440"/>
        <v>0.22145328719723184</v>
      </c>
      <c r="LF32" s="161">
        <f t="shared" si="441"/>
        <v>0.83044982698961944</v>
      </c>
      <c r="LG32" s="26">
        <f t="shared" si="442"/>
        <v>94.441522491349488</v>
      </c>
      <c r="LI32" s="159">
        <v>4</v>
      </c>
      <c r="LJ32" s="160">
        <f t="shared" si="443"/>
        <v>-8.2388235294117642</v>
      </c>
      <c r="LK32" s="161">
        <f t="shared" si="444"/>
        <v>-5.1903114186851215E-2</v>
      </c>
      <c r="LL32" s="161">
        <f t="shared" si="445"/>
        <v>0.22145328719723181</v>
      </c>
      <c r="LM32" s="161">
        <f t="shared" si="446"/>
        <v>0.83044982698961944</v>
      </c>
      <c r="LN32" s="26">
        <f t="shared" si="447"/>
        <v>430.03017301038062</v>
      </c>
      <c r="LP32" s="159">
        <v>4</v>
      </c>
      <c r="LQ32" s="160">
        <f t="shared" si="448"/>
        <v>-10.382352941176471</v>
      </c>
      <c r="LR32" s="161">
        <f t="shared" si="449"/>
        <v>-5.1903114186851215E-2</v>
      </c>
      <c r="LS32" s="161">
        <f t="shared" si="450"/>
        <v>0.22145328719723187</v>
      </c>
      <c r="LT32" s="161">
        <f t="shared" si="451"/>
        <v>0.83044982698961944</v>
      </c>
      <c r="LU32" s="26">
        <f t="shared" si="452"/>
        <v>541.87681660899659</v>
      </c>
      <c r="LW32" s="159">
        <v>4</v>
      </c>
      <c r="LX32" s="160">
        <f t="shared" si="453"/>
        <v>-12.525294117647059</v>
      </c>
      <c r="LY32" s="161">
        <f t="shared" si="454"/>
        <v>-5.1903114186851208E-2</v>
      </c>
      <c r="LZ32" s="161">
        <f t="shared" si="455"/>
        <v>0.22145328719723181</v>
      </c>
      <c r="MA32" s="161">
        <f t="shared" si="456"/>
        <v>0.83044982698961933</v>
      </c>
      <c r="MB32" s="26">
        <f t="shared" si="457"/>
        <v>653.73674740484421</v>
      </c>
      <c r="MD32" s="159">
        <v>4</v>
      </c>
      <c r="ME32" s="160">
        <f t="shared" si="458"/>
        <v>-14.668823529411766</v>
      </c>
      <c r="MF32" s="161">
        <f t="shared" si="459"/>
        <v>-5.1903114186851215E-2</v>
      </c>
      <c r="MG32" s="161">
        <f t="shared" si="460"/>
        <v>0.22145328719723187</v>
      </c>
      <c r="MH32" s="161">
        <f t="shared" si="461"/>
        <v>0.83044982698961944</v>
      </c>
      <c r="MI32" s="26">
        <f t="shared" si="462"/>
        <v>765.56733564013848</v>
      </c>
      <c r="MK32" s="159">
        <v>4</v>
      </c>
      <c r="ML32" s="160">
        <f t="shared" si="463"/>
        <v>-6.0958823529411763</v>
      </c>
      <c r="MM32" s="161">
        <f t="shared" si="464"/>
        <v>-5.1903114186851222E-2</v>
      </c>
      <c r="MN32" s="161">
        <f t="shared" si="465"/>
        <v>0.22145328719723187</v>
      </c>
      <c r="MO32" s="161">
        <f t="shared" si="466"/>
        <v>0.83044982698961956</v>
      </c>
      <c r="MP32" s="26">
        <f t="shared" si="467"/>
        <v>-643.06546712802776</v>
      </c>
      <c r="MR32" s="159">
        <v>4</v>
      </c>
      <c r="MS32" s="160">
        <f t="shared" si="468"/>
        <v>-3.9529411764705884</v>
      </c>
      <c r="MT32" s="161">
        <f t="shared" si="469"/>
        <v>-5.1903114186851208E-2</v>
      </c>
      <c r="MU32" s="161">
        <f t="shared" si="470"/>
        <v>0.22145328719723184</v>
      </c>
      <c r="MV32" s="161">
        <f t="shared" si="471"/>
        <v>0.83044982698961933</v>
      </c>
      <c r="MW32" s="26">
        <f t="shared" si="472"/>
        <v>-754.90214532871971</v>
      </c>
      <c r="MY32" s="159">
        <v>4</v>
      </c>
      <c r="MZ32" s="160">
        <f t="shared" si="473"/>
        <v>-1.81</v>
      </c>
      <c r="NA32" s="161">
        <f t="shared" si="559"/>
        <v>-5.1903114186851215E-2</v>
      </c>
      <c r="NB32" s="161">
        <f t="shared" si="560"/>
        <v>0.22145328719723184</v>
      </c>
      <c r="NC32" s="161">
        <f t="shared" si="561"/>
        <v>0.83044982698961944</v>
      </c>
      <c r="ND32" s="26">
        <f t="shared" si="562"/>
        <v>-866.76429065743946</v>
      </c>
      <c r="NF32" s="159">
        <v>4</v>
      </c>
      <c r="NG32" s="160">
        <f t="shared" si="474"/>
        <v>-8.2388235294117642</v>
      </c>
      <c r="NH32" s="161">
        <f t="shared" si="475"/>
        <v>-5.1903114186851215E-2</v>
      </c>
      <c r="NI32" s="161">
        <f t="shared" si="476"/>
        <v>0.22145328719723181</v>
      </c>
      <c r="NJ32" s="161">
        <f t="shared" si="477"/>
        <v>0.83044982698961944</v>
      </c>
      <c r="NK32" s="26">
        <f t="shared" si="478"/>
        <v>-531.18837370242215</v>
      </c>
      <c r="NM32" s="159">
        <v>4</v>
      </c>
      <c r="NN32" s="160">
        <f t="shared" si="479"/>
        <v>-10.382352941176471</v>
      </c>
      <c r="NO32" s="161">
        <f t="shared" si="480"/>
        <v>-5.1903114186851215E-2</v>
      </c>
      <c r="NP32" s="161">
        <f t="shared" si="481"/>
        <v>0.22145328719723187</v>
      </c>
      <c r="NQ32" s="161">
        <f t="shared" si="482"/>
        <v>0.83044982698961944</v>
      </c>
      <c r="NR32" s="26">
        <f t="shared" si="483"/>
        <v>-419.31183391003464</v>
      </c>
      <c r="NT32" s="159">
        <v>4</v>
      </c>
      <c r="NU32" s="160">
        <f t="shared" si="484"/>
        <v>-12.525294117647059</v>
      </c>
      <c r="NV32" s="161">
        <f t="shared" si="485"/>
        <v>-5.1903114186851208E-2</v>
      </c>
      <c r="NW32" s="161">
        <f t="shared" si="486"/>
        <v>0.22145328719723181</v>
      </c>
      <c r="NX32" s="161">
        <f t="shared" si="487"/>
        <v>0.83044982698961933</v>
      </c>
      <c r="NY32" s="26">
        <f t="shared" si="488"/>
        <v>-307.50671280276816</v>
      </c>
      <c r="OA32" s="159">
        <v>4</v>
      </c>
      <c r="OB32" s="160">
        <f t="shared" si="489"/>
        <v>-14.668823529411766</v>
      </c>
      <c r="OC32" s="161">
        <f t="shared" si="490"/>
        <v>-5.1903114186851215E-2</v>
      </c>
      <c r="OD32" s="161">
        <f t="shared" si="491"/>
        <v>0.22145328719723187</v>
      </c>
      <c r="OE32" s="161">
        <f t="shared" si="492"/>
        <v>0.83044982698961944</v>
      </c>
      <c r="OF32" s="26">
        <f t="shared" si="493"/>
        <v>-195.59861591695505</v>
      </c>
      <c r="OH32" s="159">
        <v>4</v>
      </c>
      <c r="OI32" s="160">
        <f t="shared" si="494"/>
        <v>10.382352941176471</v>
      </c>
      <c r="OJ32" s="161">
        <f t="shared" si="495"/>
        <v>-5.1903114186851215E-2</v>
      </c>
      <c r="OK32" s="161">
        <f t="shared" si="496"/>
        <v>0.22145328719723187</v>
      </c>
      <c r="OL32" s="161">
        <f t="shared" si="497"/>
        <v>0.83044982698961944</v>
      </c>
      <c r="OM32" s="26">
        <f t="shared" si="498"/>
        <v>-541.87681660899659</v>
      </c>
      <c r="OO32" s="159">
        <v>4</v>
      </c>
      <c r="OP32" s="160">
        <f t="shared" si="499"/>
        <v>12.525294117647059</v>
      </c>
      <c r="OQ32" s="161">
        <f t="shared" si="500"/>
        <v>-5.1903114186851208E-2</v>
      </c>
      <c r="OR32" s="161">
        <f t="shared" si="501"/>
        <v>0.22145328719723181</v>
      </c>
      <c r="OS32" s="161">
        <f t="shared" si="502"/>
        <v>0.83044982698961933</v>
      </c>
      <c r="OT32" s="26">
        <f t="shared" si="503"/>
        <v>-653.72456747404851</v>
      </c>
      <c r="OV32" s="159">
        <v>4</v>
      </c>
      <c r="OW32" s="160">
        <f t="shared" si="504"/>
        <v>14.668823529411766</v>
      </c>
      <c r="OX32" s="161">
        <f t="shared" si="505"/>
        <v>-5.1903114186851215E-2</v>
      </c>
      <c r="OY32" s="161">
        <f t="shared" si="506"/>
        <v>0.22145328719723187</v>
      </c>
      <c r="OZ32" s="161">
        <f t="shared" si="507"/>
        <v>0.83044982698961944</v>
      </c>
      <c r="PA32" s="26">
        <f t="shared" si="508"/>
        <v>-765.58228373702423</v>
      </c>
      <c r="PC32" s="159">
        <v>4</v>
      </c>
      <c r="PD32" s="160">
        <f t="shared" si="563"/>
        <v>8.2388235294117642</v>
      </c>
      <c r="PE32" s="161">
        <f t="shared" si="509"/>
        <v>-5.1903114186851215E-2</v>
      </c>
      <c r="PF32" s="161">
        <f t="shared" si="510"/>
        <v>0.22145328719723181</v>
      </c>
      <c r="PG32" s="161">
        <f t="shared" si="511"/>
        <v>0.83044982698961944</v>
      </c>
      <c r="PH32" s="26">
        <f t="shared" si="512"/>
        <v>-430.0218685121107</v>
      </c>
      <c r="PJ32" s="159">
        <v>4</v>
      </c>
      <c r="PK32" s="160">
        <f t="shared" si="564"/>
        <v>6.0964705882352943</v>
      </c>
      <c r="PL32" s="161">
        <f t="shared" si="513"/>
        <v>-5.1903114186851208E-2</v>
      </c>
      <c r="PM32" s="161">
        <f t="shared" si="514"/>
        <v>0.22145328719723181</v>
      </c>
      <c r="PN32" s="161">
        <f t="shared" si="515"/>
        <v>0.83044982698961933</v>
      </c>
      <c r="PO32" s="26">
        <f t="shared" si="516"/>
        <v>-318.13868512110724</v>
      </c>
      <c r="PQ32" s="159">
        <v>4</v>
      </c>
      <c r="PR32" s="160">
        <f t="shared" si="517"/>
        <v>3.9523529411764704</v>
      </c>
      <c r="PS32" s="161">
        <f t="shared" si="518"/>
        <v>-5.1903114186851215E-2</v>
      </c>
      <c r="PT32" s="161">
        <f t="shared" si="519"/>
        <v>0.22145328719723184</v>
      </c>
      <c r="PU32" s="161">
        <f t="shared" si="520"/>
        <v>0.83044982698961944</v>
      </c>
      <c r="PV32" s="26">
        <f t="shared" si="521"/>
        <v>-206.322491349481</v>
      </c>
      <c r="PX32" s="159">
        <v>4</v>
      </c>
      <c r="PY32" s="160">
        <f t="shared" si="522"/>
        <v>1.8094117647058825</v>
      </c>
      <c r="PZ32" s="161">
        <f t="shared" si="523"/>
        <v>-5.1903114186851208E-2</v>
      </c>
      <c r="QA32" s="161">
        <f t="shared" si="524"/>
        <v>0.22145328719723184</v>
      </c>
      <c r="QB32" s="161">
        <f t="shared" si="525"/>
        <v>0.83044982698961933</v>
      </c>
      <c r="QC32" s="26">
        <f t="shared" si="526"/>
        <v>-94.416608996539779</v>
      </c>
      <c r="QE32" s="191">
        <v>3</v>
      </c>
      <c r="QF32" s="192">
        <v>1</v>
      </c>
      <c r="QG32" s="295" t="s">
        <v>13</v>
      </c>
      <c r="QH32" s="15">
        <v>60</v>
      </c>
      <c r="QI32" s="193">
        <f>(($F$16-$Z$5)*($F$16-$AD$5))/(($V$5-$Z$5)*($V$5-$AD$5))</f>
        <v>-1.1229778008750262E-2</v>
      </c>
      <c r="QJ32" s="193">
        <f>(($F$16-$V$5)*($F$16-$AD$5))/(($Z$5-$V$5)*($Z$5-$AD$5))</f>
        <v>4.5447560379550681E-2</v>
      </c>
      <c r="QK32" s="193">
        <f>(($F$16-$V$5)*($F$16-$Z$5))/(($AD$5-$V$5)*($AD$5-$Z$5))</f>
        <v>0.96578221762919958</v>
      </c>
      <c r="QL32" s="98">
        <f>QI32*$X$5+QJ32*$AB$5+QK32*$AF$5</f>
        <v>336.52076239454192</v>
      </c>
      <c r="QM32" s="194">
        <f>$V$5</f>
        <v>458.5</v>
      </c>
      <c r="QN32" s="194">
        <f>$AF$5</f>
        <v>326</v>
      </c>
      <c r="QO32" s="195">
        <f t="shared" ref="QO32:QO59" si="565">ABS($F$17/QL32)</f>
        <v>2.9567269279909904E-2</v>
      </c>
      <c r="QP32" s="34"/>
      <c r="QQ32" s="191">
        <v>3</v>
      </c>
      <c r="QR32" s="192">
        <v>1</v>
      </c>
      <c r="QS32" s="295" t="s">
        <v>13</v>
      </c>
      <c r="QT32" s="15">
        <v>60</v>
      </c>
      <c r="QU32" s="193">
        <f>(($F$16-$AT$5)*($F$16-$AX$5))/(($AP$5-$AT$5)*($AP$5-$AX$5))</f>
        <v>-3.007747975439741E-2</v>
      </c>
      <c r="QV32" s="193">
        <f>(($F$16-$AP$5)*($F$16-$AX$5))/(($AT$5-$AP$5)*($AT$5-$AX$5))</f>
        <v>0.12444285215899303</v>
      </c>
      <c r="QW32" s="193">
        <f>(($F$16-$AP$5)*($F$16-$AT$5))/(($AX$5-$AP$5)*($AX$5-$AT$5))</f>
        <v>0.90563462759540436</v>
      </c>
      <c r="QX32" s="98">
        <f>QU32*$AR$5+QV32*$AV$5+QW32*$AZ$5</f>
        <v>339.33512830898451</v>
      </c>
      <c r="QY32" s="194">
        <f>$AP$5</f>
        <v>163.95</v>
      </c>
      <c r="QZ32" s="194">
        <f>$AZ$5</f>
        <v>297.12</v>
      </c>
      <c r="RA32" s="195">
        <f t="shared" ref="RA32:RA59" si="566">ABS($F$17/QX32)</f>
        <v>2.9322045287748521E-2</v>
      </c>
    </row>
    <row r="33" spans="2:469" ht="15" customHeight="1">
      <c r="B33" s="319"/>
      <c r="C33" s="321"/>
      <c r="D33" s="321"/>
      <c r="E33" s="180" t="s">
        <v>324</v>
      </c>
      <c r="F33" s="169"/>
      <c r="G33" s="175" t="s">
        <v>299</v>
      </c>
      <c r="H33" s="176">
        <v>8</v>
      </c>
      <c r="I33" s="177" t="str">
        <f>I31</f>
        <v>-</v>
      </c>
      <c r="J33" s="177" t="str">
        <f>IF(ISBLANK(F33),"-",(IF(AND(F33&lt;=Input!$D$14,F33&gt;=Input!$D$17),"aprovado","reprovado")))</f>
        <v>-</v>
      </c>
      <c r="K33" s="177" t="str">
        <f>IF(ISBLANK(F33),"-",(IF(OR(F33&lt;Flange!$K$6,F33&gt;Flange!$L$6),"reprovado","aprovado")))</f>
        <v>-</v>
      </c>
      <c r="L33" s="3" t="s">
        <v>318</v>
      </c>
      <c r="M33" s="317"/>
      <c r="O33" s="191">
        <v>29</v>
      </c>
      <c r="P33" s="196" t="s">
        <v>88</v>
      </c>
      <c r="Q33" s="196" t="s">
        <v>298</v>
      </c>
      <c r="R33" s="15">
        <v>60</v>
      </c>
      <c r="S33" s="196" t="s">
        <v>299</v>
      </c>
      <c r="T33" s="192">
        <v>11000</v>
      </c>
      <c r="U33" s="9" t="s">
        <v>71</v>
      </c>
      <c r="V33" s="133">
        <f>Gooseneck!$M$61</f>
        <v>617.76</v>
      </c>
      <c r="W33" s="197" t="s">
        <v>72</v>
      </c>
      <c r="X33" s="133">
        <v>0</v>
      </c>
      <c r="Y33" s="197" t="s">
        <v>72</v>
      </c>
      <c r="Z33" s="133">
        <f>Gooseneck!$M$67</f>
        <v>308.88</v>
      </c>
      <c r="AA33" s="197" t="s">
        <v>72</v>
      </c>
      <c r="AB33" s="133">
        <f>Gooseneck!$O$67</f>
        <v>589.15</v>
      </c>
      <c r="AC33" s="197" t="s">
        <v>72</v>
      </c>
      <c r="AD33" s="133">
        <v>0</v>
      </c>
      <c r="AE33" s="197" t="s">
        <v>72</v>
      </c>
      <c r="AF33" s="133">
        <f>Gooseneck!$O$64</f>
        <v>430.92</v>
      </c>
      <c r="AG33" s="198" t="s">
        <v>72</v>
      </c>
      <c r="AH33" s="166"/>
      <c r="AI33" s="191">
        <v>29</v>
      </c>
      <c r="AJ33" s="196" t="s">
        <v>88</v>
      </c>
      <c r="AK33" s="196" t="s">
        <v>298</v>
      </c>
      <c r="AL33" s="12">
        <v>60</v>
      </c>
      <c r="AM33" s="196" t="s">
        <v>299</v>
      </c>
      <c r="AN33" s="192">
        <v>11000</v>
      </c>
      <c r="AO33" s="9" t="s">
        <v>71</v>
      </c>
      <c r="AP33" s="133">
        <f>'Conector@11000 psi'!$M$61</f>
        <v>176.5</v>
      </c>
      <c r="AQ33" s="197" t="s">
        <v>72</v>
      </c>
      <c r="AR33" s="133">
        <v>0</v>
      </c>
      <c r="AS33" s="197" t="s">
        <v>72</v>
      </c>
      <c r="AT33" s="133">
        <f>'Conector@11000 psi'!$M$67</f>
        <v>88.25</v>
      </c>
      <c r="AU33" s="197" t="s">
        <v>72</v>
      </c>
      <c r="AV33" s="133">
        <f>'Conector@11000 psi'!$O$67</f>
        <v>625.88</v>
      </c>
      <c r="AW33" s="197" t="s">
        <v>72</v>
      </c>
      <c r="AX33" s="133">
        <v>0</v>
      </c>
      <c r="AY33" s="197" t="s">
        <v>72</v>
      </c>
      <c r="AZ33" s="133">
        <f>'Conector@11000 psi'!$O$64</f>
        <v>338.02</v>
      </c>
      <c r="BA33" s="198" t="s">
        <v>72</v>
      </c>
      <c r="BB33" s="183"/>
      <c r="BC33" s="159">
        <v>5</v>
      </c>
      <c r="BD33" s="160">
        <f t="shared" si="527"/>
        <v>10.246874999999999</v>
      </c>
      <c r="BE33" s="161">
        <f t="shared" si="285"/>
        <v>-5.46875E-2</v>
      </c>
      <c r="BF33" s="161">
        <f t="shared" si="286"/>
        <v>0.234375</v>
      </c>
      <c r="BG33" s="161">
        <f t="shared" si="287"/>
        <v>0.8203125</v>
      </c>
      <c r="BH33" s="26">
        <f t="shared" si="288"/>
        <v>376.04531250000002</v>
      </c>
      <c r="BJ33" s="159">
        <v>5</v>
      </c>
      <c r="BK33" s="160">
        <f t="shared" si="528"/>
        <v>12.524374999999999</v>
      </c>
      <c r="BL33" s="161">
        <f t="shared" si="289"/>
        <v>-5.4687500000000007E-2</v>
      </c>
      <c r="BM33" s="161">
        <f t="shared" si="290"/>
        <v>0.23437500000000003</v>
      </c>
      <c r="BN33" s="161">
        <f t="shared" si="291"/>
        <v>0.82031250000000011</v>
      </c>
      <c r="BO33" s="26">
        <f t="shared" si="292"/>
        <v>264.61640625000007</v>
      </c>
      <c r="BQ33" s="159">
        <v>5</v>
      </c>
      <c r="BR33" s="160">
        <f t="shared" si="529"/>
        <v>14.80125</v>
      </c>
      <c r="BS33" s="161">
        <f t="shared" si="293"/>
        <v>-5.4687500000000007E-2</v>
      </c>
      <c r="BT33" s="161">
        <f t="shared" si="294"/>
        <v>0.23437499999999997</v>
      </c>
      <c r="BU33" s="161">
        <f t="shared" si="295"/>
        <v>0.82031249999999989</v>
      </c>
      <c r="BV33" s="26">
        <f t="shared" si="296"/>
        <v>153.18773437499996</v>
      </c>
      <c r="BX33" s="159">
        <v>5</v>
      </c>
      <c r="BY33" s="160">
        <f t="shared" si="530"/>
        <v>7.97</v>
      </c>
      <c r="BZ33" s="161">
        <f t="shared" si="297"/>
        <v>-5.46875E-2</v>
      </c>
      <c r="CA33" s="161">
        <f t="shared" si="298"/>
        <v>0.234375</v>
      </c>
      <c r="CB33" s="161">
        <f t="shared" si="299"/>
        <v>0.8203125</v>
      </c>
      <c r="CC33" s="26">
        <f t="shared" si="300"/>
        <v>487.4765625</v>
      </c>
      <c r="CE33" s="159">
        <v>5</v>
      </c>
      <c r="CF33" s="160">
        <f t="shared" si="531"/>
        <v>5.6931250000000002</v>
      </c>
      <c r="CG33" s="161">
        <f t="shared" si="301"/>
        <v>-5.46875E-2</v>
      </c>
      <c r="CH33" s="161">
        <f t="shared" si="302"/>
        <v>0.23437500000000003</v>
      </c>
      <c r="CI33" s="161">
        <f t="shared" si="303"/>
        <v>0.82031250000000011</v>
      </c>
      <c r="CJ33" s="26">
        <f t="shared" si="304"/>
        <v>598.89609375000009</v>
      </c>
      <c r="CL33" s="159">
        <v>5</v>
      </c>
      <c r="CM33" s="160">
        <f t="shared" si="532"/>
        <v>3.4156249999999999</v>
      </c>
      <c r="CN33" s="161">
        <f t="shared" si="305"/>
        <v>-5.4687500000000007E-2</v>
      </c>
      <c r="CO33" s="161">
        <f t="shared" si="306"/>
        <v>0.234375</v>
      </c>
      <c r="CP33" s="161">
        <f t="shared" si="307"/>
        <v>0.8203125</v>
      </c>
      <c r="CQ33" s="26">
        <f t="shared" si="308"/>
        <v>710.3203125</v>
      </c>
      <c r="CS33" s="159">
        <v>5</v>
      </c>
      <c r="CT33" s="160">
        <f t="shared" si="533"/>
        <v>1.1387499999999999</v>
      </c>
      <c r="CU33" s="161">
        <f t="shared" si="309"/>
        <v>-5.4687499999999993E-2</v>
      </c>
      <c r="CV33" s="161">
        <f t="shared" si="310"/>
        <v>0.23437499999999997</v>
      </c>
      <c r="CW33" s="161">
        <f t="shared" si="311"/>
        <v>0.82031249999999989</v>
      </c>
      <c r="CX33" s="26">
        <f t="shared" si="312"/>
        <v>821.73281249999991</v>
      </c>
      <c r="CZ33" s="159">
        <v>5</v>
      </c>
      <c r="DA33" s="160">
        <f t="shared" si="534"/>
        <v>-5.6931250000000002</v>
      </c>
      <c r="DB33" s="161">
        <f t="shared" si="313"/>
        <v>-5.46875E-2</v>
      </c>
      <c r="DC33" s="161">
        <f t="shared" si="314"/>
        <v>0.23437500000000003</v>
      </c>
      <c r="DD33" s="161">
        <f t="shared" si="315"/>
        <v>0.82031250000000011</v>
      </c>
      <c r="DE33" s="26">
        <f t="shared" si="316"/>
        <v>278.54062500000003</v>
      </c>
      <c r="DG33" s="159">
        <v>5</v>
      </c>
      <c r="DH33" s="160">
        <f t="shared" si="535"/>
        <v>-3.4156249999999999</v>
      </c>
      <c r="DI33" s="161">
        <f t="shared" si="536"/>
        <v>-5.4687500000000007E-2</v>
      </c>
      <c r="DJ33" s="161">
        <f t="shared" si="537"/>
        <v>0.234375</v>
      </c>
      <c r="DK33" s="161">
        <f t="shared" si="317"/>
        <v>0.8203125</v>
      </c>
      <c r="DL33" s="26">
        <f t="shared" si="538"/>
        <v>167.11406249999999</v>
      </c>
      <c r="DM33" s="34"/>
      <c r="DN33" s="159">
        <v>5</v>
      </c>
      <c r="DO33" s="160">
        <f t="shared" si="539"/>
        <v>-1.1387499999999999</v>
      </c>
      <c r="DP33" s="161">
        <f t="shared" si="318"/>
        <v>-5.4687499999999993E-2</v>
      </c>
      <c r="DQ33" s="161">
        <f t="shared" si="319"/>
        <v>0.23437499999999997</v>
      </c>
      <c r="DR33" s="161">
        <f t="shared" si="320"/>
        <v>0.82031249999999989</v>
      </c>
      <c r="DS33" s="26">
        <f t="shared" si="321"/>
        <v>55.700390624999983</v>
      </c>
      <c r="DT33" s="34"/>
      <c r="DU33" s="159">
        <v>5</v>
      </c>
      <c r="DV33" s="160">
        <f t="shared" si="540"/>
        <v>-7.97</v>
      </c>
      <c r="DW33" s="161">
        <f t="shared" si="322"/>
        <v>-5.46875E-2</v>
      </c>
      <c r="DX33" s="161">
        <f t="shared" si="323"/>
        <v>0.234375</v>
      </c>
      <c r="DY33" s="161">
        <f t="shared" si="324"/>
        <v>0.8203125</v>
      </c>
      <c r="DZ33" s="26">
        <f t="shared" si="325"/>
        <v>389.97890625000002</v>
      </c>
      <c r="EA33" s="34"/>
      <c r="EB33" s="159">
        <v>5</v>
      </c>
      <c r="EC33" s="160">
        <f t="shared" si="541"/>
        <v>-10.246874999999999</v>
      </c>
      <c r="ED33" s="161">
        <f t="shared" si="326"/>
        <v>-5.46875E-2</v>
      </c>
      <c r="EE33" s="161">
        <f t="shared" si="327"/>
        <v>0.234375</v>
      </c>
      <c r="EF33" s="161">
        <f t="shared" si="328"/>
        <v>0.8203125</v>
      </c>
      <c r="EG33" s="26">
        <f t="shared" si="329"/>
        <v>501.38906250000002</v>
      </c>
      <c r="EH33" s="34"/>
      <c r="EI33" s="159">
        <v>5</v>
      </c>
      <c r="EJ33" s="160">
        <f t="shared" si="542"/>
        <v>-12.524374999999999</v>
      </c>
      <c r="EK33" s="161">
        <f t="shared" si="330"/>
        <v>-5.4687500000000007E-2</v>
      </c>
      <c r="EL33" s="161">
        <f t="shared" si="331"/>
        <v>0.23437500000000003</v>
      </c>
      <c r="EM33" s="161">
        <f t="shared" si="332"/>
        <v>0.82031250000000011</v>
      </c>
      <c r="EN33" s="26">
        <f t="shared" si="333"/>
        <v>612.82031250000011</v>
      </c>
      <c r="EP33" s="159">
        <v>5</v>
      </c>
      <c r="EQ33" s="160">
        <f t="shared" si="334"/>
        <v>-14.80125</v>
      </c>
      <c r="ER33" s="161">
        <f t="shared" si="335"/>
        <v>-5.4687500000000007E-2</v>
      </c>
      <c r="ES33" s="161">
        <f t="shared" si="336"/>
        <v>0.23437499999999997</v>
      </c>
      <c r="ET33" s="161">
        <f t="shared" si="337"/>
        <v>0.82031249999999989</v>
      </c>
      <c r="EU33" s="26">
        <f t="shared" si="338"/>
        <v>724.24218749999989</v>
      </c>
      <c r="EW33" s="159">
        <v>5</v>
      </c>
      <c r="EX33" s="160">
        <f t="shared" si="339"/>
        <v>-5.6931250000000002</v>
      </c>
      <c r="EY33" s="161">
        <f t="shared" si="340"/>
        <v>-5.46875E-2</v>
      </c>
      <c r="EZ33" s="161">
        <f t="shared" si="341"/>
        <v>0.23437500000000003</v>
      </c>
      <c r="FA33" s="161">
        <f t="shared" si="342"/>
        <v>0.82031250000000011</v>
      </c>
      <c r="FB33" s="26">
        <f t="shared" si="343"/>
        <v>-598.87265624999998</v>
      </c>
      <c r="FD33" s="159">
        <v>5</v>
      </c>
      <c r="FE33" s="160">
        <f t="shared" si="344"/>
        <v>-3.4156249999999999</v>
      </c>
      <c r="FF33" s="161">
        <f t="shared" si="345"/>
        <v>-5.4687500000000007E-2</v>
      </c>
      <c r="FG33" s="161">
        <f t="shared" si="346"/>
        <v>0.234375</v>
      </c>
      <c r="FH33" s="161">
        <f t="shared" si="347"/>
        <v>0.8203125</v>
      </c>
      <c r="FI33" s="26">
        <f t="shared" si="348"/>
        <v>-710.291015625</v>
      </c>
      <c r="FK33" s="159">
        <v>5</v>
      </c>
      <c r="FL33" s="160">
        <f t="shared" si="349"/>
        <v>-1.1387499999999999</v>
      </c>
      <c r="FM33" s="161">
        <f t="shared" si="350"/>
        <v>-5.4687499999999993E-2</v>
      </c>
      <c r="FN33" s="161">
        <f t="shared" si="351"/>
        <v>0.23437499999999997</v>
      </c>
      <c r="FO33" s="161">
        <f t="shared" si="352"/>
        <v>0.82031249999999989</v>
      </c>
      <c r="FP33" s="26">
        <f t="shared" si="353"/>
        <v>-821.72812499999986</v>
      </c>
      <c r="FR33" s="159">
        <v>5</v>
      </c>
      <c r="FS33" s="160">
        <f t="shared" si="543"/>
        <v>-7.97</v>
      </c>
      <c r="FT33" s="161">
        <f t="shared" si="354"/>
        <v>-5.46875E-2</v>
      </c>
      <c r="FU33" s="161">
        <f t="shared" si="355"/>
        <v>0.234375</v>
      </c>
      <c r="FV33" s="161">
        <f t="shared" si="356"/>
        <v>0.8203125</v>
      </c>
      <c r="FW33" s="26">
        <f t="shared" si="357"/>
        <v>-487.44492187499998</v>
      </c>
      <c r="FY33" s="159">
        <v>5</v>
      </c>
      <c r="FZ33" s="160">
        <f t="shared" si="544"/>
        <v>-10.246874999999999</v>
      </c>
      <c r="GA33" s="161">
        <f t="shared" si="545"/>
        <v>-5.46875E-2</v>
      </c>
      <c r="GB33" s="161">
        <f t="shared" si="546"/>
        <v>0.234375</v>
      </c>
      <c r="GC33" s="161">
        <f t="shared" si="547"/>
        <v>0.8203125</v>
      </c>
      <c r="GD33" s="26">
        <f t="shared" si="548"/>
        <v>-376.04531250000002</v>
      </c>
      <c r="GF33" s="159">
        <v>5</v>
      </c>
      <c r="GG33" s="160">
        <f t="shared" si="549"/>
        <v>-12.524374999999999</v>
      </c>
      <c r="GH33" s="161">
        <f t="shared" si="358"/>
        <v>-5.4687500000000007E-2</v>
      </c>
      <c r="GI33" s="161">
        <f t="shared" si="359"/>
        <v>0.23437500000000003</v>
      </c>
      <c r="GJ33" s="161">
        <f t="shared" si="360"/>
        <v>0.82031250000000011</v>
      </c>
      <c r="GK33" s="26">
        <f t="shared" si="361"/>
        <v>-264.61640625000007</v>
      </c>
      <c r="GM33" s="159">
        <v>5</v>
      </c>
      <c r="GN33" s="160">
        <f t="shared" si="550"/>
        <v>-14.80125</v>
      </c>
      <c r="GO33" s="161">
        <f t="shared" si="362"/>
        <v>-5.4687500000000007E-2</v>
      </c>
      <c r="GP33" s="161">
        <f t="shared" si="363"/>
        <v>0.23437499999999997</v>
      </c>
      <c r="GQ33" s="161">
        <f t="shared" si="364"/>
        <v>0.82031249999999989</v>
      </c>
      <c r="GR33" s="26">
        <f t="shared" si="365"/>
        <v>-153.21562499999999</v>
      </c>
      <c r="GT33" s="159">
        <v>5</v>
      </c>
      <c r="GU33" s="160">
        <f t="shared" si="551"/>
        <v>10.246874999999999</v>
      </c>
      <c r="GV33" s="161">
        <f t="shared" si="366"/>
        <v>-5.46875E-2</v>
      </c>
      <c r="GW33" s="161">
        <f t="shared" si="367"/>
        <v>0.234375</v>
      </c>
      <c r="GX33" s="161">
        <f t="shared" si="368"/>
        <v>0.8203125</v>
      </c>
      <c r="GY33" s="26">
        <f t="shared" si="369"/>
        <v>-501.37499999999994</v>
      </c>
      <c r="HA33" s="159">
        <v>5</v>
      </c>
      <c r="HB33" s="160">
        <f t="shared" si="552"/>
        <v>12.524374999999999</v>
      </c>
      <c r="HC33" s="161">
        <f t="shared" si="370"/>
        <v>-5.4687500000000007E-2</v>
      </c>
      <c r="HD33" s="161">
        <f t="shared" si="371"/>
        <v>0.23437500000000003</v>
      </c>
      <c r="HE33" s="161">
        <f t="shared" si="372"/>
        <v>0.82031250000000011</v>
      </c>
      <c r="HF33" s="26">
        <f t="shared" si="373"/>
        <v>-612.79570312500005</v>
      </c>
      <c r="HH33" s="159">
        <v>5</v>
      </c>
      <c r="HI33" s="160">
        <f t="shared" si="374"/>
        <v>14.80125</v>
      </c>
      <c r="HJ33" s="161">
        <f t="shared" si="375"/>
        <v>-5.4687500000000007E-2</v>
      </c>
      <c r="HK33" s="161">
        <f t="shared" si="376"/>
        <v>0.23437499999999997</v>
      </c>
      <c r="HL33" s="161">
        <f t="shared" si="377"/>
        <v>0.82031249999999989</v>
      </c>
      <c r="HM33" s="26">
        <f t="shared" si="378"/>
        <v>-724.24218749999989</v>
      </c>
      <c r="HO33" s="159">
        <v>5</v>
      </c>
      <c r="HP33" s="160">
        <f t="shared" si="553"/>
        <v>7.97</v>
      </c>
      <c r="HQ33" s="161">
        <f t="shared" si="379"/>
        <v>-5.46875E-2</v>
      </c>
      <c r="HR33" s="161">
        <f t="shared" si="380"/>
        <v>0.234375</v>
      </c>
      <c r="HS33" s="161">
        <f t="shared" si="381"/>
        <v>0.8203125</v>
      </c>
      <c r="HT33" s="26">
        <f t="shared" si="382"/>
        <v>-389.958984375</v>
      </c>
      <c r="HV33" s="159">
        <v>5</v>
      </c>
      <c r="HW33" s="160">
        <f t="shared" si="554"/>
        <v>5.6931250000000002</v>
      </c>
      <c r="HX33" s="161">
        <f t="shared" si="383"/>
        <v>-5.46875E-2</v>
      </c>
      <c r="HY33" s="161">
        <f t="shared" si="384"/>
        <v>0.23437500000000003</v>
      </c>
      <c r="HZ33" s="161">
        <f t="shared" si="385"/>
        <v>0.82031250000000011</v>
      </c>
      <c r="IA33" s="26">
        <f t="shared" si="386"/>
        <v>-278.55000000000007</v>
      </c>
      <c r="IC33" s="159">
        <v>5</v>
      </c>
      <c r="ID33" s="160">
        <f t="shared" si="387"/>
        <v>3.4156249999999999</v>
      </c>
      <c r="IE33" s="161">
        <f t="shared" si="388"/>
        <v>-5.4687500000000007E-2</v>
      </c>
      <c r="IF33" s="161">
        <f t="shared" si="389"/>
        <v>0.234375</v>
      </c>
      <c r="IG33" s="161">
        <f t="shared" si="390"/>
        <v>0.8203125</v>
      </c>
      <c r="IH33" s="26">
        <f t="shared" si="391"/>
        <v>-167.12109375</v>
      </c>
      <c r="IJ33" s="159">
        <v>5</v>
      </c>
      <c r="IK33" s="160">
        <f t="shared" si="392"/>
        <v>1.1387499999999999</v>
      </c>
      <c r="IL33" s="161">
        <f t="shared" si="393"/>
        <v>-5.4687499999999993E-2</v>
      </c>
      <c r="IM33" s="161">
        <f t="shared" si="394"/>
        <v>0.23437499999999997</v>
      </c>
      <c r="IN33" s="161">
        <f t="shared" si="395"/>
        <v>0.82031249999999989</v>
      </c>
      <c r="IO33" s="26">
        <f t="shared" si="396"/>
        <v>-55.724999999999994</v>
      </c>
      <c r="IQ33" s="159">
        <v>5</v>
      </c>
      <c r="IR33" s="160">
        <f t="shared" si="397"/>
        <v>11.03125</v>
      </c>
      <c r="IS33" s="161">
        <f t="shared" si="398"/>
        <v>-5.46875E-2</v>
      </c>
      <c r="IT33" s="161">
        <f t="shared" si="399"/>
        <v>0.234375</v>
      </c>
      <c r="IU33" s="161">
        <f t="shared" si="400"/>
        <v>0.8203125</v>
      </c>
      <c r="IV33" s="26">
        <f t="shared" si="401"/>
        <v>423.97265625</v>
      </c>
      <c r="IX33" s="159">
        <v>5</v>
      </c>
      <c r="IY33" s="160">
        <f t="shared" si="402"/>
        <v>13.308125</v>
      </c>
      <c r="IZ33" s="161">
        <f t="shared" si="403"/>
        <v>-5.46875E-2</v>
      </c>
      <c r="JA33" s="161">
        <f t="shared" si="404"/>
        <v>0.23437500000000006</v>
      </c>
      <c r="JB33" s="161">
        <f t="shared" si="405"/>
        <v>0.8203125</v>
      </c>
      <c r="JC33" s="26">
        <f t="shared" si="406"/>
        <v>312.60703124999998</v>
      </c>
      <c r="JE33" s="159">
        <v>5</v>
      </c>
      <c r="JF33" s="160">
        <f t="shared" si="555"/>
        <v>15.585625</v>
      </c>
      <c r="JG33" s="161">
        <f t="shared" si="407"/>
        <v>-5.4687500000000007E-2</v>
      </c>
      <c r="JH33" s="161">
        <f t="shared" si="408"/>
        <v>0.23437500000000003</v>
      </c>
      <c r="JI33" s="161">
        <f t="shared" si="409"/>
        <v>0.82031250000000011</v>
      </c>
      <c r="JJ33" s="26">
        <f t="shared" si="410"/>
        <v>201.16523437500001</v>
      </c>
      <c r="JL33" s="159">
        <v>5</v>
      </c>
      <c r="JM33" s="160">
        <f t="shared" si="411"/>
        <v>8.7537500000000001</v>
      </c>
      <c r="JN33" s="161">
        <f t="shared" si="412"/>
        <v>-5.4687500000000007E-2</v>
      </c>
      <c r="JO33" s="161">
        <f t="shared" si="413"/>
        <v>0.234375</v>
      </c>
      <c r="JP33" s="161">
        <f t="shared" si="414"/>
        <v>0.82031250000000011</v>
      </c>
      <c r="JQ33" s="26">
        <f t="shared" si="415"/>
        <v>535.4296875</v>
      </c>
      <c r="JS33" s="159">
        <v>5</v>
      </c>
      <c r="JT33" s="160">
        <f t="shared" si="416"/>
        <v>6.4775</v>
      </c>
      <c r="JU33" s="161">
        <f t="shared" si="417"/>
        <v>-5.4687499999999993E-2</v>
      </c>
      <c r="JV33" s="161">
        <f t="shared" si="418"/>
        <v>0.23437499999999994</v>
      </c>
      <c r="JW33" s="161">
        <f t="shared" si="419"/>
        <v>0.82031249999999978</v>
      </c>
      <c r="JX33" s="26">
        <f t="shared" si="420"/>
        <v>646.85742187499977</v>
      </c>
      <c r="JZ33" s="159">
        <v>5</v>
      </c>
      <c r="KA33" s="160">
        <f t="shared" si="556"/>
        <v>4.1993749999999999</v>
      </c>
      <c r="KB33" s="161">
        <f t="shared" si="421"/>
        <v>-5.4687500000000007E-2</v>
      </c>
      <c r="KC33" s="161">
        <f t="shared" si="422"/>
        <v>0.23437499999999997</v>
      </c>
      <c r="KD33" s="161">
        <f t="shared" si="423"/>
        <v>0.8203125</v>
      </c>
      <c r="KE33" s="26">
        <f t="shared" si="424"/>
        <v>758.2734375</v>
      </c>
      <c r="KG33" s="159">
        <v>5</v>
      </c>
      <c r="KH33" s="160">
        <f t="shared" si="425"/>
        <v>1.9225000000000001</v>
      </c>
      <c r="KI33" s="161">
        <f t="shared" si="426"/>
        <v>-5.46875E-2</v>
      </c>
      <c r="KJ33" s="161">
        <f t="shared" si="427"/>
        <v>0.23437500000000003</v>
      </c>
      <c r="KK33" s="161">
        <f t="shared" si="428"/>
        <v>0.8203125</v>
      </c>
      <c r="KL33" s="26">
        <f t="shared" si="429"/>
        <v>869.66484374999993</v>
      </c>
      <c r="KN33" s="159">
        <v>5</v>
      </c>
      <c r="KO33" s="160">
        <f t="shared" si="557"/>
        <v>-6.4768749999999997</v>
      </c>
      <c r="KP33" s="161">
        <f t="shared" si="430"/>
        <v>-5.4687500000000007E-2</v>
      </c>
      <c r="KQ33" s="161">
        <f t="shared" si="431"/>
        <v>0.234375</v>
      </c>
      <c r="KR33" s="161">
        <f t="shared" si="432"/>
        <v>0.8203125</v>
      </c>
      <c r="KS33" s="26">
        <f t="shared" si="433"/>
        <v>316.88671875</v>
      </c>
      <c r="KU33" s="159">
        <v>5</v>
      </c>
      <c r="KV33" s="160">
        <f t="shared" si="558"/>
        <v>-4.2</v>
      </c>
      <c r="KW33" s="161">
        <f t="shared" si="434"/>
        <v>-5.4687500000000007E-2</v>
      </c>
      <c r="KX33" s="161">
        <f t="shared" si="435"/>
        <v>0.234375</v>
      </c>
      <c r="KY33" s="161">
        <f t="shared" si="436"/>
        <v>0.8203125</v>
      </c>
      <c r="KZ33" s="26">
        <f t="shared" si="437"/>
        <v>205.51640624999999</v>
      </c>
      <c r="LB33" s="159">
        <v>5</v>
      </c>
      <c r="LC33" s="160">
        <f t="shared" si="438"/>
        <v>-1.923125</v>
      </c>
      <c r="LD33" s="161">
        <f t="shared" si="439"/>
        <v>-5.4687500000000007E-2</v>
      </c>
      <c r="LE33" s="161">
        <f t="shared" si="440"/>
        <v>0.23437500000000003</v>
      </c>
      <c r="LF33" s="161">
        <f t="shared" si="441"/>
        <v>0.8203125</v>
      </c>
      <c r="LG33" s="26">
        <f t="shared" si="442"/>
        <v>94.072265625</v>
      </c>
      <c r="LI33" s="159">
        <v>5</v>
      </c>
      <c r="LJ33" s="160">
        <f t="shared" si="443"/>
        <v>-8.7537500000000001</v>
      </c>
      <c r="LK33" s="161">
        <f t="shared" si="444"/>
        <v>-5.4687500000000007E-2</v>
      </c>
      <c r="LL33" s="161">
        <f t="shared" si="445"/>
        <v>0.234375</v>
      </c>
      <c r="LM33" s="161">
        <f t="shared" si="446"/>
        <v>0.82031250000000011</v>
      </c>
      <c r="LN33" s="26">
        <f t="shared" si="447"/>
        <v>428.35078125000007</v>
      </c>
      <c r="LP33" s="159">
        <v>5</v>
      </c>
      <c r="LQ33" s="160">
        <f t="shared" si="448"/>
        <v>-11.03125</v>
      </c>
      <c r="LR33" s="161">
        <f t="shared" si="449"/>
        <v>-5.46875E-2</v>
      </c>
      <c r="LS33" s="161">
        <f t="shared" si="450"/>
        <v>0.234375</v>
      </c>
      <c r="LT33" s="161">
        <f t="shared" si="451"/>
        <v>0.8203125</v>
      </c>
      <c r="LU33" s="26">
        <f t="shared" si="452"/>
        <v>539.759765625</v>
      </c>
      <c r="LW33" s="159">
        <v>5</v>
      </c>
      <c r="LX33" s="160">
        <f t="shared" si="453"/>
        <v>-13.308125</v>
      </c>
      <c r="LY33" s="161">
        <f t="shared" si="454"/>
        <v>-5.46875E-2</v>
      </c>
      <c r="LZ33" s="161">
        <f t="shared" si="455"/>
        <v>0.23437500000000006</v>
      </c>
      <c r="MA33" s="161">
        <f t="shared" si="456"/>
        <v>0.8203125</v>
      </c>
      <c r="MB33" s="26">
        <f t="shared" si="457"/>
        <v>651.18281249999995</v>
      </c>
      <c r="MD33" s="159">
        <v>5</v>
      </c>
      <c r="ME33" s="160">
        <f t="shared" si="458"/>
        <v>-15.585625</v>
      </c>
      <c r="MF33" s="161">
        <f t="shared" si="459"/>
        <v>-5.4687500000000007E-2</v>
      </c>
      <c r="MG33" s="161">
        <f t="shared" si="460"/>
        <v>0.23437500000000003</v>
      </c>
      <c r="MH33" s="161">
        <f t="shared" si="461"/>
        <v>0.82031250000000011</v>
      </c>
      <c r="MI33" s="26">
        <f t="shared" si="462"/>
        <v>762.57656250000002</v>
      </c>
      <c r="MK33" s="159">
        <v>5</v>
      </c>
      <c r="ML33" s="160">
        <f t="shared" si="463"/>
        <v>-6.4768749999999997</v>
      </c>
      <c r="MM33" s="161">
        <f t="shared" si="464"/>
        <v>-5.4687500000000007E-2</v>
      </c>
      <c r="MN33" s="161">
        <f t="shared" si="465"/>
        <v>0.234375</v>
      </c>
      <c r="MO33" s="161">
        <f t="shared" si="466"/>
        <v>0.8203125</v>
      </c>
      <c r="MP33" s="26">
        <f t="shared" si="467"/>
        <v>-646.85273437499995</v>
      </c>
      <c r="MR33" s="159">
        <v>5</v>
      </c>
      <c r="MS33" s="160">
        <f t="shared" si="468"/>
        <v>-4.2</v>
      </c>
      <c r="MT33" s="161">
        <f t="shared" si="469"/>
        <v>-5.4687500000000007E-2</v>
      </c>
      <c r="MU33" s="161">
        <f t="shared" si="470"/>
        <v>0.234375</v>
      </c>
      <c r="MV33" s="161">
        <f t="shared" si="471"/>
        <v>0.8203125</v>
      </c>
      <c r="MW33" s="26">
        <f t="shared" si="472"/>
        <v>-758.25234375000002</v>
      </c>
      <c r="MY33" s="159">
        <v>5</v>
      </c>
      <c r="MZ33" s="160">
        <f t="shared" si="473"/>
        <v>-1.923125</v>
      </c>
      <c r="NA33" s="161">
        <f t="shared" si="559"/>
        <v>-5.4687500000000007E-2</v>
      </c>
      <c r="NB33" s="161">
        <f t="shared" si="560"/>
        <v>0.23437500000000003</v>
      </c>
      <c r="NC33" s="161">
        <f t="shared" si="561"/>
        <v>0.8203125</v>
      </c>
      <c r="ND33" s="26">
        <f t="shared" si="562"/>
        <v>-869.677734375</v>
      </c>
      <c r="NF33" s="159">
        <v>5</v>
      </c>
      <c r="NG33" s="160">
        <f t="shared" si="474"/>
        <v>-8.7537500000000001</v>
      </c>
      <c r="NH33" s="161">
        <f t="shared" si="475"/>
        <v>-5.4687500000000007E-2</v>
      </c>
      <c r="NI33" s="161">
        <f t="shared" si="476"/>
        <v>0.234375</v>
      </c>
      <c r="NJ33" s="161">
        <f t="shared" si="477"/>
        <v>0.82031250000000011</v>
      </c>
      <c r="NK33" s="26">
        <f t="shared" si="478"/>
        <v>-535.412109375</v>
      </c>
      <c r="NM33" s="159">
        <v>5</v>
      </c>
      <c r="NN33" s="160">
        <f t="shared" si="479"/>
        <v>-11.03125</v>
      </c>
      <c r="NO33" s="161">
        <f t="shared" si="480"/>
        <v>-5.46875E-2</v>
      </c>
      <c r="NP33" s="161">
        <f t="shared" si="481"/>
        <v>0.234375</v>
      </c>
      <c r="NQ33" s="161">
        <f t="shared" si="482"/>
        <v>0.8203125</v>
      </c>
      <c r="NR33" s="26">
        <f t="shared" si="483"/>
        <v>-423.97265625</v>
      </c>
      <c r="NT33" s="159">
        <v>5</v>
      </c>
      <c r="NU33" s="160">
        <f t="shared" si="484"/>
        <v>-13.308125</v>
      </c>
      <c r="NV33" s="161">
        <f t="shared" si="485"/>
        <v>-5.46875E-2</v>
      </c>
      <c r="NW33" s="161">
        <f t="shared" si="486"/>
        <v>0.23437500000000006</v>
      </c>
      <c r="NX33" s="161">
        <f t="shared" si="487"/>
        <v>0.8203125</v>
      </c>
      <c r="NY33" s="26">
        <f t="shared" si="488"/>
        <v>-312.60468750000001</v>
      </c>
      <c r="OA33" s="159">
        <v>5</v>
      </c>
      <c r="OB33" s="160">
        <f t="shared" si="489"/>
        <v>-15.585625</v>
      </c>
      <c r="OC33" s="161">
        <f t="shared" si="490"/>
        <v>-5.4687500000000007E-2</v>
      </c>
      <c r="OD33" s="161">
        <f t="shared" si="491"/>
        <v>0.23437500000000003</v>
      </c>
      <c r="OE33" s="161">
        <f t="shared" si="492"/>
        <v>0.82031250000000011</v>
      </c>
      <c r="OF33" s="26">
        <f t="shared" si="493"/>
        <v>-201.13359375000002</v>
      </c>
      <c r="OH33" s="159">
        <v>5</v>
      </c>
      <c r="OI33" s="160">
        <f t="shared" si="494"/>
        <v>11.03125</v>
      </c>
      <c r="OJ33" s="161">
        <f t="shared" si="495"/>
        <v>-5.46875E-2</v>
      </c>
      <c r="OK33" s="161">
        <f t="shared" si="496"/>
        <v>0.234375</v>
      </c>
      <c r="OL33" s="161">
        <f t="shared" si="497"/>
        <v>0.8203125</v>
      </c>
      <c r="OM33" s="26">
        <f t="shared" si="498"/>
        <v>-539.759765625</v>
      </c>
      <c r="OO33" s="159">
        <v>5</v>
      </c>
      <c r="OP33" s="160">
        <f t="shared" si="499"/>
        <v>13.308125</v>
      </c>
      <c r="OQ33" s="161">
        <f t="shared" si="500"/>
        <v>-5.46875E-2</v>
      </c>
      <c r="OR33" s="161">
        <f t="shared" si="501"/>
        <v>0.23437500000000006</v>
      </c>
      <c r="OS33" s="161">
        <f t="shared" si="502"/>
        <v>0.8203125</v>
      </c>
      <c r="OT33" s="26">
        <f t="shared" si="503"/>
        <v>-651.17109375000007</v>
      </c>
      <c r="OV33" s="159">
        <v>5</v>
      </c>
      <c r="OW33" s="160">
        <f t="shared" si="504"/>
        <v>15.585625</v>
      </c>
      <c r="OX33" s="161">
        <f t="shared" si="505"/>
        <v>-5.4687500000000007E-2</v>
      </c>
      <c r="OY33" s="161">
        <f t="shared" si="506"/>
        <v>0.23437500000000003</v>
      </c>
      <c r="OZ33" s="161">
        <f t="shared" si="507"/>
        <v>0.82031250000000011</v>
      </c>
      <c r="PA33" s="26">
        <f t="shared" si="508"/>
        <v>-762.59179687500011</v>
      </c>
      <c r="PC33" s="159">
        <v>5</v>
      </c>
      <c r="PD33" s="160">
        <f t="shared" si="563"/>
        <v>8.7537500000000001</v>
      </c>
      <c r="PE33" s="161">
        <f t="shared" si="509"/>
        <v>-5.4687500000000007E-2</v>
      </c>
      <c r="PF33" s="161">
        <f t="shared" si="510"/>
        <v>0.234375</v>
      </c>
      <c r="PG33" s="161">
        <f t="shared" si="511"/>
        <v>0.82031250000000011</v>
      </c>
      <c r="PH33" s="26">
        <f t="shared" si="512"/>
        <v>-428.34257812500005</v>
      </c>
      <c r="PJ33" s="159">
        <v>5</v>
      </c>
      <c r="PK33" s="160">
        <f t="shared" si="564"/>
        <v>6.4775</v>
      </c>
      <c r="PL33" s="161">
        <f t="shared" si="513"/>
        <v>-5.4687499999999993E-2</v>
      </c>
      <c r="PM33" s="161">
        <f t="shared" si="514"/>
        <v>0.23437499999999994</v>
      </c>
      <c r="PN33" s="161">
        <f t="shared" si="515"/>
        <v>0.82031249999999978</v>
      </c>
      <c r="PO33" s="26">
        <f t="shared" si="516"/>
        <v>-316.89609374999992</v>
      </c>
      <c r="PQ33" s="159">
        <v>5</v>
      </c>
      <c r="PR33" s="160">
        <f t="shared" si="517"/>
        <v>4.1993749999999999</v>
      </c>
      <c r="PS33" s="161">
        <f t="shared" si="518"/>
        <v>-5.4687500000000007E-2</v>
      </c>
      <c r="PT33" s="161">
        <f t="shared" si="519"/>
        <v>0.23437499999999997</v>
      </c>
      <c r="PU33" s="161">
        <f t="shared" si="520"/>
        <v>0.8203125</v>
      </c>
      <c r="PV33" s="26">
        <f t="shared" si="521"/>
        <v>-205.51640624999999</v>
      </c>
      <c r="PX33" s="159">
        <v>5</v>
      </c>
      <c r="PY33" s="160">
        <f t="shared" si="522"/>
        <v>1.9225000000000001</v>
      </c>
      <c r="PZ33" s="161">
        <f t="shared" si="523"/>
        <v>-5.46875E-2</v>
      </c>
      <c r="QA33" s="161">
        <f t="shared" si="524"/>
        <v>0.23437500000000003</v>
      </c>
      <c r="QB33" s="161">
        <f t="shared" si="525"/>
        <v>0.8203125</v>
      </c>
      <c r="QC33" s="26">
        <f t="shared" si="526"/>
        <v>-94.047656249999989</v>
      </c>
      <c r="QE33" s="159">
        <v>3</v>
      </c>
      <c r="QF33" s="162">
        <v>2</v>
      </c>
      <c r="QG33" s="296"/>
      <c r="QH33" s="12">
        <v>60</v>
      </c>
      <c r="QI33" s="161">
        <f>(($F$16-$Z$12)*($F$16-$AD$12))/(($V$12-$Z$12)*($V$12-$AD$12))</f>
        <v>1.6061763354791356E-2</v>
      </c>
      <c r="QJ33" s="161">
        <f>(($F$16-$V$12)*($F$16-$AD$12))/(($Z$12-$V$12)*($Z$12-$AD$12))</f>
        <v>-6.3276542995457444E-2</v>
      </c>
      <c r="QK33" s="161">
        <f>(($F$16-$V$12)*($F$16-$Z$12))/(($AD$12-$V$12)*($AD$12-$Z$12))</f>
        <v>1.0472147796406661</v>
      </c>
      <c r="QL33" s="92">
        <f>QI33*$X$12+QJ33*$AB$12+QK33*$AF$12</f>
        <v>329.81937121441791</v>
      </c>
      <c r="QM33" s="16">
        <f>$V$12</f>
        <v>-338.33</v>
      </c>
      <c r="QN33" s="16">
        <f>$AF$12</f>
        <v>326</v>
      </c>
      <c r="QO33" s="167">
        <f t="shared" si="565"/>
        <v>3.0168027921960452E-2</v>
      </c>
      <c r="QP33" s="34"/>
      <c r="QQ33" s="159">
        <v>3</v>
      </c>
      <c r="QR33" s="162">
        <v>2</v>
      </c>
      <c r="QS33" s="296"/>
      <c r="QT33" s="12">
        <v>60</v>
      </c>
      <c r="QU33" s="161">
        <f>(($F$16-$AT$12)*($F$16-$AX$12))/(($AP$12-$AT$12)*($AP$12-$AX$12))</f>
        <v>6.4549240501357269E-2</v>
      </c>
      <c r="QV33" s="161">
        <f>(($F$16-$AP$12)*($F$16-$AX$12))/(($AT$12-$AP$12)*($AT$12-$AX$12))</f>
        <v>-0.2448082186248465</v>
      </c>
      <c r="QW33" s="161">
        <f>(($F$16-$AP$12)*($F$16-$AT$12))/(($AX$12-$AP$12)*($AX$12-$AT$12))</f>
        <v>1.1802589781234891</v>
      </c>
      <c r="QX33" s="92">
        <f>QU33*$AR$12+QV33*$AV$12+QW33*$AZ$12</f>
        <v>314.3196309498889</v>
      </c>
      <c r="QY33" s="16">
        <f>$AP$12</f>
        <v>-91.09</v>
      </c>
      <c r="QZ33" s="16">
        <f>$AZ$12</f>
        <v>297.12</v>
      </c>
      <c r="RA33" s="167">
        <f t="shared" si="566"/>
        <v>3.1655674734443487E-2</v>
      </c>
    </row>
    <row r="34" spans="2:469" ht="15" customHeight="1">
      <c r="B34" s="319"/>
      <c r="C34" s="321"/>
      <c r="D34" s="321" t="s">
        <v>325</v>
      </c>
      <c r="E34" s="180" t="s">
        <v>322</v>
      </c>
      <c r="F34" s="169"/>
      <c r="G34" s="175" t="s">
        <v>72</v>
      </c>
      <c r="H34" s="176">
        <v>9</v>
      </c>
      <c r="I34" s="177" t="str">
        <f xml:space="preserve"> IF(AND(F34&gt;0,F35&gt;0),1,(IF(AND(F34&lt;0,F35&gt;0),2,(IF(AND(F34&lt;0,F35&lt;0),3,(IF(AND(F34&gt;0,F35&lt;0),4,"-")))))))</f>
        <v>-</v>
      </c>
      <c r="J34" s="178" t="s">
        <v>318</v>
      </c>
      <c r="K34" s="177" t="str">
        <f>IF(OR(ISBLANK(F34),I34="-"),"-",(IF(OR(I34=1,I34=4), (IF(F34&lt;=(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,(IF(F34&g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)))</f>
        <v>-</v>
      </c>
      <c r="L34" s="179" t="str">
        <f>IF(OR(ISBLANK(F34),I34="-"),"-",(IF(OR(I34=1,I34=4), (IF(F34&lt;=(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,(IF(F34&g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)))</f>
        <v>-</v>
      </c>
      <c r="M34" s="315" t="str">
        <f>IF(OR(ISBLANK(F34),ISBLANK(F35),ISBLANK(F36)),"-", (IF(OR(J34="reprovado", K34="reprovado", L34="reprovado",J35="reprovado", K35="reprovado", L35="reprovado",J36="reprovado",K36="reprovado", L36="reprovado"),"reprovado","aprovado")))</f>
        <v>-</v>
      </c>
      <c r="O34" s="159">
        <v>30</v>
      </c>
      <c r="P34" s="164" t="s">
        <v>94</v>
      </c>
      <c r="Q34" s="196" t="s">
        <v>298</v>
      </c>
      <c r="R34" s="12">
        <v>120</v>
      </c>
      <c r="S34" s="164" t="s">
        <v>299</v>
      </c>
      <c r="T34" s="192">
        <v>11000</v>
      </c>
      <c r="U34" s="8" t="s">
        <v>71</v>
      </c>
      <c r="V34" s="101">
        <f>Gooseneck!$M$62</f>
        <v>666.54</v>
      </c>
      <c r="W34" s="111" t="s">
        <v>72</v>
      </c>
      <c r="X34" s="101">
        <v>0</v>
      </c>
      <c r="Y34" s="111" t="s">
        <v>72</v>
      </c>
      <c r="Z34" s="101">
        <f>Gooseneck!$M$68</f>
        <v>333.27</v>
      </c>
      <c r="AA34" s="111" t="s">
        <v>72</v>
      </c>
      <c r="AB34" s="101">
        <f>Gooseneck!$O$68</f>
        <v>533.41999999999996</v>
      </c>
      <c r="AC34" s="111" t="s">
        <v>72</v>
      </c>
      <c r="AD34" s="101">
        <v>0</v>
      </c>
      <c r="AE34" s="111" t="s">
        <v>72</v>
      </c>
      <c r="AF34" s="101">
        <f>Gooseneck!$O$65</f>
        <v>361.26</v>
      </c>
      <c r="AG34" s="165" t="s">
        <v>72</v>
      </c>
      <c r="AH34" s="166"/>
      <c r="AI34" s="159">
        <v>30</v>
      </c>
      <c r="AJ34" s="164" t="s">
        <v>94</v>
      </c>
      <c r="AK34" s="196" t="s">
        <v>298</v>
      </c>
      <c r="AL34" s="12">
        <v>120</v>
      </c>
      <c r="AM34" s="164" t="s">
        <v>299</v>
      </c>
      <c r="AN34" s="192">
        <v>11000</v>
      </c>
      <c r="AO34" s="8" t="s">
        <v>71</v>
      </c>
      <c r="AP34" s="101">
        <f>'Conector@11000 psi'!$M$62</f>
        <v>212.93</v>
      </c>
      <c r="AQ34" s="111" t="s">
        <v>72</v>
      </c>
      <c r="AR34" s="101">
        <v>0</v>
      </c>
      <c r="AS34" s="111" t="s">
        <v>72</v>
      </c>
      <c r="AT34" s="101">
        <f>'Conector@11000 psi'!$M$68</f>
        <v>106.465</v>
      </c>
      <c r="AU34" s="111" t="s">
        <v>72</v>
      </c>
      <c r="AV34" s="101">
        <f>'Conector@11000 psi'!$O$68</f>
        <v>566.52</v>
      </c>
      <c r="AW34" s="111" t="s">
        <v>72</v>
      </c>
      <c r="AX34" s="101">
        <v>0</v>
      </c>
      <c r="AY34" s="111" t="s">
        <v>72</v>
      </c>
      <c r="AZ34" s="101">
        <f>'Conector@11000 psi'!$O$65</f>
        <v>219.22</v>
      </c>
      <c r="BA34" s="165" t="s">
        <v>72</v>
      </c>
      <c r="BB34" s="183"/>
      <c r="BC34" s="159">
        <v>6</v>
      </c>
      <c r="BD34" s="160">
        <f t="shared" si="527"/>
        <v>10.93</v>
      </c>
      <c r="BE34" s="161">
        <f t="shared" si="285"/>
        <v>-5.7777777777777775E-2</v>
      </c>
      <c r="BF34" s="161">
        <f t="shared" si="286"/>
        <v>0.24888888888888885</v>
      </c>
      <c r="BG34" s="161">
        <f t="shared" si="287"/>
        <v>0.80888888888888877</v>
      </c>
      <c r="BH34" s="26">
        <f t="shared" si="288"/>
        <v>380.84479999999996</v>
      </c>
      <c r="BJ34" s="159">
        <v>6</v>
      </c>
      <c r="BK34" s="160">
        <f t="shared" si="528"/>
        <v>13.359333333333332</v>
      </c>
      <c r="BL34" s="161">
        <f t="shared" si="289"/>
        <v>-5.7777777777777782E-2</v>
      </c>
      <c r="BM34" s="161">
        <f t="shared" si="290"/>
        <v>0.24888888888888891</v>
      </c>
      <c r="BN34" s="161">
        <f t="shared" si="291"/>
        <v>0.8088888888888891</v>
      </c>
      <c r="BO34" s="26">
        <f t="shared" si="292"/>
        <v>269.91128888888892</v>
      </c>
      <c r="BQ34" s="159">
        <v>6</v>
      </c>
      <c r="BR34" s="160">
        <f t="shared" si="529"/>
        <v>15.788</v>
      </c>
      <c r="BS34" s="161">
        <f t="shared" si="293"/>
        <v>-5.7777777777777782E-2</v>
      </c>
      <c r="BT34" s="161">
        <f t="shared" si="294"/>
        <v>0.24888888888888888</v>
      </c>
      <c r="BU34" s="161">
        <f t="shared" si="295"/>
        <v>0.80888888888888888</v>
      </c>
      <c r="BV34" s="26">
        <f t="shared" si="296"/>
        <v>158.97740444444443</v>
      </c>
      <c r="BX34" s="159">
        <v>6</v>
      </c>
      <c r="BY34" s="160">
        <f t="shared" si="530"/>
        <v>8.5013333333333332</v>
      </c>
      <c r="BZ34" s="161">
        <f t="shared" si="297"/>
        <v>-5.7777777777777775E-2</v>
      </c>
      <c r="CA34" s="161">
        <f t="shared" si="298"/>
        <v>0.24888888888888888</v>
      </c>
      <c r="CB34" s="161">
        <f t="shared" si="299"/>
        <v>0.80888888888888888</v>
      </c>
      <c r="CC34" s="26">
        <f t="shared" si="300"/>
        <v>491.7808</v>
      </c>
      <c r="CE34" s="159">
        <v>6</v>
      </c>
      <c r="CF34" s="160">
        <f t="shared" si="531"/>
        <v>6.0726666666666667</v>
      </c>
      <c r="CG34" s="161">
        <f t="shared" si="301"/>
        <v>-5.7777777777777782E-2</v>
      </c>
      <c r="CH34" s="161">
        <f t="shared" si="302"/>
        <v>0.24888888888888891</v>
      </c>
      <c r="CI34" s="161">
        <f t="shared" si="303"/>
        <v>0.80888888888888899</v>
      </c>
      <c r="CJ34" s="26">
        <f t="shared" si="304"/>
        <v>602.70560000000012</v>
      </c>
      <c r="CL34" s="159">
        <v>6</v>
      </c>
      <c r="CM34" s="160">
        <f t="shared" si="532"/>
        <v>3.6433333333333331</v>
      </c>
      <c r="CN34" s="161">
        <f t="shared" si="305"/>
        <v>-5.7777777777777768E-2</v>
      </c>
      <c r="CO34" s="161">
        <f t="shared" si="306"/>
        <v>0.24888888888888891</v>
      </c>
      <c r="CP34" s="161">
        <f t="shared" si="307"/>
        <v>0.80888888888888888</v>
      </c>
      <c r="CQ34" s="26">
        <f t="shared" si="308"/>
        <v>713.63413333333335</v>
      </c>
      <c r="CS34" s="159">
        <v>6</v>
      </c>
      <c r="CT34" s="160">
        <f t="shared" si="533"/>
        <v>1.2146666666666666</v>
      </c>
      <c r="CU34" s="161">
        <f t="shared" si="309"/>
        <v>-5.7777777777777782E-2</v>
      </c>
      <c r="CV34" s="161">
        <f t="shared" si="310"/>
        <v>0.24888888888888885</v>
      </c>
      <c r="CW34" s="161">
        <f t="shared" si="311"/>
        <v>0.80888888888888888</v>
      </c>
      <c r="CX34" s="26">
        <f t="shared" si="312"/>
        <v>824.55146666666667</v>
      </c>
      <c r="CZ34" s="159">
        <v>6</v>
      </c>
      <c r="DA34" s="160">
        <f t="shared" si="534"/>
        <v>-6.0726666666666667</v>
      </c>
      <c r="DB34" s="161">
        <f t="shared" si="313"/>
        <v>-5.7777777777777782E-2</v>
      </c>
      <c r="DC34" s="161">
        <f t="shared" si="314"/>
        <v>0.24888888888888891</v>
      </c>
      <c r="DD34" s="161">
        <f t="shared" si="315"/>
        <v>0.80888888888888899</v>
      </c>
      <c r="DE34" s="26">
        <f t="shared" si="316"/>
        <v>277.30204444444445</v>
      </c>
      <c r="DG34" s="159">
        <v>6</v>
      </c>
      <c r="DH34" s="160">
        <f t="shared" si="535"/>
        <v>-3.6433333333333331</v>
      </c>
      <c r="DI34" s="161">
        <f t="shared" si="536"/>
        <v>-5.7777777777777768E-2</v>
      </c>
      <c r="DJ34" s="161">
        <f t="shared" si="537"/>
        <v>0.24888888888888891</v>
      </c>
      <c r="DK34" s="161">
        <f t="shared" si="317"/>
        <v>0.80888888888888888</v>
      </c>
      <c r="DL34" s="26">
        <f t="shared" si="538"/>
        <v>166.37102222222222</v>
      </c>
      <c r="DM34" s="34"/>
      <c r="DN34" s="159">
        <v>6</v>
      </c>
      <c r="DO34" s="160">
        <f t="shared" si="539"/>
        <v>-1.2146666666666666</v>
      </c>
      <c r="DP34" s="161">
        <f t="shared" si="318"/>
        <v>-5.7777777777777782E-2</v>
      </c>
      <c r="DQ34" s="161">
        <f t="shared" si="319"/>
        <v>0.24888888888888885</v>
      </c>
      <c r="DR34" s="161">
        <f t="shared" si="320"/>
        <v>0.80888888888888888</v>
      </c>
      <c r="DS34" s="26">
        <f t="shared" si="321"/>
        <v>55.453066666666665</v>
      </c>
      <c r="DT34" s="34"/>
      <c r="DU34" s="159">
        <v>6</v>
      </c>
      <c r="DV34" s="160">
        <f t="shared" si="540"/>
        <v>-8.5013333333333332</v>
      </c>
      <c r="DW34" s="161">
        <f t="shared" si="322"/>
        <v>-5.7777777777777775E-2</v>
      </c>
      <c r="DX34" s="161">
        <f t="shared" si="323"/>
        <v>0.24888888888888888</v>
      </c>
      <c r="DY34" s="161">
        <f t="shared" si="324"/>
        <v>0.80888888888888888</v>
      </c>
      <c r="DZ34" s="26">
        <f t="shared" si="325"/>
        <v>388.24551111111111</v>
      </c>
      <c r="EA34" s="34"/>
      <c r="EB34" s="159">
        <v>6</v>
      </c>
      <c r="EC34" s="160">
        <f t="shared" si="541"/>
        <v>-10.93</v>
      </c>
      <c r="ED34" s="161">
        <f t="shared" si="326"/>
        <v>-5.7777777777777775E-2</v>
      </c>
      <c r="EE34" s="161">
        <f t="shared" si="327"/>
        <v>0.24888888888888885</v>
      </c>
      <c r="EF34" s="161">
        <f t="shared" si="328"/>
        <v>0.80888888888888877</v>
      </c>
      <c r="EG34" s="26">
        <f t="shared" si="329"/>
        <v>499.1603555555555</v>
      </c>
      <c r="EH34" s="34"/>
      <c r="EI34" s="159">
        <v>6</v>
      </c>
      <c r="EJ34" s="160">
        <f t="shared" si="542"/>
        <v>-13.359333333333332</v>
      </c>
      <c r="EK34" s="161">
        <f t="shared" si="330"/>
        <v>-5.7777777777777782E-2</v>
      </c>
      <c r="EL34" s="161">
        <f t="shared" si="331"/>
        <v>0.24888888888888891</v>
      </c>
      <c r="EM34" s="161">
        <f t="shared" si="332"/>
        <v>0.8088888888888891</v>
      </c>
      <c r="EN34" s="26">
        <f t="shared" si="333"/>
        <v>610.09635555555565</v>
      </c>
      <c r="EP34" s="159">
        <v>6</v>
      </c>
      <c r="EQ34" s="160">
        <f t="shared" si="334"/>
        <v>-15.788</v>
      </c>
      <c r="ER34" s="161">
        <f t="shared" si="335"/>
        <v>-5.7777777777777782E-2</v>
      </c>
      <c r="ES34" s="161">
        <f t="shared" si="336"/>
        <v>0.24888888888888888</v>
      </c>
      <c r="ET34" s="161">
        <f t="shared" si="337"/>
        <v>0.80888888888888888</v>
      </c>
      <c r="EU34" s="26">
        <f t="shared" si="338"/>
        <v>721.02364444444447</v>
      </c>
      <c r="EW34" s="159">
        <v>6</v>
      </c>
      <c r="EX34" s="160">
        <f t="shared" si="339"/>
        <v>-6.0726666666666667</v>
      </c>
      <c r="EY34" s="161">
        <f t="shared" si="340"/>
        <v>-5.7777777777777782E-2</v>
      </c>
      <c r="EZ34" s="161">
        <f t="shared" si="341"/>
        <v>0.24888888888888891</v>
      </c>
      <c r="FA34" s="161">
        <f t="shared" si="342"/>
        <v>0.80888888888888899</v>
      </c>
      <c r="FB34" s="26">
        <f t="shared" si="343"/>
        <v>-602.68195555555553</v>
      </c>
      <c r="FD34" s="159">
        <v>6</v>
      </c>
      <c r="FE34" s="160">
        <f t="shared" si="344"/>
        <v>-3.6433333333333331</v>
      </c>
      <c r="FF34" s="161">
        <f t="shared" si="345"/>
        <v>-5.7777777777777768E-2</v>
      </c>
      <c r="FG34" s="161">
        <f t="shared" si="346"/>
        <v>0.24888888888888891</v>
      </c>
      <c r="FH34" s="161">
        <f t="shared" si="347"/>
        <v>0.80888888888888888</v>
      </c>
      <c r="FI34" s="26">
        <f t="shared" si="348"/>
        <v>-713.60488888888892</v>
      </c>
      <c r="FK34" s="159">
        <v>6</v>
      </c>
      <c r="FL34" s="160">
        <f t="shared" si="349"/>
        <v>-1.2146666666666666</v>
      </c>
      <c r="FM34" s="161">
        <f t="shared" si="350"/>
        <v>-5.7777777777777782E-2</v>
      </c>
      <c r="FN34" s="161">
        <f t="shared" si="351"/>
        <v>0.24888888888888885</v>
      </c>
      <c r="FO34" s="161">
        <f t="shared" si="352"/>
        <v>0.80888888888888888</v>
      </c>
      <c r="FP34" s="26">
        <f t="shared" si="353"/>
        <v>-824.54648888888892</v>
      </c>
      <c r="FR34" s="159">
        <v>6</v>
      </c>
      <c r="FS34" s="160">
        <f t="shared" si="543"/>
        <v>-8.5013333333333332</v>
      </c>
      <c r="FT34" s="161">
        <f t="shared" si="354"/>
        <v>-5.7777777777777775E-2</v>
      </c>
      <c r="FU34" s="161">
        <f t="shared" si="355"/>
        <v>0.24888888888888888</v>
      </c>
      <c r="FV34" s="161">
        <f t="shared" si="356"/>
        <v>0.80888888888888888</v>
      </c>
      <c r="FW34" s="26">
        <f t="shared" si="357"/>
        <v>-491.74906666666669</v>
      </c>
      <c r="FY34" s="159">
        <v>6</v>
      </c>
      <c r="FZ34" s="160">
        <f t="shared" si="544"/>
        <v>-10.93</v>
      </c>
      <c r="GA34" s="161">
        <f t="shared" si="545"/>
        <v>-5.7777777777777775E-2</v>
      </c>
      <c r="GB34" s="161">
        <f t="shared" si="546"/>
        <v>0.24888888888888885</v>
      </c>
      <c r="GC34" s="161">
        <f t="shared" si="547"/>
        <v>0.80888888888888877</v>
      </c>
      <c r="GD34" s="26">
        <f t="shared" si="548"/>
        <v>-380.84479999999996</v>
      </c>
      <c r="GF34" s="159">
        <v>6</v>
      </c>
      <c r="GG34" s="160">
        <f t="shared" si="549"/>
        <v>-13.359333333333332</v>
      </c>
      <c r="GH34" s="161">
        <f t="shared" si="358"/>
        <v>-5.7777777777777782E-2</v>
      </c>
      <c r="GI34" s="161">
        <f t="shared" si="359"/>
        <v>0.24888888888888891</v>
      </c>
      <c r="GJ34" s="161">
        <f t="shared" si="360"/>
        <v>0.8088888888888891</v>
      </c>
      <c r="GK34" s="26">
        <f t="shared" si="361"/>
        <v>-269.91128888888892</v>
      </c>
      <c r="GM34" s="159">
        <v>6</v>
      </c>
      <c r="GN34" s="160">
        <f t="shared" si="550"/>
        <v>-15.788</v>
      </c>
      <c r="GO34" s="161">
        <f t="shared" si="362"/>
        <v>-5.7777777777777782E-2</v>
      </c>
      <c r="GP34" s="161">
        <f t="shared" si="363"/>
        <v>0.24888888888888888</v>
      </c>
      <c r="GQ34" s="161">
        <f t="shared" si="364"/>
        <v>0.80888888888888888</v>
      </c>
      <c r="GR34" s="26">
        <f t="shared" si="365"/>
        <v>-159.00515555555558</v>
      </c>
      <c r="GT34" s="159">
        <v>6</v>
      </c>
      <c r="GU34" s="160">
        <f t="shared" si="551"/>
        <v>10.93</v>
      </c>
      <c r="GV34" s="161">
        <f t="shared" si="366"/>
        <v>-5.7777777777777775E-2</v>
      </c>
      <c r="GW34" s="161">
        <f t="shared" si="367"/>
        <v>0.24888888888888885</v>
      </c>
      <c r="GX34" s="161">
        <f t="shared" si="368"/>
        <v>0.80888888888888877</v>
      </c>
      <c r="GY34" s="26">
        <f t="shared" si="369"/>
        <v>-499.14666666666653</v>
      </c>
      <c r="HA34" s="159">
        <v>6</v>
      </c>
      <c r="HB34" s="160">
        <f t="shared" si="552"/>
        <v>13.359333333333332</v>
      </c>
      <c r="HC34" s="161">
        <f t="shared" si="370"/>
        <v>-5.7777777777777782E-2</v>
      </c>
      <c r="HD34" s="161">
        <f t="shared" si="371"/>
        <v>0.24888888888888891</v>
      </c>
      <c r="HE34" s="161">
        <f t="shared" si="372"/>
        <v>0.8088888888888891</v>
      </c>
      <c r="HF34" s="26">
        <f t="shared" si="373"/>
        <v>-610.07208888888897</v>
      </c>
      <c r="HH34" s="159">
        <v>6</v>
      </c>
      <c r="HI34" s="160">
        <f t="shared" si="374"/>
        <v>15.788</v>
      </c>
      <c r="HJ34" s="161">
        <f t="shared" si="375"/>
        <v>-5.7777777777777782E-2</v>
      </c>
      <c r="HK34" s="161">
        <f t="shared" si="376"/>
        <v>0.24888888888888888</v>
      </c>
      <c r="HL34" s="161">
        <f t="shared" si="377"/>
        <v>0.80888888888888888</v>
      </c>
      <c r="HM34" s="26">
        <f t="shared" si="378"/>
        <v>-721.02364444444447</v>
      </c>
      <c r="HO34" s="159">
        <v>6</v>
      </c>
      <c r="HP34" s="160">
        <f t="shared" si="553"/>
        <v>8.5013333333333332</v>
      </c>
      <c r="HQ34" s="161">
        <f t="shared" si="379"/>
        <v>-5.7777777777777775E-2</v>
      </c>
      <c r="HR34" s="161">
        <f t="shared" si="380"/>
        <v>0.24888888888888888</v>
      </c>
      <c r="HS34" s="161">
        <f t="shared" si="381"/>
        <v>0.80888888888888888</v>
      </c>
      <c r="HT34" s="26">
        <f t="shared" si="382"/>
        <v>-388.22622222222225</v>
      </c>
      <c r="HV34" s="159">
        <v>6</v>
      </c>
      <c r="HW34" s="160">
        <f t="shared" si="554"/>
        <v>6.0726666666666667</v>
      </c>
      <c r="HX34" s="161">
        <f t="shared" si="383"/>
        <v>-5.7777777777777782E-2</v>
      </c>
      <c r="HY34" s="161">
        <f t="shared" si="384"/>
        <v>0.24888888888888891</v>
      </c>
      <c r="HZ34" s="161">
        <f t="shared" si="385"/>
        <v>0.80888888888888899</v>
      </c>
      <c r="IA34" s="26">
        <f t="shared" si="386"/>
        <v>-277.31200000000001</v>
      </c>
      <c r="IC34" s="159">
        <v>6</v>
      </c>
      <c r="ID34" s="160">
        <f t="shared" si="387"/>
        <v>3.6433333333333331</v>
      </c>
      <c r="IE34" s="161">
        <f t="shared" si="388"/>
        <v>-5.7777777777777768E-2</v>
      </c>
      <c r="IF34" s="161">
        <f t="shared" si="389"/>
        <v>0.24888888888888891</v>
      </c>
      <c r="IG34" s="161">
        <f t="shared" si="390"/>
        <v>0.80888888888888888</v>
      </c>
      <c r="IH34" s="26">
        <f t="shared" si="391"/>
        <v>-166.37848888888888</v>
      </c>
      <c r="IJ34" s="159">
        <v>6</v>
      </c>
      <c r="IK34" s="160">
        <f t="shared" si="392"/>
        <v>1.2146666666666666</v>
      </c>
      <c r="IL34" s="161">
        <f t="shared" si="393"/>
        <v>-5.7777777777777782E-2</v>
      </c>
      <c r="IM34" s="161">
        <f t="shared" si="394"/>
        <v>0.24888888888888885</v>
      </c>
      <c r="IN34" s="161">
        <f t="shared" si="395"/>
        <v>0.80888888888888888</v>
      </c>
      <c r="IO34" s="26">
        <f t="shared" si="396"/>
        <v>-55.477333333333334</v>
      </c>
      <c r="IQ34" s="159">
        <v>6</v>
      </c>
      <c r="IR34" s="160">
        <f t="shared" si="397"/>
        <v>11.766666666666667</v>
      </c>
      <c r="IS34" s="161">
        <f t="shared" si="398"/>
        <v>-5.7777777777777782E-2</v>
      </c>
      <c r="IT34" s="161">
        <f t="shared" si="399"/>
        <v>0.24888888888888888</v>
      </c>
      <c r="IU34" s="161">
        <f t="shared" si="400"/>
        <v>0.80888888888888877</v>
      </c>
      <c r="IV34" s="26">
        <f t="shared" si="401"/>
        <v>429.19519999999994</v>
      </c>
      <c r="IX34" s="159">
        <v>6</v>
      </c>
      <c r="IY34" s="160">
        <f t="shared" si="402"/>
        <v>14.195333333333334</v>
      </c>
      <c r="IZ34" s="161">
        <f t="shared" si="403"/>
        <v>-5.7777777777777775E-2</v>
      </c>
      <c r="JA34" s="161">
        <f t="shared" si="404"/>
        <v>0.24888888888888891</v>
      </c>
      <c r="JB34" s="161">
        <f t="shared" si="405"/>
        <v>0.80888888888888888</v>
      </c>
      <c r="JC34" s="26">
        <f t="shared" si="406"/>
        <v>318.32515555555557</v>
      </c>
      <c r="JE34" s="159">
        <v>6</v>
      </c>
      <c r="JF34" s="160">
        <f t="shared" si="555"/>
        <v>16.624666666666666</v>
      </c>
      <c r="JG34" s="161">
        <f t="shared" si="407"/>
        <v>-5.7777777777777775E-2</v>
      </c>
      <c r="JH34" s="161">
        <f t="shared" si="408"/>
        <v>0.24888888888888891</v>
      </c>
      <c r="JI34" s="161">
        <f t="shared" si="409"/>
        <v>0.80888888888888888</v>
      </c>
      <c r="JJ34" s="26">
        <f t="shared" si="410"/>
        <v>207.37857777777776</v>
      </c>
      <c r="JL34" s="159">
        <v>6</v>
      </c>
      <c r="JM34" s="160">
        <f t="shared" si="411"/>
        <v>9.3373333333333335</v>
      </c>
      <c r="JN34" s="161">
        <f t="shared" si="412"/>
        <v>-5.7777777777777782E-2</v>
      </c>
      <c r="JO34" s="161">
        <f t="shared" si="413"/>
        <v>0.24888888888888894</v>
      </c>
      <c r="JP34" s="161">
        <f t="shared" si="414"/>
        <v>0.80888888888888899</v>
      </c>
      <c r="JQ34" s="26">
        <f t="shared" si="415"/>
        <v>540.15733333333344</v>
      </c>
      <c r="JS34" s="159">
        <v>6</v>
      </c>
      <c r="JT34" s="160">
        <f t="shared" si="416"/>
        <v>6.9093333333333335</v>
      </c>
      <c r="JU34" s="161">
        <f t="shared" si="417"/>
        <v>-5.7777777777777768E-2</v>
      </c>
      <c r="JV34" s="161">
        <f t="shared" si="418"/>
        <v>0.24888888888888885</v>
      </c>
      <c r="JW34" s="161">
        <f t="shared" si="419"/>
        <v>0.80888888888888877</v>
      </c>
      <c r="JX34" s="26">
        <f t="shared" si="420"/>
        <v>651.09022222222211</v>
      </c>
      <c r="JZ34" s="159">
        <v>6</v>
      </c>
      <c r="KA34" s="160">
        <f t="shared" si="556"/>
        <v>4.4793333333333329</v>
      </c>
      <c r="KB34" s="161">
        <f t="shared" si="421"/>
        <v>-5.7777777777777782E-2</v>
      </c>
      <c r="KC34" s="161">
        <f t="shared" si="422"/>
        <v>0.24888888888888891</v>
      </c>
      <c r="KD34" s="161">
        <f t="shared" si="423"/>
        <v>0.80888888888888899</v>
      </c>
      <c r="KE34" s="26">
        <f t="shared" si="424"/>
        <v>762.01066666666679</v>
      </c>
      <c r="KG34" s="159">
        <v>6</v>
      </c>
      <c r="KH34" s="160">
        <f t="shared" si="425"/>
        <v>2.0506666666666669</v>
      </c>
      <c r="KI34" s="161">
        <f t="shared" si="426"/>
        <v>-5.7777777777777782E-2</v>
      </c>
      <c r="KJ34" s="161">
        <f t="shared" si="427"/>
        <v>0.24888888888888888</v>
      </c>
      <c r="KK34" s="161">
        <f t="shared" si="428"/>
        <v>0.80888888888888888</v>
      </c>
      <c r="KL34" s="26">
        <f t="shared" si="429"/>
        <v>872.90684444444435</v>
      </c>
      <c r="KN34" s="159">
        <v>6</v>
      </c>
      <c r="KO34" s="160">
        <f t="shared" si="557"/>
        <v>-6.9086666666666661</v>
      </c>
      <c r="KP34" s="161">
        <f t="shared" si="430"/>
        <v>-5.7777777777777775E-2</v>
      </c>
      <c r="KQ34" s="161">
        <f t="shared" si="431"/>
        <v>0.24888888888888891</v>
      </c>
      <c r="KR34" s="161">
        <f t="shared" si="432"/>
        <v>0.80888888888888888</v>
      </c>
      <c r="KS34" s="26">
        <f t="shared" si="433"/>
        <v>315.47786666666667</v>
      </c>
      <c r="KU34" s="159">
        <v>6</v>
      </c>
      <c r="KV34" s="160">
        <f t="shared" si="558"/>
        <v>-4.4800000000000004</v>
      </c>
      <c r="KW34" s="161">
        <f t="shared" si="434"/>
        <v>-5.7777777777777782E-2</v>
      </c>
      <c r="KX34" s="161">
        <f t="shared" si="435"/>
        <v>0.24888888888888891</v>
      </c>
      <c r="KY34" s="161">
        <f t="shared" si="436"/>
        <v>0.80888888888888888</v>
      </c>
      <c r="KZ34" s="26">
        <f t="shared" si="437"/>
        <v>204.60284444444443</v>
      </c>
      <c r="LB34" s="159">
        <v>6</v>
      </c>
      <c r="LC34" s="160">
        <f t="shared" si="438"/>
        <v>-2.0513333333333335</v>
      </c>
      <c r="LD34" s="161">
        <f t="shared" si="439"/>
        <v>-5.7777777777777782E-2</v>
      </c>
      <c r="LE34" s="161">
        <f t="shared" si="440"/>
        <v>0.24888888888888894</v>
      </c>
      <c r="LF34" s="161">
        <f t="shared" si="441"/>
        <v>0.80888888888888899</v>
      </c>
      <c r="LG34" s="26">
        <f t="shared" si="442"/>
        <v>93.65377777777779</v>
      </c>
      <c r="LI34" s="159">
        <v>6</v>
      </c>
      <c r="LJ34" s="160">
        <f t="shared" si="443"/>
        <v>-9.3373333333333335</v>
      </c>
      <c r="LK34" s="161">
        <f t="shared" si="444"/>
        <v>-5.7777777777777782E-2</v>
      </c>
      <c r="LL34" s="161">
        <f t="shared" si="445"/>
        <v>0.24888888888888894</v>
      </c>
      <c r="LM34" s="161">
        <f t="shared" si="446"/>
        <v>0.80888888888888899</v>
      </c>
      <c r="LN34" s="26">
        <f t="shared" si="447"/>
        <v>426.44746666666668</v>
      </c>
      <c r="LP34" s="159">
        <v>6</v>
      </c>
      <c r="LQ34" s="160">
        <f t="shared" si="448"/>
        <v>-11.766666666666667</v>
      </c>
      <c r="LR34" s="161">
        <f t="shared" si="449"/>
        <v>-5.7777777777777782E-2</v>
      </c>
      <c r="LS34" s="161">
        <f t="shared" si="450"/>
        <v>0.24888888888888888</v>
      </c>
      <c r="LT34" s="161">
        <f t="shared" si="451"/>
        <v>0.80888888888888877</v>
      </c>
      <c r="LU34" s="26">
        <f t="shared" si="452"/>
        <v>537.3604444444444</v>
      </c>
      <c r="LW34" s="159">
        <v>6</v>
      </c>
      <c r="LX34" s="160">
        <f t="shared" si="453"/>
        <v>-14.195333333333334</v>
      </c>
      <c r="LY34" s="161">
        <f t="shared" si="454"/>
        <v>-5.7777777777777775E-2</v>
      </c>
      <c r="LZ34" s="161">
        <f t="shared" si="455"/>
        <v>0.24888888888888891</v>
      </c>
      <c r="MA34" s="161">
        <f t="shared" si="456"/>
        <v>0.80888888888888888</v>
      </c>
      <c r="MB34" s="26">
        <f t="shared" si="457"/>
        <v>648.28835555555554</v>
      </c>
      <c r="MD34" s="159">
        <v>6</v>
      </c>
      <c r="ME34" s="160">
        <f t="shared" si="458"/>
        <v>-16.624666666666666</v>
      </c>
      <c r="MF34" s="161">
        <f t="shared" si="459"/>
        <v>-5.7777777777777775E-2</v>
      </c>
      <c r="MG34" s="161">
        <f t="shared" si="460"/>
        <v>0.24888888888888891</v>
      </c>
      <c r="MH34" s="161">
        <f t="shared" si="461"/>
        <v>0.80888888888888888</v>
      </c>
      <c r="MI34" s="26">
        <f t="shared" si="462"/>
        <v>759.18702222222214</v>
      </c>
      <c r="MK34" s="159">
        <v>6</v>
      </c>
      <c r="ML34" s="160">
        <f t="shared" si="463"/>
        <v>-6.9086666666666661</v>
      </c>
      <c r="MM34" s="161">
        <f t="shared" si="464"/>
        <v>-5.7777777777777775E-2</v>
      </c>
      <c r="MN34" s="161">
        <f t="shared" si="465"/>
        <v>0.24888888888888891</v>
      </c>
      <c r="MO34" s="161">
        <f t="shared" si="466"/>
        <v>0.80888888888888888</v>
      </c>
      <c r="MP34" s="26">
        <f t="shared" si="467"/>
        <v>-651.08524444444447</v>
      </c>
      <c r="MR34" s="159">
        <v>6</v>
      </c>
      <c r="MS34" s="160">
        <f t="shared" si="468"/>
        <v>-4.4800000000000004</v>
      </c>
      <c r="MT34" s="161">
        <f t="shared" si="469"/>
        <v>-5.7777777777777782E-2</v>
      </c>
      <c r="MU34" s="161">
        <f t="shared" si="470"/>
        <v>0.24888888888888891</v>
      </c>
      <c r="MV34" s="161">
        <f t="shared" si="471"/>
        <v>0.80888888888888888</v>
      </c>
      <c r="MW34" s="26">
        <f t="shared" si="472"/>
        <v>-761.98951111111114</v>
      </c>
      <c r="MY34" s="159">
        <v>6</v>
      </c>
      <c r="MZ34" s="160">
        <f t="shared" si="473"/>
        <v>-2.0513333333333335</v>
      </c>
      <c r="NA34" s="161">
        <f t="shared" si="559"/>
        <v>-5.7777777777777782E-2</v>
      </c>
      <c r="NB34" s="161">
        <f t="shared" si="560"/>
        <v>0.24888888888888894</v>
      </c>
      <c r="NC34" s="161">
        <f t="shared" si="561"/>
        <v>0.80888888888888899</v>
      </c>
      <c r="ND34" s="26">
        <f t="shared" si="562"/>
        <v>-872.91991111111122</v>
      </c>
      <c r="NF34" s="159">
        <v>6</v>
      </c>
      <c r="NG34" s="160">
        <f t="shared" si="474"/>
        <v>-9.3373333333333335</v>
      </c>
      <c r="NH34" s="161">
        <f t="shared" si="475"/>
        <v>-5.7777777777777782E-2</v>
      </c>
      <c r="NI34" s="161">
        <f t="shared" si="476"/>
        <v>0.24888888888888894</v>
      </c>
      <c r="NJ34" s="161">
        <f t="shared" si="477"/>
        <v>0.80888888888888899</v>
      </c>
      <c r="NK34" s="26">
        <f t="shared" si="478"/>
        <v>-540.13928888888893</v>
      </c>
      <c r="NM34" s="159">
        <v>6</v>
      </c>
      <c r="NN34" s="160">
        <f t="shared" si="479"/>
        <v>-11.766666666666667</v>
      </c>
      <c r="NO34" s="161">
        <f t="shared" si="480"/>
        <v>-5.7777777777777782E-2</v>
      </c>
      <c r="NP34" s="161">
        <f t="shared" si="481"/>
        <v>0.24888888888888888</v>
      </c>
      <c r="NQ34" s="161">
        <f t="shared" si="482"/>
        <v>0.80888888888888877</v>
      </c>
      <c r="NR34" s="26">
        <f t="shared" si="483"/>
        <v>-429.19519999999994</v>
      </c>
      <c r="NT34" s="159">
        <v>6</v>
      </c>
      <c r="NU34" s="160">
        <f t="shared" si="484"/>
        <v>-14.195333333333334</v>
      </c>
      <c r="NV34" s="161">
        <f t="shared" si="485"/>
        <v>-5.7777777777777775E-2</v>
      </c>
      <c r="NW34" s="161">
        <f t="shared" si="486"/>
        <v>0.24888888888888891</v>
      </c>
      <c r="NX34" s="161">
        <f t="shared" si="487"/>
        <v>0.80888888888888888</v>
      </c>
      <c r="NY34" s="26">
        <f t="shared" si="488"/>
        <v>-318.32266666666669</v>
      </c>
      <c r="OA34" s="159">
        <v>6</v>
      </c>
      <c r="OB34" s="160">
        <f t="shared" si="489"/>
        <v>-16.624666666666666</v>
      </c>
      <c r="OC34" s="161">
        <f t="shared" si="490"/>
        <v>-5.7777777777777775E-2</v>
      </c>
      <c r="OD34" s="161">
        <f t="shared" si="491"/>
        <v>0.24888888888888891</v>
      </c>
      <c r="OE34" s="161">
        <f t="shared" si="492"/>
        <v>0.80888888888888888</v>
      </c>
      <c r="OF34" s="26">
        <f t="shared" si="493"/>
        <v>-207.34684444444446</v>
      </c>
      <c r="OH34" s="159">
        <v>6</v>
      </c>
      <c r="OI34" s="160">
        <f t="shared" si="494"/>
        <v>11.766666666666667</v>
      </c>
      <c r="OJ34" s="161">
        <f t="shared" si="495"/>
        <v>-5.7777777777777782E-2</v>
      </c>
      <c r="OK34" s="161">
        <f t="shared" si="496"/>
        <v>0.24888888888888888</v>
      </c>
      <c r="OL34" s="161">
        <f t="shared" si="497"/>
        <v>0.80888888888888877</v>
      </c>
      <c r="OM34" s="26">
        <f t="shared" si="498"/>
        <v>-537.3604444444444</v>
      </c>
      <c r="OO34" s="159">
        <v>6</v>
      </c>
      <c r="OP34" s="160">
        <f t="shared" si="499"/>
        <v>14.195333333333334</v>
      </c>
      <c r="OQ34" s="161">
        <f t="shared" si="500"/>
        <v>-5.7777777777777775E-2</v>
      </c>
      <c r="OR34" s="161">
        <f t="shared" si="501"/>
        <v>0.24888888888888891</v>
      </c>
      <c r="OS34" s="161">
        <f t="shared" si="502"/>
        <v>0.80888888888888888</v>
      </c>
      <c r="OT34" s="26">
        <f t="shared" si="503"/>
        <v>-648.27715555555551</v>
      </c>
      <c r="OV34" s="159">
        <v>6</v>
      </c>
      <c r="OW34" s="160">
        <f t="shared" si="504"/>
        <v>16.624666666666666</v>
      </c>
      <c r="OX34" s="161">
        <f t="shared" si="505"/>
        <v>-5.7777777777777775E-2</v>
      </c>
      <c r="OY34" s="161">
        <f t="shared" si="506"/>
        <v>0.24888888888888891</v>
      </c>
      <c r="OZ34" s="161">
        <f t="shared" si="507"/>
        <v>0.80888888888888888</v>
      </c>
      <c r="PA34" s="26">
        <f t="shared" si="508"/>
        <v>-759.20257777777772</v>
      </c>
      <c r="PC34" s="159">
        <v>6</v>
      </c>
      <c r="PD34" s="160">
        <f t="shared" si="563"/>
        <v>9.3373333333333335</v>
      </c>
      <c r="PE34" s="161">
        <f t="shared" si="509"/>
        <v>-5.7777777777777782E-2</v>
      </c>
      <c r="PF34" s="161">
        <f t="shared" si="510"/>
        <v>0.24888888888888894</v>
      </c>
      <c r="PG34" s="161">
        <f t="shared" si="511"/>
        <v>0.80888888888888899</v>
      </c>
      <c r="PH34" s="26">
        <f t="shared" si="512"/>
        <v>-426.43937777777779</v>
      </c>
      <c r="PJ34" s="159">
        <v>6</v>
      </c>
      <c r="PK34" s="160">
        <f t="shared" si="564"/>
        <v>6.9093333333333335</v>
      </c>
      <c r="PL34" s="161">
        <f t="shared" si="513"/>
        <v>-5.7777777777777768E-2</v>
      </c>
      <c r="PM34" s="161">
        <f t="shared" si="514"/>
        <v>0.24888888888888885</v>
      </c>
      <c r="PN34" s="161">
        <f t="shared" si="515"/>
        <v>0.80888888888888877</v>
      </c>
      <c r="PO34" s="26">
        <f t="shared" si="516"/>
        <v>-315.48782222222218</v>
      </c>
      <c r="PQ34" s="159">
        <v>6</v>
      </c>
      <c r="PR34" s="160">
        <f t="shared" si="517"/>
        <v>4.4793333333333329</v>
      </c>
      <c r="PS34" s="161">
        <f t="shared" si="518"/>
        <v>-5.7777777777777782E-2</v>
      </c>
      <c r="PT34" s="161">
        <f t="shared" si="519"/>
        <v>0.24888888888888891</v>
      </c>
      <c r="PU34" s="161">
        <f t="shared" si="520"/>
        <v>0.80888888888888899</v>
      </c>
      <c r="PV34" s="26">
        <f t="shared" si="521"/>
        <v>-204.60284444444446</v>
      </c>
      <c r="PX34" s="159">
        <v>6</v>
      </c>
      <c r="PY34" s="160">
        <f t="shared" si="522"/>
        <v>2.0506666666666669</v>
      </c>
      <c r="PZ34" s="161">
        <f t="shared" si="523"/>
        <v>-5.7777777777777782E-2</v>
      </c>
      <c r="QA34" s="161">
        <f t="shared" si="524"/>
        <v>0.24888888888888888</v>
      </c>
      <c r="QB34" s="161">
        <f t="shared" si="525"/>
        <v>0.80888888888888888</v>
      </c>
      <c r="QC34" s="26">
        <f t="shared" si="526"/>
        <v>-93.6295111111111</v>
      </c>
      <c r="QE34" s="159">
        <v>3</v>
      </c>
      <c r="QF34" s="162">
        <v>3</v>
      </c>
      <c r="QG34" s="296"/>
      <c r="QH34" s="12">
        <v>60</v>
      </c>
      <c r="QI34" s="161">
        <f>(($F$16-$Z$19)*($F$16-$AD$19))/(($V$19-$Z$19)*($V$19-$AD$19))</f>
        <v>1.6061763354791356E-2</v>
      </c>
      <c r="QJ34" s="161">
        <f>(($F$16-$V$19)*($F$16-$AD$19))/(($Z$19-$V$19)*($Z$19-$AD$19))</f>
        <v>-6.3276542995457444E-2</v>
      </c>
      <c r="QK34" s="161">
        <f>(($F$16-$V$19)*($F$16-$Z$19))/(($AD$19-$V$19)*($AD$19-$Z$19))</f>
        <v>1.0472147796406661</v>
      </c>
      <c r="QL34" s="92">
        <f>QI34*$X$19+QJ34*$AB$19+QK34*$AF$19</f>
        <v>-575.70369168662273</v>
      </c>
      <c r="QM34" s="16">
        <f>$V$19</f>
        <v>-338.33</v>
      </c>
      <c r="QN34" s="16">
        <f>$AF$19</f>
        <v>-597.79999999999995</v>
      </c>
      <c r="QO34" s="167">
        <f t="shared" si="565"/>
        <v>1.7283196449287597E-2</v>
      </c>
      <c r="QP34" s="34"/>
      <c r="QQ34" s="159">
        <v>3</v>
      </c>
      <c r="QR34" s="162">
        <v>3</v>
      </c>
      <c r="QS34" s="296"/>
      <c r="QT34" s="12">
        <v>60</v>
      </c>
      <c r="QU34" s="161">
        <f>(($F$16-$AT$19)*($F$16-$AX$19))/(($AP$19-$AT$19)*($AP$19-$AX$19))</f>
        <v>6.4549240501357269E-2</v>
      </c>
      <c r="QV34" s="161">
        <f>(($F$16-$AP$19)*($F$16-$AX$19))/(($AT$19-$AP$19)*($AT$19-$AX$19))</f>
        <v>-0.2448082186248465</v>
      </c>
      <c r="QW34" s="161">
        <f>(($F$16-$AP$19)*($F$16-$AT$19))/(($AX$19-$AP$19)*($AX$19-$AT$19))</f>
        <v>1.1802589781234891</v>
      </c>
      <c r="QX34" s="92">
        <f>QU34*$AR$19+QV34*$AV$19+QW34*$AZ$19</f>
        <v>-463.90301297440806</v>
      </c>
      <c r="QY34" s="16">
        <f>$AP$19</f>
        <v>-91.09</v>
      </c>
      <c r="QZ34" s="16">
        <f>$AZ$19</f>
        <v>-534.79999999999995</v>
      </c>
      <c r="RA34" s="167">
        <f t="shared" si="566"/>
        <v>2.1448448752689836E-2</v>
      </c>
    </row>
    <row r="35" spans="2:469" ht="15" customHeight="1">
      <c r="B35" s="319"/>
      <c r="C35" s="321"/>
      <c r="D35" s="321"/>
      <c r="E35" s="180" t="s">
        <v>323</v>
      </c>
      <c r="F35" s="169"/>
      <c r="G35" s="175" t="s">
        <v>72</v>
      </c>
      <c r="H35" s="176">
        <v>9</v>
      </c>
      <c r="I35" s="177" t="str">
        <f>I34</f>
        <v>-</v>
      </c>
      <c r="J35" s="178" t="s">
        <v>318</v>
      </c>
      <c r="K35" s="179" t="str">
        <f>IF(ISBLANK(F35),"-",(IF((IF(I34=1,((IF(F36=30,$RA$200,IF(F36=60,$RA$204,IF(F36=90,$RA$208,IF(F36=-30,$RA$212,IF(F36=-60,$RA$216,IF(F36=-90,$RA$220,IF(F36=0,$RA$224,(IF(AND(F36&gt;60,F36&lt;90),MAX($RA$204,$RA$208),IF(AND(F36&gt;30,F36&lt;60),MAX($RA$200,$RA$204),IF(AND(F36&gt;0,F36&lt;30),MAX($RA$224,$RA$200),IF(AND(F36&gt;-30,F36&lt;0),MAX($RA$212,$RA$224),IF(AND(F36&gt;-60,F36&lt;-30),MAX($RA$216,$RA$212),IF(AND(F36&gt;-90,F36&lt;-60),MAX($RA$220,$RA$216),"-")))))))))))))))),IF(I34=2,((IF(F36=30,$RA$201,IF(F36=60,$RA$205,IF(F36=90,$RA$209,IF(F36=-30,$RA$213,IF(F36=-60,$RA$217,IF(F36=-90,$RA$221,IF(F36=0,$RA$225,(IF(AND(F36&gt;60,F36&lt;90),MAX($RA$205,$RA$209),IF(AND(F36&gt;30,F36&lt;60),MAX($RA$201,$RA$205),IF(AND(F36&gt;0,F36&lt;30),MAX($RA$225,$RA$201),IF(AND(F36&gt;-30,F36&lt;0),MAX($RA$213,$RA$225),IF(AND(F36&gt;-60,F36&lt;-30),MAX($RA$217,$RA$213),IF(AND(F36&gt;-90,F36&lt;-60),MAX($RA$221,$RA$217),"-")))))))))))))))),IF(I34=3,((IF(F36=30,$RA$202,IF(F36=60,$RA$206,IF(F36=90,$RA$210,IF(F36=-30,$RA$214,IF(F36=-60,$RA$218,IF(F36=-90,$RA$222,IF(F36=0,$RA$226,(IF(AND(F36&gt;60,F36&lt;90),MAX($RA$206,$RA$210),IF(AND(F36&gt;30,F36&lt;60),MAX($RA$202,$RA$206),IF(AND(F36&gt;0,F36&lt;30),MAX($RA$226,$RA$202),IF(AND(F36&gt;-30,F36&lt;0),MAX($RA$214,$RA$226),IF(AND(F36&gt;-60,F36&lt;-30),MAX($RA$218,$RA$214),IF(AND(F36&gt;-90,F36&lt;-60),MAX($RA$222,$RA$218),"-")))))))))))))))),IF(I34=4,((IF(F36=30,$RA$203,IF(F36=60,$RA$207,IF(F36=90,$RA$211,IF(F36=-30,$RA$215,IF(F36=-60,$RA$219,IF(F36=-90,$RA$223,IF(F36=0,$RA$227,(IF(AND(F36&gt;60,F36&lt;90),MAX($RA$207,$RA$211),IF(AND(F36&gt;30,F36&lt;60),MAX($RA$203,$RA$207),IF(AND(F36&gt;0,F36&lt;30),MAX($RA$227,$RA$203),IF(AND(F36&gt;-30,F36&lt;0),MAX($RA$215,$RA$227),IF(AND(F36&gt;-60,F36&lt;-30),MAX($RA$219,$RA$215),IF(AND(F36&gt;-90,F36&lt;-60),MAX($RA$223,$RA$219),"-")))))))))))))))),"-")))))&lt;=1,"aprovado","reprovado")))</f>
        <v>-</v>
      </c>
      <c r="L35" s="179" t="str">
        <f>IF(ISBLANK(F35),"-",(IF((IF(I34=1,((IF(F36=30,$QO$200,IF(F36=60,$QO$204,IF(F36=90,$QO$208,IF(F36=-30,$QO$212,IF(F36=-60,$QO$216,IF(F36=-90,$QO$220,IF(F36=0,$QO$224,(IF(AND(F36&gt;60,F36&lt;90),MAX($QO$204,$QO$208),IF(AND(F36&gt;30,F36&lt;60),MAX($QO$200,$QO$204),IF(AND(F36&gt;0,F36&lt;30),MAX($QO$224,$QO$200),IF(AND(F36&gt;-30,F36&lt;0),MAX($QO$212,$QO$224),IF(AND(F36&gt;-60,F36&lt;-30),MAX($QO$216,$QO$212),IF(AND(F36&gt;-90,F36&lt;-60),MAX($QO$220,$QO$216),"-")))))))))))))))),IF(I34=2,((IF(F36=30,$QO$201,IF(F36=60,$QO$205,IF(F36=90,$QO$209,IF(F36=-30,$QO$213,IF(F36=-60,$QO$217,IF(F36=-90,$QO$221,IF(F36=0,$QO$225,(IF(AND(F36&gt;60,F36&lt;90),MAX($QO$205,$QO$209),IF(AND(F36&gt;30,F36&lt;60),MAX($QO$201,$QO$205),IF(AND(F36&gt;0,F36&lt;30),MAX($QO$225,$QO$201),IF(AND(F36&gt;-30,F36&lt;0),MAX($QO$213,$QO$225),IF(AND(F36&gt;-60,F36&lt;-30),MAX($QO$217,$QO$213),IF(AND(F36&gt;-90,F36&lt;-60),MAX($QO$221,$QO$217),"-")))))))))))))))),IF(I34=3,((IF(F36=30,$QO$202,IF(F36=60,$QO$206,IF(F36=90,$QO$210,IF(F36=-30,$QO$214,IF(F36=-60,$QO$218,IF(F36=-90,$QO$222,IF(F36=0,$QO$226,(IF(AND(F36&gt;60,F36&lt;90),MAX($QO$206,$QO$210),IF(AND(F36&gt;30,F36&lt;60),MAX($QO$202,$QO$206),IF(AND(F36&gt;0,F36&lt;30),MAX($QO$226,$QO$202),IF(AND(F36&gt;-30,F36&lt;0),MAX($QO$214,$QO$226),IF(AND(F36&gt;-60,F36&lt;-30),MAX($QO$218,$QO$214),IF(AND(F36&gt;-90,F36&lt;-60),MAX($QO$222,$QO$218),"-")))))))))))))))),IF(I34=4,((IF(F36=30,$QO$203,IF(F36=60,$QO$207,IF(F36=90,$QO$211,IF(F36=-30,$QO$215,IF(F36=-60,$QO$219,IF(F36=-90,$QO$223,IF(F36=0,$QO$227,(IF(AND(F36&gt;60,F36&lt;90),MAX($QO$207,$QO$211),IF(AND(F36&gt;30,F36&lt;60),MAX($QO$203,$QO$207),IF(AND(F36&gt;0,F36&lt;30),MAX($QO$227,$QO$203),IF(AND(F36&gt;-30,F36&lt;0),MAX($QO$215,$QO$227),IF(AND(F36&gt;-60,F36&lt;-30),MAX($QO$219,$QO$215),IF(AND(F36&gt;-90,F36&lt;-60),MAX($QO$223,$QO$219),"-")))))))))))))))),"-")))))&lt;=1,"aprovado","reprovado")))</f>
        <v>-</v>
      </c>
      <c r="M35" s="316"/>
      <c r="O35" s="159">
        <v>31</v>
      </c>
      <c r="P35" s="164" t="s">
        <v>96</v>
      </c>
      <c r="Q35" s="196" t="s">
        <v>298</v>
      </c>
      <c r="R35" s="12">
        <v>180</v>
      </c>
      <c r="S35" s="164" t="s">
        <v>299</v>
      </c>
      <c r="T35" s="192">
        <v>11000</v>
      </c>
      <c r="U35" s="8" t="s">
        <v>71</v>
      </c>
      <c r="V35" s="101">
        <f>Gooseneck!$M$63</f>
        <v>714.78</v>
      </c>
      <c r="W35" s="111" t="s">
        <v>72</v>
      </c>
      <c r="X35" s="101">
        <v>0</v>
      </c>
      <c r="Y35" s="111" t="s">
        <v>72</v>
      </c>
      <c r="Z35" s="101">
        <f>Gooseneck!$M$69</f>
        <v>357.39</v>
      </c>
      <c r="AA35" s="111" t="s">
        <v>72</v>
      </c>
      <c r="AB35" s="101">
        <f>Gooseneck!$O$69</f>
        <v>477.89</v>
      </c>
      <c r="AC35" s="111" t="s">
        <v>72</v>
      </c>
      <c r="AD35" s="101">
        <v>0</v>
      </c>
      <c r="AE35" s="111" t="s">
        <v>72</v>
      </c>
      <c r="AF35" s="101">
        <f>Gooseneck!$O$66</f>
        <v>288.54000000000002</v>
      </c>
      <c r="AG35" s="165" t="s">
        <v>72</v>
      </c>
      <c r="AH35" s="166"/>
      <c r="AI35" s="159">
        <v>31</v>
      </c>
      <c r="AJ35" s="164" t="s">
        <v>96</v>
      </c>
      <c r="AK35" s="196" t="s">
        <v>298</v>
      </c>
      <c r="AL35" s="12">
        <v>180</v>
      </c>
      <c r="AM35" s="164" t="s">
        <v>299</v>
      </c>
      <c r="AN35" s="192">
        <v>11000</v>
      </c>
      <c r="AO35" s="8" t="s">
        <v>71</v>
      </c>
      <c r="AP35" s="101">
        <f>'Conector@11000 psi'!$M$63</f>
        <v>249.37</v>
      </c>
      <c r="AQ35" s="111" t="s">
        <v>72</v>
      </c>
      <c r="AR35" s="101">
        <v>0</v>
      </c>
      <c r="AS35" s="111" t="s">
        <v>72</v>
      </c>
      <c r="AT35" s="101">
        <f>'Conector@11000 psi'!$M$69</f>
        <v>124.685</v>
      </c>
      <c r="AU35" s="111" t="s">
        <v>72</v>
      </c>
      <c r="AV35" s="101">
        <f>'Conector@11000 psi'!$O$69</f>
        <v>507.08</v>
      </c>
      <c r="AW35" s="111" t="s">
        <v>72</v>
      </c>
      <c r="AX35" s="101">
        <v>0</v>
      </c>
      <c r="AY35" s="111" t="s">
        <v>72</v>
      </c>
      <c r="AZ35" s="101">
        <f>'Conector@11000 psi'!$O$66</f>
        <v>100.35</v>
      </c>
      <c r="BA35" s="165" t="s">
        <v>72</v>
      </c>
      <c r="BB35" s="183"/>
      <c r="BC35" s="159">
        <v>7</v>
      </c>
      <c r="BD35" s="160">
        <f t="shared" si="527"/>
        <v>11.710714285714285</v>
      </c>
      <c r="BE35" s="161">
        <f t="shared" si="285"/>
        <v>-6.1224489795918366E-2</v>
      </c>
      <c r="BF35" s="161">
        <f t="shared" si="286"/>
        <v>0.26530612244897961</v>
      </c>
      <c r="BG35" s="161">
        <f t="shared" si="287"/>
        <v>0.79591836734693866</v>
      </c>
      <c r="BH35" s="26">
        <f t="shared" si="288"/>
        <v>386.25918367346935</v>
      </c>
      <c r="BJ35" s="159">
        <v>7</v>
      </c>
      <c r="BK35" s="160">
        <f t="shared" si="528"/>
        <v>14.313571428571427</v>
      </c>
      <c r="BL35" s="161">
        <f t="shared" si="289"/>
        <v>-6.122448979591838E-2</v>
      </c>
      <c r="BM35" s="161">
        <f t="shared" si="290"/>
        <v>0.26530612244897955</v>
      </c>
      <c r="BN35" s="161">
        <f t="shared" si="291"/>
        <v>0.79591836734693888</v>
      </c>
      <c r="BO35" s="26">
        <f t="shared" si="292"/>
        <v>275.89183673469387</v>
      </c>
      <c r="BQ35" s="159">
        <v>7</v>
      </c>
      <c r="BR35" s="160">
        <f t="shared" si="529"/>
        <v>16.915714285714284</v>
      </c>
      <c r="BS35" s="161">
        <f t="shared" si="293"/>
        <v>-6.1224489795918366E-2</v>
      </c>
      <c r="BT35" s="161">
        <f t="shared" si="294"/>
        <v>0.26530612244897955</v>
      </c>
      <c r="BU35" s="161">
        <f t="shared" si="295"/>
        <v>0.79591836734693888</v>
      </c>
      <c r="BV35" s="26">
        <f t="shared" si="296"/>
        <v>165.52342857142855</v>
      </c>
      <c r="BX35" s="159">
        <v>7</v>
      </c>
      <c r="BY35" s="160">
        <f t="shared" si="530"/>
        <v>9.1085714285714285</v>
      </c>
      <c r="BZ35" s="161">
        <f t="shared" si="297"/>
        <v>-6.1224489795918366E-2</v>
      </c>
      <c r="CA35" s="161">
        <f t="shared" si="298"/>
        <v>0.26530612244897955</v>
      </c>
      <c r="CB35" s="161">
        <f t="shared" si="299"/>
        <v>0.79591836734693877</v>
      </c>
      <c r="CC35" s="26">
        <f t="shared" si="300"/>
        <v>496.62918367346936</v>
      </c>
      <c r="CE35" s="159">
        <v>7</v>
      </c>
      <c r="CF35" s="160">
        <f t="shared" si="531"/>
        <v>6.5064285714285717</v>
      </c>
      <c r="CG35" s="161">
        <f t="shared" si="301"/>
        <v>-6.1224489795918373E-2</v>
      </c>
      <c r="CH35" s="161">
        <f t="shared" si="302"/>
        <v>0.26530612244897961</v>
      </c>
      <c r="CI35" s="161">
        <f t="shared" si="303"/>
        <v>0.79591836734693877</v>
      </c>
      <c r="CJ35" s="26">
        <f t="shared" si="304"/>
        <v>606.9885714285715</v>
      </c>
      <c r="CL35" s="159">
        <v>7</v>
      </c>
      <c r="CM35" s="160">
        <f t="shared" si="532"/>
        <v>3.9035714285714285</v>
      </c>
      <c r="CN35" s="161">
        <f t="shared" si="305"/>
        <v>-6.1224489795918366E-2</v>
      </c>
      <c r="CO35" s="161">
        <f t="shared" si="306"/>
        <v>0.26530612244897955</v>
      </c>
      <c r="CP35" s="161">
        <f t="shared" si="307"/>
        <v>0.79591836734693866</v>
      </c>
      <c r="CQ35" s="26">
        <f t="shared" si="308"/>
        <v>717.35061224489777</v>
      </c>
      <c r="CS35" s="159">
        <v>7</v>
      </c>
      <c r="CT35" s="160">
        <f t="shared" si="533"/>
        <v>1.3014285714285714</v>
      </c>
      <c r="CU35" s="161">
        <f t="shared" si="309"/>
        <v>-6.1224489795918359E-2</v>
      </c>
      <c r="CV35" s="161">
        <f t="shared" si="310"/>
        <v>0.26530612244897961</v>
      </c>
      <c r="CW35" s="161">
        <f t="shared" si="311"/>
        <v>0.79591836734693877</v>
      </c>
      <c r="CX35" s="26">
        <f t="shared" si="312"/>
        <v>827.70204081632653</v>
      </c>
      <c r="CZ35" s="159">
        <v>7</v>
      </c>
      <c r="DA35" s="160">
        <f t="shared" si="534"/>
        <v>-6.5064285714285717</v>
      </c>
      <c r="DB35" s="161">
        <f t="shared" si="313"/>
        <v>-6.1224489795918373E-2</v>
      </c>
      <c r="DC35" s="161">
        <f t="shared" si="314"/>
        <v>0.26530612244897961</v>
      </c>
      <c r="DD35" s="161">
        <f t="shared" si="315"/>
        <v>0.79591836734693877</v>
      </c>
      <c r="DE35" s="26">
        <f t="shared" si="316"/>
        <v>275.88653061224494</v>
      </c>
      <c r="DG35" s="159">
        <v>7</v>
      </c>
      <c r="DH35" s="160">
        <f t="shared" si="535"/>
        <v>-3.9035714285714285</v>
      </c>
      <c r="DI35" s="161">
        <f t="shared" si="536"/>
        <v>-6.1224489795918366E-2</v>
      </c>
      <c r="DJ35" s="161">
        <f t="shared" si="537"/>
        <v>0.26530612244897955</v>
      </c>
      <c r="DK35" s="161">
        <f t="shared" si="317"/>
        <v>0.79591836734693866</v>
      </c>
      <c r="DL35" s="26">
        <f t="shared" si="538"/>
        <v>165.52183673469386</v>
      </c>
      <c r="DM35" s="34"/>
      <c r="DN35" s="159">
        <v>7</v>
      </c>
      <c r="DO35" s="160">
        <f t="shared" si="539"/>
        <v>-1.3014285714285714</v>
      </c>
      <c r="DP35" s="161">
        <f t="shared" si="318"/>
        <v>-6.1224489795918359E-2</v>
      </c>
      <c r="DQ35" s="161">
        <f t="shared" si="319"/>
        <v>0.26530612244897961</v>
      </c>
      <c r="DR35" s="161">
        <f t="shared" si="320"/>
        <v>0.79591836734693877</v>
      </c>
      <c r="DS35" s="26">
        <f t="shared" si="321"/>
        <v>55.170408163265307</v>
      </c>
      <c r="DT35" s="34"/>
      <c r="DU35" s="159">
        <v>7</v>
      </c>
      <c r="DV35" s="160">
        <f t="shared" si="540"/>
        <v>-9.1085714285714285</v>
      </c>
      <c r="DW35" s="161">
        <f t="shared" si="322"/>
        <v>-6.1224489795918366E-2</v>
      </c>
      <c r="DX35" s="161">
        <f t="shared" si="323"/>
        <v>0.26530612244897955</v>
      </c>
      <c r="DY35" s="161">
        <f t="shared" si="324"/>
        <v>0.79591836734693877</v>
      </c>
      <c r="DZ35" s="26">
        <f t="shared" si="325"/>
        <v>386.26448979591839</v>
      </c>
      <c r="EA35" s="34"/>
      <c r="EB35" s="159">
        <v>7</v>
      </c>
      <c r="EC35" s="160">
        <f t="shared" si="541"/>
        <v>-11.710714285714285</v>
      </c>
      <c r="ED35" s="161">
        <f t="shared" si="326"/>
        <v>-6.1224489795918366E-2</v>
      </c>
      <c r="EE35" s="161">
        <f t="shared" si="327"/>
        <v>0.26530612244897961</v>
      </c>
      <c r="EF35" s="161">
        <f t="shared" si="328"/>
        <v>0.79591836734693866</v>
      </c>
      <c r="EG35" s="26">
        <f t="shared" si="329"/>
        <v>496.61326530612246</v>
      </c>
      <c r="EH35" s="34"/>
      <c r="EI35" s="159">
        <v>7</v>
      </c>
      <c r="EJ35" s="160">
        <f t="shared" si="542"/>
        <v>-14.313571428571427</v>
      </c>
      <c r="EK35" s="161">
        <f t="shared" si="330"/>
        <v>-6.122448979591838E-2</v>
      </c>
      <c r="EL35" s="161">
        <f t="shared" si="331"/>
        <v>0.26530612244897955</v>
      </c>
      <c r="EM35" s="161">
        <f t="shared" si="332"/>
        <v>0.79591836734693888</v>
      </c>
      <c r="EN35" s="26">
        <f t="shared" si="333"/>
        <v>606.98326530612246</v>
      </c>
      <c r="EP35" s="159">
        <v>7</v>
      </c>
      <c r="EQ35" s="160">
        <f t="shared" si="334"/>
        <v>-16.915714285714284</v>
      </c>
      <c r="ER35" s="161">
        <f t="shared" si="335"/>
        <v>-6.1224489795918366E-2</v>
      </c>
      <c r="ES35" s="161">
        <f t="shared" si="336"/>
        <v>0.26530612244897955</v>
      </c>
      <c r="ET35" s="161">
        <f t="shared" si="337"/>
        <v>0.79591836734693888</v>
      </c>
      <c r="EU35" s="26">
        <f t="shared" si="338"/>
        <v>717.34530612244907</v>
      </c>
      <c r="EW35" s="159">
        <v>7</v>
      </c>
      <c r="EX35" s="160">
        <f t="shared" si="339"/>
        <v>-6.5064285714285717</v>
      </c>
      <c r="EY35" s="161">
        <f t="shared" si="340"/>
        <v>-6.1224489795918373E-2</v>
      </c>
      <c r="EZ35" s="161">
        <f t="shared" si="341"/>
        <v>0.26530612244897961</v>
      </c>
      <c r="FA35" s="161">
        <f t="shared" si="342"/>
        <v>0.79591836734693877</v>
      </c>
      <c r="FB35" s="26">
        <f t="shared" si="343"/>
        <v>-606.96469387755099</v>
      </c>
      <c r="FD35" s="159">
        <v>7</v>
      </c>
      <c r="FE35" s="160">
        <f t="shared" si="344"/>
        <v>-3.9035714285714285</v>
      </c>
      <c r="FF35" s="161">
        <f t="shared" si="345"/>
        <v>-6.1224489795918366E-2</v>
      </c>
      <c r="FG35" s="161">
        <f t="shared" si="346"/>
        <v>0.26530612244897955</v>
      </c>
      <c r="FH35" s="161">
        <f t="shared" si="347"/>
        <v>0.79591836734693866</v>
      </c>
      <c r="FI35" s="26">
        <f t="shared" si="348"/>
        <v>-717.32142857142844</v>
      </c>
      <c r="FK35" s="159">
        <v>7</v>
      </c>
      <c r="FL35" s="160">
        <f t="shared" si="349"/>
        <v>-1.3014285714285714</v>
      </c>
      <c r="FM35" s="161">
        <f t="shared" si="350"/>
        <v>-6.1224489795918359E-2</v>
      </c>
      <c r="FN35" s="161">
        <f t="shared" si="351"/>
        <v>0.26530612244897961</v>
      </c>
      <c r="FO35" s="161">
        <f t="shared" si="352"/>
        <v>0.79591836734693877</v>
      </c>
      <c r="FP35" s="26">
        <f t="shared" si="353"/>
        <v>-827.6967346938776</v>
      </c>
      <c r="FR35" s="159">
        <v>7</v>
      </c>
      <c r="FS35" s="160">
        <f t="shared" si="543"/>
        <v>-9.1085714285714285</v>
      </c>
      <c r="FT35" s="161">
        <f t="shared" si="354"/>
        <v>-6.1224489795918366E-2</v>
      </c>
      <c r="FU35" s="161">
        <f t="shared" si="355"/>
        <v>0.26530612244897955</v>
      </c>
      <c r="FV35" s="161">
        <f t="shared" si="356"/>
        <v>0.79591836734693877</v>
      </c>
      <c r="FW35" s="26">
        <f t="shared" si="357"/>
        <v>-496.59734693877544</v>
      </c>
      <c r="FY35" s="159">
        <v>7</v>
      </c>
      <c r="FZ35" s="160">
        <f t="shared" si="544"/>
        <v>-11.710714285714285</v>
      </c>
      <c r="GA35" s="161">
        <f t="shared" si="545"/>
        <v>-6.1224489795918366E-2</v>
      </c>
      <c r="GB35" s="161">
        <f t="shared" si="546"/>
        <v>0.26530612244897961</v>
      </c>
      <c r="GC35" s="161">
        <f t="shared" si="547"/>
        <v>0.79591836734693866</v>
      </c>
      <c r="GD35" s="26">
        <f t="shared" si="548"/>
        <v>-386.25918367346935</v>
      </c>
      <c r="GF35" s="159">
        <v>7</v>
      </c>
      <c r="GG35" s="160">
        <f t="shared" si="549"/>
        <v>-14.313571428571427</v>
      </c>
      <c r="GH35" s="161">
        <f t="shared" si="358"/>
        <v>-6.122448979591838E-2</v>
      </c>
      <c r="GI35" s="161">
        <f t="shared" si="359"/>
        <v>0.26530612244897955</v>
      </c>
      <c r="GJ35" s="161">
        <f t="shared" si="360"/>
        <v>0.79591836734693888</v>
      </c>
      <c r="GK35" s="26">
        <f t="shared" si="361"/>
        <v>-275.89183673469387</v>
      </c>
      <c r="GM35" s="159">
        <v>7</v>
      </c>
      <c r="GN35" s="160">
        <f t="shared" si="550"/>
        <v>-16.915714285714284</v>
      </c>
      <c r="GO35" s="161">
        <f t="shared" si="362"/>
        <v>-6.1224489795918366E-2</v>
      </c>
      <c r="GP35" s="161">
        <f t="shared" si="363"/>
        <v>0.26530612244897955</v>
      </c>
      <c r="GQ35" s="161">
        <f t="shared" si="364"/>
        <v>0.79591836734693888</v>
      </c>
      <c r="GR35" s="26">
        <f t="shared" si="365"/>
        <v>-165.55102040816325</v>
      </c>
      <c r="GT35" s="159">
        <v>7</v>
      </c>
      <c r="GU35" s="160">
        <f t="shared" si="551"/>
        <v>11.710714285714285</v>
      </c>
      <c r="GV35" s="161">
        <f t="shared" si="366"/>
        <v>-6.1224489795918366E-2</v>
      </c>
      <c r="GW35" s="161">
        <f t="shared" si="367"/>
        <v>0.26530612244897961</v>
      </c>
      <c r="GX35" s="161">
        <f t="shared" si="368"/>
        <v>0.79591836734693866</v>
      </c>
      <c r="GY35" s="26">
        <f t="shared" si="369"/>
        <v>-496.59999999999991</v>
      </c>
      <c r="HA35" s="159">
        <v>7</v>
      </c>
      <c r="HB35" s="160">
        <f t="shared" si="552"/>
        <v>14.313571428571427</v>
      </c>
      <c r="HC35" s="161">
        <f t="shared" si="370"/>
        <v>-6.122448979591838E-2</v>
      </c>
      <c r="HD35" s="161">
        <f t="shared" si="371"/>
        <v>0.26530612244897955</v>
      </c>
      <c r="HE35" s="161">
        <f t="shared" si="372"/>
        <v>0.79591836734693888</v>
      </c>
      <c r="HF35" s="26">
        <f t="shared" si="373"/>
        <v>-606.95938775510206</v>
      </c>
      <c r="HH35" s="159">
        <v>7</v>
      </c>
      <c r="HI35" s="160">
        <f t="shared" si="374"/>
        <v>16.915714285714284</v>
      </c>
      <c r="HJ35" s="161">
        <f t="shared" si="375"/>
        <v>-6.1224489795918366E-2</v>
      </c>
      <c r="HK35" s="161">
        <f t="shared" si="376"/>
        <v>0.26530612244897955</v>
      </c>
      <c r="HL35" s="161">
        <f t="shared" si="377"/>
        <v>0.79591836734693888</v>
      </c>
      <c r="HM35" s="26">
        <f t="shared" si="378"/>
        <v>-717.34530612244907</v>
      </c>
      <c r="HO35" s="159">
        <v>7</v>
      </c>
      <c r="HP35" s="160">
        <f t="shared" si="553"/>
        <v>9.1085714285714285</v>
      </c>
      <c r="HQ35" s="161">
        <f t="shared" si="379"/>
        <v>-6.1224489795918366E-2</v>
      </c>
      <c r="HR35" s="161">
        <f t="shared" si="380"/>
        <v>0.26530612244897955</v>
      </c>
      <c r="HS35" s="161">
        <f t="shared" si="381"/>
        <v>0.79591836734693877</v>
      </c>
      <c r="HT35" s="26">
        <f t="shared" si="382"/>
        <v>-386.24591836734692</v>
      </c>
      <c r="HV35" s="159">
        <v>7</v>
      </c>
      <c r="HW35" s="160">
        <f t="shared" si="554"/>
        <v>6.5064285714285717</v>
      </c>
      <c r="HX35" s="161">
        <f t="shared" si="383"/>
        <v>-6.1224489795918373E-2</v>
      </c>
      <c r="HY35" s="161">
        <f t="shared" si="384"/>
        <v>0.26530612244897961</v>
      </c>
      <c r="HZ35" s="161">
        <f t="shared" si="385"/>
        <v>0.79591836734693877</v>
      </c>
      <c r="IA35" s="26">
        <f t="shared" si="386"/>
        <v>-275.89714285714285</v>
      </c>
      <c r="IC35" s="159">
        <v>7</v>
      </c>
      <c r="ID35" s="160">
        <f t="shared" si="387"/>
        <v>3.9035714285714285</v>
      </c>
      <c r="IE35" s="161">
        <f t="shared" si="388"/>
        <v>-6.1224489795918366E-2</v>
      </c>
      <c r="IF35" s="161">
        <f t="shared" si="389"/>
        <v>0.26530612244897955</v>
      </c>
      <c r="IG35" s="161">
        <f t="shared" si="390"/>
        <v>0.79591836734693866</v>
      </c>
      <c r="IH35" s="26">
        <f t="shared" si="391"/>
        <v>-165.52979591836731</v>
      </c>
      <c r="IJ35" s="159">
        <v>7</v>
      </c>
      <c r="IK35" s="160">
        <f t="shared" si="392"/>
        <v>1.3014285714285714</v>
      </c>
      <c r="IL35" s="161">
        <f t="shared" si="393"/>
        <v>-6.1224489795918359E-2</v>
      </c>
      <c r="IM35" s="161">
        <f t="shared" si="394"/>
        <v>0.26530612244897961</v>
      </c>
      <c r="IN35" s="161">
        <f t="shared" si="395"/>
        <v>0.79591836734693877</v>
      </c>
      <c r="IO35" s="26">
        <f t="shared" si="396"/>
        <v>-55.194285714285712</v>
      </c>
      <c r="IQ35" s="159">
        <v>7</v>
      </c>
      <c r="IR35" s="160">
        <f t="shared" si="397"/>
        <v>12.607142857142858</v>
      </c>
      <c r="IS35" s="161">
        <f t="shared" si="398"/>
        <v>-6.1224489795918366E-2</v>
      </c>
      <c r="IT35" s="161">
        <f t="shared" si="399"/>
        <v>0.26530612244897955</v>
      </c>
      <c r="IU35" s="161">
        <f t="shared" si="400"/>
        <v>0.79591836734693877</v>
      </c>
      <c r="IV35" s="26">
        <f t="shared" si="401"/>
        <v>435.08612244897961</v>
      </c>
      <c r="IX35" s="159">
        <v>7</v>
      </c>
      <c r="IY35" s="160">
        <f t="shared" si="402"/>
        <v>15.209285714285715</v>
      </c>
      <c r="IZ35" s="161">
        <f t="shared" si="403"/>
        <v>-6.1224489795918366E-2</v>
      </c>
      <c r="JA35" s="161">
        <f t="shared" si="404"/>
        <v>0.26530612244897955</v>
      </c>
      <c r="JB35" s="161">
        <f t="shared" si="405"/>
        <v>0.79591836734693877</v>
      </c>
      <c r="JC35" s="26">
        <f t="shared" si="406"/>
        <v>324.78244897959178</v>
      </c>
      <c r="JE35" s="159">
        <v>7</v>
      </c>
      <c r="JF35" s="160">
        <f t="shared" si="555"/>
        <v>17.812142857142856</v>
      </c>
      <c r="JG35" s="161">
        <f t="shared" si="407"/>
        <v>-6.1224489795918359E-2</v>
      </c>
      <c r="JH35" s="161">
        <f t="shared" si="408"/>
        <v>0.26530612244897961</v>
      </c>
      <c r="JI35" s="161">
        <f t="shared" si="409"/>
        <v>0.79591836734693888</v>
      </c>
      <c r="JJ35" s="26">
        <f t="shared" si="410"/>
        <v>214.40183673469386</v>
      </c>
      <c r="JL35" s="159">
        <v>7</v>
      </c>
      <c r="JM35" s="160">
        <f t="shared" si="411"/>
        <v>10.004285714285714</v>
      </c>
      <c r="JN35" s="161">
        <f t="shared" si="412"/>
        <v>-6.1224489795918366E-2</v>
      </c>
      <c r="JO35" s="161">
        <f t="shared" si="413"/>
        <v>0.26530612244897961</v>
      </c>
      <c r="JP35" s="161">
        <f t="shared" si="414"/>
        <v>0.79591836734693888</v>
      </c>
      <c r="JQ35" s="26">
        <f t="shared" si="415"/>
        <v>545.48265306122448</v>
      </c>
      <c r="JS35" s="159">
        <v>7</v>
      </c>
      <c r="JT35" s="160">
        <f t="shared" si="416"/>
        <v>7.402857142857143</v>
      </c>
      <c r="JU35" s="161">
        <f t="shared" si="417"/>
        <v>-6.1224489795918366E-2</v>
      </c>
      <c r="JV35" s="161">
        <f t="shared" si="418"/>
        <v>0.26530612244897961</v>
      </c>
      <c r="JW35" s="161">
        <f t="shared" si="419"/>
        <v>0.79591836734693877</v>
      </c>
      <c r="JX35" s="26">
        <f t="shared" si="420"/>
        <v>655.85</v>
      </c>
      <c r="JZ35" s="159">
        <v>7</v>
      </c>
      <c r="KA35" s="160">
        <f t="shared" si="556"/>
        <v>4.7992857142857144</v>
      </c>
      <c r="KB35" s="161">
        <f t="shared" si="421"/>
        <v>-6.1224489795918373E-2</v>
      </c>
      <c r="KC35" s="161">
        <f t="shared" si="422"/>
        <v>0.26530612244897961</v>
      </c>
      <c r="KD35" s="161">
        <f t="shared" si="423"/>
        <v>0.79591836734693877</v>
      </c>
      <c r="KE35" s="26">
        <f t="shared" si="424"/>
        <v>766.20408163265301</v>
      </c>
      <c r="KG35" s="159">
        <v>7</v>
      </c>
      <c r="KH35" s="160">
        <f t="shared" si="425"/>
        <v>2.1971428571428571</v>
      </c>
      <c r="KI35" s="161">
        <f t="shared" si="426"/>
        <v>-6.1224489795918366E-2</v>
      </c>
      <c r="KJ35" s="161">
        <f t="shared" si="427"/>
        <v>0.26530612244897955</v>
      </c>
      <c r="KK35" s="161">
        <f t="shared" si="428"/>
        <v>0.79591836734693877</v>
      </c>
      <c r="KL35" s="26">
        <f t="shared" si="429"/>
        <v>876.5342857142856</v>
      </c>
      <c r="KN35" s="159">
        <v>7</v>
      </c>
      <c r="KO35" s="160">
        <f t="shared" si="557"/>
        <v>-7.4021428571428567</v>
      </c>
      <c r="KP35" s="161">
        <f t="shared" si="430"/>
        <v>-6.1224489795918373E-2</v>
      </c>
      <c r="KQ35" s="161">
        <f t="shared" si="431"/>
        <v>0.26530612244897955</v>
      </c>
      <c r="KR35" s="161">
        <f t="shared" si="432"/>
        <v>0.79591836734693877</v>
      </c>
      <c r="KS35" s="26">
        <f t="shared" si="433"/>
        <v>313.8677551020408</v>
      </c>
      <c r="KU35" s="159">
        <v>7</v>
      </c>
      <c r="KV35" s="160">
        <f t="shared" si="558"/>
        <v>-4.8</v>
      </c>
      <c r="KW35" s="161">
        <f t="shared" si="434"/>
        <v>-6.1224489795918373E-2</v>
      </c>
      <c r="KX35" s="161">
        <f t="shared" si="435"/>
        <v>0.26530612244897961</v>
      </c>
      <c r="KY35" s="161">
        <f t="shared" si="436"/>
        <v>0.79591836734693877</v>
      </c>
      <c r="KZ35" s="26">
        <f t="shared" si="437"/>
        <v>203.55877551020407</v>
      </c>
      <c r="LB35" s="159">
        <v>7</v>
      </c>
      <c r="LC35" s="160">
        <f t="shared" si="438"/>
        <v>-2.197857142857143</v>
      </c>
      <c r="LD35" s="161">
        <f t="shared" si="439"/>
        <v>-6.1224489795918366E-2</v>
      </c>
      <c r="LE35" s="161">
        <f t="shared" si="440"/>
        <v>0.26530612244897966</v>
      </c>
      <c r="LF35" s="161">
        <f t="shared" si="441"/>
        <v>0.79591836734693877</v>
      </c>
      <c r="LG35" s="26">
        <f t="shared" si="442"/>
        <v>93.175510204081633</v>
      </c>
      <c r="LI35" s="159">
        <v>7</v>
      </c>
      <c r="LJ35" s="160">
        <f t="shared" si="443"/>
        <v>-10.004285714285714</v>
      </c>
      <c r="LK35" s="161">
        <f t="shared" si="444"/>
        <v>-6.1224489795918366E-2</v>
      </c>
      <c r="LL35" s="161">
        <f t="shared" si="445"/>
        <v>0.26530612244897961</v>
      </c>
      <c r="LM35" s="161">
        <f t="shared" si="446"/>
        <v>0.79591836734693888</v>
      </c>
      <c r="LN35" s="26">
        <f t="shared" si="447"/>
        <v>424.27224489795924</v>
      </c>
      <c r="LP35" s="159">
        <v>7</v>
      </c>
      <c r="LQ35" s="160">
        <f t="shared" si="448"/>
        <v>-12.607142857142858</v>
      </c>
      <c r="LR35" s="161">
        <f t="shared" si="449"/>
        <v>-6.1224489795918366E-2</v>
      </c>
      <c r="LS35" s="161">
        <f t="shared" si="450"/>
        <v>0.26530612244897955</v>
      </c>
      <c r="LT35" s="161">
        <f t="shared" si="451"/>
        <v>0.79591836734693877</v>
      </c>
      <c r="LU35" s="26">
        <f t="shared" si="452"/>
        <v>534.61836734693873</v>
      </c>
      <c r="LW35" s="159">
        <v>7</v>
      </c>
      <c r="LX35" s="160">
        <f t="shared" si="453"/>
        <v>-15.209285714285715</v>
      </c>
      <c r="LY35" s="161">
        <f t="shared" si="454"/>
        <v>-6.1224489795918366E-2</v>
      </c>
      <c r="LZ35" s="161">
        <f t="shared" si="455"/>
        <v>0.26530612244897955</v>
      </c>
      <c r="MA35" s="161">
        <f t="shared" si="456"/>
        <v>0.79591836734693877</v>
      </c>
      <c r="MB35" s="26">
        <f t="shared" si="457"/>
        <v>644.98040816326522</v>
      </c>
      <c r="MD35" s="159">
        <v>7</v>
      </c>
      <c r="ME35" s="160">
        <f t="shared" si="458"/>
        <v>-17.812142857142856</v>
      </c>
      <c r="MF35" s="161">
        <f t="shared" si="459"/>
        <v>-6.1224489795918359E-2</v>
      </c>
      <c r="MG35" s="161">
        <f t="shared" si="460"/>
        <v>0.26530612244897961</v>
      </c>
      <c r="MH35" s="161">
        <f t="shared" si="461"/>
        <v>0.79591836734693888</v>
      </c>
      <c r="MI35" s="26">
        <f t="shared" si="462"/>
        <v>755.3132653061225</v>
      </c>
      <c r="MK35" s="159">
        <v>7</v>
      </c>
      <c r="ML35" s="160">
        <f t="shared" si="463"/>
        <v>-7.4021428571428567</v>
      </c>
      <c r="MM35" s="161">
        <f t="shared" si="464"/>
        <v>-6.1224489795918373E-2</v>
      </c>
      <c r="MN35" s="161">
        <f t="shared" si="465"/>
        <v>0.26530612244897955</v>
      </c>
      <c r="MO35" s="161">
        <f t="shared" si="466"/>
        <v>0.79591836734693877</v>
      </c>
      <c r="MP35" s="26">
        <f t="shared" si="467"/>
        <v>-655.84469387755098</v>
      </c>
      <c r="MR35" s="159">
        <v>7</v>
      </c>
      <c r="MS35" s="160">
        <f t="shared" si="468"/>
        <v>-4.8</v>
      </c>
      <c r="MT35" s="161">
        <f t="shared" si="469"/>
        <v>-6.1224489795918373E-2</v>
      </c>
      <c r="MU35" s="161">
        <f t="shared" si="470"/>
        <v>0.26530612244897961</v>
      </c>
      <c r="MV35" s="161">
        <f t="shared" si="471"/>
        <v>0.79591836734693877</v>
      </c>
      <c r="MW35" s="26">
        <f t="shared" si="472"/>
        <v>-766.18285714285719</v>
      </c>
      <c r="MY35" s="159">
        <v>7</v>
      </c>
      <c r="MZ35" s="160">
        <f t="shared" si="473"/>
        <v>-2.197857142857143</v>
      </c>
      <c r="NA35" s="161">
        <f t="shared" si="559"/>
        <v>-6.1224489795918366E-2</v>
      </c>
      <c r="NB35" s="161">
        <f t="shared" si="560"/>
        <v>0.26530612244897966</v>
      </c>
      <c r="NC35" s="161">
        <f t="shared" si="561"/>
        <v>0.79591836734693877</v>
      </c>
      <c r="ND35" s="26">
        <f t="shared" si="562"/>
        <v>-876.54755102040826</v>
      </c>
      <c r="NF35" s="159">
        <v>7</v>
      </c>
      <c r="NG35" s="160">
        <f t="shared" si="474"/>
        <v>-10.004285714285714</v>
      </c>
      <c r="NH35" s="161">
        <f t="shared" si="475"/>
        <v>-6.1224489795918366E-2</v>
      </c>
      <c r="NI35" s="161">
        <f t="shared" si="476"/>
        <v>0.26530612244897961</v>
      </c>
      <c r="NJ35" s="161">
        <f t="shared" si="477"/>
        <v>0.79591836734693888</v>
      </c>
      <c r="NK35" s="26">
        <f t="shared" si="478"/>
        <v>-545.46408163265312</v>
      </c>
      <c r="NM35" s="159">
        <v>7</v>
      </c>
      <c r="NN35" s="160">
        <f t="shared" si="479"/>
        <v>-12.607142857142858</v>
      </c>
      <c r="NO35" s="161">
        <f t="shared" si="480"/>
        <v>-6.1224489795918366E-2</v>
      </c>
      <c r="NP35" s="161">
        <f t="shared" si="481"/>
        <v>0.26530612244897955</v>
      </c>
      <c r="NQ35" s="161">
        <f t="shared" si="482"/>
        <v>0.79591836734693877</v>
      </c>
      <c r="NR35" s="26">
        <f t="shared" si="483"/>
        <v>-435.08612244897961</v>
      </c>
      <c r="NT35" s="159">
        <v>7</v>
      </c>
      <c r="NU35" s="160">
        <f t="shared" si="484"/>
        <v>-15.209285714285715</v>
      </c>
      <c r="NV35" s="161">
        <f t="shared" si="485"/>
        <v>-6.1224489795918366E-2</v>
      </c>
      <c r="NW35" s="161">
        <f t="shared" si="486"/>
        <v>0.26530612244897955</v>
      </c>
      <c r="NX35" s="161">
        <f t="shared" si="487"/>
        <v>0.79591836734693877</v>
      </c>
      <c r="NY35" s="26">
        <f t="shared" si="488"/>
        <v>-324.77979591836731</v>
      </c>
      <c r="OA35" s="159">
        <v>7</v>
      </c>
      <c r="OB35" s="160">
        <f t="shared" si="489"/>
        <v>-17.812142857142856</v>
      </c>
      <c r="OC35" s="161">
        <f t="shared" si="490"/>
        <v>-6.1224489795918359E-2</v>
      </c>
      <c r="OD35" s="161">
        <f t="shared" si="491"/>
        <v>0.26530612244897961</v>
      </c>
      <c r="OE35" s="161">
        <f t="shared" si="492"/>
        <v>0.79591836734693888</v>
      </c>
      <c r="OF35" s="26">
        <f t="shared" si="493"/>
        <v>-214.37</v>
      </c>
      <c r="OH35" s="159">
        <v>7</v>
      </c>
      <c r="OI35" s="160">
        <f t="shared" si="494"/>
        <v>12.607142857142858</v>
      </c>
      <c r="OJ35" s="161">
        <f t="shared" si="495"/>
        <v>-6.1224489795918366E-2</v>
      </c>
      <c r="OK35" s="161">
        <f t="shared" si="496"/>
        <v>0.26530612244897955</v>
      </c>
      <c r="OL35" s="161">
        <f t="shared" si="497"/>
        <v>0.79591836734693877</v>
      </c>
      <c r="OM35" s="26">
        <f t="shared" si="498"/>
        <v>-534.61836734693873</v>
      </c>
      <c r="OO35" s="159">
        <v>7</v>
      </c>
      <c r="OP35" s="160">
        <f t="shared" si="499"/>
        <v>15.209285714285715</v>
      </c>
      <c r="OQ35" s="161">
        <f t="shared" si="500"/>
        <v>-6.1224489795918366E-2</v>
      </c>
      <c r="OR35" s="161">
        <f t="shared" si="501"/>
        <v>0.26530612244897955</v>
      </c>
      <c r="OS35" s="161">
        <f t="shared" si="502"/>
        <v>0.79591836734693877</v>
      </c>
      <c r="OT35" s="26">
        <f t="shared" si="503"/>
        <v>-644.96979591836737</v>
      </c>
      <c r="OV35" s="159">
        <v>7</v>
      </c>
      <c r="OW35" s="160">
        <f t="shared" si="504"/>
        <v>17.812142857142856</v>
      </c>
      <c r="OX35" s="161">
        <f t="shared" si="505"/>
        <v>-6.1224489795918359E-2</v>
      </c>
      <c r="OY35" s="161">
        <f t="shared" si="506"/>
        <v>0.26530612244897961</v>
      </c>
      <c r="OZ35" s="161">
        <f t="shared" si="507"/>
        <v>0.79591836734693888</v>
      </c>
      <c r="PA35" s="26">
        <f t="shared" si="508"/>
        <v>-755.32918367346952</v>
      </c>
      <c r="PC35" s="159">
        <v>7</v>
      </c>
      <c r="PD35" s="160">
        <f t="shared" si="563"/>
        <v>10.004285714285714</v>
      </c>
      <c r="PE35" s="161">
        <f t="shared" si="509"/>
        <v>-6.1224489795918366E-2</v>
      </c>
      <c r="PF35" s="161">
        <f t="shared" si="510"/>
        <v>0.26530612244897961</v>
      </c>
      <c r="PG35" s="161">
        <f t="shared" si="511"/>
        <v>0.79591836734693888</v>
      </c>
      <c r="PH35" s="26">
        <f t="shared" si="512"/>
        <v>-424.26428571428579</v>
      </c>
      <c r="PJ35" s="159">
        <v>7</v>
      </c>
      <c r="PK35" s="160">
        <f t="shared" si="564"/>
        <v>7.402857142857143</v>
      </c>
      <c r="PL35" s="161">
        <f t="shared" si="513"/>
        <v>-6.1224489795918366E-2</v>
      </c>
      <c r="PM35" s="161">
        <f t="shared" si="514"/>
        <v>0.26530612244897961</v>
      </c>
      <c r="PN35" s="161">
        <f t="shared" si="515"/>
        <v>0.79591836734693877</v>
      </c>
      <c r="PO35" s="26">
        <f t="shared" si="516"/>
        <v>-313.87836734693877</v>
      </c>
      <c r="PQ35" s="159">
        <v>7</v>
      </c>
      <c r="PR35" s="160">
        <f t="shared" si="517"/>
        <v>4.7992857142857144</v>
      </c>
      <c r="PS35" s="161">
        <f t="shared" si="518"/>
        <v>-6.1224489795918373E-2</v>
      </c>
      <c r="PT35" s="161">
        <f t="shared" si="519"/>
        <v>0.26530612244897961</v>
      </c>
      <c r="PU35" s="161">
        <f t="shared" si="520"/>
        <v>0.79591836734693877</v>
      </c>
      <c r="PV35" s="26">
        <f t="shared" si="521"/>
        <v>-203.55877551020407</v>
      </c>
      <c r="PX35" s="159">
        <v>7</v>
      </c>
      <c r="PY35" s="160">
        <f t="shared" si="522"/>
        <v>2.1971428571428571</v>
      </c>
      <c r="PZ35" s="161">
        <f t="shared" si="523"/>
        <v>-6.1224489795918366E-2</v>
      </c>
      <c r="QA35" s="161">
        <f t="shared" si="524"/>
        <v>0.26530612244897955</v>
      </c>
      <c r="QB35" s="161">
        <f t="shared" si="525"/>
        <v>0.79591836734693877</v>
      </c>
      <c r="QC35" s="26">
        <f t="shared" si="526"/>
        <v>-93.151632653061213</v>
      </c>
      <c r="QE35" s="159">
        <v>3</v>
      </c>
      <c r="QF35" s="162">
        <v>4</v>
      </c>
      <c r="QG35" s="296"/>
      <c r="QH35" s="12">
        <v>60</v>
      </c>
      <c r="QI35" s="161">
        <f>(($F$16-$Z$26)*($F$16-$AD$26))/(($V$26-$Z$26)*($V$26-$AD$26))</f>
        <v>-1.1229778008750262E-2</v>
      </c>
      <c r="QJ35" s="161">
        <f>(($F$16-$V$26)*($F$16-$AD$26))/(($Z$26-$V$26)*($Z$26-$AD$26))</f>
        <v>4.5447560379550681E-2</v>
      </c>
      <c r="QK35" s="161">
        <f>(($F$16-$V$26)*($F$16-$Z$26))/(($AD$26-$V$26)*($AD$26-$Z$26))</f>
        <v>0.96578221762919958</v>
      </c>
      <c r="QL35" s="92">
        <f>QI35*$X$26+QJ35*$AB$26+QK35*$AF$26</f>
        <v>-595.02098383275791</v>
      </c>
      <c r="QM35" s="16">
        <f>$V$26</f>
        <v>458.5</v>
      </c>
      <c r="QN35" s="16">
        <f>$AF$26</f>
        <v>-597.79999999999995</v>
      </c>
      <c r="QO35" s="167">
        <f t="shared" si="565"/>
        <v>1.6722099338259033E-2</v>
      </c>
      <c r="QP35" s="34"/>
      <c r="QQ35" s="159">
        <v>3</v>
      </c>
      <c r="QR35" s="162">
        <v>4</v>
      </c>
      <c r="QS35" s="296"/>
      <c r="QT35" s="12">
        <v>60</v>
      </c>
      <c r="QU35" s="161">
        <f>(($F$16-$AT$26)*($F$16-$AX$26))/(($AP$26-$AT$26)*($AP$26-$AX$26))</f>
        <v>-3.007747975439741E-2</v>
      </c>
      <c r="QV35" s="161">
        <f>(($F$16-$AP$26)*($F$16-$AX$26))/(($AT$26-$AP$26)*($AT$26-$AX$26))</f>
        <v>0.12444285215899303</v>
      </c>
      <c r="QW35" s="161">
        <f>(($F$16-$AP$26)*($F$16-$AT$26))/(($AX$26-$AP$26)*($AX$26-$AT$26))</f>
        <v>0.90563462759540436</v>
      </c>
      <c r="QX35" s="92">
        <f>QU35*$AR$26+QV35*$AV$26+QW35*$AZ$26</f>
        <v>-517.60941750533698</v>
      </c>
      <c r="QY35" s="16">
        <f>$AP$26</f>
        <v>163.95</v>
      </c>
      <c r="QZ35" s="16">
        <f>$AZ$26</f>
        <v>-534.79999999999995</v>
      </c>
      <c r="RA35" s="167">
        <f t="shared" si="566"/>
        <v>1.9222988731454844E-2</v>
      </c>
    </row>
    <row r="36" spans="2:469" ht="15" customHeight="1">
      <c r="B36" s="320"/>
      <c r="C36" s="321"/>
      <c r="D36" s="321"/>
      <c r="E36" s="180" t="s">
        <v>324</v>
      </c>
      <c r="F36" s="169"/>
      <c r="G36" s="175" t="s">
        <v>299</v>
      </c>
      <c r="H36" s="176">
        <v>9</v>
      </c>
      <c r="I36" s="177" t="str">
        <f>I34</f>
        <v>-</v>
      </c>
      <c r="J36" s="177" t="str">
        <f>IF(ISBLANK(F36),"-",(IF(AND(F36&lt;=Input!$D$14,F36&gt;=Input!$D$17),"aprovado","reprovado")))</f>
        <v>-</v>
      </c>
      <c r="K36" s="177" t="str">
        <f>IF(ISBLANK(F36),"-",(IF(OR(F36&lt;Flange!$K$6,F36&gt;Flange!$L$6),"reprovado","aprovado")))</f>
        <v>-</v>
      </c>
      <c r="L36" s="3" t="s">
        <v>318</v>
      </c>
      <c r="M36" s="317"/>
      <c r="O36" s="159">
        <v>32</v>
      </c>
      <c r="P36" s="164" t="s">
        <v>125</v>
      </c>
      <c r="Q36" s="196" t="s">
        <v>298</v>
      </c>
      <c r="R36" s="12">
        <v>-60</v>
      </c>
      <c r="S36" s="164" t="s">
        <v>299</v>
      </c>
      <c r="T36" s="192">
        <v>11000</v>
      </c>
      <c r="U36" s="8" t="s">
        <v>71</v>
      </c>
      <c r="V36" s="101">
        <f>Gooseneck!$M$79</f>
        <v>567</v>
      </c>
      <c r="W36" s="111" t="s">
        <v>72</v>
      </c>
      <c r="X36" s="101">
        <v>0</v>
      </c>
      <c r="Y36" s="111" t="s">
        <v>72</v>
      </c>
      <c r="Z36" s="101">
        <f>Gooseneck!$M$81</f>
        <v>283.5</v>
      </c>
      <c r="AA36" s="111" t="s">
        <v>72</v>
      </c>
      <c r="AB36" s="101">
        <f>Gooseneck!$O$81</f>
        <v>645.53</v>
      </c>
      <c r="AC36" s="111" t="s">
        <v>72</v>
      </c>
      <c r="AD36" s="101">
        <v>0</v>
      </c>
      <c r="AE36" s="111" t="s">
        <v>72</v>
      </c>
      <c r="AF36" s="101">
        <f>Gooseneck!$O$80</f>
        <v>496.8</v>
      </c>
      <c r="AG36" s="165" t="s">
        <v>72</v>
      </c>
      <c r="AH36" s="166"/>
      <c r="AI36" s="159">
        <v>32</v>
      </c>
      <c r="AJ36" s="164" t="s">
        <v>125</v>
      </c>
      <c r="AK36" s="196" t="s">
        <v>298</v>
      </c>
      <c r="AL36" s="12">
        <v>-60</v>
      </c>
      <c r="AM36" s="164" t="s">
        <v>299</v>
      </c>
      <c r="AN36" s="192">
        <v>11000</v>
      </c>
      <c r="AO36" s="8" t="s">
        <v>71</v>
      </c>
      <c r="AP36" s="101">
        <f>'Conector@11000 psi'!$M$79</f>
        <v>140.06</v>
      </c>
      <c r="AQ36" s="111" t="s">
        <v>72</v>
      </c>
      <c r="AR36" s="101">
        <v>0</v>
      </c>
      <c r="AS36" s="111" t="s">
        <v>72</v>
      </c>
      <c r="AT36" s="101">
        <f>'Conector@11000 psi'!$M$81</f>
        <v>70.03</v>
      </c>
      <c r="AU36" s="111" t="s">
        <v>72</v>
      </c>
      <c r="AV36" s="101">
        <f>'Conector@11000 psi'!$O$81</f>
        <v>685.35</v>
      </c>
      <c r="AW36" s="111" t="s">
        <v>72</v>
      </c>
      <c r="AX36" s="101">
        <v>0</v>
      </c>
      <c r="AY36" s="111" t="s">
        <v>72</v>
      </c>
      <c r="AZ36" s="101">
        <f>'Conector@11000 psi'!$O$80</f>
        <v>456.9</v>
      </c>
      <c r="BA36" s="165" t="s">
        <v>72</v>
      </c>
      <c r="BB36" s="183"/>
      <c r="BC36" s="159">
        <v>8</v>
      </c>
      <c r="BD36" s="160">
        <f t="shared" si="527"/>
        <v>12.61153846153846</v>
      </c>
      <c r="BE36" s="161">
        <f t="shared" si="285"/>
        <v>-6.5088757396449703E-2</v>
      </c>
      <c r="BF36" s="161">
        <f t="shared" si="286"/>
        <v>0.28402366863905326</v>
      </c>
      <c r="BG36" s="161">
        <f t="shared" si="287"/>
        <v>0.78106508875739655</v>
      </c>
      <c r="BH36" s="26">
        <f t="shared" si="288"/>
        <v>392.41278106508878</v>
      </c>
      <c r="BJ36" s="159">
        <v>8</v>
      </c>
      <c r="BK36" s="160">
        <f t="shared" si="528"/>
        <v>15.414615384615384</v>
      </c>
      <c r="BL36" s="161">
        <f t="shared" si="289"/>
        <v>-6.5088757396449703E-2</v>
      </c>
      <c r="BM36" s="161">
        <f t="shared" si="290"/>
        <v>0.28402366863905326</v>
      </c>
      <c r="BN36" s="161">
        <f t="shared" si="291"/>
        <v>0.78106508875739644</v>
      </c>
      <c r="BO36" s="26">
        <f t="shared" si="292"/>
        <v>282.69869822485208</v>
      </c>
      <c r="BQ36" s="159">
        <v>8</v>
      </c>
      <c r="BR36" s="160">
        <f t="shared" si="529"/>
        <v>18.216923076923077</v>
      </c>
      <c r="BS36" s="161">
        <f t="shared" si="293"/>
        <v>-6.5088757396449703E-2</v>
      </c>
      <c r="BT36" s="161">
        <f t="shared" si="294"/>
        <v>0.28402366863905326</v>
      </c>
      <c r="BU36" s="161">
        <f t="shared" si="295"/>
        <v>0.78106508875739644</v>
      </c>
      <c r="BV36" s="26">
        <f t="shared" si="296"/>
        <v>172.98276923076924</v>
      </c>
      <c r="BX36" s="159">
        <v>8</v>
      </c>
      <c r="BY36" s="160">
        <f t="shared" si="530"/>
        <v>9.8092307692307692</v>
      </c>
      <c r="BZ36" s="161">
        <f t="shared" si="297"/>
        <v>-6.5088757396449703E-2</v>
      </c>
      <c r="CA36" s="161">
        <f t="shared" si="298"/>
        <v>0.28402366863905326</v>
      </c>
      <c r="CB36" s="161">
        <f t="shared" si="299"/>
        <v>0.78106508875739644</v>
      </c>
      <c r="CC36" s="26">
        <f t="shared" si="300"/>
        <v>502.12970414201186</v>
      </c>
      <c r="CE36" s="159">
        <v>8</v>
      </c>
      <c r="CF36" s="160">
        <f t="shared" si="531"/>
        <v>7.0069230769230773</v>
      </c>
      <c r="CG36" s="161">
        <f t="shared" si="301"/>
        <v>-6.5088757396449703E-2</v>
      </c>
      <c r="CH36" s="161">
        <f t="shared" si="302"/>
        <v>0.28402366863905332</v>
      </c>
      <c r="CI36" s="161">
        <f t="shared" si="303"/>
        <v>0.78106508875739644</v>
      </c>
      <c r="CJ36" s="26">
        <f t="shared" si="304"/>
        <v>611.83668639053258</v>
      </c>
      <c r="CL36" s="159">
        <v>8</v>
      </c>
      <c r="CM36" s="160">
        <f t="shared" si="532"/>
        <v>4.203846153846154</v>
      </c>
      <c r="CN36" s="161">
        <f t="shared" si="305"/>
        <v>-6.5088757396449703E-2</v>
      </c>
      <c r="CO36" s="161">
        <f t="shared" si="306"/>
        <v>0.28402366863905326</v>
      </c>
      <c r="CP36" s="161">
        <f t="shared" si="307"/>
        <v>0.78106508875739655</v>
      </c>
      <c r="CQ36" s="26">
        <f t="shared" si="308"/>
        <v>721.54508875739646</v>
      </c>
      <c r="CS36" s="159">
        <v>8</v>
      </c>
      <c r="CT36" s="160">
        <f t="shared" si="533"/>
        <v>1.4015384615384614</v>
      </c>
      <c r="CU36" s="161">
        <f t="shared" si="309"/>
        <v>-6.5088757396449703E-2</v>
      </c>
      <c r="CV36" s="161">
        <f t="shared" si="310"/>
        <v>0.28402366863905321</v>
      </c>
      <c r="CW36" s="161">
        <f t="shared" si="311"/>
        <v>0.78106508875739644</v>
      </c>
      <c r="CX36" s="26">
        <f t="shared" si="312"/>
        <v>831.24355029585786</v>
      </c>
      <c r="CZ36" s="159">
        <v>8</v>
      </c>
      <c r="DA36" s="160">
        <f t="shared" si="534"/>
        <v>-7.0069230769230773</v>
      </c>
      <c r="DB36" s="161">
        <f t="shared" si="313"/>
        <v>-6.5088757396449703E-2</v>
      </c>
      <c r="DC36" s="161">
        <f t="shared" si="314"/>
        <v>0.28402366863905332</v>
      </c>
      <c r="DD36" s="161">
        <f t="shared" si="315"/>
        <v>0.78106508875739644</v>
      </c>
      <c r="DE36" s="26">
        <f t="shared" si="316"/>
        <v>274.25325443786983</v>
      </c>
      <c r="DG36" s="159">
        <v>8</v>
      </c>
      <c r="DH36" s="160">
        <f t="shared" si="535"/>
        <v>-4.203846153846154</v>
      </c>
      <c r="DI36" s="161">
        <f t="shared" si="536"/>
        <v>-6.5088757396449703E-2</v>
      </c>
      <c r="DJ36" s="161">
        <f t="shared" si="537"/>
        <v>0.28402366863905326</v>
      </c>
      <c r="DK36" s="161">
        <f t="shared" si="317"/>
        <v>0.78106508875739655</v>
      </c>
      <c r="DL36" s="26">
        <f t="shared" si="538"/>
        <v>164.54201183431954</v>
      </c>
      <c r="DM36" s="34"/>
      <c r="DN36" s="159">
        <v>8</v>
      </c>
      <c r="DO36" s="160">
        <f t="shared" si="539"/>
        <v>-1.4015384615384614</v>
      </c>
      <c r="DP36" s="161">
        <f t="shared" si="318"/>
        <v>-6.5088757396449703E-2</v>
      </c>
      <c r="DQ36" s="161">
        <f t="shared" si="319"/>
        <v>0.28402366863905321</v>
      </c>
      <c r="DR36" s="161">
        <f t="shared" si="320"/>
        <v>0.78106508875739644</v>
      </c>
      <c r="DS36" s="26">
        <f t="shared" si="321"/>
        <v>54.844260355029576</v>
      </c>
      <c r="DT36" s="34"/>
      <c r="DU36" s="159">
        <v>8</v>
      </c>
      <c r="DV36" s="160">
        <f t="shared" si="540"/>
        <v>-9.8092307692307692</v>
      </c>
      <c r="DW36" s="161">
        <f t="shared" si="322"/>
        <v>-6.5088757396449703E-2</v>
      </c>
      <c r="DX36" s="161">
        <f t="shared" si="323"/>
        <v>0.28402366863905326</v>
      </c>
      <c r="DY36" s="161">
        <f t="shared" si="324"/>
        <v>0.78106508875739644</v>
      </c>
      <c r="DZ36" s="26">
        <f t="shared" si="325"/>
        <v>383.97869822485205</v>
      </c>
      <c r="EA36" s="34"/>
      <c r="EB36" s="159">
        <v>8</v>
      </c>
      <c r="EC36" s="160">
        <f t="shared" si="541"/>
        <v>-12.61153846153846</v>
      </c>
      <c r="ED36" s="161">
        <f t="shared" si="326"/>
        <v>-6.5088757396449703E-2</v>
      </c>
      <c r="EE36" s="161">
        <f t="shared" si="327"/>
        <v>0.28402366863905326</v>
      </c>
      <c r="EF36" s="161">
        <f t="shared" si="328"/>
        <v>0.78106508875739655</v>
      </c>
      <c r="EG36" s="26">
        <f t="shared" si="329"/>
        <v>493.6743195266273</v>
      </c>
      <c r="EH36" s="34"/>
      <c r="EI36" s="159">
        <v>8</v>
      </c>
      <c r="EJ36" s="160">
        <f t="shared" si="542"/>
        <v>-15.414615384615384</v>
      </c>
      <c r="EK36" s="161">
        <f t="shared" si="330"/>
        <v>-6.5088757396449703E-2</v>
      </c>
      <c r="EL36" s="161">
        <f t="shared" si="331"/>
        <v>0.28402366863905326</v>
      </c>
      <c r="EM36" s="161">
        <f t="shared" si="332"/>
        <v>0.78106508875739644</v>
      </c>
      <c r="EN36" s="26">
        <f t="shared" si="333"/>
        <v>603.39124260355027</v>
      </c>
      <c r="EP36" s="159">
        <v>8</v>
      </c>
      <c r="EQ36" s="160">
        <f t="shared" si="334"/>
        <v>-18.216923076923077</v>
      </c>
      <c r="ER36" s="161">
        <f t="shared" si="335"/>
        <v>-6.5088757396449703E-2</v>
      </c>
      <c r="ES36" s="161">
        <f t="shared" si="336"/>
        <v>0.28402366863905326</v>
      </c>
      <c r="ET36" s="161">
        <f t="shared" si="337"/>
        <v>0.78106508875739644</v>
      </c>
      <c r="EU36" s="26">
        <f t="shared" si="338"/>
        <v>713.10106508875731</v>
      </c>
      <c r="EW36" s="159">
        <v>8</v>
      </c>
      <c r="EX36" s="160">
        <f t="shared" si="339"/>
        <v>-7.0069230769230773</v>
      </c>
      <c r="EY36" s="161">
        <f t="shared" si="340"/>
        <v>-6.5088757396449703E-2</v>
      </c>
      <c r="EZ36" s="161">
        <f t="shared" si="341"/>
        <v>0.28402366863905332</v>
      </c>
      <c r="FA36" s="161">
        <f t="shared" si="342"/>
        <v>0.78106508875739644</v>
      </c>
      <c r="FB36" s="26">
        <f t="shared" si="343"/>
        <v>-611.81254437869825</v>
      </c>
      <c r="FD36" s="159">
        <v>8</v>
      </c>
      <c r="FE36" s="160">
        <f t="shared" si="344"/>
        <v>-4.203846153846154</v>
      </c>
      <c r="FF36" s="161">
        <f t="shared" si="345"/>
        <v>-6.5088757396449703E-2</v>
      </c>
      <c r="FG36" s="161">
        <f t="shared" si="346"/>
        <v>0.28402366863905326</v>
      </c>
      <c r="FH36" s="161">
        <f t="shared" si="347"/>
        <v>0.78106508875739655</v>
      </c>
      <c r="FI36" s="26">
        <f t="shared" si="348"/>
        <v>-721.515976331361</v>
      </c>
      <c r="FK36" s="159">
        <v>8</v>
      </c>
      <c r="FL36" s="160">
        <f t="shared" si="349"/>
        <v>-1.4015384615384614</v>
      </c>
      <c r="FM36" s="161">
        <f t="shared" si="350"/>
        <v>-6.5088757396449703E-2</v>
      </c>
      <c r="FN36" s="161">
        <f t="shared" si="351"/>
        <v>0.28402366863905321</v>
      </c>
      <c r="FO36" s="161">
        <f t="shared" si="352"/>
        <v>0.78106508875739644</v>
      </c>
      <c r="FP36" s="26">
        <f t="shared" si="353"/>
        <v>-831.2378698224851</v>
      </c>
      <c r="FR36" s="159">
        <v>8</v>
      </c>
      <c r="FS36" s="160">
        <f t="shared" si="543"/>
        <v>-9.8092307692307692</v>
      </c>
      <c r="FT36" s="161">
        <f t="shared" si="354"/>
        <v>-6.5088757396449703E-2</v>
      </c>
      <c r="FU36" s="161">
        <f t="shared" si="355"/>
        <v>0.28402366863905326</v>
      </c>
      <c r="FV36" s="161">
        <f t="shared" si="356"/>
        <v>0.78106508875739644</v>
      </c>
      <c r="FW36" s="26">
        <f t="shared" si="357"/>
        <v>-502.09775147928997</v>
      </c>
      <c r="FY36" s="159">
        <v>8</v>
      </c>
      <c r="FZ36" s="160">
        <f t="shared" si="544"/>
        <v>-12.61153846153846</v>
      </c>
      <c r="GA36" s="161">
        <f t="shared" si="545"/>
        <v>-6.5088757396449703E-2</v>
      </c>
      <c r="GB36" s="161">
        <f t="shared" si="546"/>
        <v>0.28402366863905326</v>
      </c>
      <c r="GC36" s="161">
        <f t="shared" si="547"/>
        <v>0.78106508875739655</v>
      </c>
      <c r="GD36" s="26">
        <f t="shared" si="548"/>
        <v>-392.41278106508878</v>
      </c>
      <c r="GF36" s="159">
        <v>8</v>
      </c>
      <c r="GG36" s="160">
        <f t="shared" si="549"/>
        <v>-15.414615384615384</v>
      </c>
      <c r="GH36" s="161">
        <f t="shared" si="358"/>
        <v>-6.5088757396449703E-2</v>
      </c>
      <c r="GI36" s="161">
        <f t="shared" si="359"/>
        <v>0.28402366863905326</v>
      </c>
      <c r="GJ36" s="161">
        <f t="shared" si="360"/>
        <v>0.78106508875739644</v>
      </c>
      <c r="GK36" s="26">
        <f t="shared" si="361"/>
        <v>-282.69869822485208</v>
      </c>
      <c r="GM36" s="159">
        <v>8</v>
      </c>
      <c r="GN36" s="160">
        <f t="shared" si="550"/>
        <v>-18.216923076923077</v>
      </c>
      <c r="GO36" s="161">
        <f t="shared" si="362"/>
        <v>-6.5088757396449703E-2</v>
      </c>
      <c r="GP36" s="161">
        <f t="shared" si="363"/>
        <v>0.28402366863905326</v>
      </c>
      <c r="GQ36" s="161">
        <f t="shared" si="364"/>
        <v>0.78106508875739644</v>
      </c>
      <c r="GR36" s="26">
        <f t="shared" si="365"/>
        <v>-173.0101775147929</v>
      </c>
      <c r="GT36" s="159">
        <v>8</v>
      </c>
      <c r="GU36" s="160">
        <f t="shared" si="551"/>
        <v>12.61153846153846</v>
      </c>
      <c r="GV36" s="161">
        <f t="shared" si="366"/>
        <v>-6.5088757396449703E-2</v>
      </c>
      <c r="GW36" s="161">
        <f t="shared" si="367"/>
        <v>0.28402366863905326</v>
      </c>
      <c r="GX36" s="161">
        <f t="shared" si="368"/>
        <v>0.78106508875739655</v>
      </c>
      <c r="GY36" s="26">
        <f t="shared" si="369"/>
        <v>-493.66153846153844</v>
      </c>
      <c r="HA36" s="159">
        <v>8</v>
      </c>
      <c r="HB36" s="160">
        <f t="shared" si="552"/>
        <v>15.414615384615384</v>
      </c>
      <c r="HC36" s="161">
        <f t="shared" si="370"/>
        <v>-6.5088757396449703E-2</v>
      </c>
      <c r="HD36" s="161">
        <f t="shared" si="371"/>
        <v>0.28402366863905326</v>
      </c>
      <c r="HE36" s="161">
        <f t="shared" si="372"/>
        <v>0.78106508875739644</v>
      </c>
      <c r="HF36" s="26">
        <f t="shared" si="373"/>
        <v>-603.36781065088758</v>
      </c>
      <c r="HH36" s="159">
        <v>8</v>
      </c>
      <c r="HI36" s="160">
        <f t="shared" si="374"/>
        <v>18.216923076923077</v>
      </c>
      <c r="HJ36" s="161">
        <f t="shared" si="375"/>
        <v>-6.5088757396449703E-2</v>
      </c>
      <c r="HK36" s="161">
        <f t="shared" si="376"/>
        <v>0.28402366863905326</v>
      </c>
      <c r="HL36" s="161">
        <f t="shared" si="377"/>
        <v>0.78106508875739644</v>
      </c>
      <c r="HM36" s="26">
        <f t="shared" si="378"/>
        <v>-713.10106508875731</v>
      </c>
      <c r="HO36" s="159">
        <v>8</v>
      </c>
      <c r="HP36" s="160">
        <f t="shared" si="553"/>
        <v>9.8092307692307692</v>
      </c>
      <c r="HQ36" s="161">
        <f t="shared" si="379"/>
        <v>-6.5088757396449703E-2</v>
      </c>
      <c r="HR36" s="161">
        <f t="shared" si="380"/>
        <v>0.28402366863905326</v>
      </c>
      <c r="HS36" s="161">
        <f t="shared" si="381"/>
        <v>0.78106508875739644</v>
      </c>
      <c r="HT36" s="26">
        <f t="shared" si="382"/>
        <v>-383.96094674556213</v>
      </c>
      <c r="HV36" s="159">
        <v>8</v>
      </c>
      <c r="HW36" s="160">
        <f t="shared" si="554"/>
        <v>7.0069230769230773</v>
      </c>
      <c r="HX36" s="161">
        <f t="shared" si="383"/>
        <v>-6.5088757396449703E-2</v>
      </c>
      <c r="HY36" s="161">
        <f t="shared" si="384"/>
        <v>0.28402366863905332</v>
      </c>
      <c r="HZ36" s="161">
        <f t="shared" si="385"/>
        <v>0.78106508875739644</v>
      </c>
      <c r="IA36" s="26">
        <f t="shared" si="386"/>
        <v>-274.26461538461535</v>
      </c>
      <c r="IC36" s="159">
        <v>8</v>
      </c>
      <c r="ID36" s="160">
        <f t="shared" si="387"/>
        <v>4.203846153846154</v>
      </c>
      <c r="IE36" s="161">
        <f t="shared" si="388"/>
        <v>-6.5088757396449703E-2</v>
      </c>
      <c r="IF36" s="161">
        <f t="shared" si="389"/>
        <v>0.28402366863905326</v>
      </c>
      <c r="IG36" s="161">
        <f t="shared" si="390"/>
        <v>0.78106508875739655</v>
      </c>
      <c r="IH36" s="26">
        <f t="shared" si="391"/>
        <v>-164.55053254437871</v>
      </c>
      <c r="IJ36" s="159">
        <v>8</v>
      </c>
      <c r="IK36" s="160">
        <f t="shared" si="392"/>
        <v>1.4015384615384614</v>
      </c>
      <c r="IL36" s="161">
        <f t="shared" si="393"/>
        <v>-6.5088757396449703E-2</v>
      </c>
      <c r="IM36" s="161">
        <f t="shared" si="394"/>
        <v>0.28402366863905321</v>
      </c>
      <c r="IN36" s="161">
        <f t="shared" si="395"/>
        <v>0.78106508875739644</v>
      </c>
      <c r="IO36" s="26">
        <f t="shared" si="396"/>
        <v>-54.867692307692302</v>
      </c>
      <c r="IQ36" s="159">
        <v>8</v>
      </c>
      <c r="IR36" s="160">
        <f t="shared" si="397"/>
        <v>13.576923076923077</v>
      </c>
      <c r="IS36" s="161">
        <f t="shared" si="398"/>
        <v>-6.5088757396449703E-2</v>
      </c>
      <c r="IT36" s="161">
        <f t="shared" si="399"/>
        <v>0.28402366863905326</v>
      </c>
      <c r="IU36" s="161">
        <f t="shared" si="400"/>
        <v>0.78106508875739644</v>
      </c>
      <c r="IV36" s="26">
        <f t="shared" si="401"/>
        <v>441.78035502958579</v>
      </c>
      <c r="IX36" s="159">
        <v>8</v>
      </c>
      <c r="IY36" s="160">
        <f t="shared" si="402"/>
        <v>16.379230769230769</v>
      </c>
      <c r="IZ36" s="161">
        <f t="shared" si="403"/>
        <v>-6.5088757396449703E-2</v>
      </c>
      <c r="JA36" s="161">
        <f t="shared" si="404"/>
        <v>0.28402366863905326</v>
      </c>
      <c r="JB36" s="161">
        <f t="shared" si="405"/>
        <v>0.78106508875739655</v>
      </c>
      <c r="JC36" s="26">
        <f t="shared" si="406"/>
        <v>332.13017751479288</v>
      </c>
      <c r="JE36" s="159">
        <v>8</v>
      </c>
      <c r="JF36" s="160">
        <f t="shared" si="555"/>
        <v>19.182307692307692</v>
      </c>
      <c r="JG36" s="161">
        <f t="shared" si="407"/>
        <v>-6.5088757396449703E-2</v>
      </c>
      <c r="JH36" s="161">
        <f t="shared" si="408"/>
        <v>0.28402366863905326</v>
      </c>
      <c r="JI36" s="161">
        <f t="shared" si="409"/>
        <v>0.78106508875739655</v>
      </c>
      <c r="JJ36" s="26">
        <f t="shared" si="410"/>
        <v>222.40260355029585</v>
      </c>
      <c r="JL36" s="159">
        <v>8</v>
      </c>
      <c r="JM36" s="160">
        <f t="shared" si="411"/>
        <v>10.773846153846154</v>
      </c>
      <c r="JN36" s="161">
        <f t="shared" si="412"/>
        <v>-6.5088757396449703E-2</v>
      </c>
      <c r="JO36" s="161">
        <f t="shared" si="413"/>
        <v>0.28402366863905326</v>
      </c>
      <c r="JP36" s="161">
        <f t="shared" si="414"/>
        <v>0.78106508875739644</v>
      </c>
      <c r="JQ36" s="26">
        <f t="shared" si="415"/>
        <v>551.52426035502958</v>
      </c>
      <c r="JS36" s="159">
        <v>8</v>
      </c>
      <c r="JT36" s="160">
        <f t="shared" si="416"/>
        <v>7.9723076923076928</v>
      </c>
      <c r="JU36" s="161">
        <f t="shared" si="417"/>
        <v>-6.508875739644969E-2</v>
      </c>
      <c r="JV36" s="161">
        <f t="shared" si="418"/>
        <v>0.28402366863905326</v>
      </c>
      <c r="JW36" s="161">
        <f t="shared" si="419"/>
        <v>0.78106508875739633</v>
      </c>
      <c r="JX36" s="26">
        <f t="shared" si="420"/>
        <v>661.23905325443775</v>
      </c>
      <c r="JZ36" s="159">
        <v>8</v>
      </c>
      <c r="KA36" s="160">
        <f t="shared" si="556"/>
        <v>5.1684615384615382</v>
      </c>
      <c r="KB36" s="161">
        <f t="shared" si="421"/>
        <v>-6.5088757396449717E-2</v>
      </c>
      <c r="KC36" s="161">
        <f t="shared" si="422"/>
        <v>0.28402366863905332</v>
      </c>
      <c r="KD36" s="161">
        <f t="shared" si="423"/>
        <v>0.78106508875739655</v>
      </c>
      <c r="KE36" s="26">
        <f t="shared" si="424"/>
        <v>770.93964497041429</v>
      </c>
      <c r="KG36" s="159">
        <v>8</v>
      </c>
      <c r="KH36" s="160">
        <f t="shared" si="425"/>
        <v>2.3661538461538463</v>
      </c>
      <c r="KI36" s="161">
        <f t="shared" si="426"/>
        <v>-6.5088757396449703E-2</v>
      </c>
      <c r="KJ36" s="161">
        <f t="shared" si="427"/>
        <v>0.28402366863905321</v>
      </c>
      <c r="KK36" s="161">
        <f t="shared" si="428"/>
        <v>0.78106508875739644</v>
      </c>
      <c r="KL36" s="26">
        <f t="shared" si="429"/>
        <v>880.6168047337278</v>
      </c>
      <c r="KN36" s="159">
        <v>8</v>
      </c>
      <c r="KO36" s="160">
        <f t="shared" si="557"/>
        <v>-7.9715384615384615</v>
      </c>
      <c r="KP36" s="161">
        <f t="shared" si="430"/>
        <v>-6.5088757396449717E-2</v>
      </c>
      <c r="KQ36" s="161">
        <f t="shared" si="431"/>
        <v>0.28402366863905326</v>
      </c>
      <c r="KR36" s="161">
        <f t="shared" si="432"/>
        <v>0.78106508875739644</v>
      </c>
      <c r="KS36" s="26">
        <f t="shared" si="433"/>
        <v>312.00994082840236</v>
      </c>
      <c r="KU36" s="159">
        <v>8</v>
      </c>
      <c r="KV36" s="160">
        <f t="shared" si="558"/>
        <v>-5.1692307692307695</v>
      </c>
      <c r="KW36" s="161">
        <f t="shared" si="434"/>
        <v>-6.5088757396449703E-2</v>
      </c>
      <c r="KX36" s="161">
        <f t="shared" si="435"/>
        <v>0.28402366863905326</v>
      </c>
      <c r="KY36" s="161">
        <f t="shared" si="436"/>
        <v>0.78106508875739644</v>
      </c>
      <c r="KZ36" s="26">
        <f t="shared" si="437"/>
        <v>202.35408284023669</v>
      </c>
      <c r="LB36" s="159">
        <v>8</v>
      </c>
      <c r="LC36" s="160">
        <f t="shared" si="438"/>
        <v>-2.3669230769230767</v>
      </c>
      <c r="LD36" s="161">
        <f t="shared" si="439"/>
        <v>-6.5088757396449703E-2</v>
      </c>
      <c r="LE36" s="161">
        <f t="shared" si="440"/>
        <v>0.28402366863905326</v>
      </c>
      <c r="LF36" s="161">
        <f t="shared" si="441"/>
        <v>0.78106508875739655</v>
      </c>
      <c r="LG36" s="26">
        <f t="shared" si="442"/>
        <v>92.623668639053264</v>
      </c>
      <c r="LI36" s="159">
        <v>8</v>
      </c>
      <c r="LJ36" s="160">
        <f t="shared" si="443"/>
        <v>-10.773846153846154</v>
      </c>
      <c r="LK36" s="161">
        <f t="shared" si="444"/>
        <v>-6.5088757396449703E-2</v>
      </c>
      <c r="LL36" s="161">
        <f t="shared" si="445"/>
        <v>0.28402366863905326</v>
      </c>
      <c r="LM36" s="161">
        <f t="shared" si="446"/>
        <v>0.78106508875739644</v>
      </c>
      <c r="LN36" s="26">
        <f t="shared" si="447"/>
        <v>421.7623668639053</v>
      </c>
      <c r="LP36" s="159">
        <v>8</v>
      </c>
      <c r="LQ36" s="160">
        <f t="shared" si="448"/>
        <v>-13.576923076923077</v>
      </c>
      <c r="LR36" s="161">
        <f t="shared" si="449"/>
        <v>-6.5088757396449703E-2</v>
      </c>
      <c r="LS36" s="161">
        <f t="shared" si="450"/>
        <v>0.28402366863905326</v>
      </c>
      <c r="LT36" s="161">
        <f t="shared" si="451"/>
        <v>0.78106508875739644</v>
      </c>
      <c r="LU36" s="26">
        <f t="shared" si="452"/>
        <v>531.45443786982253</v>
      </c>
      <c r="LW36" s="159">
        <v>8</v>
      </c>
      <c r="LX36" s="160">
        <f t="shared" si="453"/>
        <v>-16.379230769230769</v>
      </c>
      <c r="LY36" s="161">
        <f t="shared" si="454"/>
        <v>-6.5088757396449703E-2</v>
      </c>
      <c r="LZ36" s="161">
        <f t="shared" si="455"/>
        <v>0.28402366863905326</v>
      </c>
      <c r="MA36" s="161">
        <f t="shared" si="456"/>
        <v>0.78106508875739655</v>
      </c>
      <c r="MB36" s="26">
        <f t="shared" si="457"/>
        <v>641.16355029585804</v>
      </c>
      <c r="MD36" s="159">
        <v>8</v>
      </c>
      <c r="ME36" s="160">
        <f t="shared" si="458"/>
        <v>-19.182307692307692</v>
      </c>
      <c r="MF36" s="161">
        <f t="shared" si="459"/>
        <v>-6.5088757396449703E-2</v>
      </c>
      <c r="MG36" s="161">
        <f t="shared" si="460"/>
        <v>0.28402366863905326</v>
      </c>
      <c r="MH36" s="161">
        <f t="shared" si="461"/>
        <v>0.78106508875739655</v>
      </c>
      <c r="MI36" s="26">
        <f t="shared" si="462"/>
        <v>750.84355029585811</v>
      </c>
      <c r="MK36" s="159">
        <v>8</v>
      </c>
      <c r="ML36" s="160">
        <f t="shared" si="463"/>
        <v>-7.9715384615384615</v>
      </c>
      <c r="MM36" s="161">
        <f t="shared" si="464"/>
        <v>-6.5088757396449717E-2</v>
      </c>
      <c r="MN36" s="161">
        <f t="shared" si="465"/>
        <v>0.28402366863905326</v>
      </c>
      <c r="MO36" s="161">
        <f t="shared" si="466"/>
        <v>0.78106508875739644</v>
      </c>
      <c r="MP36" s="26">
        <f t="shared" si="467"/>
        <v>-661.2333727810651</v>
      </c>
      <c r="MR36" s="159">
        <v>8</v>
      </c>
      <c r="MS36" s="160">
        <f t="shared" si="468"/>
        <v>-5.1692307692307695</v>
      </c>
      <c r="MT36" s="161">
        <f t="shared" si="469"/>
        <v>-6.5088757396449703E-2</v>
      </c>
      <c r="MU36" s="161">
        <f t="shared" si="470"/>
        <v>0.28402366863905326</v>
      </c>
      <c r="MV36" s="161">
        <f t="shared" si="471"/>
        <v>0.78106508875739644</v>
      </c>
      <c r="MW36" s="26">
        <f t="shared" si="472"/>
        <v>-770.91834319526629</v>
      </c>
      <c r="MY36" s="159">
        <v>8</v>
      </c>
      <c r="MZ36" s="160">
        <f t="shared" si="473"/>
        <v>-2.3669230769230767</v>
      </c>
      <c r="NA36" s="161">
        <f t="shared" si="559"/>
        <v>-6.5088757396449703E-2</v>
      </c>
      <c r="NB36" s="161">
        <f t="shared" si="560"/>
        <v>0.28402366863905326</v>
      </c>
      <c r="NC36" s="161">
        <f t="shared" si="561"/>
        <v>0.78106508875739655</v>
      </c>
      <c r="ND36" s="26">
        <f t="shared" si="562"/>
        <v>-880.63029585798824</v>
      </c>
      <c r="NF36" s="159">
        <v>8</v>
      </c>
      <c r="NG36" s="160">
        <f t="shared" si="474"/>
        <v>-10.773846153846154</v>
      </c>
      <c r="NH36" s="161">
        <f t="shared" si="475"/>
        <v>-6.5088757396449703E-2</v>
      </c>
      <c r="NI36" s="161">
        <f t="shared" si="476"/>
        <v>0.28402366863905326</v>
      </c>
      <c r="NJ36" s="161">
        <f t="shared" si="477"/>
        <v>0.78106508875739644</v>
      </c>
      <c r="NK36" s="26">
        <f t="shared" si="478"/>
        <v>-551.50508875739638</v>
      </c>
      <c r="NM36" s="159">
        <v>8</v>
      </c>
      <c r="NN36" s="160">
        <f t="shared" si="479"/>
        <v>-13.576923076923077</v>
      </c>
      <c r="NO36" s="161">
        <f t="shared" si="480"/>
        <v>-6.5088757396449703E-2</v>
      </c>
      <c r="NP36" s="161">
        <f t="shared" si="481"/>
        <v>0.28402366863905326</v>
      </c>
      <c r="NQ36" s="161">
        <f t="shared" si="482"/>
        <v>0.78106508875739644</v>
      </c>
      <c r="NR36" s="26">
        <f t="shared" si="483"/>
        <v>-441.78035502958579</v>
      </c>
      <c r="NT36" s="159">
        <v>8</v>
      </c>
      <c r="NU36" s="160">
        <f t="shared" si="484"/>
        <v>-16.379230769230769</v>
      </c>
      <c r="NV36" s="161">
        <f t="shared" si="485"/>
        <v>-6.5088757396449703E-2</v>
      </c>
      <c r="NW36" s="161">
        <f t="shared" si="486"/>
        <v>0.28402366863905326</v>
      </c>
      <c r="NX36" s="161">
        <f t="shared" si="487"/>
        <v>0.78106508875739655</v>
      </c>
      <c r="NY36" s="26">
        <f t="shared" si="488"/>
        <v>-332.12733727810655</v>
      </c>
      <c r="OA36" s="159">
        <v>8</v>
      </c>
      <c r="OB36" s="160">
        <f t="shared" si="489"/>
        <v>-19.182307692307692</v>
      </c>
      <c r="OC36" s="161">
        <f t="shared" si="490"/>
        <v>-6.5088757396449703E-2</v>
      </c>
      <c r="OD36" s="161">
        <f t="shared" si="491"/>
        <v>0.28402366863905326</v>
      </c>
      <c r="OE36" s="161">
        <f t="shared" si="492"/>
        <v>0.78106508875739655</v>
      </c>
      <c r="OF36" s="26">
        <f t="shared" si="493"/>
        <v>-222.37065088757399</v>
      </c>
      <c r="OH36" s="159">
        <v>8</v>
      </c>
      <c r="OI36" s="160">
        <f t="shared" si="494"/>
        <v>13.576923076923077</v>
      </c>
      <c r="OJ36" s="161">
        <f t="shared" si="495"/>
        <v>-6.5088757396449703E-2</v>
      </c>
      <c r="OK36" s="161">
        <f t="shared" si="496"/>
        <v>0.28402366863905326</v>
      </c>
      <c r="OL36" s="161">
        <f t="shared" si="497"/>
        <v>0.78106508875739644</v>
      </c>
      <c r="OM36" s="26">
        <f t="shared" si="498"/>
        <v>-531.45443786982253</v>
      </c>
      <c r="OO36" s="159">
        <v>8</v>
      </c>
      <c r="OP36" s="160">
        <f t="shared" si="499"/>
        <v>16.379230769230769</v>
      </c>
      <c r="OQ36" s="161">
        <f t="shared" si="500"/>
        <v>-6.5088757396449703E-2</v>
      </c>
      <c r="OR36" s="161">
        <f t="shared" si="501"/>
        <v>0.28402366863905326</v>
      </c>
      <c r="OS36" s="161">
        <f t="shared" si="502"/>
        <v>0.78106508875739655</v>
      </c>
      <c r="OT36" s="26">
        <f t="shared" si="503"/>
        <v>-641.15360946745568</v>
      </c>
      <c r="OV36" s="159">
        <v>8</v>
      </c>
      <c r="OW36" s="160">
        <f t="shared" si="504"/>
        <v>19.182307692307692</v>
      </c>
      <c r="OX36" s="161">
        <f t="shared" si="505"/>
        <v>-6.5088757396449703E-2</v>
      </c>
      <c r="OY36" s="161">
        <f t="shared" si="506"/>
        <v>0.28402366863905326</v>
      </c>
      <c r="OZ36" s="161">
        <f t="shared" si="507"/>
        <v>0.78106508875739655</v>
      </c>
      <c r="PA36" s="26">
        <f t="shared" si="508"/>
        <v>-750.85988165680487</v>
      </c>
      <c r="PC36" s="159">
        <v>8</v>
      </c>
      <c r="PD36" s="160">
        <f t="shared" si="563"/>
        <v>10.773846153846154</v>
      </c>
      <c r="PE36" s="161">
        <f t="shared" si="509"/>
        <v>-6.5088757396449703E-2</v>
      </c>
      <c r="PF36" s="161">
        <f t="shared" si="510"/>
        <v>0.28402366863905326</v>
      </c>
      <c r="PG36" s="161">
        <f t="shared" si="511"/>
        <v>0.78106508875739644</v>
      </c>
      <c r="PH36" s="26">
        <f t="shared" si="512"/>
        <v>-421.75455621301774</v>
      </c>
      <c r="PJ36" s="159">
        <v>8</v>
      </c>
      <c r="PK36" s="160">
        <f t="shared" si="564"/>
        <v>7.9723076923076928</v>
      </c>
      <c r="PL36" s="161">
        <f t="shared" si="513"/>
        <v>-6.508875739644969E-2</v>
      </c>
      <c r="PM36" s="161">
        <f t="shared" si="514"/>
        <v>0.28402366863905326</v>
      </c>
      <c r="PN36" s="161">
        <f t="shared" si="515"/>
        <v>0.78106508875739633</v>
      </c>
      <c r="PO36" s="26">
        <f t="shared" si="516"/>
        <v>-312.02130177514783</v>
      </c>
      <c r="PQ36" s="159">
        <v>8</v>
      </c>
      <c r="PR36" s="160">
        <f t="shared" si="517"/>
        <v>5.1684615384615382</v>
      </c>
      <c r="PS36" s="161">
        <f t="shared" si="518"/>
        <v>-6.5088757396449717E-2</v>
      </c>
      <c r="PT36" s="161">
        <f t="shared" si="519"/>
        <v>0.28402366863905332</v>
      </c>
      <c r="PU36" s="161">
        <f t="shared" si="520"/>
        <v>0.78106508875739655</v>
      </c>
      <c r="PV36" s="26">
        <f t="shared" si="521"/>
        <v>-202.35408284023671</v>
      </c>
      <c r="PX36" s="159">
        <v>8</v>
      </c>
      <c r="PY36" s="160">
        <f t="shared" si="522"/>
        <v>2.3661538461538463</v>
      </c>
      <c r="PZ36" s="161">
        <f t="shared" si="523"/>
        <v>-6.5088757396449703E-2</v>
      </c>
      <c r="QA36" s="161">
        <f t="shared" si="524"/>
        <v>0.28402366863905321</v>
      </c>
      <c r="QB36" s="161">
        <f t="shared" si="525"/>
        <v>0.78106508875739644</v>
      </c>
      <c r="QC36" s="26">
        <f t="shared" si="526"/>
        <v>-92.600236686390531</v>
      </c>
      <c r="QE36" s="159">
        <v>3</v>
      </c>
      <c r="QF36" s="162">
        <v>1</v>
      </c>
      <c r="QG36" s="297" t="s">
        <v>15</v>
      </c>
      <c r="QH36" s="12">
        <v>120</v>
      </c>
      <c r="QI36" s="161">
        <f>(($F$16-$Z$6)*($F$16-$AD$6))/(($V$6-$Z$6)*($V$6-$AD$6))</f>
        <v>-1.0111626280701542E-2</v>
      </c>
      <c r="QJ36" s="161">
        <f>(($F$16-$V$6)*($F$16-$AD$6))/(($Z$6-$V$6)*($Z$6-$AD$6))</f>
        <v>4.0872913624841037E-2</v>
      </c>
      <c r="QK36" s="161">
        <f>(($F$16-$V$6)*($F$16-$Z$6))/(($AD$6-$V$6)*($AD$6-$Z$6))</f>
        <v>0.96923871265586048</v>
      </c>
      <c r="QL36" s="92">
        <f>QI36*$X$6+QJ36*$AB$6+QK36*$AF$6</f>
        <v>256.65085043676612</v>
      </c>
      <c r="QM36" s="16">
        <f>$V$6</f>
        <v>510.42</v>
      </c>
      <c r="QN36" s="16">
        <f>$AF$6</f>
        <v>247.2</v>
      </c>
      <c r="QO36" s="167">
        <f t="shared" si="565"/>
        <v>3.8768622753702853E-2</v>
      </c>
      <c r="QP36" s="34"/>
      <c r="QQ36" s="159">
        <v>3</v>
      </c>
      <c r="QR36" s="162">
        <v>1</v>
      </c>
      <c r="QS36" s="297" t="s">
        <v>15</v>
      </c>
      <c r="QT36" s="12">
        <v>120</v>
      </c>
      <c r="QU36" s="161">
        <f>(($F$16-$AT$6)*($F$16-$AX$6))/(($AP$6-$AT$6)*($AP$6-$AX$6))</f>
        <v>-2.4915472416491821E-2</v>
      </c>
      <c r="QV36" s="161">
        <f>(($F$16-$AP$6)*($F$16-$AX$6))/(($AT$6-$AP$6)*($AT$6-$AX$6))</f>
        <v>0.10242837983473023</v>
      </c>
      <c r="QW36" s="161">
        <f>(($F$16-$AP$6)*($F$16-$AT$6))/(($AX$6-$AP$6)*($AX$6-$AT$6))</f>
        <v>0.92248709258176154</v>
      </c>
      <c r="QX36" s="92">
        <f>QU36*$AR$6+QV36*$AV$6+QW36*$AZ$6</f>
        <v>216.18117234574373</v>
      </c>
      <c r="QY36" s="16">
        <f>$AP$6</f>
        <v>200.39</v>
      </c>
      <c r="QZ36" s="16">
        <f>$AZ$6</f>
        <v>178.26</v>
      </c>
      <c r="RA36" s="167">
        <f t="shared" si="566"/>
        <v>4.602620983147749E-2</v>
      </c>
    </row>
    <row r="37" spans="2:469" ht="15" customHeight="1">
      <c r="B37" s="322">
        <v>6</v>
      </c>
      <c r="C37" s="312" t="s">
        <v>387</v>
      </c>
      <c r="D37" s="312" t="s">
        <v>321</v>
      </c>
      <c r="E37" s="180" t="s">
        <v>322</v>
      </c>
      <c r="F37" s="169"/>
      <c r="G37" s="175" t="s">
        <v>72</v>
      </c>
      <c r="H37" s="176">
        <v>10</v>
      </c>
      <c r="I37" s="177" t="str">
        <f xml:space="preserve"> IF(AND(F37&gt;0,F38&gt;0),1,(IF(AND(F37&lt;0,F38&gt;0),2,(IF(AND(F37&lt;0,F38&lt;0),3,(IF(AND(F37&gt;0,F38&lt;0),4,"-")))))))</f>
        <v>-</v>
      </c>
      <c r="J37" s="178" t="s">
        <v>318</v>
      </c>
      <c r="K37" s="177" t="str">
        <f>IF(OR(ISBLANK(F37),I37="-"),"-",(IF(OR(I37=1,I37=4), (IF(F37&lt;=(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,(IF(F37&g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)))</f>
        <v>-</v>
      </c>
      <c r="L37" s="179" t="str">
        <f>IF(OR(ISBLANK(F37),I37="-"),"-",(IF(OR(I37=1,I37=4), (IF(F37&lt;=(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,(IF(F37&g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)))</f>
        <v>-</v>
      </c>
      <c r="M37" s="315" t="str">
        <f>IF(OR(ISBLANK(F37),ISBLANK(F38),ISBLANK(F39)),"-", (IF(OR(J37="reprovado", K37="reprovado", L37="reprovado",J38="reprovado", K38="reprovado", L38="reprovado",J39="reprovado",K39="reprovado", L39="reprovado"),"reprovado","aprovado")))</f>
        <v>-</v>
      </c>
      <c r="O37" s="159">
        <v>33</v>
      </c>
      <c r="P37" s="164" t="s">
        <v>114</v>
      </c>
      <c r="Q37" s="196" t="s">
        <v>298</v>
      </c>
      <c r="R37" s="12">
        <v>-120</v>
      </c>
      <c r="S37" s="164" t="s">
        <v>299</v>
      </c>
      <c r="T37" s="192">
        <v>11000</v>
      </c>
      <c r="U37" s="8" t="s">
        <v>71</v>
      </c>
      <c r="V37" s="101">
        <f>Gooseneck!$M$70</f>
        <v>517.14</v>
      </c>
      <c r="W37" s="111" t="s">
        <v>72</v>
      </c>
      <c r="X37" s="101">
        <v>0</v>
      </c>
      <c r="Y37" s="111" t="s">
        <v>72</v>
      </c>
      <c r="Z37" s="101">
        <f>Gooseneck!$M$76</f>
        <v>258.57</v>
      </c>
      <c r="AA37" s="111" t="s">
        <v>72</v>
      </c>
      <c r="AB37" s="101">
        <f>Gooseneck!$O$76</f>
        <v>700.31</v>
      </c>
      <c r="AC37" s="111" t="s">
        <v>72</v>
      </c>
      <c r="AD37" s="101">
        <v>0</v>
      </c>
      <c r="AE37" s="111" t="s">
        <v>72</v>
      </c>
      <c r="AF37" s="101">
        <f>Gooseneck!$O$73</f>
        <v>564.48</v>
      </c>
      <c r="AG37" s="165" t="s">
        <v>72</v>
      </c>
      <c r="AH37" s="166"/>
      <c r="AI37" s="159">
        <v>33</v>
      </c>
      <c r="AJ37" s="164" t="s">
        <v>114</v>
      </c>
      <c r="AK37" s="196" t="s">
        <v>298</v>
      </c>
      <c r="AL37" s="12">
        <v>-120</v>
      </c>
      <c r="AM37" s="164" t="s">
        <v>299</v>
      </c>
      <c r="AN37" s="192">
        <v>11000</v>
      </c>
      <c r="AO37" s="8" t="s">
        <v>71</v>
      </c>
      <c r="AP37" s="101">
        <f>'Conector@11000 psi'!$M$70</f>
        <v>103.64</v>
      </c>
      <c r="AQ37" s="111" t="s">
        <v>72</v>
      </c>
      <c r="AR37" s="101">
        <v>0</v>
      </c>
      <c r="AS37" s="111" t="s">
        <v>72</v>
      </c>
      <c r="AT37" s="101">
        <f>'Conector@11000 psi'!$M$76</f>
        <v>51.82</v>
      </c>
      <c r="AU37" s="111" t="s">
        <v>72</v>
      </c>
      <c r="AV37" s="101">
        <f>'Conector@11000 psi'!$O$76</f>
        <v>744.8</v>
      </c>
      <c r="AW37" s="111" t="s">
        <v>72</v>
      </c>
      <c r="AX37" s="101">
        <v>0</v>
      </c>
      <c r="AY37" s="111" t="s">
        <v>72</v>
      </c>
      <c r="AZ37" s="101">
        <f>'Conector@11000 psi'!$O$73</f>
        <v>575.75</v>
      </c>
      <c r="BA37" s="165" t="s">
        <v>72</v>
      </c>
      <c r="BB37" s="183"/>
      <c r="BC37" s="159">
        <v>9</v>
      </c>
      <c r="BD37" s="160">
        <f t="shared" si="527"/>
        <v>13.6625</v>
      </c>
      <c r="BE37" s="161">
        <f t="shared" si="285"/>
        <v>-6.9444444444444448E-2</v>
      </c>
      <c r="BF37" s="161">
        <f t="shared" si="286"/>
        <v>0.30555555555555552</v>
      </c>
      <c r="BG37" s="161">
        <f t="shared" si="287"/>
        <v>0.76388888888888895</v>
      </c>
      <c r="BH37" s="26">
        <f t="shared" si="288"/>
        <v>399.46500000000003</v>
      </c>
      <c r="BJ37" s="159">
        <v>9</v>
      </c>
      <c r="BK37" s="160">
        <f t="shared" si="528"/>
        <v>16.699166666666667</v>
      </c>
      <c r="BL37" s="161">
        <f t="shared" si="289"/>
        <v>-6.9444444444444461E-2</v>
      </c>
      <c r="BM37" s="161">
        <f t="shared" si="290"/>
        <v>0.30555555555555558</v>
      </c>
      <c r="BN37" s="161">
        <f t="shared" si="291"/>
        <v>0.76388888888888895</v>
      </c>
      <c r="BO37" s="26">
        <f t="shared" si="292"/>
        <v>290.51305555555558</v>
      </c>
      <c r="BQ37" s="159">
        <v>9</v>
      </c>
      <c r="BR37" s="160">
        <f t="shared" si="529"/>
        <v>19.734999999999999</v>
      </c>
      <c r="BS37" s="161">
        <f t="shared" si="293"/>
        <v>-6.9444444444444448E-2</v>
      </c>
      <c r="BT37" s="161">
        <f t="shared" si="294"/>
        <v>0.30555555555555552</v>
      </c>
      <c r="BU37" s="161">
        <f t="shared" si="295"/>
        <v>0.76388888888888884</v>
      </c>
      <c r="BV37" s="26">
        <f t="shared" si="296"/>
        <v>181.55836111111111</v>
      </c>
      <c r="BX37" s="159">
        <v>9</v>
      </c>
      <c r="BY37" s="160">
        <f t="shared" si="530"/>
        <v>10.626666666666667</v>
      </c>
      <c r="BZ37" s="161">
        <f t="shared" si="297"/>
        <v>-6.9444444444444448E-2</v>
      </c>
      <c r="CA37" s="161">
        <f t="shared" si="298"/>
        <v>0.30555555555555552</v>
      </c>
      <c r="CB37" s="161">
        <f t="shared" si="299"/>
        <v>0.76388888888888895</v>
      </c>
      <c r="CC37" s="26">
        <f t="shared" si="300"/>
        <v>508.42000000000007</v>
      </c>
      <c r="CE37" s="159">
        <v>9</v>
      </c>
      <c r="CF37" s="160">
        <f t="shared" si="531"/>
        <v>7.5908333333333333</v>
      </c>
      <c r="CG37" s="161">
        <f t="shared" si="301"/>
        <v>-6.9444444444444434E-2</v>
      </c>
      <c r="CH37" s="161">
        <f t="shared" si="302"/>
        <v>0.30555555555555552</v>
      </c>
      <c r="CI37" s="161">
        <f t="shared" si="303"/>
        <v>0.76388888888888884</v>
      </c>
      <c r="CJ37" s="26">
        <f t="shared" si="304"/>
        <v>617.36583333333328</v>
      </c>
      <c r="CL37" s="159">
        <v>9</v>
      </c>
      <c r="CM37" s="160">
        <f t="shared" si="532"/>
        <v>4.5541666666666663</v>
      </c>
      <c r="CN37" s="161">
        <f t="shared" si="305"/>
        <v>-6.9444444444444434E-2</v>
      </c>
      <c r="CO37" s="161">
        <f t="shared" si="306"/>
        <v>0.30555555555555552</v>
      </c>
      <c r="CP37" s="161">
        <f t="shared" si="307"/>
        <v>0.76388888888888884</v>
      </c>
      <c r="CQ37" s="26">
        <f t="shared" si="308"/>
        <v>726.31166666666661</v>
      </c>
      <c r="CS37" s="159">
        <v>9</v>
      </c>
      <c r="CT37" s="160">
        <f t="shared" si="533"/>
        <v>1.5183333333333333</v>
      </c>
      <c r="CU37" s="161">
        <f t="shared" si="309"/>
        <v>-6.9444444444444448E-2</v>
      </c>
      <c r="CV37" s="161">
        <f t="shared" si="310"/>
        <v>0.30555555555555552</v>
      </c>
      <c r="CW37" s="161">
        <f t="shared" si="311"/>
        <v>0.76388888888888873</v>
      </c>
      <c r="CX37" s="26">
        <f t="shared" si="312"/>
        <v>835.24833333333322</v>
      </c>
      <c r="CZ37" s="159">
        <v>9</v>
      </c>
      <c r="DA37" s="160">
        <f t="shared" si="534"/>
        <v>-7.5908333333333333</v>
      </c>
      <c r="DB37" s="161">
        <f t="shared" si="313"/>
        <v>-6.9444444444444434E-2</v>
      </c>
      <c r="DC37" s="161">
        <f t="shared" si="314"/>
        <v>0.30555555555555552</v>
      </c>
      <c r="DD37" s="161">
        <f t="shared" si="315"/>
        <v>0.76388888888888884</v>
      </c>
      <c r="DE37" s="26">
        <f t="shared" si="316"/>
        <v>272.34777777777776</v>
      </c>
      <c r="DG37" s="159">
        <v>9</v>
      </c>
      <c r="DH37" s="160">
        <f t="shared" si="535"/>
        <v>-4.5541666666666663</v>
      </c>
      <c r="DI37" s="161">
        <f t="shared" si="536"/>
        <v>-6.9444444444444434E-2</v>
      </c>
      <c r="DJ37" s="161">
        <f t="shared" si="537"/>
        <v>0.30555555555555552</v>
      </c>
      <c r="DK37" s="161">
        <f t="shared" si="317"/>
        <v>0.76388888888888884</v>
      </c>
      <c r="DL37" s="26">
        <f t="shared" si="538"/>
        <v>163.39888888888888</v>
      </c>
      <c r="DM37" s="34"/>
      <c r="DN37" s="159">
        <v>9</v>
      </c>
      <c r="DO37" s="160">
        <f t="shared" si="539"/>
        <v>-1.5183333333333333</v>
      </c>
      <c r="DP37" s="161">
        <f t="shared" si="318"/>
        <v>-6.9444444444444448E-2</v>
      </c>
      <c r="DQ37" s="161">
        <f t="shared" si="319"/>
        <v>0.30555555555555552</v>
      </c>
      <c r="DR37" s="161">
        <f t="shared" si="320"/>
        <v>0.76388888888888873</v>
      </c>
      <c r="DS37" s="26">
        <f t="shared" si="321"/>
        <v>54.46374999999999</v>
      </c>
      <c r="DT37" s="34"/>
      <c r="DU37" s="159">
        <v>9</v>
      </c>
      <c r="DV37" s="160">
        <f t="shared" si="540"/>
        <v>-10.626666666666667</v>
      </c>
      <c r="DW37" s="161">
        <f t="shared" si="322"/>
        <v>-6.9444444444444448E-2</v>
      </c>
      <c r="DX37" s="161">
        <f t="shared" si="323"/>
        <v>0.30555555555555552</v>
      </c>
      <c r="DY37" s="161">
        <f t="shared" si="324"/>
        <v>0.76388888888888895</v>
      </c>
      <c r="DZ37" s="26">
        <f t="shared" si="325"/>
        <v>381.31194444444446</v>
      </c>
      <c r="EA37" s="34"/>
      <c r="EB37" s="159">
        <v>9</v>
      </c>
      <c r="EC37" s="160">
        <f t="shared" si="541"/>
        <v>-13.6625</v>
      </c>
      <c r="ED37" s="161">
        <f t="shared" si="326"/>
        <v>-6.9444444444444448E-2</v>
      </c>
      <c r="EE37" s="161">
        <f t="shared" si="327"/>
        <v>0.30555555555555552</v>
      </c>
      <c r="EF37" s="161">
        <f t="shared" si="328"/>
        <v>0.76388888888888895</v>
      </c>
      <c r="EG37" s="26">
        <f t="shared" si="329"/>
        <v>490.2455555555556</v>
      </c>
      <c r="EH37" s="34"/>
      <c r="EI37" s="159">
        <v>9</v>
      </c>
      <c r="EJ37" s="160">
        <f t="shared" si="542"/>
        <v>-16.699166666666667</v>
      </c>
      <c r="EK37" s="161">
        <f t="shared" si="330"/>
        <v>-6.9444444444444461E-2</v>
      </c>
      <c r="EL37" s="161">
        <f t="shared" si="331"/>
        <v>0.30555555555555558</v>
      </c>
      <c r="EM37" s="161">
        <f t="shared" si="332"/>
        <v>0.76388888888888895</v>
      </c>
      <c r="EN37" s="26">
        <f t="shared" si="333"/>
        <v>599.20055555555564</v>
      </c>
      <c r="EP37" s="159">
        <v>9</v>
      </c>
      <c r="EQ37" s="160">
        <f t="shared" si="334"/>
        <v>-19.734999999999999</v>
      </c>
      <c r="ER37" s="161">
        <f t="shared" si="335"/>
        <v>-6.9444444444444448E-2</v>
      </c>
      <c r="ES37" s="161">
        <f t="shared" si="336"/>
        <v>0.30555555555555552</v>
      </c>
      <c r="ET37" s="161">
        <f t="shared" si="337"/>
        <v>0.76388888888888884</v>
      </c>
      <c r="EU37" s="26">
        <f t="shared" si="338"/>
        <v>708.14944444444438</v>
      </c>
      <c r="EW37" s="159">
        <v>9</v>
      </c>
      <c r="EX37" s="160">
        <f t="shared" si="339"/>
        <v>-7.5908333333333333</v>
      </c>
      <c r="EY37" s="161">
        <f t="shared" si="340"/>
        <v>-6.9444444444444434E-2</v>
      </c>
      <c r="EZ37" s="161">
        <f t="shared" si="341"/>
        <v>0.30555555555555552</v>
      </c>
      <c r="FA37" s="161">
        <f t="shared" si="342"/>
        <v>0.76388888888888884</v>
      </c>
      <c r="FB37" s="26">
        <f t="shared" si="343"/>
        <v>-617.34138888888879</v>
      </c>
      <c r="FD37" s="159">
        <v>9</v>
      </c>
      <c r="FE37" s="160">
        <f t="shared" si="344"/>
        <v>-4.5541666666666663</v>
      </c>
      <c r="FF37" s="161">
        <f t="shared" si="345"/>
        <v>-6.9444444444444434E-2</v>
      </c>
      <c r="FG37" s="161">
        <f t="shared" si="346"/>
        <v>0.30555555555555552</v>
      </c>
      <c r="FH37" s="161">
        <f t="shared" si="347"/>
        <v>0.76388888888888884</v>
      </c>
      <c r="FI37" s="26">
        <f t="shared" si="348"/>
        <v>-726.28263888888887</v>
      </c>
      <c r="FK37" s="159">
        <v>9</v>
      </c>
      <c r="FL37" s="160">
        <f t="shared" si="349"/>
        <v>-1.5183333333333333</v>
      </c>
      <c r="FM37" s="161">
        <f t="shared" si="350"/>
        <v>-6.9444444444444448E-2</v>
      </c>
      <c r="FN37" s="161">
        <f t="shared" si="351"/>
        <v>0.30555555555555552</v>
      </c>
      <c r="FO37" s="161">
        <f t="shared" si="352"/>
        <v>0.76388888888888873</v>
      </c>
      <c r="FP37" s="26">
        <f t="shared" si="353"/>
        <v>-835.24222222222204</v>
      </c>
      <c r="FR37" s="159">
        <v>9</v>
      </c>
      <c r="FS37" s="160">
        <f t="shared" si="543"/>
        <v>-10.626666666666667</v>
      </c>
      <c r="FT37" s="161">
        <f t="shared" si="354"/>
        <v>-6.9444444444444448E-2</v>
      </c>
      <c r="FU37" s="161">
        <f t="shared" si="355"/>
        <v>0.30555555555555552</v>
      </c>
      <c r="FV37" s="161">
        <f t="shared" si="356"/>
        <v>0.76388888888888895</v>
      </c>
      <c r="FW37" s="26">
        <f t="shared" si="357"/>
        <v>-508.38791666666668</v>
      </c>
      <c r="FY37" s="159">
        <v>9</v>
      </c>
      <c r="FZ37" s="160">
        <f t="shared" si="544"/>
        <v>-13.6625</v>
      </c>
      <c r="GA37" s="161">
        <f t="shared" si="545"/>
        <v>-6.9444444444444448E-2</v>
      </c>
      <c r="GB37" s="161">
        <f t="shared" si="546"/>
        <v>0.30555555555555552</v>
      </c>
      <c r="GC37" s="161">
        <f t="shared" si="547"/>
        <v>0.76388888888888895</v>
      </c>
      <c r="GD37" s="26">
        <f t="shared" si="548"/>
        <v>-399.46500000000003</v>
      </c>
      <c r="GF37" s="159">
        <v>9</v>
      </c>
      <c r="GG37" s="160">
        <f t="shared" si="549"/>
        <v>-16.699166666666667</v>
      </c>
      <c r="GH37" s="161">
        <f t="shared" si="358"/>
        <v>-6.9444444444444461E-2</v>
      </c>
      <c r="GI37" s="161">
        <f t="shared" si="359"/>
        <v>0.30555555555555558</v>
      </c>
      <c r="GJ37" s="161">
        <f t="shared" si="360"/>
        <v>0.76388888888888895</v>
      </c>
      <c r="GK37" s="26">
        <f t="shared" si="361"/>
        <v>-290.51305555555558</v>
      </c>
      <c r="GM37" s="159">
        <v>9</v>
      </c>
      <c r="GN37" s="160">
        <f t="shared" si="550"/>
        <v>-19.734999999999999</v>
      </c>
      <c r="GO37" s="161">
        <f t="shared" si="362"/>
        <v>-6.9444444444444448E-2</v>
      </c>
      <c r="GP37" s="161">
        <f t="shared" si="363"/>
        <v>0.30555555555555552</v>
      </c>
      <c r="GQ37" s="161">
        <f t="shared" si="364"/>
        <v>0.76388888888888884</v>
      </c>
      <c r="GR37" s="26">
        <f t="shared" si="365"/>
        <v>-181.58555555555552</v>
      </c>
      <c r="GT37" s="159">
        <v>9</v>
      </c>
      <c r="GU37" s="160">
        <f t="shared" si="551"/>
        <v>13.6625</v>
      </c>
      <c r="GV37" s="161">
        <f t="shared" si="366"/>
        <v>-6.9444444444444448E-2</v>
      </c>
      <c r="GW37" s="161">
        <f t="shared" si="367"/>
        <v>0.30555555555555552</v>
      </c>
      <c r="GX37" s="161">
        <f t="shared" si="368"/>
        <v>0.76388888888888895</v>
      </c>
      <c r="GY37" s="26">
        <f t="shared" si="369"/>
        <v>-490.23333333333329</v>
      </c>
      <c r="HA37" s="159">
        <v>9</v>
      </c>
      <c r="HB37" s="160">
        <f t="shared" si="552"/>
        <v>16.699166666666667</v>
      </c>
      <c r="HC37" s="161">
        <f t="shared" si="370"/>
        <v>-6.9444444444444461E-2</v>
      </c>
      <c r="HD37" s="161">
        <f t="shared" si="371"/>
        <v>0.30555555555555558</v>
      </c>
      <c r="HE37" s="161">
        <f t="shared" si="372"/>
        <v>0.76388888888888895</v>
      </c>
      <c r="HF37" s="26">
        <f t="shared" si="373"/>
        <v>-599.17763888888885</v>
      </c>
      <c r="HH37" s="159">
        <v>9</v>
      </c>
      <c r="HI37" s="160">
        <f t="shared" si="374"/>
        <v>19.734999999999999</v>
      </c>
      <c r="HJ37" s="161">
        <f t="shared" si="375"/>
        <v>-6.9444444444444448E-2</v>
      </c>
      <c r="HK37" s="161">
        <f t="shared" si="376"/>
        <v>0.30555555555555552</v>
      </c>
      <c r="HL37" s="161">
        <f t="shared" si="377"/>
        <v>0.76388888888888884</v>
      </c>
      <c r="HM37" s="26">
        <f t="shared" si="378"/>
        <v>-708.14944444444438</v>
      </c>
      <c r="HO37" s="159">
        <v>9</v>
      </c>
      <c r="HP37" s="160">
        <f t="shared" si="553"/>
        <v>10.626666666666667</v>
      </c>
      <c r="HQ37" s="161">
        <f t="shared" si="379"/>
        <v>-6.9444444444444448E-2</v>
      </c>
      <c r="HR37" s="161">
        <f t="shared" si="380"/>
        <v>0.30555555555555552</v>
      </c>
      <c r="HS37" s="161">
        <f t="shared" si="381"/>
        <v>0.76388888888888895</v>
      </c>
      <c r="HT37" s="26">
        <f t="shared" si="382"/>
        <v>-381.29513888888891</v>
      </c>
      <c r="HV37" s="159">
        <v>9</v>
      </c>
      <c r="HW37" s="160">
        <f t="shared" si="554"/>
        <v>7.5908333333333333</v>
      </c>
      <c r="HX37" s="161">
        <f t="shared" si="383"/>
        <v>-6.9444444444444434E-2</v>
      </c>
      <c r="HY37" s="161">
        <f t="shared" si="384"/>
        <v>0.30555555555555552</v>
      </c>
      <c r="HZ37" s="161">
        <f t="shared" si="385"/>
        <v>0.76388888888888884</v>
      </c>
      <c r="IA37" s="26">
        <f t="shared" si="386"/>
        <v>-272.36</v>
      </c>
      <c r="IC37" s="159">
        <v>9</v>
      </c>
      <c r="ID37" s="160">
        <f t="shared" si="387"/>
        <v>4.5541666666666663</v>
      </c>
      <c r="IE37" s="161">
        <f t="shared" si="388"/>
        <v>-6.9444444444444434E-2</v>
      </c>
      <c r="IF37" s="161">
        <f t="shared" si="389"/>
        <v>0.30555555555555552</v>
      </c>
      <c r="IG37" s="161">
        <f t="shared" si="390"/>
        <v>0.76388888888888884</v>
      </c>
      <c r="IH37" s="26">
        <f t="shared" si="391"/>
        <v>-163.40805555555553</v>
      </c>
      <c r="IJ37" s="159">
        <v>9</v>
      </c>
      <c r="IK37" s="160">
        <f t="shared" si="392"/>
        <v>1.5183333333333333</v>
      </c>
      <c r="IL37" s="161">
        <f t="shared" si="393"/>
        <v>-6.9444444444444448E-2</v>
      </c>
      <c r="IM37" s="161">
        <f t="shared" si="394"/>
        <v>0.30555555555555552</v>
      </c>
      <c r="IN37" s="161">
        <f t="shared" si="395"/>
        <v>0.76388888888888873</v>
      </c>
      <c r="IO37" s="26">
        <f t="shared" si="396"/>
        <v>-54.48666666666665</v>
      </c>
      <c r="IQ37" s="159">
        <v>9</v>
      </c>
      <c r="IR37" s="160">
        <f t="shared" si="397"/>
        <v>14.708333333333334</v>
      </c>
      <c r="IS37" s="161">
        <f t="shared" si="398"/>
        <v>-6.9444444444444461E-2</v>
      </c>
      <c r="IT37" s="161">
        <f t="shared" si="399"/>
        <v>0.30555555555555552</v>
      </c>
      <c r="IU37" s="161">
        <f t="shared" si="400"/>
        <v>0.76388888888888895</v>
      </c>
      <c r="IV37" s="26">
        <f t="shared" si="401"/>
        <v>449.45083333333332</v>
      </c>
      <c r="IX37" s="159">
        <v>9</v>
      </c>
      <c r="IY37" s="160">
        <f t="shared" si="402"/>
        <v>17.744166666666668</v>
      </c>
      <c r="IZ37" s="161">
        <f t="shared" si="403"/>
        <v>-6.9444444444444448E-2</v>
      </c>
      <c r="JA37" s="161">
        <f t="shared" si="404"/>
        <v>0.30555555555555558</v>
      </c>
      <c r="JB37" s="161">
        <f t="shared" si="405"/>
        <v>0.76388888888888884</v>
      </c>
      <c r="JC37" s="26">
        <f t="shared" si="406"/>
        <v>340.56305555555559</v>
      </c>
      <c r="JE37" s="159">
        <v>9</v>
      </c>
      <c r="JF37" s="160">
        <f t="shared" si="555"/>
        <v>20.780833333333334</v>
      </c>
      <c r="JG37" s="161">
        <f t="shared" si="407"/>
        <v>-6.9444444444444448E-2</v>
      </c>
      <c r="JH37" s="161">
        <f t="shared" si="408"/>
        <v>0.30555555555555558</v>
      </c>
      <c r="JI37" s="161">
        <f t="shared" si="409"/>
        <v>0.76388888888888895</v>
      </c>
      <c r="JJ37" s="26">
        <f t="shared" si="410"/>
        <v>231.59736111111113</v>
      </c>
      <c r="JL37" s="159">
        <v>9</v>
      </c>
      <c r="JM37" s="160">
        <f t="shared" si="411"/>
        <v>11.671666666666667</v>
      </c>
      <c r="JN37" s="161">
        <f t="shared" si="412"/>
        <v>-6.9444444444444448E-2</v>
      </c>
      <c r="JO37" s="161">
        <f t="shared" si="413"/>
        <v>0.30555555555555552</v>
      </c>
      <c r="JP37" s="161">
        <f t="shared" si="414"/>
        <v>0.76388888888888884</v>
      </c>
      <c r="JQ37" s="26">
        <f t="shared" si="415"/>
        <v>558.43333333333328</v>
      </c>
      <c r="JS37" s="159">
        <v>9</v>
      </c>
      <c r="JT37" s="160">
        <f t="shared" si="416"/>
        <v>8.6366666666666667</v>
      </c>
      <c r="JU37" s="161">
        <f t="shared" si="417"/>
        <v>-6.9444444444444448E-2</v>
      </c>
      <c r="JV37" s="161">
        <f t="shared" si="418"/>
        <v>0.30555555555555552</v>
      </c>
      <c r="JW37" s="161">
        <f t="shared" si="419"/>
        <v>0.76388888888888884</v>
      </c>
      <c r="JX37" s="26">
        <f t="shared" si="420"/>
        <v>667.3868055555555</v>
      </c>
      <c r="JZ37" s="159">
        <v>9</v>
      </c>
      <c r="KA37" s="160">
        <f t="shared" si="556"/>
        <v>5.5991666666666662</v>
      </c>
      <c r="KB37" s="161">
        <f t="shared" si="421"/>
        <v>-6.9444444444444448E-2</v>
      </c>
      <c r="KC37" s="161">
        <f t="shared" si="422"/>
        <v>0.30555555555555558</v>
      </c>
      <c r="KD37" s="161">
        <f t="shared" si="423"/>
        <v>0.76388888888888895</v>
      </c>
      <c r="KE37" s="26">
        <f t="shared" si="424"/>
        <v>776.32500000000005</v>
      </c>
      <c r="KG37" s="159">
        <v>9</v>
      </c>
      <c r="KH37" s="160">
        <f t="shared" si="425"/>
        <v>2.5633333333333335</v>
      </c>
      <c r="KI37" s="161">
        <f t="shared" si="426"/>
        <v>-6.9444444444444434E-2</v>
      </c>
      <c r="KJ37" s="161">
        <f t="shared" si="427"/>
        <v>0.30555555555555552</v>
      </c>
      <c r="KK37" s="161">
        <f t="shared" si="428"/>
        <v>0.76388888888888884</v>
      </c>
      <c r="KL37" s="26">
        <f t="shared" si="429"/>
        <v>885.24027777777769</v>
      </c>
      <c r="KN37" s="159">
        <v>9</v>
      </c>
      <c r="KO37" s="160">
        <f t="shared" si="557"/>
        <v>-8.6358333333333324</v>
      </c>
      <c r="KP37" s="161">
        <f t="shared" si="430"/>
        <v>-6.9444444444444448E-2</v>
      </c>
      <c r="KQ37" s="161">
        <f t="shared" si="431"/>
        <v>0.30555555555555552</v>
      </c>
      <c r="KR37" s="161">
        <f t="shared" si="432"/>
        <v>0.76388888888888895</v>
      </c>
      <c r="KS37" s="26">
        <f t="shared" si="433"/>
        <v>309.84250000000003</v>
      </c>
      <c r="KU37" s="159">
        <v>9</v>
      </c>
      <c r="KV37" s="160">
        <f t="shared" si="558"/>
        <v>-5.6000000000000005</v>
      </c>
      <c r="KW37" s="161">
        <f t="shared" si="434"/>
        <v>-6.9444444444444448E-2</v>
      </c>
      <c r="KX37" s="161">
        <f t="shared" si="435"/>
        <v>0.30555555555555558</v>
      </c>
      <c r="KY37" s="161">
        <f t="shared" si="436"/>
        <v>0.76388888888888884</v>
      </c>
      <c r="KZ37" s="26">
        <f t="shared" si="437"/>
        <v>200.94861111111109</v>
      </c>
      <c r="LB37" s="159">
        <v>9</v>
      </c>
      <c r="LC37" s="160">
        <f t="shared" si="438"/>
        <v>-2.5641666666666665</v>
      </c>
      <c r="LD37" s="161">
        <f t="shared" si="439"/>
        <v>-6.9444444444444434E-2</v>
      </c>
      <c r="LE37" s="161">
        <f t="shared" si="440"/>
        <v>0.30555555555555558</v>
      </c>
      <c r="LF37" s="161">
        <f t="shared" si="441"/>
        <v>0.76388888888888895</v>
      </c>
      <c r="LG37" s="26">
        <f t="shared" si="442"/>
        <v>91.979861111111106</v>
      </c>
      <c r="LI37" s="159">
        <v>9</v>
      </c>
      <c r="LJ37" s="160">
        <f t="shared" si="443"/>
        <v>-11.671666666666667</v>
      </c>
      <c r="LK37" s="161">
        <f t="shared" si="444"/>
        <v>-6.9444444444444448E-2</v>
      </c>
      <c r="LL37" s="161">
        <f t="shared" si="445"/>
        <v>0.30555555555555552</v>
      </c>
      <c r="LM37" s="161">
        <f t="shared" si="446"/>
        <v>0.76388888888888884</v>
      </c>
      <c r="LN37" s="26">
        <f t="shared" si="447"/>
        <v>418.83416666666665</v>
      </c>
      <c r="LP37" s="159">
        <v>9</v>
      </c>
      <c r="LQ37" s="160">
        <f t="shared" si="448"/>
        <v>-14.708333333333334</v>
      </c>
      <c r="LR37" s="161">
        <f t="shared" si="449"/>
        <v>-6.9444444444444461E-2</v>
      </c>
      <c r="LS37" s="161">
        <f t="shared" si="450"/>
        <v>0.30555555555555552</v>
      </c>
      <c r="LT37" s="161">
        <f t="shared" si="451"/>
        <v>0.76388888888888895</v>
      </c>
      <c r="LU37" s="26">
        <f t="shared" si="452"/>
        <v>527.76319444444448</v>
      </c>
      <c r="LW37" s="159">
        <v>9</v>
      </c>
      <c r="LX37" s="160">
        <f t="shared" si="453"/>
        <v>-17.744166666666668</v>
      </c>
      <c r="LY37" s="161">
        <f t="shared" si="454"/>
        <v>-6.9444444444444448E-2</v>
      </c>
      <c r="LZ37" s="161">
        <f t="shared" si="455"/>
        <v>0.30555555555555558</v>
      </c>
      <c r="MA37" s="161">
        <f t="shared" si="456"/>
        <v>0.76388888888888884</v>
      </c>
      <c r="MB37" s="26">
        <f t="shared" si="457"/>
        <v>636.71055555555552</v>
      </c>
      <c r="MD37" s="159">
        <v>9</v>
      </c>
      <c r="ME37" s="160">
        <f t="shared" si="458"/>
        <v>-20.780833333333334</v>
      </c>
      <c r="MF37" s="161">
        <f t="shared" si="459"/>
        <v>-6.9444444444444448E-2</v>
      </c>
      <c r="MG37" s="161">
        <f t="shared" si="460"/>
        <v>0.30555555555555558</v>
      </c>
      <c r="MH37" s="161">
        <f t="shared" si="461"/>
        <v>0.76388888888888895</v>
      </c>
      <c r="MI37" s="26">
        <f t="shared" si="462"/>
        <v>745.62888888888892</v>
      </c>
      <c r="MK37" s="159">
        <v>9</v>
      </c>
      <c r="ML37" s="160">
        <f t="shared" si="463"/>
        <v>-8.6358333333333324</v>
      </c>
      <c r="MM37" s="161">
        <f t="shared" si="464"/>
        <v>-6.9444444444444448E-2</v>
      </c>
      <c r="MN37" s="161">
        <f t="shared" si="465"/>
        <v>0.30555555555555552</v>
      </c>
      <c r="MO37" s="161">
        <f t="shared" si="466"/>
        <v>0.76388888888888895</v>
      </c>
      <c r="MP37" s="26">
        <f t="shared" si="467"/>
        <v>-667.38069444444443</v>
      </c>
      <c r="MR37" s="159">
        <v>9</v>
      </c>
      <c r="MS37" s="160">
        <f t="shared" si="468"/>
        <v>-5.6000000000000005</v>
      </c>
      <c r="MT37" s="161">
        <f t="shared" si="469"/>
        <v>-6.9444444444444448E-2</v>
      </c>
      <c r="MU37" s="161">
        <f t="shared" si="470"/>
        <v>0.30555555555555558</v>
      </c>
      <c r="MV37" s="161">
        <f t="shared" si="471"/>
        <v>0.76388888888888884</v>
      </c>
      <c r="MW37" s="26">
        <f t="shared" si="472"/>
        <v>-776.30361111111108</v>
      </c>
      <c r="MY37" s="159">
        <v>9</v>
      </c>
      <c r="MZ37" s="160">
        <f t="shared" si="473"/>
        <v>-2.5641666666666665</v>
      </c>
      <c r="NA37" s="161">
        <f t="shared" si="559"/>
        <v>-6.9444444444444434E-2</v>
      </c>
      <c r="NB37" s="161">
        <f t="shared" si="560"/>
        <v>0.30555555555555558</v>
      </c>
      <c r="NC37" s="161">
        <f t="shared" si="561"/>
        <v>0.76388888888888895</v>
      </c>
      <c r="ND37" s="26">
        <f t="shared" si="562"/>
        <v>-885.25402777777776</v>
      </c>
      <c r="NF37" s="159">
        <v>9</v>
      </c>
      <c r="NG37" s="160">
        <f t="shared" si="474"/>
        <v>-11.671666666666667</v>
      </c>
      <c r="NH37" s="161">
        <f t="shared" si="475"/>
        <v>-6.9444444444444448E-2</v>
      </c>
      <c r="NI37" s="161">
        <f t="shared" si="476"/>
        <v>0.30555555555555552</v>
      </c>
      <c r="NJ37" s="161">
        <f t="shared" si="477"/>
        <v>0.76388888888888884</v>
      </c>
      <c r="NK37" s="26">
        <f t="shared" si="478"/>
        <v>-558.41347222222214</v>
      </c>
      <c r="NM37" s="159">
        <v>9</v>
      </c>
      <c r="NN37" s="160">
        <f t="shared" si="479"/>
        <v>-14.708333333333334</v>
      </c>
      <c r="NO37" s="161">
        <f t="shared" si="480"/>
        <v>-6.9444444444444461E-2</v>
      </c>
      <c r="NP37" s="161">
        <f t="shared" si="481"/>
        <v>0.30555555555555552</v>
      </c>
      <c r="NQ37" s="161">
        <f t="shared" si="482"/>
        <v>0.76388888888888895</v>
      </c>
      <c r="NR37" s="26">
        <f t="shared" si="483"/>
        <v>-449.45083333333332</v>
      </c>
      <c r="NT37" s="159">
        <v>9</v>
      </c>
      <c r="NU37" s="160">
        <f t="shared" si="484"/>
        <v>-17.744166666666668</v>
      </c>
      <c r="NV37" s="161">
        <f t="shared" si="485"/>
        <v>-6.9444444444444448E-2</v>
      </c>
      <c r="NW37" s="161">
        <f t="shared" si="486"/>
        <v>0.30555555555555558</v>
      </c>
      <c r="NX37" s="161">
        <f t="shared" si="487"/>
        <v>0.76388888888888884</v>
      </c>
      <c r="NY37" s="26">
        <f t="shared" si="488"/>
        <v>-340.56</v>
      </c>
      <c r="OA37" s="159">
        <v>9</v>
      </c>
      <c r="OB37" s="160">
        <f t="shared" si="489"/>
        <v>-20.780833333333334</v>
      </c>
      <c r="OC37" s="161">
        <f t="shared" si="490"/>
        <v>-6.9444444444444448E-2</v>
      </c>
      <c r="OD37" s="161">
        <f t="shared" si="491"/>
        <v>0.30555555555555558</v>
      </c>
      <c r="OE37" s="161">
        <f t="shared" si="492"/>
        <v>0.76388888888888895</v>
      </c>
      <c r="OF37" s="26">
        <f t="shared" si="493"/>
        <v>-231.56527777777779</v>
      </c>
      <c r="OH37" s="159">
        <v>9</v>
      </c>
      <c r="OI37" s="160">
        <f t="shared" si="494"/>
        <v>14.708333333333334</v>
      </c>
      <c r="OJ37" s="161">
        <f t="shared" si="495"/>
        <v>-6.9444444444444461E-2</v>
      </c>
      <c r="OK37" s="161">
        <f t="shared" si="496"/>
        <v>0.30555555555555552</v>
      </c>
      <c r="OL37" s="161">
        <f t="shared" si="497"/>
        <v>0.76388888888888895</v>
      </c>
      <c r="OM37" s="26">
        <f t="shared" si="498"/>
        <v>-527.76319444444448</v>
      </c>
      <c r="OO37" s="159">
        <v>9</v>
      </c>
      <c r="OP37" s="160">
        <f t="shared" si="499"/>
        <v>17.744166666666668</v>
      </c>
      <c r="OQ37" s="161">
        <f t="shared" si="500"/>
        <v>-6.9444444444444448E-2</v>
      </c>
      <c r="OR37" s="161">
        <f t="shared" si="501"/>
        <v>0.30555555555555558</v>
      </c>
      <c r="OS37" s="161">
        <f t="shared" si="502"/>
        <v>0.76388888888888884</v>
      </c>
      <c r="OT37" s="26">
        <f t="shared" si="503"/>
        <v>-636.7013888888888</v>
      </c>
      <c r="OV37" s="159">
        <v>9</v>
      </c>
      <c r="OW37" s="160">
        <f t="shared" si="504"/>
        <v>20.780833333333334</v>
      </c>
      <c r="OX37" s="161">
        <f t="shared" si="505"/>
        <v>-6.9444444444444448E-2</v>
      </c>
      <c r="OY37" s="161">
        <f t="shared" si="506"/>
        <v>0.30555555555555558</v>
      </c>
      <c r="OZ37" s="161">
        <f t="shared" si="507"/>
        <v>0.76388888888888895</v>
      </c>
      <c r="PA37" s="26">
        <f t="shared" si="508"/>
        <v>-745.64569444444442</v>
      </c>
      <c r="PC37" s="159">
        <v>9</v>
      </c>
      <c r="PD37" s="160">
        <f t="shared" si="563"/>
        <v>11.671666666666667</v>
      </c>
      <c r="PE37" s="161">
        <f t="shared" si="509"/>
        <v>-6.9444444444444448E-2</v>
      </c>
      <c r="PF37" s="161">
        <f t="shared" si="510"/>
        <v>0.30555555555555552</v>
      </c>
      <c r="PG37" s="161">
        <f t="shared" si="511"/>
        <v>0.76388888888888884</v>
      </c>
      <c r="PH37" s="26">
        <f t="shared" si="512"/>
        <v>-418.82652777777776</v>
      </c>
      <c r="PJ37" s="159">
        <v>9</v>
      </c>
      <c r="PK37" s="160">
        <f t="shared" si="564"/>
        <v>8.6366666666666667</v>
      </c>
      <c r="PL37" s="161">
        <f t="shared" si="513"/>
        <v>-6.9444444444444448E-2</v>
      </c>
      <c r="PM37" s="161">
        <f t="shared" si="514"/>
        <v>0.30555555555555552</v>
      </c>
      <c r="PN37" s="161">
        <f t="shared" si="515"/>
        <v>0.76388888888888884</v>
      </c>
      <c r="PO37" s="26">
        <f t="shared" si="516"/>
        <v>-309.85472222222216</v>
      </c>
      <c r="PQ37" s="159">
        <v>9</v>
      </c>
      <c r="PR37" s="160">
        <f t="shared" si="517"/>
        <v>5.5991666666666662</v>
      </c>
      <c r="PS37" s="161">
        <f t="shared" si="518"/>
        <v>-6.9444444444444448E-2</v>
      </c>
      <c r="PT37" s="161">
        <f t="shared" si="519"/>
        <v>0.30555555555555558</v>
      </c>
      <c r="PU37" s="161">
        <f t="shared" si="520"/>
        <v>0.76388888888888895</v>
      </c>
      <c r="PV37" s="26">
        <f t="shared" si="521"/>
        <v>-200.94861111111112</v>
      </c>
      <c r="PX37" s="159">
        <v>9</v>
      </c>
      <c r="PY37" s="160">
        <f t="shared" si="522"/>
        <v>2.5633333333333335</v>
      </c>
      <c r="PZ37" s="161">
        <f t="shared" si="523"/>
        <v>-6.9444444444444434E-2</v>
      </c>
      <c r="QA37" s="161">
        <f t="shared" si="524"/>
        <v>0.30555555555555552</v>
      </c>
      <c r="QB37" s="161">
        <f t="shared" si="525"/>
        <v>0.76388888888888884</v>
      </c>
      <c r="QC37" s="26">
        <f t="shared" si="526"/>
        <v>-91.956944444444431</v>
      </c>
      <c r="QE37" s="159">
        <v>3</v>
      </c>
      <c r="QF37" s="162">
        <v>2</v>
      </c>
      <c r="QG37" s="297"/>
      <c r="QH37" s="12">
        <v>120</v>
      </c>
      <c r="QI37" s="161">
        <f>(($F$16-$Z$13)*($F$16-$AD$13))/(($V$13-$Z$13)*($V$13-$AD$13))</f>
        <v>1.9907884658642541E-2</v>
      </c>
      <c r="QJ37" s="161">
        <f>(($F$16-$V$13)*($F$16-$AD$13))/(($Z$13-$V$13)*($Z$13-$AD$13))</f>
        <v>-7.8161168960752897E-2</v>
      </c>
      <c r="QK37" s="161">
        <f>(($F$16-$V$13)*($F$16-$Z$13))/(($AD$13-$V$13)*($AD$13-$Z$13))</f>
        <v>1.0582532843021104</v>
      </c>
      <c r="QL37" s="92">
        <f>QI37*$X$13+QJ37*$AB$13+QK37*$AF$13</f>
        <v>250.54040647153514</v>
      </c>
      <c r="QM37" s="16">
        <f>$V$13</f>
        <v>-274.87</v>
      </c>
      <c r="QN37" s="16">
        <f>$AF$13</f>
        <v>247.2</v>
      </c>
      <c r="QO37" s="167">
        <f t="shared" si="565"/>
        <v>3.9714152859133552E-2</v>
      </c>
      <c r="QP37" s="34"/>
      <c r="QQ37" s="159">
        <v>3</v>
      </c>
      <c r="QR37" s="162">
        <v>2</v>
      </c>
      <c r="QS37" s="297"/>
      <c r="QT37" s="12">
        <v>120</v>
      </c>
      <c r="QU37" s="161">
        <f>(($F$16-$AT$13)*($F$16-$AX$13))/(($AP$13-$AT$13)*($AP$13-$AX$13))</f>
        <v>0.11503003811161269</v>
      </c>
      <c r="QV37" s="161">
        <f>(($F$16-$AP$13)*($F$16-$AX$13))/(($AT$13-$AP$13)*($AT$13-$AX$13))</f>
        <v>-0.42292375417382005</v>
      </c>
      <c r="QW37" s="161">
        <f>(($F$16-$AP$13)*($F$16-$AT$13))/(($AX$13-$AP$13)*($AX$13-$AT$13))</f>
        <v>1.3078937160622075</v>
      </c>
      <c r="QX37" s="92">
        <f>QU37*$AR$13+QV37*$AV$13+QW37*$AZ$13</f>
        <v>195.45839809082</v>
      </c>
      <c r="QY37" s="16">
        <f>$AP$13</f>
        <v>-54.65</v>
      </c>
      <c r="QZ37" s="16">
        <f>$AZ$13</f>
        <v>178.26</v>
      </c>
      <c r="RA37" s="167">
        <f t="shared" si="566"/>
        <v>5.0905973328281957E-2</v>
      </c>
    </row>
    <row r="38" spans="2:469" ht="15" customHeight="1">
      <c r="B38" s="322"/>
      <c r="C38" s="313"/>
      <c r="D38" s="313"/>
      <c r="E38" s="180" t="s">
        <v>323</v>
      </c>
      <c r="F38" s="169"/>
      <c r="G38" s="175" t="s">
        <v>72</v>
      </c>
      <c r="H38" s="176">
        <v>10</v>
      </c>
      <c r="I38" s="177" t="str">
        <f>I37</f>
        <v>-</v>
      </c>
      <c r="J38" s="178" t="s">
        <v>318</v>
      </c>
      <c r="K38" s="179" t="str">
        <f>IF(ISBLANK(F38),"-",(IF((IF(I37=1,((IF(F39=30,$RA$228,IF(F39=60,$RA$232,IF(F39=90,$RA$236,IF(F39=-30,$RA$240,IF(F39=-60,$RA$244,IF(F39=-90,$RA$248,IF(F39=0,$RA$252,(IF(AND(F39&gt;60,F39&lt;90),MAX($RA$232,$RA$236),IF(AND(F39&gt;30,F39&lt;60),MAX($RA$228,$RA$232),IF(AND(F39&gt;0,F39&lt;30),MAX($RA$252,$RA$228),IF(AND(F39&gt;-30,F39&lt;0),MAX($RA$240,$RA$252),IF(AND(F39&gt;-60,F39&lt;-30),MAX($RA$244,$RA$240),IF(AND(F39&gt;-90,F39&lt;-60),MAX($RA$248,$RA$244),"-")))))))))))))))),IF(I37=2,((IF(F39=30,$RA$229,IF(F39=60,$RA$233,IF(F39=90,$RA$237,IF(F39=-30,$RA$241,IF(F39=-60,$RA$245,IF(F39=-90,$RA$249,IF(F39=0,$RA$253,(IF(AND(F39&gt;60,F39&lt;90),MAX($RA$233,$RA$237),IF(AND(F39&gt;30,F39&lt;60),MAX($RA$229,$RA$233),IF(AND(F39&gt;0,F39&lt;30),MAX($RA$253,$RA$229),IF(AND(F39&gt;-30,F39&lt;0),MAX($RA$241,$RA$253),IF(AND(F39&gt;-60,F39&lt;-30),MAX($RA$245,$RA$241),IF(AND(F39&gt;-90,F39&lt;-60),MAX($RA$249,$RA$245),"-")))))))))))))))),IF(I37=3,((IF(F39=30,$RA$230,IF(F39=60,$RA$234,IF(F39=90,$RA$238,IF(F39=-30,$RA$242,IF(F39=-60,$RA$246,IF(F39=-90,$RA$250,IF(F39=0,$RA$254,(IF(AND(F39&gt;60,F39&lt;90),MAX($RA$234,$RA$238),IF(AND(F39&gt;30,F39&lt;60),MAX($RA$230,$RA$234),IF(AND(F39&gt;0,F39&lt;30),MAX($RA$254,$RA$230),IF(AND(F39&gt;-30,F39&lt;0),MAX($RA$242,$RA$254),IF(AND(F39&gt;-60,F39&lt;-30),MAX($RA$246,$RA$242),IF(AND(F39&gt;-90,F39&lt;-60),MAX($RA$250,$RA$246),"-")))))))))))))))),IF(I37=4,((IF(F39=30,$RA$231,IF(F39=60,$RA$235,IF(F39=90,$RA$239,IF(F39=-30,$RA$243,IF(F39=-60,$RA$247,IF(F39=-90,$RA$251,IF(F39=0,$RA$255,(IF(AND(F39&gt;60,F39&lt;90),MAX($RA$235,$RA$239),IF(AND(F39&gt;30,F39&lt;60),MAX($RA$231,$RA$235),IF(AND(F39&gt;0,F39&lt;30),MAX($RA$255,$RA$231),IF(AND(F39&gt;-30,F39&lt;0),MAX($RA$243,$RA$255),IF(AND(F39&gt;-60,F39&lt;-30),MAX($RA$247,$RA$243),IF(AND(F39&gt;-90,F39&lt;-60),MAX($RA$251,$RA$247),"-")))))))))))))))),"-")))))&lt;=1,"aprovado","reprovado")))</f>
        <v>-</v>
      </c>
      <c r="L38" s="179" t="str">
        <f>IF(ISBLANK(F38),"-",(IF((IF(I37=1,((IF(F39=30,$QO$228,IF(F39=60,$QO$232,IF(F39=90,$QO$236,IF(F39=-30,$QO$240,IF(F39=-60,$QO$244,IF(F39=-90,$QO$248,IF(F39=0,$QO$252,(IF(AND(F39&gt;60,F39&lt;90),MAX($QO$232,$QO$236),IF(AND(F39&gt;30,F39&lt;60),MAX($QO$228,$QO$232),IF(AND(F39&gt;0,F39&lt;30),MAX($QO$252,$QO$228),IF(AND(F39&gt;-30,F39&lt;0),MAX($QO$240,$QO$252),IF(AND(F39&gt;-60,F39&lt;-30),MAX($QO$244,$QO$240),IF(AND(F39&gt;-90,F39&lt;-60),MAX($QO$248,$QO$244),"-")))))))))))))))),IF(I37=2,((IF(F39=30,$QO$229,IF(F39=60,$QO$233,IF(F39=90,$QO$237,IF(F39=-30,$QO$241,IF(F39=-60,$QO$245,IF(F39=-90,$QO$249,IF(F39=0,$QO$253,(IF(AND(F39&gt;60,F39&lt;90),MAX($QO$233,$QO$237),IF(AND(F39&gt;30,F39&lt;60),MAX($QO$229,$QO$233),IF(AND(F39&gt;0,F39&lt;30),MAX($QO$253,$QO$229),IF(AND(F39&gt;-30,F39&lt;0),MAX($QO$241,$QO$253),IF(AND(F39&gt;-60,F39&lt;-30),MAX($QO$245,$QO$241),IF(AND(F39&gt;-90,F39&lt;-60),MAX($QO$249,$QO$245),"-")))))))))))))))),IF(I37=3,((IF(F39=30,$QO$230,IF(F39=60,$QO$234,IF(F39=90,$QO$238,IF(F39=-30,$QO$242,IF(F39=-60,$QO$246,IF(F39=-90,$QO$250,IF(F39=0,$QO$254,(IF(AND(F39&gt;60,F39&lt;90),MAX($QO$234,$QO$238),IF(AND(F39&gt;30,F39&lt;60),MAX($QO$230,$QO$234),IF(AND(F39&gt;0,F39&lt;30),MAX($QO$254,$QO$230),IF(AND(F39&gt;-30,F39&lt;0),MAX($QO$242,$QO$254),IF(AND(F39&gt;-60,F39&lt;-30),MAX($QO$246,$QO$242),IF(AND(F39&gt;-90,F39&lt;-60),MAX($QO$250,$QO$246),"-")))))))))))))))),IF(I37=4,((IF(F39=30,$QO$231,IF(F39=60,$QO$235,IF(F39=90,$QO$239,IF(F39=-30,$QO$243,IF(F39=-60,$QO$247,IF(F39=-90,$QO$251,IF(F39=0,$QO$255,(IF(AND(F39&gt;60,F39&lt;90),MAX($QO$235,$QO$239),IF(AND(F39&gt;30,F39&lt;60),MAX($QO$231,$QO$235),IF(AND(F39&gt;0,F39&lt;30),MAX($QO$255,$QO$231),IF(AND(F39&gt;-30,F39&lt;0),MAX($QO$243,$QO$255),IF(AND(F39&gt;-60,F39&lt;-30),MAX($QO$247,$QO$243),IF(AND(F39&gt;-90,F39&lt;-60),MAX($QO$251,$QO$247),"-")))))))))))))))),"-")))))&lt;=1,"aprovado","reprovado")))</f>
        <v>-</v>
      </c>
      <c r="M38" s="316"/>
      <c r="O38" s="159">
        <v>34</v>
      </c>
      <c r="P38" s="164" t="s">
        <v>116</v>
      </c>
      <c r="Q38" s="196" t="s">
        <v>298</v>
      </c>
      <c r="R38" s="12">
        <v>-180</v>
      </c>
      <c r="S38" s="164" t="s">
        <v>299</v>
      </c>
      <c r="T38" s="192">
        <v>11000</v>
      </c>
      <c r="U38" s="8" t="s">
        <v>71</v>
      </c>
      <c r="V38" s="101">
        <f>Gooseneck!$M$71</f>
        <v>468</v>
      </c>
      <c r="W38" s="111" t="s">
        <v>72</v>
      </c>
      <c r="X38" s="101">
        <v>0</v>
      </c>
      <c r="Y38" s="111" t="s">
        <v>72</v>
      </c>
      <c r="Z38" s="101">
        <f>Gooseneck!$M$77</f>
        <v>234</v>
      </c>
      <c r="AA38" s="111" t="s">
        <v>72</v>
      </c>
      <c r="AB38" s="101">
        <f>Gooseneck!$O$77</f>
        <v>749.25</v>
      </c>
      <c r="AC38" s="111" t="s">
        <v>72</v>
      </c>
      <c r="AD38" s="101">
        <v>0</v>
      </c>
      <c r="AE38" s="111" t="s">
        <v>72</v>
      </c>
      <c r="AF38" s="101">
        <f>Gooseneck!$O$74</f>
        <v>632.61</v>
      </c>
      <c r="AG38" s="165" t="s">
        <v>72</v>
      </c>
      <c r="AH38" s="166"/>
      <c r="AI38" s="159">
        <v>34</v>
      </c>
      <c r="AJ38" s="164" t="s">
        <v>116</v>
      </c>
      <c r="AK38" s="196" t="s">
        <v>298</v>
      </c>
      <c r="AL38" s="12">
        <v>-180</v>
      </c>
      <c r="AM38" s="164" t="s">
        <v>299</v>
      </c>
      <c r="AN38" s="192">
        <v>11000</v>
      </c>
      <c r="AO38" s="8" t="s">
        <v>71</v>
      </c>
      <c r="AP38" s="101">
        <f>'Conector@11000 psi'!$M$71</f>
        <v>67.19</v>
      </c>
      <c r="AQ38" s="111" t="s">
        <v>72</v>
      </c>
      <c r="AR38" s="101">
        <v>0</v>
      </c>
      <c r="AS38" s="111" t="s">
        <v>72</v>
      </c>
      <c r="AT38" s="101">
        <f>'Conector@11000 psi'!$M$77</f>
        <v>33.594999999999999</v>
      </c>
      <c r="AU38" s="111" t="s">
        <v>72</v>
      </c>
      <c r="AV38" s="101">
        <f>'Conector@11000 psi'!$O$77</f>
        <v>804.2</v>
      </c>
      <c r="AW38" s="111" t="s">
        <v>72</v>
      </c>
      <c r="AX38" s="101">
        <v>0</v>
      </c>
      <c r="AY38" s="111" t="s">
        <v>72</v>
      </c>
      <c r="AZ38" s="101">
        <f>'Conector@11000 psi'!$O$74</f>
        <v>694.6</v>
      </c>
      <c r="BA38" s="165" t="s">
        <v>72</v>
      </c>
      <c r="BB38" s="183"/>
      <c r="BC38" s="159">
        <v>10</v>
      </c>
      <c r="BD38" s="160">
        <f t="shared" si="527"/>
        <v>14.904545454545454</v>
      </c>
      <c r="BE38" s="161">
        <f t="shared" si="285"/>
        <v>-7.43801652892562E-2</v>
      </c>
      <c r="BF38" s="161">
        <f t="shared" si="286"/>
        <v>0.33057851239669422</v>
      </c>
      <c r="BG38" s="161">
        <f t="shared" si="287"/>
        <v>0.74380165289256195</v>
      </c>
      <c r="BH38" s="26">
        <f t="shared" si="288"/>
        <v>407.62314049586774</v>
      </c>
      <c r="BJ38" s="159">
        <v>10</v>
      </c>
      <c r="BK38" s="160">
        <f t="shared" si="528"/>
        <v>18.217272727272725</v>
      </c>
      <c r="BL38" s="161">
        <f t="shared" si="289"/>
        <v>-7.43801652892562E-2</v>
      </c>
      <c r="BM38" s="161">
        <f t="shared" si="290"/>
        <v>0.33057851239669422</v>
      </c>
      <c r="BN38" s="161">
        <f t="shared" si="291"/>
        <v>0.74380165289256195</v>
      </c>
      <c r="BO38" s="26">
        <f t="shared" si="292"/>
        <v>299.57190082644627</v>
      </c>
      <c r="BQ38" s="159">
        <v>10</v>
      </c>
      <c r="BR38" s="160">
        <f t="shared" si="529"/>
        <v>21.529090909090908</v>
      </c>
      <c r="BS38" s="161">
        <f t="shared" si="293"/>
        <v>-7.43801652892562E-2</v>
      </c>
      <c r="BT38" s="161">
        <f t="shared" si="294"/>
        <v>0.33057851239669422</v>
      </c>
      <c r="BU38" s="161">
        <f t="shared" si="295"/>
        <v>0.74380165289256195</v>
      </c>
      <c r="BV38" s="26">
        <f t="shared" si="296"/>
        <v>191.51685950413221</v>
      </c>
      <c r="BX38" s="159">
        <v>10</v>
      </c>
      <c r="BY38" s="160">
        <f t="shared" si="530"/>
        <v>11.592727272727272</v>
      </c>
      <c r="BZ38" s="161">
        <f t="shared" si="297"/>
        <v>-7.4380165289256187E-2</v>
      </c>
      <c r="CA38" s="161">
        <f t="shared" si="298"/>
        <v>0.33057851239669417</v>
      </c>
      <c r="CB38" s="161">
        <f t="shared" si="299"/>
        <v>0.74380165289256195</v>
      </c>
      <c r="CC38" s="26">
        <f t="shared" si="300"/>
        <v>515.67768595041321</v>
      </c>
      <c r="CE38" s="159">
        <v>10</v>
      </c>
      <c r="CF38" s="160">
        <f t="shared" si="531"/>
        <v>8.2809090909090912</v>
      </c>
      <c r="CG38" s="161">
        <f t="shared" si="301"/>
        <v>-7.43801652892562E-2</v>
      </c>
      <c r="CH38" s="161">
        <f t="shared" si="302"/>
        <v>0.33057851239669422</v>
      </c>
      <c r="CI38" s="161">
        <f t="shared" si="303"/>
        <v>0.74380165289256206</v>
      </c>
      <c r="CJ38" s="26">
        <f t="shared" si="304"/>
        <v>623.72396694214876</v>
      </c>
      <c r="CL38" s="159">
        <v>10</v>
      </c>
      <c r="CM38" s="160">
        <f t="shared" si="532"/>
        <v>4.9681818181818178</v>
      </c>
      <c r="CN38" s="161">
        <f t="shared" si="305"/>
        <v>-7.4380165289256187E-2</v>
      </c>
      <c r="CO38" s="161">
        <f t="shared" si="306"/>
        <v>0.33057851239669417</v>
      </c>
      <c r="CP38" s="161">
        <f t="shared" si="307"/>
        <v>0.74380165289256184</v>
      </c>
      <c r="CQ38" s="26">
        <f t="shared" si="308"/>
        <v>731.76859504132221</v>
      </c>
      <c r="CS38" s="159">
        <v>10</v>
      </c>
      <c r="CT38" s="160">
        <f t="shared" si="533"/>
        <v>1.6563636363636363</v>
      </c>
      <c r="CU38" s="161">
        <f t="shared" si="309"/>
        <v>-7.4380165289256187E-2</v>
      </c>
      <c r="CV38" s="161">
        <f t="shared" si="310"/>
        <v>0.33057851239669422</v>
      </c>
      <c r="CW38" s="161">
        <f t="shared" si="311"/>
        <v>0.74380165289256195</v>
      </c>
      <c r="CX38" s="26">
        <f t="shared" si="312"/>
        <v>839.80495867768582</v>
      </c>
      <c r="CZ38" s="159">
        <v>10</v>
      </c>
      <c r="DA38" s="160">
        <f t="shared" si="534"/>
        <v>-8.2809090909090912</v>
      </c>
      <c r="DB38" s="161">
        <f t="shared" si="313"/>
        <v>-7.43801652892562E-2</v>
      </c>
      <c r="DC38" s="161">
        <f t="shared" si="314"/>
        <v>0.33057851239669422</v>
      </c>
      <c r="DD38" s="161">
        <f t="shared" si="315"/>
        <v>0.74380165289256206</v>
      </c>
      <c r="DE38" s="26">
        <f t="shared" si="316"/>
        <v>270.09586776859504</v>
      </c>
      <c r="DG38" s="159">
        <v>10</v>
      </c>
      <c r="DH38" s="160">
        <f t="shared" si="535"/>
        <v>-4.9681818181818178</v>
      </c>
      <c r="DI38" s="161">
        <f t="shared" si="536"/>
        <v>-7.4380165289256187E-2</v>
      </c>
      <c r="DJ38" s="161">
        <f t="shared" si="537"/>
        <v>0.33057851239669417</v>
      </c>
      <c r="DK38" s="161">
        <f t="shared" si="317"/>
        <v>0.74380165289256184</v>
      </c>
      <c r="DL38" s="26">
        <f t="shared" si="538"/>
        <v>162.04793388429749</v>
      </c>
      <c r="DM38" s="34"/>
      <c r="DN38" s="159">
        <v>10</v>
      </c>
      <c r="DO38" s="160">
        <f t="shared" si="539"/>
        <v>-1.6563636363636363</v>
      </c>
      <c r="DP38" s="161">
        <f t="shared" si="318"/>
        <v>-7.4380165289256187E-2</v>
      </c>
      <c r="DQ38" s="161">
        <f t="shared" si="319"/>
        <v>0.33057851239669422</v>
      </c>
      <c r="DR38" s="161">
        <f t="shared" si="320"/>
        <v>0.74380165289256195</v>
      </c>
      <c r="DS38" s="26">
        <f t="shared" si="321"/>
        <v>54.014049586776856</v>
      </c>
      <c r="DT38" s="34"/>
      <c r="DU38" s="159">
        <v>10</v>
      </c>
      <c r="DV38" s="160">
        <f t="shared" si="540"/>
        <v>-11.592727272727272</v>
      </c>
      <c r="DW38" s="161">
        <f t="shared" si="322"/>
        <v>-7.4380165289256187E-2</v>
      </c>
      <c r="DX38" s="161">
        <f t="shared" si="323"/>
        <v>0.33057851239669417</v>
      </c>
      <c r="DY38" s="161">
        <f t="shared" si="324"/>
        <v>0.74380165289256195</v>
      </c>
      <c r="DZ38" s="26">
        <f t="shared" si="325"/>
        <v>378.1603305785124</v>
      </c>
      <c r="EA38" s="34"/>
      <c r="EB38" s="159">
        <v>10</v>
      </c>
      <c r="EC38" s="160">
        <f t="shared" si="541"/>
        <v>-14.904545454545454</v>
      </c>
      <c r="ED38" s="161">
        <f t="shared" si="326"/>
        <v>-7.43801652892562E-2</v>
      </c>
      <c r="EE38" s="161">
        <f t="shared" si="327"/>
        <v>0.33057851239669422</v>
      </c>
      <c r="EF38" s="161">
        <f t="shared" si="328"/>
        <v>0.74380165289256195</v>
      </c>
      <c r="EG38" s="26">
        <f t="shared" si="329"/>
        <v>486.19338842975208</v>
      </c>
      <c r="EH38" s="34"/>
      <c r="EI38" s="159">
        <v>10</v>
      </c>
      <c r="EJ38" s="160">
        <f t="shared" si="542"/>
        <v>-18.217272727272725</v>
      </c>
      <c r="EK38" s="161">
        <f t="shared" si="330"/>
        <v>-7.43801652892562E-2</v>
      </c>
      <c r="EL38" s="161">
        <f t="shared" si="331"/>
        <v>0.33057851239669422</v>
      </c>
      <c r="EM38" s="161">
        <f t="shared" si="332"/>
        <v>0.74380165289256195</v>
      </c>
      <c r="EN38" s="26">
        <f t="shared" si="333"/>
        <v>594.24793388429748</v>
      </c>
      <c r="EP38" s="159">
        <v>10</v>
      </c>
      <c r="EQ38" s="160">
        <f t="shared" si="334"/>
        <v>-21.529090909090908</v>
      </c>
      <c r="ER38" s="161">
        <f t="shared" si="335"/>
        <v>-7.43801652892562E-2</v>
      </c>
      <c r="ES38" s="161">
        <f t="shared" si="336"/>
        <v>0.33057851239669422</v>
      </c>
      <c r="ET38" s="161">
        <f t="shared" si="337"/>
        <v>0.74380165289256195</v>
      </c>
      <c r="EU38" s="26">
        <f t="shared" si="338"/>
        <v>702.29752066115691</v>
      </c>
      <c r="EW38" s="159">
        <v>10</v>
      </c>
      <c r="EX38" s="160">
        <f t="shared" si="339"/>
        <v>-8.2809090909090912</v>
      </c>
      <c r="EY38" s="161">
        <f t="shared" si="340"/>
        <v>-7.43801652892562E-2</v>
      </c>
      <c r="EZ38" s="161">
        <f t="shared" si="341"/>
        <v>0.33057851239669422</v>
      </c>
      <c r="FA38" s="161">
        <f t="shared" si="342"/>
        <v>0.74380165289256206</v>
      </c>
      <c r="FB38" s="26">
        <f t="shared" si="343"/>
        <v>-623.69917355371899</v>
      </c>
      <c r="FD38" s="159">
        <v>10</v>
      </c>
      <c r="FE38" s="160">
        <f t="shared" si="344"/>
        <v>-4.9681818181818178</v>
      </c>
      <c r="FF38" s="161">
        <f t="shared" si="345"/>
        <v>-7.4380165289256187E-2</v>
      </c>
      <c r="FG38" s="161">
        <f t="shared" si="346"/>
        <v>0.33057851239669417</v>
      </c>
      <c r="FH38" s="161">
        <f t="shared" si="347"/>
        <v>0.74380165289256184</v>
      </c>
      <c r="FI38" s="26">
        <f t="shared" si="348"/>
        <v>-731.73966942148741</v>
      </c>
      <c r="FK38" s="159">
        <v>10</v>
      </c>
      <c r="FL38" s="160">
        <f t="shared" si="349"/>
        <v>-1.6563636363636363</v>
      </c>
      <c r="FM38" s="161">
        <f t="shared" si="350"/>
        <v>-7.4380165289256187E-2</v>
      </c>
      <c r="FN38" s="161">
        <f t="shared" si="351"/>
        <v>0.33057851239669422</v>
      </c>
      <c r="FO38" s="161">
        <f t="shared" si="352"/>
        <v>0.74380165289256195</v>
      </c>
      <c r="FP38" s="26">
        <f t="shared" si="353"/>
        <v>-839.79834710743796</v>
      </c>
      <c r="FR38" s="159">
        <v>10</v>
      </c>
      <c r="FS38" s="160">
        <f t="shared" si="543"/>
        <v>-11.592727272727272</v>
      </c>
      <c r="FT38" s="161">
        <f t="shared" si="354"/>
        <v>-7.4380165289256187E-2</v>
      </c>
      <c r="FU38" s="161">
        <f t="shared" si="355"/>
        <v>0.33057851239669417</v>
      </c>
      <c r="FV38" s="161">
        <f t="shared" si="356"/>
        <v>0.74380165289256195</v>
      </c>
      <c r="FW38" s="26">
        <f t="shared" si="357"/>
        <v>-515.64545454545453</v>
      </c>
      <c r="FY38" s="159">
        <v>10</v>
      </c>
      <c r="FZ38" s="160">
        <f t="shared" si="544"/>
        <v>-14.904545454545454</v>
      </c>
      <c r="GA38" s="161">
        <f t="shared" si="545"/>
        <v>-7.43801652892562E-2</v>
      </c>
      <c r="GB38" s="161">
        <f t="shared" si="546"/>
        <v>0.33057851239669422</v>
      </c>
      <c r="GC38" s="161">
        <f t="shared" si="547"/>
        <v>0.74380165289256195</v>
      </c>
      <c r="GD38" s="26">
        <f t="shared" si="548"/>
        <v>-407.62314049586774</v>
      </c>
      <c r="GF38" s="159">
        <v>10</v>
      </c>
      <c r="GG38" s="160">
        <f t="shared" si="549"/>
        <v>-18.217272727272725</v>
      </c>
      <c r="GH38" s="161">
        <f t="shared" si="358"/>
        <v>-7.43801652892562E-2</v>
      </c>
      <c r="GI38" s="161">
        <f t="shared" si="359"/>
        <v>0.33057851239669422</v>
      </c>
      <c r="GJ38" s="161">
        <f t="shared" si="360"/>
        <v>0.74380165289256195</v>
      </c>
      <c r="GK38" s="26">
        <f t="shared" si="361"/>
        <v>-299.57190082644627</v>
      </c>
      <c r="GM38" s="159">
        <v>10</v>
      </c>
      <c r="GN38" s="160">
        <f t="shared" si="550"/>
        <v>-21.529090909090908</v>
      </c>
      <c r="GO38" s="161">
        <f t="shared" si="362"/>
        <v>-7.43801652892562E-2</v>
      </c>
      <c r="GP38" s="161">
        <f t="shared" si="363"/>
        <v>0.33057851239669422</v>
      </c>
      <c r="GQ38" s="161">
        <f t="shared" si="364"/>
        <v>0.74380165289256195</v>
      </c>
      <c r="GR38" s="26">
        <f t="shared" si="365"/>
        <v>-191.54380165289257</v>
      </c>
      <c r="GT38" s="159">
        <v>10</v>
      </c>
      <c r="GU38" s="160">
        <f t="shared" si="551"/>
        <v>14.904545454545454</v>
      </c>
      <c r="GV38" s="161">
        <f t="shared" si="366"/>
        <v>-7.43801652892562E-2</v>
      </c>
      <c r="GW38" s="161">
        <f t="shared" si="367"/>
        <v>0.33057851239669422</v>
      </c>
      <c r="GX38" s="161">
        <f t="shared" si="368"/>
        <v>0.74380165289256195</v>
      </c>
      <c r="GY38" s="26">
        <f t="shared" si="369"/>
        <v>-486.18181818181813</v>
      </c>
      <c r="HA38" s="159">
        <v>10</v>
      </c>
      <c r="HB38" s="160">
        <f t="shared" si="552"/>
        <v>18.217272727272725</v>
      </c>
      <c r="HC38" s="161">
        <f t="shared" si="370"/>
        <v>-7.43801652892562E-2</v>
      </c>
      <c r="HD38" s="161">
        <f t="shared" si="371"/>
        <v>0.33057851239669422</v>
      </c>
      <c r="HE38" s="161">
        <f t="shared" si="372"/>
        <v>0.74380165289256195</v>
      </c>
      <c r="HF38" s="26">
        <f t="shared" si="373"/>
        <v>-594.22561983471076</v>
      </c>
      <c r="HH38" s="159">
        <v>10</v>
      </c>
      <c r="HI38" s="160">
        <f t="shared" si="374"/>
        <v>21.529090909090908</v>
      </c>
      <c r="HJ38" s="161">
        <f t="shared" si="375"/>
        <v>-7.43801652892562E-2</v>
      </c>
      <c r="HK38" s="161">
        <f t="shared" si="376"/>
        <v>0.33057851239669422</v>
      </c>
      <c r="HL38" s="161">
        <f t="shared" si="377"/>
        <v>0.74380165289256195</v>
      </c>
      <c r="HM38" s="26">
        <f t="shared" si="378"/>
        <v>-702.29752066115691</v>
      </c>
      <c r="HO38" s="159">
        <v>10</v>
      </c>
      <c r="HP38" s="160">
        <f t="shared" si="553"/>
        <v>11.592727272727272</v>
      </c>
      <c r="HQ38" s="161">
        <f t="shared" si="379"/>
        <v>-7.4380165289256187E-2</v>
      </c>
      <c r="HR38" s="161">
        <f t="shared" si="380"/>
        <v>0.33057851239669417</v>
      </c>
      <c r="HS38" s="161">
        <f t="shared" si="381"/>
        <v>0.74380165289256195</v>
      </c>
      <c r="HT38" s="26">
        <f t="shared" si="382"/>
        <v>-378.14462809917347</v>
      </c>
      <c r="HV38" s="159">
        <v>10</v>
      </c>
      <c r="HW38" s="160">
        <f t="shared" si="554"/>
        <v>8.2809090909090912</v>
      </c>
      <c r="HX38" s="161">
        <f t="shared" si="383"/>
        <v>-7.43801652892562E-2</v>
      </c>
      <c r="HY38" s="161">
        <f t="shared" si="384"/>
        <v>0.33057851239669422</v>
      </c>
      <c r="HZ38" s="161">
        <f t="shared" si="385"/>
        <v>0.74380165289256206</v>
      </c>
      <c r="IA38" s="26">
        <f t="shared" si="386"/>
        <v>-270.10909090909092</v>
      </c>
      <c r="IC38" s="159">
        <v>10</v>
      </c>
      <c r="ID38" s="160">
        <f t="shared" si="387"/>
        <v>4.9681818181818178</v>
      </c>
      <c r="IE38" s="161">
        <f t="shared" si="388"/>
        <v>-7.4380165289256187E-2</v>
      </c>
      <c r="IF38" s="161">
        <f t="shared" si="389"/>
        <v>0.33057851239669417</v>
      </c>
      <c r="IG38" s="161">
        <f t="shared" si="390"/>
        <v>0.74380165289256184</v>
      </c>
      <c r="IH38" s="26">
        <f t="shared" si="391"/>
        <v>-162.05785123966939</v>
      </c>
      <c r="IJ38" s="159">
        <v>10</v>
      </c>
      <c r="IK38" s="160">
        <f t="shared" si="392"/>
        <v>1.6563636363636363</v>
      </c>
      <c r="IL38" s="161">
        <f t="shared" si="393"/>
        <v>-7.4380165289256187E-2</v>
      </c>
      <c r="IM38" s="161">
        <f t="shared" si="394"/>
        <v>0.33057851239669422</v>
      </c>
      <c r="IN38" s="161">
        <f t="shared" si="395"/>
        <v>0.74380165289256195</v>
      </c>
      <c r="IO38" s="26">
        <f t="shared" si="396"/>
        <v>-54.036363636363632</v>
      </c>
      <c r="IQ38" s="159">
        <v>10</v>
      </c>
      <c r="IR38" s="160">
        <f t="shared" si="397"/>
        <v>16.045454545454547</v>
      </c>
      <c r="IS38" s="161">
        <f t="shared" si="398"/>
        <v>-7.43801652892562E-2</v>
      </c>
      <c r="IT38" s="161">
        <f t="shared" si="399"/>
        <v>0.33057851239669422</v>
      </c>
      <c r="IU38" s="161">
        <f t="shared" si="400"/>
        <v>0.74380165289256184</v>
      </c>
      <c r="IV38" s="26">
        <f t="shared" si="401"/>
        <v>458.32231404958668</v>
      </c>
      <c r="IX38" s="159">
        <v>10</v>
      </c>
      <c r="IY38" s="160">
        <f t="shared" si="402"/>
        <v>19.357272727272729</v>
      </c>
      <c r="IZ38" s="161">
        <f t="shared" si="403"/>
        <v>-7.43801652892562E-2</v>
      </c>
      <c r="JA38" s="161">
        <f t="shared" si="404"/>
        <v>0.33057851239669422</v>
      </c>
      <c r="JB38" s="161">
        <f t="shared" si="405"/>
        <v>0.74380165289256184</v>
      </c>
      <c r="JC38" s="26">
        <f t="shared" si="406"/>
        <v>350.33553719008262</v>
      </c>
      <c r="JE38" s="159">
        <v>10</v>
      </c>
      <c r="JF38" s="160">
        <f t="shared" si="555"/>
        <v>22.67</v>
      </c>
      <c r="JG38" s="161">
        <f t="shared" si="407"/>
        <v>-7.4380165289256214E-2</v>
      </c>
      <c r="JH38" s="161">
        <f t="shared" si="408"/>
        <v>0.33057851239669422</v>
      </c>
      <c r="JI38" s="161">
        <f t="shared" si="409"/>
        <v>0.74380165289256195</v>
      </c>
      <c r="JJ38" s="26">
        <f t="shared" si="410"/>
        <v>242.27024793388432</v>
      </c>
      <c r="JL38" s="159">
        <v>10</v>
      </c>
      <c r="JM38" s="160">
        <f t="shared" si="411"/>
        <v>12.732727272727272</v>
      </c>
      <c r="JN38" s="161">
        <f t="shared" si="412"/>
        <v>-7.43801652892562E-2</v>
      </c>
      <c r="JO38" s="161">
        <f t="shared" si="413"/>
        <v>0.33057851239669422</v>
      </c>
      <c r="JP38" s="161">
        <f t="shared" si="414"/>
        <v>0.74380165289256195</v>
      </c>
      <c r="JQ38" s="26">
        <f t="shared" si="415"/>
        <v>566.40495867768595</v>
      </c>
      <c r="JS38" s="159">
        <v>10</v>
      </c>
      <c r="JT38" s="160">
        <f t="shared" si="416"/>
        <v>9.4218181818181819</v>
      </c>
      <c r="JU38" s="161">
        <f t="shared" si="417"/>
        <v>-7.43801652892562E-2</v>
      </c>
      <c r="JV38" s="161">
        <f t="shared" si="418"/>
        <v>0.33057851239669422</v>
      </c>
      <c r="JW38" s="161">
        <f t="shared" si="419"/>
        <v>0.74380165289256195</v>
      </c>
      <c r="JX38" s="26">
        <f t="shared" si="420"/>
        <v>674.45867768595042</v>
      </c>
      <c r="JZ38" s="159">
        <v>10</v>
      </c>
      <c r="KA38" s="160">
        <f t="shared" si="556"/>
        <v>6.1081818181818184</v>
      </c>
      <c r="KB38" s="161">
        <f t="shared" si="421"/>
        <v>-7.43801652892562E-2</v>
      </c>
      <c r="KC38" s="161">
        <f t="shared" si="422"/>
        <v>0.33057851239669422</v>
      </c>
      <c r="KD38" s="161">
        <f t="shared" si="423"/>
        <v>0.74380165289256195</v>
      </c>
      <c r="KE38" s="26">
        <f t="shared" si="424"/>
        <v>782.49586776859508</v>
      </c>
      <c r="KG38" s="159">
        <v>10</v>
      </c>
      <c r="KH38" s="160">
        <f t="shared" si="425"/>
        <v>2.7963636363636364</v>
      </c>
      <c r="KI38" s="161">
        <f t="shared" si="426"/>
        <v>-7.43801652892562E-2</v>
      </c>
      <c r="KJ38" s="161">
        <f t="shared" si="427"/>
        <v>0.33057851239669422</v>
      </c>
      <c r="KK38" s="161">
        <f t="shared" si="428"/>
        <v>0.74380165289256195</v>
      </c>
      <c r="KL38" s="26">
        <f t="shared" si="429"/>
        <v>890.51074380165278</v>
      </c>
      <c r="KN38" s="159">
        <v>10</v>
      </c>
      <c r="KO38" s="160">
        <f t="shared" si="557"/>
        <v>-9.42090909090909</v>
      </c>
      <c r="KP38" s="161">
        <f t="shared" si="430"/>
        <v>-7.43801652892562E-2</v>
      </c>
      <c r="KQ38" s="161">
        <f t="shared" si="431"/>
        <v>0.33057851239669417</v>
      </c>
      <c r="KR38" s="161">
        <f t="shared" si="432"/>
        <v>0.74380165289256195</v>
      </c>
      <c r="KS38" s="26">
        <f t="shared" si="433"/>
        <v>307.28099173553716</v>
      </c>
      <c r="KU38" s="159">
        <v>10</v>
      </c>
      <c r="KV38" s="160">
        <f t="shared" si="558"/>
        <v>-6.1090909090909093</v>
      </c>
      <c r="KW38" s="161">
        <f t="shared" si="434"/>
        <v>-7.4380165289256214E-2</v>
      </c>
      <c r="KX38" s="161">
        <f t="shared" si="435"/>
        <v>0.33057851239669422</v>
      </c>
      <c r="KY38" s="161">
        <f t="shared" si="436"/>
        <v>0.74380165289256206</v>
      </c>
      <c r="KZ38" s="26">
        <f t="shared" si="437"/>
        <v>199.28760330578513</v>
      </c>
      <c r="LB38" s="159">
        <v>10</v>
      </c>
      <c r="LC38" s="160">
        <f t="shared" si="438"/>
        <v>-2.7972727272727274</v>
      </c>
      <c r="LD38" s="161">
        <f t="shared" si="439"/>
        <v>-7.4380165289256214E-2</v>
      </c>
      <c r="LE38" s="161">
        <f t="shared" si="440"/>
        <v>0.33057851239669422</v>
      </c>
      <c r="LF38" s="161">
        <f t="shared" si="441"/>
        <v>0.74380165289256206</v>
      </c>
      <c r="LG38" s="26">
        <f t="shared" si="442"/>
        <v>91.219008264462815</v>
      </c>
      <c r="LI38" s="159">
        <v>10</v>
      </c>
      <c r="LJ38" s="160">
        <f t="shared" si="443"/>
        <v>-12.732727272727272</v>
      </c>
      <c r="LK38" s="161">
        <f t="shared" si="444"/>
        <v>-7.43801652892562E-2</v>
      </c>
      <c r="LL38" s="161">
        <f t="shared" si="445"/>
        <v>0.33057851239669422</v>
      </c>
      <c r="LM38" s="161">
        <f t="shared" si="446"/>
        <v>0.74380165289256195</v>
      </c>
      <c r="LN38" s="26">
        <f t="shared" si="447"/>
        <v>415.37355371900821</v>
      </c>
      <c r="LP38" s="159">
        <v>10</v>
      </c>
      <c r="LQ38" s="160">
        <f t="shared" si="448"/>
        <v>-16.045454545454547</v>
      </c>
      <c r="LR38" s="161">
        <f t="shared" si="449"/>
        <v>-7.43801652892562E-2</v>
      </c>
      <c r="LS38" s="161">
        <f t="shared" si="450"/>
        <v>0.33057851239669422</v>
      </c>
      <c r="LT38" s="161">
        <f t="shared" si="451"/>
        <v>0.74380165289256184</v>
      </c>
      <c r="LU38" s="26">
        <f t="shared" si="452"/>
        <v>523.40082644628092</v>
      </c>
      <c r="LW38" s="159">
        <v>10</v>
      </c>
      <c r="LX38" s="160">
        <f t="shared" si="453"/>
        <v>-19.357272727272729</v>
      </c>
      <c r="LY38" s="161">
        <f t="shared" si="454"/>
        <v>-7.43801652892562E-2</v>
      </c>
      <c r="LZ38" s="161">
        <f t="shared" si="455"/>
        <v>0.33057851239669422</v>
      </c>
      <c r="MA38" s="161">
        <f t="shared" si="456"/>
        <v>0.74380165289256184</v>
      </c>
      <c r="MB38" s="26">
        <f t="shared" si="457"/>
        <v>631.44793388429741</v>
      </c>
      <c r="MD38" s="159">
        <v>10</v>
      </c>
      <c r="ME38" s="160">
        <f t="shared" si="458"/>
        <v>-22.67</v>
      </c>
      <c r="MF38" s="161">
        <f t="shared" si="459"/>
        <v>-7.4380165289256214E-2</v>
      </c>
      <c r="MG38" s="161">
        <f t="shared" si="460"/>
        <v>0.33057851239669422</v>
      </c>
      <c r="MH38" s="161">
        <f t="shared" si="461"/>
        <v>0.74380165289256195</v>
      </c>
      <c r="MI38" s="26">
        <f t="shared" si="462"/>
        <v>739.46611570247921</v>
      </c>
      <c r="MK38" s="159">
        <v>10</v>
      </c>
      <c r="ML38" s="160">
        <f t="shared" si="463"/>
        <v>-9.42090909090909</v>
      </c>
      <c r="MM38" s="161">
        <f t="shared" si="464"/>
        <v>-7.43801652892562E-2</v>
      </c>
      <c r="MN38" s="161">
        <f t="shared" si="465"/>
        <v>0.33057851239669417</v>
      </c>
      <c r="MO38" s="161">
        <f t="shared" si="466"/>
        <v>0.74380165289256195</v>
      </c>
      <c r="MP38" s="26">
        <f t="shared" si="467"/>
        <v>-674.45206611570245</v>
      </c>
      <c r="MR38" s="159">
        <v>10</v>
      </c>
      <c r="MS38" s="160">
        <f t="shared" si="468"/>
        <v>-6.1090909090909093</v>
      </c>
      <c r="MT38" s="161">
        <f t="shared" si="469"/>
        <v>-7.4380165289256214E-2</v>
      </c>
      <c r="MU38" s="161">
        <f t="shared" si="470"/>
        <v>0.33057851239669422</v>
      </c>
      <c r="MV38" s="161">
        <f t="shared" si="471"/>
        <v>0.74380165289256206</v>
      </c>
      <c r="MW38" s="26">
        <f t="shared" si="472"/>
        <v>-782.47438016528929</v>
      </c>
      <c r="MY38" s="159">
        <v>10</v>
      </c>
      <c r="MZ38" s="160">
        <f t="shared" si="473"/>
        <v>-2.7972727272727274</v>
      </c>
      <c r="NA38" s="161">
        <f t="shared" si="559"/>
        <v>-7.4380165289256214E-2</v>
      </c>
      <c r="NB38" s="161">
        <f t="shared" si="560"/>
        <v>0.33057851239669422</v>
      </c>
      <c r="NC38" s="161">
        <f t="shared" si="561"/>
        <v>0.74380165289256206</v>
      </c>
      <c r="ND38" s="26">
        <f t="shared" si="562"/>
        <v>-890.52479338842977</v>
      </c>
      <c r="NF38" s="159">
        <v>10</v>
      </c>
      <c r="NG38" s="160">
        <f t="shared" si="474"/>
        <v>-12.732727272727272</v>
      </c>
      <c r="NH38" s="161">
        <f t="shared" si="475"/>
        <v>-7.43801652892562E-2</v>
      </c>
      <c r="NI38" s="161">
        <f t="shared" si="476"/>
        <v>0.33057851239669422</v>
      </c>
      <c r="NJ38" s="161">
        <f t="shared" si="477"/>
        <v>0.74380165289256195</v>
      </c>
      <c r="NK38" s="26">
        <f t="shared" si="478"/>
        <v>-566.38429752066111</v>
      </c>
      <c r="NM38" s="159">
        <v>10</v>
      </c>
      <c r="NN38" s="160">
        <f t="shared" si="479"/>
        <v>-16.045454545454547</v>
      </c>
      <c r="NO38" s="161">
        <f t="shared" si="480"/>
        <v>-7.43801652892562E-2</v>
      </c>
      <c r="NP38" s="161">
        <f t="shared" si="481"/>
        <v>0.33057851239669422</v>
      </c>
      <c r="NQ38" s="161">
        <f t="shared" si="482"/>
        <v>0.74380165289256184</v>
      </c>
      <c r="NR38" s="26">
        <f t="shared" si="483"/>
        <v>-458.32231404958668</v>
      </c>
      <c r="NT38" s="159">
        <v>10</v>
      </c>
      <c r="NU38" s="160">
        <f t="shared" si="484"/>
        <v>-19.357272727272729</v>
      </c>
      <c r="NV38" s="161">
        <f t="shared" si="485"/>
        <v>-7.43801652892562E-2</v>
      </c>
      <c r="NW38" s="161">
        <f t="shared" si="486"/>
        <v>0.33057851239669422</v>
      </c>
      <c r="NX38" s="161">
        <f t="shared" si="487"/>
        <v>0.74380165289256184</v>
      </c>
      <c r="NY38" s="26">
        <f t="shared" si="488"/>
        <v>-350.33223140495863</v>
      </c>
      <c r="OA38" s="159">
        <v>10</v>
      </c>
      <c r="OB38" s="160">
        <f t="shared" si="489"/>
        <v>-22.67</v>
      </c>
      <c r="OC38" s="161">
        <f t="shared" si="490"/>
        <v>-7.4380165289256214E-2</v>
      </c>
      <c r="OD38" s="161">
        <f t="shared" si="491"/>
        <v>0.33057851239669422</v>
      </c>
      <c r="OE38" s="161">
        <f t="shared" si="492"/>
        <v>0.74380165289256195</v>
      </c>
      <c r="OF38" s="26">
        <f t="shared" si="493"/>
        <v>-242.23801652892564</v>
      </c>
      <c r="OH38" s="159">
        <v>10</v>
      </c>
      <c r="OI38" s="160">
        <f t="shared" si="494"/>
        <v>16.045454545454547</v>
      </c>
      <c r="OJ38" s="161">
        <f t="shared" si="495"/>
        <v>-7.43801652892562E-2</v>
      </c>
      <c r="OK38" s="161">
        <f t="shared" si="496"/>
        <v>0.33057851239669422</v>
      </c>
      <c r="OL38" s="161">
        <f t="shared" si="497"/>
        <v>0.74380165289256184</v>
      </c>
      <c r="OM38" s="26">
        <f t="shared" si="498"/>
        <v>-523.40082644628092</v>
      </c>
      <c r="OO38" s="159">
        <v>10</v>
      </c>
      <c r="OP38" s="160">
        <f t="shared" si="499"/>
        <v>19.357272727272729</v>
      </c>
      <c r="OQ38" s="161">
        <f t="shared" si="500"/>
        <v>-7.43801652892562E-2</v>
      </c>
      <c r="OR38" s="161">
        <f t="shared" si="501"/>
        <v>0.33057851239669422</v>
      </c>
      <c r="OS38" s="161">
        <f t="shared" si="502"/>
        <v>0.74380165289256184</v>
      </c>
      <c r="OT38" s="26">
        <f t="shared" si="503"/>
        <v>-631.43966942148757</v>
      </c>
      <c r="OV38" s="159">
        <v>10</v>
      </c>
      <c r="OW38" s="160">
        <f t="shared" si="504"/>
        <v>22.67</v>
      </c>
      <c r="OX38" s="161">
        <f t="shared" si="505"/>
        <v>-7.4380165289256214E-2</v>
      </c>
      <c r="OY38" s="161">
        <f t="shared" si="506"/>
        <v>0.33057851239669422</v>
      </c>
      <c r="OZ38" s="161">
        <f t="shared" si="507"/>
        <v>0.74380165289256195</v>
      </c>
      <c r="PA38" s="26">
        <f t="shared" si="508"/>
        <v>-739.48347107438008</v>
      </c>
      <c r="PC38" s="159">
        <v>10</v>
      </c>
      <c r="PD38" s="160">
        <f t="shared" si="563"/>
        <v>12.732727272727272</v>
      </c>
      <c r="PE38" s="161">
        <f t="shared" si="509"/>
        <v>-7.43801652892562E-2</v>
      </c>
      <c r="PF38" s="161">
        <f t="shared" si="510"/>
        <v>0.33057851239669422</v>
      </c>
      <c r="PG38" s="161">
        <f t="shared" si="511"/>
        <v>0.74380165289256195</v>
      </c>
      <c r="PH38" s="26">
        <f t="shared" si="512"/>
        <v>-415.36611570247931</v>
      </c>
      <c r="PJ38" s="159">
        <v>10</v>
      </c>
      <c r="PK38" s="160">
        <f t="shared" si="564"/>
        <v>9.4218181818181819</v>
      </c>
      <c r="PL38" s="161">
        <f t="shared" si="513"/>
        <v>-7.43801652892562E-2</v>
      </c>
      <c r="PM38" s="161">
        <f t="shared" si="514"/>
        <v>0.33057851239669422</v>
      </c>
      <c r="PN38" s="161">
        <f t="shared" si="515"/>
        <v>0.74380165289256195</v>
      </c>
      <c r="PO38" s="26">
        <f t="shared" si="516"/>
        <v>-307.29421487603304</v>
      </c>
      <c r="PQ38" s="159">
        <v>10</v>
      </c>
      <c r="PR38" s="160">
        <f t="shared" si="517"/>
        <v>6.1081818181818184</v>
      </c>
      <c r="PS38" s="161">
        <f t="shared" si="518"/>
        <v>-7.43801652892562E-2</v>
      </c>
      <c r="PT38" s="161">
        <f t="shared" si="519"/>
        <v>0.33057851239669422</v>
      </c>
      <c r="PU38" s="161">
        <f t="shared" si="520"/>
        <v>0.74380165289256195</v>
      </c>
      <c r="PV38" s="26">
        <f t="shared" si="521"/>
        <v>-199.28760330578513</v>
      </c>
      <c r="PX38" s="159">
        <v>10</v>
      </c>
      <c r="PY38" s="160">
        <f t="shared" si="522"/>
        <v>2.7963636363636364</v>
      </c>
      <c r="PZ38" s="161">
        <f t="shared" si="523"/>
        <v>-7.43801652892562E-2</v>
      </c>
      <c r="QA38" s="161">
        <f t="shared" si="524"/>
        <v>0.33057851239669422</v>
      </c>
      <c r="QB38" s="161">
        <f t="shared" si="525"/>
        <v>0.74380165289256195</v>
      </c>
      <c r="QC38" s="26">
        <f t="shared" si="526"/>
        <v>-91.196694214876032</v>
      </c>
      <c r="QE38" s="159">
        <v>3</v>
      </c>
      <c r="QF38" s="162">
        <v>3</v>
      </c>
      <c r="QG38" s="297"/>
      <c r="QH38" s="12">
        <v>120</v>
      </c>
      <c r="QI38" s="161">
        <f>(($F$16-$Z$20)*($F$16-$AD$20))/(($V$20-$Z$20)*($V$20-$AD$20))</f>
        <v>1.9907884658642541E-2</v>
      </c>
      <c r="QJ38" s="161">
        <f>(($F$16-$V$20)*($F$16-$AD$20))/(($Z$20-$V$20)*($Z$20-$AD$20))</f>
        <v>-7.8161168960752897E-2</v>
      </c>
      <c r="QK38" s="161">
        <f>(($F$16-$V$20)*($F$16-$Z$20))/(($AD$20-$V$20)*($AD$20-$Z$20))</f>
        <v>1.0582532843021104</v>
      </c>
      <c r="QL38" s="92">
        <f>QI38*$X$20+QJ38*$AB$20+QK38*$AF$20</f>
        <v>-624.12476806611778</v>
      </c>
      <c r="QM38" s="16">
        <f>$V$20</f>
        <v>-274.87</v>
      </c>
      <c r="QN38" s="16">
        <f>$AF$20</f>
        <v>-651.20000000000005</v>
      </c>
      <c r="QO38" s="167">
        <f t="shared" si="565"/>
        <v>1.594232517134447E-2</v>
      </c>
      <c r="QP38" s="34"/>
      <c r="QQ38" s="159">
        <v>3</v>
      </c>
      <c r="QR38" s="162">
        <v>3</v>
      </c>
      <c r="QS38" s="297"/>
      <c r="QT38" s="12">
        <v>120</v>
      </c>
      <c r="QU38" s="161">
        <f>(($F$16-$AT$20)*($F$16-$AX$20))/(($AP$20-$AT$20)*($AP$20-$AX$20))</f>
        <v>0.11503003811161269</v>
      </c>
      <c r="QV38" s="161">
        <f>(($F$16-$AP$20)*($F$16-$AX$20))/(($AT$20-$AP$20)*($AT$20-$AX$20))</f>
        <v>-0.42292375417382005</v>
      </c>
      <c r="QW38" s="161">
        <f>(($F$16-$AP$20)*($F$16-$AT$20))/(($AX$20-$AP$20)*($AX$20-$AT$20))</f>
        <v>1.3078937160622075</v>
      </c>
      <c r="QX38" s="92">
        <f>QU38*$AR$20+QV38*$AV$20+QW38*$AZ$20</f>
        <v>-540.75696290374844</v>
      </c>
      <c r="QY38" s="16">
        <f>$AP$20</f>
        <v>-54.65</v>
      </c>
      <c r="QZ38" s="16">
        <f>$AZ$20</f>
        <v>-653.65</v>
      </c>
      <c r="RA38" s="167">
        <f t="shared" si="566"/>
        <v>1.8400132929533894E-2</v>
      </c>
    </row>
    <row r="39" spans="2:469" ht="15" customHeight="1">
      <c r="B39" s="322"/>
      <c r="C39" s="313"/>
      <c r="D39" s="314"/>
      <c r="E39" s="180" t="s">
        <v>324</v>
      </c>
      <c r="F39" s="169"/>
      <c r="G39" s="175" t="s">
        <v>299</v>
      </c>
      <c r="H39" s="176">
        <v>10</v>
      </c>
      <c r="I39" s="177" t="str">
        <f>I37</f>
        <v>-</v>
      </c>
      <c r="J39" s="177" t="str">
        <f>IF(ISBLANK(F39),"-",(IF(AND(F39&lt;=Input!$D$14,F39&gt;=Input!$D$17),"aprovado","reprovado")))</f>
        <v>-</v>
      </c>
      <c r="K39" s="177" t="str">
        <f>IF(ISBLANK(F39),"-",(IF(OR(F39&lt;Flange!$K$6,F39&gt;Flange!$L$6),"reprovado","aprovado")))</f>
        <v>-</v>
      </c>
      <c r="L39" s="3" t="s">
        <v>318</v>
      </c>
      <c r="M39" s="317"/>
      <c r="O39" s="159">
        <v>35</v>
      </c>
      <c r="P39" s="164" t="s">
        <v>118</v>
      </c>
      <c r="Q39" s="196" t="s">
        <v>298</v>
      </c>
      <c r="R39" s="12">
        <v>0</v>
      </c>
      <c r="S39" s="164" t="s">
        <v>299</v>
      </c>
      <c r="T39" s="192">
        <v>11000</v>
      </c>
      <c r="U39" s="8" t="s">
        <v>71</v>
      </c>
      <c r="V39" s="101">
        <f>Gooseneck!$M$72</f>
        <v>409.06</v>
      </c>
      <c r="W39" s="111" t="s">
        <v>72</v>
      </c>
      <c r="X39" s="101">
        <v>0</v>
      </c>
      <c r="Y39" s="111" t="s">
        <v>72</v>
      </c>
      <c r="Z39" s="101">
        <f>Gooseneck!$M$78</f>
        <v>204.53</v>
      </c>
      <c r="AA39" s="111" t="s">
        <v>72</v>
      </c>
      <c r="AB39" s="101">
        <f>Gooseneck!$O$78</f>
        <v>700</v>
      </c>
      <c r="AC39" s="111" t="s">
        <v>72</v>
      </c>
      <c r="AD39" s="101">
        <v>0</v>
      </c>
      <c r="AE39" s="111" t="s">
        <v>72</v>
      </c>
      <c r="AF39" s="101">
        <f>Gooseneck!$O$75</f>
        <v>699.3</v>
      </c>
      <c r="AG39" s="165" t="s">
        <v>72</v>
      </c>
      <c r="AH39" s="166"/>
      <c r="AI39" s="159">
        <v>35</v>
      </c>
      <c r="AJ39" s="164" t="s">
        <v>118</v>
      </c>
      <c r="AK39" s="196" t="s">
        <v>298</v>
      </c>
      <c r="AL39" s="12">
        <v>0</v>
      </c>
      <c r="AM39" s="164" t="s">
        <v>299</v>
      </c>
      <c r="AN39" s="192">
        <v>11000</v>
      </c>
      <c r="AO39" s="8" t="s">
        <v>71</v>
      </c>
      <c r="AP39" s="101">
        <f>'Conector@11000 psi'!$M$72</f>
        <v>30.76</v>
      </c>
      <c r="AQ39" s="111" t="s">
        <v>72</v>
      </c>
      <c r="AR39" s="101">
        <v>0</v>
      </c>
      <c r="AS39" s="111" t="s">
        <v>72</v>
      </c>
      <c r="AT39" s="101">
        <f>'Conector@11000 psi'!$M$78</f>
        <v>15.38</v>
      </c>
      <c r="AU39" s="111" t="s">
        <v>72</v>
      </c>
      <c r="AV39" s="101">
        <f>'Conector@11000 psi'!$O$78</f>
        <v>863.6</v>
      </c>
      <c r="AW39" s="111" t="s">
        <v>72</v>
      </c>
      <c r="AX39" s="101">
        <v>0</v>
      </c>
      <c r="AY39" s="111" t="s">
        <v>72</v>
      </c>
      <c r="AZ39" s="101">
        <f>'Conector@11000 psi'!$O$75</f>
        <v>813.42</v>
      </c>
      <c r="BA39" s="165" t="s">
        <v>72</v>
      </c>
      <c r="BB39" s="183"/>
      <c r="BC39" s="159">
        <v>11</v>
      </c>
      <c r="BD39" s="160">
        <f t="shared" si="527"/>
        <v>16.395</v>
      </c>
      <c r="BE39" s="161">
        <f t="shared" si="285"/>
        <v>-0.08</v>
      </c>
      <c r="BF39" s="161">
        <f t="shared" si="286"/>
        <v>0.36</v>
      </c>
      <c r="BG39" s="161">
        <f t="shared" si="287"/>
        <v>0.72</v>
      </c>
      <c r="BH39" s="26">
        <f t="shared" si="288"/>
        <v>417.16079999999999</v>
      </c>
      <c r="BJ39" s="159">
        <v>11</v>
      </c>
      <c r="BK39" s="160">
        <f t="shared" si="528"/>
        <v>20.038999999999998</v>
      </c>
      <c r="BL39" s="161">
        <f t="shared" si="289"/>
        <v>-0.08</v>
      </c>
      <c r="BM39" s="161">
        <f t="shared" si="290"/>
        <v>0.36</v>
      </c>
      <c r="BN39" s="161">
        <f t="shared" si="291"/>
        <v>0.72</v>
      </c>
      <c r="BO39" s="26">
        <f t="shared" si="292"/>
        <v>310.19039999999995</v>
      </c>
      <c r="BQ39" s="159">
        <v>11</v>
      </c>
      <c r="BR39" s="160">
        <f t="shared" si="529"/>
        <v>23.681999999999999</v>
      </c>
      <c r="BS39" s="161">
        <f t="shared" si="293"/>
        <v>-7.9999999999999988E-2</v>
      </c>
      <c r="BT39" s="161">
        <f t="shared" si="294"/>
        <v>0.36</v>
      </c>
      <c r="BU39" s="161">
        <f t="shared" si="295"/>
        <v>0.72</v>
      </c>
      <c r="BV39" s="26">
        <f t="shared" si="296"/>
        <v>203.21496000000002</v>
      </c>
      <c r="BX39" s="159">
        <v>11</v>
      </c>
      <c r="BY39" s="160">
        <f t="shared" si="530"/>
        <v>12.751999999999999</v>
      </c>
      <c r="BZ39" s="161">
        <f t="shared" si="297"/>
        <v>-7.9999999999999988E-2</v>
      </c>
      <c r="CA39" s="161">
        <f t="shared" si="298"/>
        <v>0.36</v>
      </c>
      <c r="CB39" s="161">
        <f t="shared" si="299"/>
        <v>0.72</v>
      </c>
      <c r="CC39" s="26">
        <f t="shared" si="300"/>
        <v>524.13480000000004</v>
      </c>
      <c r="CE39" s="159">
        <v>11</v>
      </c>
      <c r="CF39" s="160">
        <f t="shared" si="531"/>
        <v>9.109</v>
      </c>
      <c r="CG39" s="161">
        <f t="shared" si="301"/>
        <v>-0.08</v>
      </c>
      <c r="CH39" s="161">
        <f t="shared" si="302"/>
        <v>0.36000000000000004</v>
      </c>
      <c r="CI39" s="161">
        <f t="shared" si="303"/>
        <v>0.72000000000000008</v>
      </c>
      <c r="CJ39" s="26">
        <f t="shared" si="304"/>
        <v>631.10160000000008</v>
      </c>
      <c r="CL39" s="159">
        <v>11</v>
      </c>
      <c r="CM39" s="160">
        <f t="shared" si="532"/>
        <v>5.4649999999999999</v>
      </c>
      <c r="CN39" s="161">
        <f t="shared" si="305"/>
        <v>-0.08</v>
      </c>
      <c r="CO39" s="161">
        <f t="shared" si="306"/>
        <v>0.36</v>
      </c>
      <c r="CP39" s="161">
        <f t="shared" si="307"/>
        <v>0.72</v>
      </c>
      <c r="CQ39" s="26">
        <f t="shared" si="308"/>
        <v>738.06479999999999</v>
      </c>
      <c r="CS39" s="159">
        <v>11</v>
      </c>
      <c r="CT39" s="160">
        <f t="shared" si="533"/>
        <v>1.8219999999999998</v>
      </c>
      <c r="CU39" s="161">
        <f t="shared" si="309"/>
        <v>-0.08</v>
      </c>
      <c r="CV39" s="161">
        <f t="shared" si="310"/>
        <v>0.36</v>
      </c>
      <c r="CW39" s="161">
        <f t="shared" si="311"/>
        <v>0.72</v>
      </c>
      <c r="CX39" s="26">
        <f t="shared" si="312"/>
        <v>845.02080000000001</v>
      </c>
      <c r="CZ39" s="159">
        <v>11</v>
      </c>
      <c r="DA39" s="160">
        <f t="shared" si="534"/>
        <v>-9.109</v>
      </c>
      <c r="DB39" s="161">
        <f t="shared" si="313"/>
        <v>-0.08</v>
      </c>
      <c r="DC39" s="161">
        <f t="shared" si="314"/>
        <v>0.36000000000000004</v>
      </c>
      <c r="DD39" s="161">
        <f t="shared" si="315"/>
        <v>0.72000000000000008</v>
      </c>
      <c r="DE39" s="26">
        <f t="shared" si="316"/>
        <v>267.39360000000005</v>
      </c>
      <c r="DG39" s="159">
        <v>11</v>
      </c>
      <c r="DH39" s="160">
        <f t="shared" si="535"/>
        <v>-5.4649999999999999</v>
      </c>
      <c r="DI39" s="161">
        <f t="shared" si="536"/>
        <v>-0.08</v>
      </c>
      <c r="DJ39" s="161">
        <f t="shared" si="537"/>
        <v>0.36</v>
      </c>
      <c r="DK39" s="161">
        <f t="shared" si="317"/>
        <v>0.72</v>
      </c>
      <c r="DL39" s="26">
        <f t="shared" si="538"/>
        <v>160.42679999999999</v>
      </c>
      <c r="DM39" s="34"/>
      <c r="DN39" s="159">
        <v>11</v>
      </c>
      <c r="DO39" s="160">
        <f t="shared" si="539"/>
        <v>-1.8219999999999998</v>
      </c>
      <c r="DP39" s="161">
        <f t="shared" si="318"/>
        <v>-0.08</v>
      </c>
      <c r="DQ39" s="161">
        <f t="shared" si="319"/>
        <v>0.36</v>
      </c>
      <c r="DR39" s="161">
        <f t="shared" si="320"/>
        <v>0.72</v>
      </c>
      <c r="DS39" s="26">
        <f t="shared" si="321"/>
        <v>53.474399999999996</v>
      </c>
      <c r="DT39" s="34"/>
      <c r="DU39" s="159">
        <v>11</v>
      </c>
      <c r="DV39" s="160">
        <f t="shared" si="540"/>
        <v>-12.751999999999999</v>
      </c>
      <c r="DW39" s="161">
        <f t="shared" si="322"/>
        <v>-7.9999999999999988E-2</v>
      </c>
      <c r="DX39" s="161">
        <f t="shared" si="323"/>
        <v>0.36</v>
      </c>
      <c r="DY39" s="161">
        <f t="shared" si="324"/>
        <v>0.72</v>
      </c>
      <c r="DZ39" s="26">
        <f t="shared" si="325"/>
        <v>374.3784</v>
      </c>
      <c r="EA39" s="34"/>
      <c r="EB39" s="159">
        <v>11</v>
      </c>
      <c r="EC39" s="160">
        <f t="shared" si="541"/>
        <v>-16.395</v>
      </c>
      <c r="ED39" s="161">
        <f t="shared" si="326"/>
        <v>-0.08</v>
      </c>
      <c r="EE39" s="161">
        <f t="shared" si="327"/>
        <v>0.36</v>
      </c>
      <c r="EF39" s="161">
        <f t="shared" si="328"/>
        <v>0.72</v>
      </c>
      <c r="EG39" s="26">
        <f t="shared" si="329"/>
        <v>481.33080000000001</v>
      </c>
      <c r="EH39" s="34"/>
      <c r="EI39" s="159">
        <v>11</v>
      </c>
      <c r="EJ39" s="160">
        <f t="shared" si="542"/>
        <v>-20.038999999999998</v>
      </c>
      <c r="EK39" s="161">
        <f t="shared" si="330"/>
        <v>-0.08</v>
      </c>
      <c r="EL39" s="161">
        <f t="shared" si="331"/>
        <v>0.36</v>
      </c>
      <c r="EM39" s="161">
        <f t="shared" si="332"/>
        <v>0.72</v>
      </c>
      <c r="EN39" s="26">
        <f t="shared" si="333"/>
        <v>588.3048</v>
      </c>
      <c r="EP39" s="159">
        <v>11</v>
      </c>
      <c r="EQ39" s="160">
        <f t="shared" si="334"/>
        <v>-23.681999999999999</v>
      </c>
      <c r="ER39" s="161">
        <f t="shared" si="335"/>
        <v>-7.9999999999999988E-2</v>
      </c>
      <c r="ES39" s="161">
        <f t="shared" si="336"/>
        <v>0.36</v>
      </c>
      <c r="ET39" s="161">
        <f t="shared" si="337"/>
        <v>0.72</v>
      </c>
      <c r="EU39" s="26">
        <f t="shared" si="338"/>
        <v>695.27519999999993</v>
      </c>
      <c r="EW39" s="159">
        <v>11</v>
      </c>
      <c r="EX39" s="160">
        <f t="shared" si="339"/>
        <v>-9.109</v>
      </c>
      <c r="EY39" s="161">
        <f t="shared" si="340"/>
        <v>-0.08</v>
      </c>
      <c r="EZ39" s="161">
        <f t="shared" si="341"/>
        <v>0.36000000000000004</v>
      </c>
      <c r="FA39" s="161">
        <f t="shared" si="342"/>
        <v>0.72000000000000008</v>
      </c>
      <c r="FB39" s="26">
        <f t="shared" si="343"/>
        <v>-631.07640000000004</v>
      </c>
      <c r="FD39" s="159">
        <v>11</v>
      </c>
      <c r="FE39" s="160">
        <f t="shared" si="344"/>
        <v>-5.4649999999999999</v>
      </c>
      <c r="FF39" s="161">
        <f t="shared" si="345"/>
        <v>-0.08</v>
      </c>
      <c r="FG39" s="161">
        <f t="shared" si="346"/>
        <v>0.36</v>
      </c>
      <c r="FH39" s="161">
        <f t="shared" si="347"/>
        <v>0.72</v>
      </c>
      <c r="FI39" s="26">
        <f t="shared" si="348"/>
        <v>-738.03599999999994</v>
      </c>
      <c r="FK39" s="159">
        <v>11</v>
      </c>
      <c r="FL39" s="160">
        <f t="shared" si="349"/>
        <v>-1.8219999999999998</v>
      </c>
      <c r="FM39" s="161">
        <f t="shared" si="350"/>
        <v>-0.08</v>
      </c>
      <c r="FN39" s="161">
        <f t="shared" si="351"/>
        <v>0.36</v>
      </c>
      <c r="FO39" s="161">
        <f t="shared" si="352"/>
        <v>0.72</v>
      </c>
      <c r="FP39" s="26">
        <f t="shared" si="353"/>
        <v>-845.0136</v>
      </c>
      <c r="FR39" s="159">
        <v>11</v>
      </c>
      <c r="FS39" s="160">
        <f t="shared" si="543"/>
        <v>-12.751999999999999</v>
      </c>
      <c r="FT39" s="161">
        <f t="shared" si="354"/>
        <v>-7.9999999999999988E-2</v>
      </c>
      <c r="FU39" s="161">
        <f t="shared" si="355"/>
        <v>0.36</v>
      </c>
      <c r="FV39" s="161">
        <f t="shared" si="356"/>
        <v>0.72</v>
      </c>
      <c r="FW39" s="26">
        <f t="shared" si="357"/>
        <v>-524.10239999999999</v>
      </c>
      <c r="FY39" s="159">
        <v>11</v>
      </c>
      <c r="FZ39" s="160">
        <f t="shared" si="544"/>
        <v>-16.395</v>
      </c>
      <c r="GA39" s="161">
        <f t="shared" si="545"/>
        <v>-0.08</v>
      </c>
      <c r="GB39" s="161">
        <f t="shared" si="546"/>
        <v>0.36</v>
      </c>
      <c r="GC39" s="161">
        <f t="shared" si="547"/>
        <v>0.72</v>
      </c>
      <c r="GD39" s="26">
        <f t="shared" si="548"/>
        <v>-417.16079999999999</v>
      </c>
      <c r="GF39" s="159">
        <v>11</v>
      </c>
      <c r="GG39" s="160">
        <f t="shared" si="549"/>
        <v>-20.038999999999998</v>
      </c>
      <c r="GH39" s="161">
        <f t="shared" si="358"/>
        <v>-0.08</v>
      </c>
      <c r="GI39" s="161">
        <f t="shared" si="359"/>
        <v>0.36</v>
      </c>
      <c r="GJ39" s="161">
        <f t="shared" si="360"/>
        <v>0.72</v>
      </c>
      <c r="GK39" s="26">
        <f t="shared" si="361"/>
        <v>-310.19039999999995</v>
      </c>
      <c r="GM39" s="159">
        <v>11</v>
      </c>
      <c r="GN39" s="160">
        <f t="shared" si="550"/>
        <v>-23.681999999999999</v>
      </c>
      <c r="GO39" s="161">
        <f t="shared" si="362"/>
        <v>-7.9999999999999988E-2</v>
      </c>
      <c r="GP39" s="161">
        <f t="shared" si="363"/>
        <v>0.36</v>
      </c>
      <c r="GQ39" s="161">
        <f t="shared" si="364"/>
        <v>0.72</v>
      </c>
      <c r="GR39" s="26">
        <f t="shared" si="365"/>
        <v>-203.24159999999998</v>
      </c>
      <c r="GT39" s="159">
        <v>11</v>
      </c>
      <c r="GU39" s="160">
        <f t="shared" si="551"/>
        <v>16.395</v>
      </c>
      <c r="GV39" s="161">
        <f t="shared" si="366"/>
        <v>-0.08</v>
      </c>
      <c r="GW39" s="161">
        <f t="shared" si="367"/>
        <v>0.36</v>
      </c>
      <c r="GX39" s="161">
        <f t="shared" si="368"/>
        <v>0.72</v>
      </c>
      <c r="GY39" s="26">
        <f t="shared" si="369"/>
        <v>-481.31999999999994</v>
      </c>
      <c r="HA39" s="159">
        <v>11</v>
      </c>
      <c r="HB39" s="160">
        <f t="shared" si="552"/>
        <v>20.038999999999998</v>
      </c>
      <c r="HC39" s="161">
        <f t="shared" si="370"/>
        <v>-0.08</v>
      </c>
      <c r="HD39" s="161">
        <f t="shared" si="371"/>
        <v>0.36</v>
      </c>
      <c r="HE39" s="161">
        <f t="shared" si="372"/>
        <v>0.72</v>
      </c>
      <c r="HF39" s="26">
        <f t="shared" si="373"/>
        <v>-588.28319999999997</v>
      </c>
      <c r="HH39" s="159">
        <v>11</v>
      </c>
      <c r="HI39" s="160">
        <f t="shared" si="374"/>
        <v>23.681999999999999</v>
      </c>
      <c r="HJ39" s="161">
        <f t="shared" si="375"/>
        <v>-7.9999999999999988E-2</v>
      </c>
      <c r="HK39" s="161">
        <f t="shared" si="376"/>
        <v>0.36</v>
      </c>
      <c r="HL39" s="161">
        <f t="shared" si="377"/>
        <v>0.72</v>
      </c>
      <c r="HM39" s="26">
        <f t="shared" si="378"/>
        <v>-695.27519999999993</v>
      </c>
      <c r="HO39" s="159">
        <v>11</v>
      </c>
      <c r="HP39" s="160">
        <f t="shared" si="553"/>
        <v>12.751999999999999</v>
      </c>
      <c r="HQ39" s="161">
        <f t="shared" si="379"/>
        <v>-7.9999999999999988E-2</v>
      </c>
      <c r="HR39" s="161">
        <f t="shared" si="380"/>
        <v>0.36</v>
      </c>
      <c r="HS39" s="161">
        <f t="shared" si="381"/>
        <v>0.72</v>
      </c>
      <c r="HT39" s="26">
        <f t="shared" si="382"/>
        <v>-374.36399999999998</v>
      </c>
      <c r="HV39" s="159">
        <v>11</v>
      </c>
      <c r="HW39" s="160">
        <f t="shared" si="554"/>
        <v>9.109</v>
      </c>
      <c r="HX39" s="161">
        <f t="shared" si="383"/>
        <v>-0.08</v>
      </c>
      <c r="HY39" s="161">
        <f t="shared" si="384"/>
        <v>0.36000000000000004</v>
      </c>
      <c r="HZ39" s="161">
        <f t="shared" si="385"/>
        <v>0.72000000000000008</v>
      </c>
      <c r="IA39" s="26">
        <f t="shared" si="386"/>
        <v>-267.40800000000002</v>
      </c>
      <c r="IC39" s="159">
        <v>11</v>
      </c>
      <c r="ID39" s="160">
        <f t="shared" si="387"/>
        <v>5.4649999999999999</v>
      </c>
      <c r="IE39" s="161">
        <f t="shared" si="388"/>
        <v>-0.08</v>
      </c>
      <c r="IF39" s="161">
        <f t="shared" si="389"/>
        <v>0.36</v>
      </c>
      <c r="IG39" s="161">
        <f t="shared" si="390"/>
        <v>0.72</v>
      </c>
      <c r="IH39" s="26">
        <f t="shared" si="391"/>
        <v>-160.43759999999997</v>
      </c>
      <c r="IJ39" s="159">
        <v>11</v>
      </c>
      <c r="IK39" s="160">
        <f t="shared" si="392"/>
        <v>1.8219999999999998</v>
      </c>
      <c r="IL39" s="161">
        <f t="shared" si="393"/>
        <v>-0.08</v>
      </c>
      <c r="IM39" s="161">
        <f t="shared" si="394"/>
        <v>0.36</v>
      </c>
      <c r="IN39" s="161">
        <f t="shared" si="395"/>
        <v>0.72</v>
      </c>
      <c r="IO39" s="26">
        <f t="shared" si="396"/>
        <v>-53.495999999999995</v>
      </c>
      <c r="IQ39" s="159">
        <v>11</v>
      </c>
      <c r="IR39" s="160">
        <f t="shared" si="397"/>
        <v>17.649999999999999</v>
      </c>
      <c r="IS39" s="161">
        <f t="shared" si="398"/>
        <v>-7.9999999999999974E-2</v>
      </c>
      <c r="IT39" s="161">
        <f t="shared" si="399"/>
        <v>0.36</v>
      </c>
      <c r="IU39" s="161">
        <f t="shared" si="400"/>
        <v>0.72</v>
      </c>
      <c r="IV39" s="26">
        <f t="shared" si="401"/>
        <v>468.69119999999998</v>
      </c>
      <c r="IX39" s="159">
        <v>11</v>
      </c>
      <c r="IY39" s="160">
        <f t="shared" si="402"/>
        <v>21.292999999999999</v>
      </c>
      <c r="IZ39" s="161">
        <f t="shared" si="403"/>
        <v>-0.08</v>
      </c>
      <c r="JA39" s="161">
        <f t="shared" si="404"/>
        <v>0.36</v>
      </c>
      <c r="JB39" s="161">
        <f t="shared" si="405"/>
        <v>0.72</v>
      </c>
      <c r="JC39" s="26">
        <f t="shared" si="406"/>
        <v>361.78559999999999</v>
      </c>
      <c r="JE39" s="159">
        <v>11</v>
      </c>
      <c r="JF39" s="160">
        <f t="shared" si="555"/>
        <v>24.937000000000001</v>
      </c>
      <c r="JG39" s="161">
        <f t="shared" si="407"/>
        <v>-0.08</v>
      </c>
      <c r="JH39" s="161">
        <f t="shared" si="408"/>
        <v>0.36</v>
      </c>
      <c r="JI39" s="161">
        <f t="shared" si="409"/>
        <v>0.72</v>
      </c>
      <c r="JJ39" s="26">
        <f t="shared" si="410"/>
        <v>254.80079999999998</v>
      </c>
      <c r="JL39" s="159">
        <v>11</v>
      </c>
      <c r="JM39" s="160">
        <f t="shared" si="411"/>
        <v>14.006</v>
      </c>
      <c r="JN39" s="161">
        <f t="shared" si="412"/>
        <v>-0.08</v>
      </c>
      <c r="JO39" s="161">
        <f t="shared" si="413"/>
        <v>0.36000000000000004</v>
      </c>
      <c r="JP39" s="161">
        <f t="shared" si="414"/>
        <v>0.72000000000000008</v>
      </c>
      <c r="JQ39" s="26">
        <f t="shared" si="415"/>
        <v>575.69400000000007</v>
      </c>
      <c r="JS39" s="159">
        <v>11</v>
      </c>
      <c r="JT39" s="160">
        <f t="shared" si="416"/>
        <v>10.364000000000001</v>
      </c>
      <c r="JU39" s="161">
        <f t="shared" si="417"/>
        <v>-0.08</v>
      </c>
      <c r="JV39" s="161">
        <f t="shared" si="418"/>
        <v>0.36</v>
      </c>
      <c r="JW39" s="161">
        <f t="shared" si="419"/>
        <v>0.72</v>
      </c>
      <c r="JX39" s="26">
        <f t="shared" si="420"/>
        <v>682.66799999999989</v>
      </c>
      <c r="JZ39" s="159">
        <v>11</v>
      </c>
      <c r="KA39" s="160">
        <f t="shared" si="556"/>
        <v>6.7189999999999994</v>
      </c>
      <c r="KB39" s="161">
        <f t="shared" si="421"/>
        <v>-0.08</v>
      </c>
      <c r="KC39" s="161">
        <f t="shared" si="422"/>
        <v>0.36</v>
      </c>
      <c r="KD39" s="161">
        <f t="shared" si="423"/>
        <v>0.72</v>
      </c>
      <c r="KE39" s="26">
        <f t="shared" si="424"/>
        <v>789.62400000000002</v>
      </c>
      <c r="KG39" s="159">
        <v>11</v>
      </c>
      <c r="KH39" s="160">
        <f t="shared" si="425"/>
        <v>3.0760000000000001</v>
      </c>
      <c r="KI39" s="161">
        <f t="shared" si="426"/>
        <v>-0.08</v>
      </c>
      <c r="KJ39" s="161">
        <f t="shared" si="427"/>
        <v>0.36</v>
      </c>
      <c r="KK39" s="161">
        <f t="shared" si="428"/>
        <v>0.72</v>
      </c>
      <c r="KL39" s="26">
        <f t="shared" si="429"/>
        <v>896.55839999999989</v>
      </c>
      <c r="KN39" s="159">
        <v>11</v>
      </c>
      <c r="KO39" s="160">
        <f t="shared" si="557"/>
        <v>-10.363</v>
      </c>
      <c r="KP39" s="161">
        <f t="shared" si="430"/>
        <v>-0.08</v>
      </c>
      <c r="KQ39" s="161">
        <f t="shared" si="431"/>
        <v>0.36000000000000004</v>
      </c>
      <c r="KR39" s="161">
        <f t="shared" si="432"/>
        <v>0.72000000000000008</v>
      </c>
      <c r="KS39" s="26">
        <f t="shared" si="433"/>
        <v>304.2072</v>
      </c>
      <c r="KU39" s="159">
        <v>11</v>
      </c>
      <c r="KV39" s="160">
        <f t="shared" si="558"/>
        <v>-6.7200000000000006</v>
      </c>
      <c r="KW39" s="161">
        <f t="shared" si="434"/>
        <v>-8.0000000000000016E-2</v>
      </c>
      <c r="KX39" s="161">
        <f t="shared" si="435"/>
        <v>0.36000000000000004</v>
      </c>
      <c r="KY39" s="161">
        <f t="shared" si="436"/>
        <v>0.72000000000000008</v>
      </c>
      <c r="KZ39" s="26">
        <f t="shared" si="437"/>
        <v>197.2944</v>
      </c>
      <c r="LB39" s="159">
        <v>11</v>
      </c>
      <c r="LC39" s="160">
        <f t="shared" si="438"/>
        <v>-3.077</v>
      </c>
      <c r="LD39" s="161">
        <f t="shared" si="439"/>
        <v>-0.08</v>
      </c>
      <c r="LE39" s="161">
        <f t="shared" si="440"/>
        <v>0.36000000000000004</v>
      </c>
      <c r="LF39" s="161">
        <f t="shared" si="441"/>
        <v>0.72000000000000008</v>
      </c>
      <c r="LG39" s="26">
        <f t="shared" si="442"/>
        <v>90.306000000000012</v>
      </c>
      <c r="LI39" s="159">
        <v>11</v>
      </c>
      <c r="LJ39" s="160">
        <f t="shared" si="443"/>
        <v>-14.006</v>
      </c>
      <c r="LK39" s="161">
        <f t="shared" si="444"/>
        <v>-0.08</v>
      </c>
      <c r="LL39" s="161">
        <f t="shared" si="445"/>
        <v>0.36000000000000004</v>
      </c>
      <c r="LM39" s="161">
        <f t="shared" si="446"/>
        <v>0.72000000000000008</v>
      </c>
      <c r="LN39" s="26">
        <f t="shared" si="447"/>
        <v>411.22080000000005</v>
      </c>
      <c r="LP39" s="159">
        <v>11</v>
      </c>
      <c r="LQ39" s="160">
        <f t="shared" si="448"/>
        <v>-17.649999999999999</v>
      </c>
      <c r="LR39" s="161">
        <f t="shared" si="449"/>
        <v>-7.9999999999999974E-2</v>
      </c>
      <c r="LS39" s="161">
        <f t="shared" si="450"/>
        <v>0.36</v>
      </c>
      <c r="LT39" s="161">
        <f t="shared" si="451"/>
        <v>0.72</v>
      </c>
      <c r="LU39" s="26">
        <f t="shared" si="452"/>
        <v>518.16599999999994</v>
      </c>
      <c r="LW39" s="159">
        <v>11</v>
      </c>
      <c r="LX39" s="160">
        <f t="shared" si="453"/>
        <v>-21.292999999999999</v>
      </c>
      <c r="LY39" s="161">
        <f t="shared" si="454"/>
        <v>-0.08</v>
      </c>
      <c r="LZ39" s="161">
        <f t="shared" si="455"/>
        <v>0.36</v>
      </c>
      <c r="MA39" s="161">
        <f t="shared" si="456"/>
        <v>0.72</v>
      </c>
      <c r="MB39" s="26">
        <f t="shared" si="457"/>
        <v>625.13279999999997</v>
      </c>
      <c r="MD39" s="159">
        <v>11</v>
      </c>
      <c r="ME39" s="160">
        <f t="shared" si="458"/>
        <v>-24.937000000000001</v>
      </c>
      <c r="MF39" s="161">
        <f t="shared" si="459"/>
        <v>-0.08</v>
      </c>
      <c r="MG39" s="161">
        <f t="shared" si="460"/>
        <v>0.36</v>
      </c>
      <c r="MH39" s="161">
        <f t="shared" si="461"/>
        <v>0.72</v>
      </c>
      <c r="MI39" s="26">
        <f t="shared" si="462"/>
        <v>732.07079999999996</v>
      </c>
      <c r="MK39" s="159">
        <v>11</v>
      </c>
      <c r="ML39" s="160">
        <f t="shared" si="463"/>
        <v>-10.363</v>
      </c>
      <c r="MM39" s="161">
        <f t="shared" si="464"/>
        <v>-0.08</v>
      </c>
      <c r="MN39" s="161">
        <f t="shared" si="465"/>
        <v>0.36000000000000004</v>
      </c>
      <c r="MO39" s="161">
        <f t="shared" si="466"/>
        <v>0.72000000000000008</v>
      </c>
      <c r="MP39" s="26">
        <f t="shared" si="467"/>
        <v>-682.66080000000011</v>
      </c>
      <c r="MR39" s="159">
        <v>11</v>
      </c>
      <c r="MS39" s="160">
        <f t="shared" si="468"/>
        <v>-6.7200000000000006</v>
      </c>
      <c r="MT39" s="161">
        <f t="shared" si="469"/>
        <v>-8.0000000000000016E-2</v>
      </c>
      <c r="MU39" s="161">
        <f t="shared" si="470"/>
        <v>0.36000000000000004</v>
      </c>
      <c r="MV39" s="161">
        <f t="shared" si="471"/>
        <v>0.72000000000000008</v>
      </c>
      <c r="MW39" s="26">
        <f t="shared" si="472"/>
        <v>-789.6024000000001</v>
      </c>
      <c r="MY39" s="159">
        <v>11</v>
      </c>
      <c r="MZ39" s="160">
        <f t="shared" si="473"/>
        <v>-3.077</v>
      </c>
      <c r="NA39" s="161">
        <f t="shared" si="559"/>
        <v>-0.08</v>
      </c>
      <c r="NB39" s="161">
        <f t="shared" si="560"/>
        <v>0.36000000000000004</v>
      </c>
      <c r="NC39" s="161">
        <f t="shared" si="561"/>
        <v>0.72000000000000008</v>
      </c>
      <c r="ND39" s="26">
        <f t="shared" si="562"/>
        <v>-896.57280000000014</v>
      </c>
      <c r="NF39" s="159">
        <v>11</v>
      </c>
      <c r="NG39" s="160">
        <f t="shared" si="474"/>
        <v>-14.006</v>
      </c>
      <c r="NH39" s="161">
        <f t="shared" si="475"/>
        <v>-0.08</v>
      </c>
      <c r="NI39" s="161">
        <f t="shared" si="476"/>
        <v>0.36000000000000004</v>
      </c>
      <c r="NJ39" s="161">
        <f t="shared" si="477"/>
        <v>0.72000000000000008</v>
      </c>
      <c r="NK39" s="26">
        <f t="shared" si="478"/>
        <v>-575.67240000000004</v>
      </c>
      <c r="NM39" s="159">
        <v>11</v>
      </c>
      <c r="NN39" s="160">
        <f t="shared" si="479"/>
        <v>-17.649999999999999</v>
      </c>
      <c r="NO39" s="161">
        <f t="shared" si="480"/>
        <v>-7.9999999999999974E-2</v>
      </c>
      <c r="NP39" s="161">
        <f t="shared" si="481"/>
        <v>0.36</v>
      </c>
      <c r="NQ39" s="161">
        <f t="shared" si="482"/>
        <v>0.72</v>
      </c>
      <c r="NR39" s="26">
        <f t="shared" si="483"/>
        <v>-468.69119999999998</v>
      </c>
      <c r="NT39" s="159">
        <v>11</v>
      </c>
      <c r="NU39" s="160">
        <f t="shared" si="484"/>
        <v>-21.292999999999999</v>
      </c>
      <c r="NV39" s="161">
        <f t="shared" si="485"/>
        <v>-0.08</v>
      </c>
      <c r="NW39" s="161">
        <f t="shared" si="486"/>
        <v>0.36</v>
      </c>
      <c r="NX39" s="161">
        <f t="shared" si="487"/>
        <v>0.72</v>
      </c>
      <c r="NY39" s="26">
        <f t="shared" si="488"/>
        <v>-361.78199999999998</v>
      </c>
      <c r="OA39" s="159">
        <v>11</v>
      </c>
      <c r="OB39" s="160">
        <f t="shared" si="489"/>
        <v>-24.937000000000001</v>
      </c>
      <c r="OC39" s="161">
        <f t="shared" si="490"/>
        <v>-0.08</v>
      </c>
      <c r="OD39" s="161">
        <f t="shared" si="491"/>
        <v>0.36</v>
      </c>
      <c r="OE39" s="161">
        <f t="shared" si="492"/>
        <v>0.72</v>
      </c>
      <c r="OF39" s="26">
        <f t="shared" si="493"/>
        <v>-254.76839999999999</v>
      </c>
      <c r="OH39" s="159">
        <v>11</v>
      </c>
      <c r="OI39" s="160">
        <f t="shared" si="494"/>
        <v>17.649999999999999</v>
      </c>
      <c r="OJ39" s="161">
        <f t="shared" si="495"/>
        <v>-7.9999999999999974E-2</v>
      </c>
      <c r="OK39" s="161">
        <f t="shared" si="496"/>
        <v>0.36</v>
      </c>
      <c r="OL39" s="161">
        <f t="shared" si="497"/>
        <v>0.72</v>
      </c>
      <c r="OM39" s="26">
        <f t="shared" si="498"/>
        <v>-518.16599999999994</v>
      </c>
      <c r="OO39" s="159">
        <v>11</v>
      </c>
      <c r="OP39" s="160">
        <f t="shared" si="499"/>
        <v>21.292999999999999</v>
      </c>
      <c r="OQ39" s="161">
        <f t="shared" si="500"/>
        <v>-0.08</v>
      </c>
      <c r="OR39" s="161">
        <f t="shared" si="501"/>
        <v>0.36</v>
      </c>
      <c r="OS39" s="161">
        <f t="shared" si="502"/>
        <v>0.72</v>
      </c>
      <c r="OT39" s="26">
        <f t="shared" si="503"/>
        <v>-625.12559999999996</v>
      </c>
      <c r="OV39" s="159">
        <v>11</v>
      </c>
      <c r="OW39" s="160">
        <f t="shared" si="504"/>
        <v>24.937000000000001</v>
      </c>
      <c r="OX39" s="161">
        <f t="shared" si="505"/>
        <v>-0.08</v>
      </c>
      <c r="OY39" s="161">
        <f t="shared" si="506"/>
        <v>0.36</v>
      </c>
      <c r="OZ39" s="161">
        <f t="shared" si="507"/>
        <v>0.72</v>
      </c>
      <c r="PA39" s="26">
        <f t="shared" si="508"/>
        <v>-732.08879999999999</v>
      </c>
      <c r="PC39" s="159">
        <v>11</v>
      </c>
      <c r="PD39" s="160">
        <f t="shared" si="563"/>
        <v>14.006</v>
      </c>
      <c r="PE39" s="161">
        <f t="shared" si="509"/>
        <v>-0.08</v>
      </c>
      <c r="PF39" s="161">
        <f t="shared" si="510"/>
        <v>0.36000000000000004</v>
      </c>
      <c r="PG39" s="161">
        <f t="shared" si="511"/>
        <v>0.72000000000000008</v>
      </c>
      <c r="PH39" s="26">
        <f t="shared" si="512"/>
        <v>-411.21360000000004</v>
      </c>
      <c r="PJ39" s="159">
        <v>11</v>
      </c>
      <c r="PK39" s="160">
        <f t="shared" si="564"/>
        <v>10.364000000000001</v>
      </c>
      <c r="PL39" s="161">
        <f t="shared" si="513"/>
        <v>-0.08</v>
      </c>
      <c r="PM39" s="161">
        <f t="shared" si="514"/>
        <v>0.36</v>
      </c>
      <c r="PN39" s="161">
        <f t="shared" si="515"/>
        <v>0.72</v>
      </c>
      <c r="PO39" s="26">
        <f t="shared" si="516"/>
        <v>-304.22159999999997</v>
      </c>
      <c r="PQ39" s="159">
        <v>11</v>
      </c>
      <c r="PR39" s="160">
        <f t="shared" si="517"/>
        <v>6.7189999999999994</v>
      </c>
      <c r="PS39" s="161">
        <f t="shared" si="518"/>
        <v>-0.08</v>
      </c>
      <c r="PT39" s="161">
        <f t="shared" si="519"/>
        <v>0.36</v>
      </c>
      <c r="PU39" s="161">
        <f t="shared" si="520"/>
        <v>0.72</v>
      </c>
      <c r="PV39" s="26">
        <f t="shared" si="521"/>
        <v>-197.2944</v>
      </c>
      <c r="PX39" s="159">
        <v>11</v>
      </c>
      <c r="PY39" s="160">
        <f t="shared" si="522"/>
        <v>3.0760000000000001</v>
      </c>
      <c r="PZ39" s="161">
        <f t="shared" si="523"/>
        <v>-0.08</v>
      </c>
      <c r="QA39" s="161">
        <f t="shared" si="524"/>
        <v>0.36</v>
      </c>
      <c r="QB39" s="161">
        <f t="shared" si="525"/>
        <v>0.72</v>
      </c>
      <c r="QC39" s="26">
        <f t="shared" si="526"/>
        <v>-90.284399999999991</v>
      </c>
      <c r="QE39" s="159">
        <v>3</v>
      </c>
      <c r="QF39" s="162">
        <v>4</v>
      </c>
      <c r="QG39" s="297"/>
      <c r="QH39" s="12">
        <v>120</v>
      </c>
      <c r="QI39" s="161">
        <f>(($F$16-$Z$27)*($F$16-$AD$27))/(($V$27-$Z$27)*($V$27-$AD$27))</f>
        <v>-1.0111626280701542E-2</v>
      </c>
      <c r="QJ39" s="161">
        <f>(($F$16-$V$27)*($F$16-$AD$27))/(($Z$27-$V$27)*($Z$27-$AD$27))</f>
        <v>4.0872913624841037E-2</v>
      </c>
      <c r="QK39" s="161">
        <f>(($F$16-$V$27)*($F$16-$Z$27))/(($AD$27-$V$27)*($AD$27-$Z$27))</f>
        <v>0.96923871265586048</v>
      </c>
      <c r="QL39" s="92">
        <f>QI39*$X$27+QJ39*$AB$27+QK39*$AF$27</f>
        <v>-650.28900740433323</v>
      </c>
      <c r="QM39" s="16">
        <f>$V$27</f>
        <v>510.42</v>
      </c>
      <c r="QN39" s="16">
        <f>$AF$27</f>
        <v>-651.20000000000005</v>
      </c>
      <c r="QO39" s="167">
        <f t="shared" si="565"/>
        <v>1.5300889122693322E-2</v>
      </c>
      <c r="QP39" s="34"/>
      <c r="QQ39" s="159">
        <v>3</v>
      </c>
      <c r="QR39" s="162">
        <v>4</v>
      </c>
      <c r="QS39" s="297"/>
      <c r="QT39" s="12">
        <v>120</v>
      </c>
      <c r="QU39" s="161">
        <f>(($F$16-$AT$27)*($F$16-$AX$27))/(($AP$27-$AT$27)*($AP$27-$AX$27))</f>
        <v>-2.4915472416491821E-2</v>
      </c>
      <c r="QV39" s="161">
        <f>(($F$16-$AP$27)*($F$16-$AX$27))/(($AT$27-$AP$27)*($AT$27-$AX$27))</f>
        <v>0.10242837983473023</v>
      </c>
      <c r="QW39" s="161">
        <f>(($F$16-$AP$27)*($F$16-$AT$27))/(($AX$27-$AP$27)*($AX$27-$AT$27))</f>
        <v>0.92248709258176154</v>
      </c>
      <c r="QX39" s="92">
        <f>QU39*$AR$27+QV39*$AV$27+QW39*$AZ$27</f>
        <v>-636.45933116365495</v>
      </c>
      <c r="QY39" s="16">
        <f>$AP$27</f>
        <v>200.39</v>
      </c>
      <c r="QZ39" s="16">
        <f>$AZ$27</f>
        <v>-653.65</v>
      </c>
      <c r="RA39" s="167">
        <f t="shared" si="566"/>
        <v>1.5633363378942309E-2</v>
      </c>
    </row>
    <row r="40" spans="2:469" ht="15" customHeight="1">
      <c r="B40" s="322"/>
      <c r="C40" s="313"/>
      <c r="D40" s="312" t="s">
        <v>325</v>
      </c>
      <c r="E40" s="180" t="s">
        <v>322</v>
      </c>
      <c r="F40" s="169"/>
      <c r="G40" s="175" t="s">
        <v>72</v>
      </c>
      <c r="H40" s="176">
        <v>11</v>
      </c>
      <c r="I40" s="177" t="str">
        <f xml:space="preserve"> IF(AND(F40&gt;0,F41&gt;0),1,(IF(AND(F40&lt;0,F41&gt;0),2,(IF(AND(F40&lt;0,F41&lt;0),3,(IF(AND(F40&gt;0,F41&lt;0),4,"-")))))))</f>
        <v>-</v>
      </c>
      <c r="J40" s="178" t="s">
        <v>318</v>
      </c>
      <c r="K40" s="177" t="str">
        <f>IF(OR(ISBLANK(F40),I40="-"),"-",(IF(OR(I40=1,I40=4), (IF(F40&lt;=(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,(IF(F40&g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)))</f>
        <v>-</v>
      </c>
      <c r="L40" s="179" t="str">
        <f>IF(OR(ISBLANK(F40),I40="-"),"-",(IF(OR(I40=1,I40=4), (IF(F40&lt;=(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,(IF(F40&g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)))</f>
        <v>-</v>
      </c>
      <c r="M40" s="315" t="str">
        <f>IF(OR(ISBLANK(F40),ISBLANK(F41),ISBLANK(F42)),"-", (IF(OR(J40="reprovado", K40="reprovado", L40="reprovado",J41="reprovado", K41="reprovado", L41="reprovado",J42="reprovado",K42="reprovado", L42="reprovado"),"reprovado","aprovado")))</f>
        <v>-</v>
      </c>
      <c r="O40" s="159">
        <v>36</v>
      </c>
      <c r="P40" s="164" t="s">
        <v>135</v>
      </c>
      <c r="Q40" s="196" t="s">
        <v>319</v>
      </c>
      <c r="R40" s="12">
        <v>60</v>
      </c>
      <c r="S40" s="164" t="s">
        <v>299</v>
      </c>
      <c r="T40" s="192">
        <v>11000</v>
      </c>
      <c r="U40" s="8" t="s">
        <v>71</v>
      </c>
      <c r="V40" s="101">
        <f>Gooseneck!$M$82</f>
        <v>-389.34</v>
      </c>
      <c r="W40" s="111" t="s">
        <v>72</v>
      </c>
      <c r="X40" s="101">
        <v>0</v>
      </c>
      <c r="Y40" s="111" t="s">
        <v>72</v>
      </c>
      <c r="Z40" s="101">
        <f>Gooseneck!$M$85</f>
        <v>-194.67</v>
      </c>
      <c r="AA40" s="111" t="s">
        <v>72</v>
      </c>
      <c r="AB40" s="101">
        <f>Gooseneck!$O$85</f>
        <v>290.87</v>
      </c>
      <c r="AC40" s="111" t="s">
        <v>72</v>
      </c>
      <c r="AD40" s="101">
        <v>0</v>
      </c>
      <c r="AE40" s="111" t="s">
        <v>72</v>
      </c>
      <c r="AF40" s="101">
        <f>Gooseneck!$O$64</f>
        <v>430.92</v>
      </c>
      <c r="AG40" s="165" t="s">
        <v>72</v>
      </c>
      <c r="AH40" s="166"/>
      <c r="AI40" s="159">
        <v>36</v>
      </c>
      <c r="AJ40" s="164" t="s">
        <v>135</v>
      </c>
      <c r="AK40" s="164" t="s">
        <v>319</v>
      </c>
      <c r="AL40" s="12">
        <v>60</v>
      </c>
      <c r="AM40" s="164" t="s">
        <v>299</v>
      </c>
      <c r="AN40" s="192">
        <v>11000</v>
      </c>
      <c r="AO40" s="8" t="s">
        <v>71</v>
      </c>
      <c r="AP40" s="101">
        <f>'Conector@11000 psi'!$M$82</f>
        <v>-103.63</v>
      </c>
      <c r="AQ40" s="111" t="s">
        <v>72</v>
      </c>
      <c r="AR40" s="101">
        <v>0</v>
      </c>
      <c r="AS40" s="111" t="s">
        <v>72</v>
      </c>
      <c r="AT40" s="101">
        <f>'Conector@11000 psi'!$M$85</f>
        <v>-51.814999999999998</v>
      </c>
      <c r="AU40" s="111" t="s">
        <v>72</v>
      </c>
      <c r="AV40" s="101">
        <f>'Conector@11000 psi'!$O$85</f>
        <v>168.98</v>
      </c>
      <c r="AW40" s="111" t="s">
        <v>72</v>
      </c>
      <c r="AX40" s="101">
        <v>0</v>
      </c>
      <c r="AY40" s="111" t="s">
        <v>72</v>
      </c>
      <c r="AZ40" s="101">
        <f>'Conector@11000 psi'!$O$64</f>
        <v>338.02</v>
      </c>
      <c r="BA40" s="165" t="s">
        <v>72</v>
      </c>
      <c r="BB40" s="183"/>
      <c r="BC40" s="159">
        <v>12</v>
      </c>
      <c r="BD40" s="160">
        <f t="shared" si="527"/>
        <v>18.216666666666665</v>
      </c>
      <c r="BE40" s="161">
        <f t="shared" si="285"/>
        <v>-8.6419753086419734E-2</v>
      </c>
      <c r="BF40" s="161">
        <f t="shared" si="286"/>
        <v>0.39506172839506171</v>
      </c>
      <c r="BG40" s="161">
        <f t="shared" si="287"/>
        <v>0.69135802469135788</v>
      </c>
      <c r="BH40" s="26">
        <f t="shared" si="288"/>
        <v>428.44444444444434</v>
      </c>
      <c r="BJ40" s="159">
        <v>12</v>
      </c>
      <c r="BK40" s="160">
        <f t="shared" si="528"/>
        <v>22.265555555555554</v>
      </c>
      <c r="BL40" s="161">
        <f t="shared" si="289"/>
        <v>-8.6419753086419762E-2</v>
      </c>
      <c r="BM40" s="161">
        <f t="shared" si="290"/>
        <v>0.39506172839506176</v>
      </c>
      <c r="BN40" s="161">
        <f t="shared" si="291"/>
        <v>0.6913580246913581</v>
      </c>
      <c r="BO40" s="26">
        <f t="shared" si="292"/>
        <v>322.79506172839513</v>
      </c>
      <c r="BQ40" s="159">
        <v>12</v>
      </c>
      <c r="BR40" s="160">
        <f t="shared" si="529"/>
        <v>26.313333333333333</v>
      </c>
      <c r="BS40" s="161">
        <f t="shared" si="293"/>
        <v>-8.6419753086419762E-2</v>
      </c>
      <c r="BT40" s="161">
        <f t="shared" si="294"/>
        <v>0.39506172839506171</v>
      </c>
      <c r="BU40" s="161">
        <f t="shared" si="295"/>
        <v>0.6913580246913581</v>
      </c>
      <c r="BV40" s="26">
        <f t="shared" si="296"/>
        <v>217.13916049382715</v>
      </c>
      <c r="BX40" s="159">
        <v>12</v>
      </c>
      <c r="BY40" s="160">
        <f t="shared" si="530"/>
        <v>14.168888888888889</v>
      </c>
      <c r="BZ40" s="161">
        <f t="shared" si="297"/>
        <v>-8.6419753086419762E-2</v>
      </c>
      <c r="CA40" s="161">
        <f t="shared" si="298"/>
        <v>0.39506172839506171</v>
      </c>
      <c r="CB40" s="161">
        <f t="shared" si="299"/>
        <v>0.6913580246913581</v>
      </c>
      <c r="CC40" s="26">
        <f t="shared" si="300"/>
        <v>534.09777777777776</v>
      </c>
      <c r="CE40" s="159">
        <v>12</v>
      </c>
      <c r="CF40" s="160">
        <f t="shared" si="531"/>
        <v>10.121111111111112</v>
      </c>
      <c r="CG40" s="161">
        <f t="shared" si="301"/>
        <v>-8.6419753086419762E-2</v>
      </c>
      <c r="CH40" s="161">
        <f t="shared" si="302"/>
        <v>0.39506172839506182</v>
      </c>
      <c r="CI40" s="161">
        <f t="shared" si="303"/>
        <v>0.6913580246913581</v>
      </c>
      <c r="CJ40" s="26">
        <f t="shared" si="304"/>
        <v>639.74518518518528</v>
      </c>
      <c r="CL40" s="159">
        <v>12</v>
      </c>
      <c r="CM40" s="160">
        <f t="shared" si="532"/>
        <v>6.072222222222222</v>
      </c>
      <c r="CN40" s="161">
        <f t="shared" si="305"/>
        <v>-8.6419753086419748E-2</v>
      </c>
      <c r="CO40" s="161">
        <f t="shared" si="306"/>
        <v>0.39506172839506165</v>
      </c>
      <c r="CP40" s="161">
        <f t="shared" si="307"/>
        <v>0.69135802469135799</v>
      </c>
      <c r="CQ40" s="26">
        <f t="shared" si="308"/>
        <v>745.38666666666654</v>
      </c>
      <c r="CS40" s="159">
        <v>12</v>
      </c>
      <c r="CT40" s="160">
        <f t="shared" si="533"/>
        <v>2.0244444444444443</v>
      </c>
      <c r="CU40" s="161">
        <f t="shared" si="309"/>
        <v>-8.6419753086419748E-2</v>
      </c>
      <c r="CV40" s="161">
        <f t="shared" si="310"/>
        <v>0.39506172839506171</v>
      </c>
      <c r="CW40" s="161">
        <f t="shared" si="311"/>
        <v>0.69135802469135799</v>
      </c>
      <c r="CX40" s="26">
        <f t="shared" si="312"/>
        <v>851.02222222222213</v>
      </c>
      <c r="CZ40" s="159">
        <v>12</v>
      </c>
      <c r="DA40" s="160">
        <f t="shared" si="534"/>
        <v>-10.121111111111112</v>
      </c>
      <c r="DB40" s="161">
        <f t="shared" si="313"/>
        <v>-8.6419753086419762E-2</v>
      </c>
      <c r="DC40" s="161">
        <f t="shared" si="314"/>
        <v>0.39506172839506182</v>
      </c>
      <c r="DD40" s="161">
        <f t="shared" si="315"/>
        <v>0.6913580246913581</v>
      </c>
      <c r="DE40" s="26">
        <f t="shared" si="316"/>
        <v>264.09086419753089</v>
      </c>
      <c r="DG40" s="159">
        <v>12</v>
      </c>
      <c r="DH40" s="160">
        <f t="shared" si="535"/>
        <v>-6.072222222222222</v>
      </c>
      <c r="DI40" s="161">
        <f t="shared" si="536"/>
        <v>-8.6419753086419748E-2</v>
      </c>
      <c r="DJ40" s="161">
        <f t="shared" si="537"/>
        <v>0.39506172839506165</v>
      </c>
      <c r="DK40" s="161">
        <f t="shared" si="317"/>
        <v>0.69135802469135799</v>
      </c>
      <c r="DL40" s="26">
        <f t="shared" si="538"/>
        <v>158.44543209876542</v>
      </c>
      <c r="DM40" s="34"/>
      <c r="DN40" s="159">
        <v>12</v>
      </c>
      <c r="DO40" s="160">
        <f t="shared" si="539"/>
        <v>-2.0244444444444443</v>
      </c>
      <c r="DP40" s="161">
        <f t="shared" si="318"/>
        <v>-8.6419753086419748E-2</v>
      </c>
      <c r="DQ40" s="161">
        <f t="shared" si="319"/>
        <v>0.39506172839506171</v>
      </c>
      <c r="DR40" s="161">
        <f t="shared" si="320"/>
        <v>0.69135802469135799</v>
      </c>
      <c r="DS40" s="26">
        <f t="shared" si="321"/>
        <v>52.81481481481481</v>
      </c>
      <c r="DT40" s="34"/>
      <c r="DU40" s="159">
        <v>12</v>
      </c>
      <c r="DV40" s="160">
        <f t="shared" si="540"/>
        <v>-14.168888888888889</v>
      </c>
      <c r="DW40" s="161">
        <f t="shared" si="322"/>
        <v>-8.6419753086419762E-2</v>
      </c>
      <c r="DX40" s="161">
        <f t="shared" si="323"/>
        <v>0.39506172839506171</v>
      </c>
      <c r="DY40" s="161">
        <f t="shared" si="324"/>
        <v>0.6913580246913581</v>
      </c>
      <c r="DZ40" s="26">
        <f t="shared" si="325"/>
        <v>369.75604938271607</v>
      </c>
      <c r="EA40" s="34"/>
      <c r="EB40" s="159">
        <v>12</v>
      </c>
      <c r="EC40" s="160">
        <f t="shared" si="541"/>
        <v>-18.216666666666665</v>
      </c>
      <c r="ED40" s="161">
        <f t="shared" si="326"/>
        <v>-8.6419753086419734E-2</v>
      </c>
      <c r="EE40" s="161">
        <f t="shared" si="327"/>
        <v>0.39506172839506171</v>
      </c>
      <c r="EF40" s="161">
        <f t="shared" si="328"/>
        <v>0.69135802469135788</v>
      </c>
      <c r="EG40" s="26">
        <f t="shared" si="329"/>
        <v>475.38765432098756</v>
      </c>
      <c r="EH40" s="34"/>
      <c r="EI40" s="159">
        <v>12</v>
      </c>
      <c r="EJ40" s="160">
        <f t="shared" si="542"/>
        <v>-22.265555555555554</v>
      </c>
      <c r="EK40" s="161">
        <f t="shared" si="330"/>
        <v>-8.6419753086419762E-2</v>
      </c>
      <c r="EL40" s="161">
        <f t="shared" si="331"/>
        <v>0.39506172839506176</v>
      </c>
      <c r="EM40" s="161">
        <f t="shared" si="332"/>
        <v>0.6913580246913581</v>
      </c>
      <c r="EN40" s="26">
        <f t="shared" si="333"/>
        <v>581.04098765432104</v>
      </c>
      <c r="EP40" s="159">
        <v>12</v>
      </c>
      <c r="EQ40" s="160">
        <f t="shared" si="334"/>
        <v>-26.313333333333333</v>
      </c>
      <c r="ER40" s="161">
        <f t="shared" si="335"/>
        <v>-8.6419753086419762E-2</v>
      </c>
      <c r="ES40" s="161">
        <f t="shared" si="336"/>
        <v>0.39506172839506171</v>
      </c>
      <c r="ET40" s="161">
        <f t="shared" si="337"/>
        <v>0.6913580246913581</v>
      </c>
      <c r="EU40" s="26">
        <f t="shared" si="338"/>
        <v>686.69234567901242</v>
      </c>
      <c r="EW40" s="159">
        <v>12</v>
      </c>
      <c r="EX40" s="160">
        <f t="shared" si="339"/>
        <v>-10.121111111111112</v>
      </c>
      <c r="EY40" s="161">
        <f t="shared" si="340"/>
        <v>-8.6419753086419762E-2</v>
      </c>
      <c r="EZ40" s="161">
        <f t="shared" si="341"/>
        <v>0.39506172839506182</v>
      </c>
      <c r="FA40" s="161">
        <f t="shared" si="342"/>
        <v>0.6913580246913581</v>
      </c>
      <c r="FB40" s="26">
        <f t="shared" si="343"/>
        <v>-639.7195061728396</v>
      </c>
      <c r="FD40" s="159">
        <v>12</v>
      </c>
      <c r="FE40" s="160">
        <f t="shared" si="344"/>
        <v>-6.072222222222222</v>
      </c>
      <c r="FF40" s="161">
        <f t="shared" si="345"/>
        <v>-8.6419753086419748E-2</v>
      </c>
      <c r="FG40" s="161">
        <f t="shared" si="346"/>
        <v>0.39506172839506165</v>
      </c>
      <c r="FH40" s="161">
        <f t="shared" si="347"/>
        <v>0.69135802469135799</v>
      </c>
      <c r="FI40" s="26">
        <f t="shared" si="348"/>
        <v>-745.35802469135797</v>
      </c>
      <c r="FK40" s="159">
        <v>12</v>
      </c>
      <c r="FL40" s="160">
        <f t="shared" si="349"/>
        <v>-2.0244444444444443</v>
      </c>
      <c r="FM40" s="161">
        <f t="shared" si="350"/>
        <v>-8.6419753086419748E-2</v>
      </c>
      <c r="FN40" s="161">
        <f t="shared" si="351"/>
        <v>0.39506172839506171</v>
      </c>
      <c r="FO40" s="161">
        <f t="shared" si="352"/>
        <v>0.69135802469135799</v>
      </c>
      <c r="FP40" s="26">
        <f t="shared" si="353"/>
        <v>-851.01432098765429</v>
      </c>
      <c r="FR40" s="159">
        <v>12</v>
      </c>
      <c r="FS40" s="160">
        <f t="shared" si="543"/>
        <v>-14.168888888888889</v>
      </c>
      <c r="FT40" s="161">
        <f t="shared" si="354"/>
        <v>-8.6419753086419762E-2</v>
      </c>
      <c r="FU40" s="161">
        <f t="shared" si="355"/>
        <v>0.39506172839506171</v>
      </c>
      <c r="FV40" s="161">
        <f t="shared" si="356"/>
        <v>0.6913580246913581</v>
      </c>
      <c r="FW40" s="26">
        <f t="shared" si="357"/>
        <v>-534.06518518518521</v>
      </c>
      <c r="FY40" s="159">
        <v>12</v>
      </c>
      <c r="FZ40" s="160">
        <f t="shared" si="544"/>
        <v>-18.216666666666665</v>
      </c>
      <c r="GA40" s="161">
        <f t="shared" si="545"/>
        <v>-8.6419753086419734E-2</v>
      </c>
      <c r="GB40" s="161">
        <f t="shared" si="546"/>
        <v>0.39506172839506171</v>
      </c>
      <c r="GC40" s="161">
        <f t="shared" si="547"/>
        <v>0.69135802469135788</v>
      </c>
      <c r="GD40" s="26">
        <f t="shared" si="548"/>
        <v>-428.44444444444434</v>
      </c>
      <c r="GF40" s="159">
        <v>12</v>
      </c>
      <c r="GG40" s="160">
        <f t="shared" si="549"/>
        <v>-22.265555555555554</v>
      </c>
      <c r="GH40" s="161">
        <f t="shared" si="358"/>
        <v>-8.6419753086419762E-2</v>
      </c>
      <c r="GI40" s="161">
        <f t="shared" si="359"/>
        <v>0.39506172839506176</v>
      </c>
      <c r="GJ40" s="161">
        <f t="shared" si="360"/>
        <v>0.6913580246913581</v>
      </c>
      <c r="GK40" s="26">
        <f t="shared" si="361"/>
        <v>-322.79506172839513</v>
      </c>
      <c r="GM40" s="159">
        <v>12</v>
      </c>
      <c r="GN40" s="160">
        <f t="shared" si="550"/>
        <v>-26.313333333333333</v>
      </c>
      <c r="GO40" s="161">
        <f t="shared" si="362"/>
        <v>-8.6419753086419762E-2</v>
      </c>
      <c r="GP40" s="161">
        <f t="shared" si="363"/>
        <v>0.39506172839506171</v>
      </c>
      <c r="GQ40" s="161">
        <f t="shared" si="364"/>
        <v>0.6913580246913581</v>
      </c>
      <c r="GR40" s="26">
        <f t="shared" si="365"/>
        <v>-217.16543209876542</v>
      </c>
      <c r="GT40" s="159">
        <v>12</v>
      </c>
      <c r="GU40" s="160">
        <f t="shared" si="551"/>
        <v>18.216666666666665</v>
      </c>
      <c r="GV40" s="161">
        <f t="shared" si="366"/>
        <v>-8.6419753086419734E-2</v>
      </c>
      <c r="GW40" s="161">
        <f t="shared" si="367"/>
        <v>0.39506172839506171</v>
      </c>
      <c r="GX40" s="161">
        <f t="shared" si="368"/>
        <v>0.69135802469135788</v>
      </c>
      <c r="GY40" s="26">
        <f t="shared" si="369"/>
        <v>-475.37777777777768</v>
      </c>
      <c r="HA40" s="159">
        <v>12</v>
      </c>
      <c r="HB40" s="160">
        <f t="shared" si="552"/>
        <v>22.265555555555554</v>
      </c>
      <c r="HC40" s="161">
        <f t="shared" si="370"/>
        <v>-8.6419753086419762E-2</v>
      </c>
      <c r="HD40" s="161">
        <f t="shared" si="371"/>
        <v>0.39506172839506176</v>
      </c>
      <c r="HE40" s="161">
        <f t="shared" si="372"/>
        <v>0.6913580246913581</v>
      </c>
      <c r="HF40" s="26">
        <f t="shared" si="373"/>
        <v>-581.02024691358031</v>
      </c>
      <c r="HH40" s="159">
        <v>12</v>
      </c>
      <c r="HI40" s="160">
        <f t="shared" si="374"/>
        <v>26.313333333333333</v>
      </c>
      <c r="HJ40" s="161">
        <f t="shared" si="375"/>
        <v>-8.6419753086419762E-2</v>
      </c>
      <c r="HK40" s="161">
        <f t="shared" si="376"/>
        <v>0.39506172839506171</v>
      </c>
      <c r="HL40" s="161">
        <f t="shared" si="377"/>
        <v>0.6913580246913581</v>
      </c>
      <c r="HM40" s="26">
        <f t="shared" si="378"/>
        <v>-686.69234567901242</v>
      </c>
      <c r="HO40" s="159">
        <v>12</v>
      </c>
      <c r="HP40" s="160">
        <f t="shared" si="553"/>
        <v>14.168888888888889</v>
      </c>
      <c r="HQ40" s="161">
        <f t="shared" si="379"/>
        <v>-8.6419753086419762E-2</v>
      </c>
      <c r="HR40" s="161">
        <f t="shared" si="380"/>
        <v>0.39506172839506171</v>
      </c>
      <c r="HS40" s="161">
        <f t="shared" si="381"/>
        <v>0.6913580246913581</v>
      </c>
      <c r="HT40" s="26">
        <f t="shared" si="382"/>
        <v>-369.74320987654323</v>
      </c>
      <c r="HV40" s="159">
        <v>12</v>
      </c>
      <c r="HW40" s="160">
        <f t="shared" si="554"/>
        <v>10.121111111111112</v>
      </c>
      <c r="HX40" s="161">
        <f t="shared" si="383"/>
        <v>-8.6419753086419762E-2</v>
      </c>
      <c r="HY40" s="161">
        <f t="shared" si="384"/>
        <v>0.39506172839506182</v>
      </c>
      <c r="HZ40" s="161">
        <f t="shared" si="385"/>
        <v>0.6913580246913581</v>
      </c>
      <c r="IA40" s="26">
        <f t="shared" si="386"/>
        <v>-264.10666666666668</v>
      </c>
      <c r="IC40" s="159">
        <v>12</v>
      </c>
      <c r="ID40" s="160">
        <f t="shared" si="387"/>
        <v>6.072222222222222</v>
      </c>
      <c r="IE40" s="161">
        <f t="shared" si="388"/>
        <v>-8.6419753086419748E-2</v>
      </c>
      <c r="IF40" s="161">
        <f t="shared" si="389"/>
        <v>0.39506172839506165</v>
      </c>
      <c r="IG40" s="161">
        <f t="shared" si="390"/>
        <v>0.69135802469135799</v>
      </c>
      <c r="IH40" s="26">
        <f t="shared" si="391"/>
        <v>-158.45728395061727</v>
      </c>
      <c r="IJ40" s="159">
        <v>12</v>
      </c>
      <c r="IK40" s="160">
        <f t="shared" si="392"/>
        <v>2.0244444444444443</v>
      </c>
      <c r="IL40" s="161">
        <f t="shared" si="393"/>
        <v>-8.6419753086419748E-2</v>
      </c>
      <c r="IM40" s="161">
        <f t="shared" si="394"/>
        <v>0.39506172839506171</v>
      </c>
      <c r="IN40" s="161">
        <f t="shared" si="395"/>
        <v>0.69135802469135799</v>
      </c>
      <c r="IO40" s="26">
        <f t="shared" si="396"/>
        <v>-52.835555555555544</v>
      </c>
      <c r="IQ40" s="159">
        <v>12</v>
      </c>
      <c r="IR40" s="160">
        <f t="shared" si="397"/>
        <v>19.611111111111111</v>
      </c>
      <c r="IS40" s="161">
        <f t="shared" si="398"/>
        <v>-8.6419753086419748E-2</v>
      </c>
      <c r="IT40" s="161">
        <f t="shared" si="399"/>
        <v>0.39506172839506171</v>
      </c>
      <c r="IU40" s="161">
        <f t="shared" si="400"/>
        <v>0.69135802469135799</v>
      </c>
      <c r="IV40" s="26">
        <f t="shared" si="401"/>
        <v>480.95407407407401</v>
      </c>
      <c r="IX40" s="159">
        <v>12</v>
      </c>
      <c r="IY40" s="160">
        <f t="shared" si="402"/>
        <v>23.658888888888889</v>
      </c>
      <c r="IZ40" s="161">
        <f t="shared" si="403"/>
        <v>-8.6419753086419748E-2</v>
      </c>
      <c r="JA40" s="161">
        <f t="shared" si="404"/>
        <v>0.39506172839506171</v>
      </c>
      <c r="JB40" s="161">
        <f t="shared" si="405"/>
        <v>0.69135802469135799</v>
      </c>
      <c r="JC40" s="26">
        <f t="shared" si="406"/>
        <v>375.36987654320984</v>
      </c>
      <c r="JE40" s="159">
        <v>12</v>
      </c>
      <c r="JF40" s="160">
        <f t="shared" si="555"/>
        <v>27.707777777777778</v>
      </c>
      <c r="JG40" s="161">
        <f t="shared" si="407"/>
        <v>-8.6419753086419762E-2</v>
      </c>
      <c r="JH40" s="161">
        <f t="shared" si="408"/>
        <v>0.39506172839506176</v>
      </c>
      <c r="JI40" s="161">
        <f t="shared" si="409"/>
        <v>0.6913580246913581</v>
      </c>
      <c r="JJ40" s="26">
        <f t="shared" si="410"/>
        <v>269.70567901234568</v>
      </c>
      <c r="JL40" s="159">
        <v>12</v>
      </c>
      <c r="JM40" s="160">
        <f t="shared" si="411"/>
        <v>15.562222222222223</v>
      </c>
      <c r="JN40" s="161">
        <f t="shared" si="412"/>
        <v>-8.6419753086419762E-2</v>
      </c>
      <c r="JO40" s="161">
        <f t="shared" si="413"/>
        <v>0.39506172839506176</v>
      </c>
      <c r="JP40" s="161">
        <f t="shared" si="414"/>
        <v>0.6913580246913581</v>
      </c>
      <c r="JQ40" s="26">
        <f t="shared" si="415"/>
        <v>586.63703703703709</v>
      </c>
      <c r="JS40" s="159">
        <v>12</v>
      </c>
      <c r="JT40" s="160">
        <f t="shared" si="416"/>
        <v>11.515555555555556</v>
      </c>
      <c r="JU40" s="161">
        <f t="shared" si="417"/>
        <v>-8.6419753086419748E-2</v>
      </c>
      <c r="JV40" s="161">
        <f t="shared" si="418"/>
        <v>0.39506172839506176</v>
      </c>
      <c r="JW40" s="161">
        <f t="shared" si="419"/>
        <v>0.69135802469135799</v>
      </c>
      <c r="JX40" s="26">
        <f t="shared" si="420"/>
        <v>692.29135802469136</v>
      </c>
      <c r="JZ40" s="159">
        <v>12</v>
      </c>
      <c r="KA40" s="160">
        <f t="shared" si="556"/>
        <v>7.4655555555555555</v>
      </c>
      <c r="KB40" s="161">
        <f t="shared" si="421"/>
        <v>-8.6419753086419776E-2</v>
      </c>
      <c r="KC40" s="161">
        <f t="shared" si="422"/>
        <v>0.39506172839506176</v>
      </c>
      <c r="KD40" s="161">
        <f t="shared" si="423"/>
        <v>0.69135802469135821</v>
      </c>
      <c r="KE40" s="26">
        <f t="shared" si="424"/>
        <v>797.92592592592609</v>
      </c>
      <c r="KG40" s="159">
        <v>12</v>
      </c>
      <c r="KH40" s="160">
        <f t="shared" si="425"/>
        <v>3.4177777777777778</v>
      </c>
      <c r="KI40" s="161">
        <f t="shared" si="426"/>
        <v>-8.6419753086419748E-2</v>
      </c>
      <c r="KJ40" s="161">
        <f t="shared" si="427"/>
        <v>0.39506172839506171</v>
      </c>
      <c r="KK40" s="161">
        <f t="shared" si="428"/>
        <v>0.69135802469135799</v>
      </c>
      <c r="KL40" s="26">
        <f t="shared" si="429"/>
        <v>903.53975308641975</v>
      </c>
      <c r="KN40" s="159">
        <v>12</v>
      </c>
      <c r="KO40" s="160">
        <f t="shared" si="557"/>
        <v>-11.514444444444443</v>
      </c>
      <c r="KP40" s="161">
        <f t="shared" si="430"/>
        <v>-8.6419753086419748E-2</v>
      </c>
      <c r="KQ40" s="161">
        <f t="shared" si="431"/>
        <v>0.39506172839506171</v>
      </c>
      <c r="KR40" s="161">
        <f t="shared" si="432"/>
        <v>0.69135802469135799</v>
      </c>
      <c r="KS40" s="26">
        <f t="shared" si="433"/>
        <v>300.45037037037036</v>
      </c>
      <c r="KU40" s="159">
        <v>12</v>
      </c>
      <c r="KV40" s="160">
        <f t="shared" si="558"/>
        <v>-7.4666666666666668</v>
      </c>
      <c r="KW40" s="161">
        <f t="shared" si="434"/>
        <v>-8.6419753086419748E-2</v>
      </c>
      <c r="KX40" s="161">
        <f t="shared" si="435"/>
        <v>0.39506172839506176</v>
      </c>
      <c r="KY40" s="161">
        <f t="shared" si="436"/>
        <v>0.69135802469135799</v>
      </c>
      <c r="KZ40" s="26">
        <f t="shared" si="437"/>
        <v>194.85827160493827</v>
      </c>
      <c r="LB40" s="159">
        <v>12</v>
      </c>
      <c r="LC40" s="160">
        <f t="shared" si="438"/>
        <v>-3.4188888888888886</v>
      </c>
      <c r="LD40" s="161">
        <f t="shared" si="439"/>
        <v>-8.6419753086419748E-2</v>
      </c>
      <c r="LE40" s="161">
        <f t="shared" si="440"/>
        <v>0.39506172839506171</v>
      </c>
      <c r="LF40" s="161">
        <f t="shared" si="441"/>
        <v>0.69135802469135799</v>
      </c>
      <c r="LG40" s="26">
        <f t="shared" si="442"/>
        <v>89.190123456790104</v>
      </c>
      <c r="LI40" s="159">
        <v>12</v>
      </c>
      <c r="LJ40" s="160">
        <f t="shared" si="443"/>
        <v>-15.562222222222223</v>
      </c>
      <c r="LK40" s="161">
        <f t="shared" si="444"/>
        <v>-8.6419753086419762E-2</v>
      </c>
      <c r="LL40" s="161">
        <f t="shared" si="445"/>
        <v>0.39506172839506176</v>
      </c>
      <c r="LM40" s="161">
        <f t="shared" si="446"/>
        <v>0.6913580246913581</v>
      </c>
      <c r="LN40" s="26">
        <f t="shared" si="447"/>
        <v>406.1451851851852</v>
      </c>
      <c r="LP40" s="159">
        <v>12</v>
      </c>
      <c r="LQ40" s="160">
        <f t="shared" si="448"/>
        <v>-19.611111111111111</v>
      </c>
      <c r="LR40" s="161">
        <f t="shared" si="449"/>
        <v>-8.6419753086419748E-2</v>
      </c>
      <c r="LS40" s="161">
        <f t="shared" si="450"/>
        <v>0.39506172839506171</v>
      </c>
      <c r="LT40" s="161">
        <f t="shared" si="451"/>
        <v>0.69135802469135799</v>
      </c>
      <c r="LU40" s="26">
        <f t="shared" si="452"/>
        <v>511.76790123456789</v>
      </c>
      <c r="LW40" s="159">
        <v>12</v>
      </c>
      <c r="LX40" s="160">
        <f t="shared" si="453"/>
        <v>-23.658888888888889</v>
      </c>
      <c r="LY40" s="161">
        <f t="shared" si="454"/>
        <v>-8.6419753086419748E-2</v>
      </c>
      <c r="LZ40" s="161">
        <f t="shared" si="455"/>
        <v>0.39506172839506171</v>
      </c>
      <c r="MA40" s="161">
        <f t="shared" si="456"/>
        <v>0.69135802469135799</v>
      </c>
      <c r="MB40" s="26">
        <f t="shared" si="457"/>
        <v>617.41432098765426</v>
      </c>
      <c r="MD40" s="159">
        <v>12</v>
      </c>
      <c r="ME40" s="160">
        <f t="shared" si="458"/>
        <v>-27.707777777777778</v>
      </c>
      <c r="MF40" s="161">
        <f t="shared" si="459"/>
        <v>-8.6419753086419762E-2</v>
      </c>
      <c r="MG40" s="161">
        <f t="shared" si="460"/>
        <v>0.39506172839506176</v>
      </c>
      <c r="MH40" s="161">
        <f t="shared" si="461"/>
        <v>0.6913580246913581</v>
      </c>
      <c r="MI40" s="26">
        <f t="shared" si="462"/>
        <v>723.03209876543224</v>
      </c>
      <c r="MK40" s="159">
        <v>12</v>
      </c>
      <c r="ML40" s="160">
        <f t="shared" si="463"/>
        <v>-11.514444444444443</v>
      </c>
      <c r="MM40" s="161">
        <f t="shared" si="464"/>
        <v>-8.6419753086419748E-2</v>
      </c>
      <c r="MN40" s="161">
        <f t="shared" si="465"/>
        <v>0.39506172839506171</v>
      </c>
      <c r="MO40" s="161">
        <f t="shared" si="466"/>
        <v>0.69135802469135799</v>
      </c>
      <c r="MP40" s="26">
        <f t="shared" si="467"/>
        <v>-692.28345679012341</v>
      </c>
      <c r="MR40" s="159">
        <v>12</v>
      </c>
      <c r="MS40" s="160">
        <f t="shared" si="468"/>
        <v>-7.4666666666666668</v>
      </c>
      <c r="MT40" s="161">
        <f t="shared" si="469"/>
        <v>-8.6419753086419748E-2</v>
      </c>
      <c r="MU40" s="161">
        <f t="shared" si="470"/>
        <v>0.39506172839506176</v>
      </c>
      <c r="MV40" s="161">
        <f t="shared" si="471"/>
        <v>0.69135802469135799</v>
      </c>
      <c r="MW40" s="26">
        <f t="shared" si="472"/>
        <v>-797.90419753086417</v>
      </c>
      <c r="MY40" s="159">
        <v>12</v>
      </c>
      <c r="MZ40" s="160">
        <f t="shared" si="473"/>
        <v>-3.4188888888888886</v>
      </c>
      <c r="NA40" s="161">
        <f t="shared" si="559"/>
        <v>-8.6419753086419748E-2</v>
      </c>
      <c r="NB40" s="161">
        <f t="shared" si="560"/>
        <v>0.39506172839506171</v>
      </c>
      <c r="NC40" s="161">
        <f t="shared" si="561"/>
        <v>0.69135802469135799</v>
      </c>
      <c r="ND40" s="26">
        <f t="shared" si="562"/>
        <v>-903.55456790123446</v>
      </c>
      <c r="NF40" s="159">
        <v>12</v>
      </c>
      <c r="NG40" s="160">
        <f t="shared" si="474"/>
        <v>-15.562222222222223</v>
      </c>
      <c r="NH40" s="161">
        <f t="shared" si="475"/>
        <v>-8.6419753086419762E-2</v>
      </c>
      <c r="NI40" s="161">
        <f t="shared" si="476"/>
        <v>0.39506172839506176</v>
      </c>
      <c r="NJ40" s="161">
        <f t="shared" si="477"/>
        <v>0.6913580246913581</v>
      </c>
      <c r="NK40" s="26">
        <f t="shared" si="478"/>
        <v>-586.61432098765431</v>
      </c>
      <c r="NM40" s="159">
        <v>12</v>
      </c>
      <c r="NN40" s="160">
        <f t="shared" si="479"/>
        <v>-19.611111111111111</v>
      </c>
      <c r="NO40" s="161">
        <f t="shared" si="480"/>
        <v>-8.6419753086419748E-2</v>
      </c>
      <c r="NP40" s="161">
        <f t="shared" si="481"/>
        <v>0.39506172839506171</v>
      </c>
      <c r="NQ40" s="161">
        <f t="shared" si="482"/>
        <v>0.69135802469135799</v>
      </c>
      <c r="NR40" s="26">
        <f t="shared" si="483"/>
        <v>-480.95407407407401</v>
      </c>
      <c r="NT40" s="159">
        <v>12</v>
      </c>
      <c r="NU40" s="160">
        <f t="shared" si="484"/>
        <v>-23.658888888888889</v>
      </c>
      <c r="NV40" s="161">
        <f t="shared" si="485"/>
        <v>-8.6419753086419748E-2</v>
      </c>
      <c r="NW40" s="161">
        <f t="shared" si="486"/>
        <v>0.39506172839506171</v>
      </c>
      <c r="NX40" s="161">
        <f t="shared" si="487"/>
        <v>0.69135802469135799</v>
      </c>
      <c r="NY40" s="26">
        <f t="shared" si="488"/>
        <v>-375.36592592592592</v>
      </c>
      <c r="OA40" s="159">
        <v>12</v>
      </c>
      <c r="OB40" s="160">
        <f t="shared" si="489"/>
        <v>-27.707777777777778</v>
      </c>
      <c r="OC40" s="161">
        <f t="shared" si="490"/>
        <v>-8.6419753086419762E-2</v>
      </c>
      <c r="OD40" s="161">
        <f t="shared" si="491"/>
        <v>0.39506172839506176</v>
      </c>
      <c r="OE40" s="161">
        <f t="shared" si="492"/>
        <v>0.6913580246913581</v>
      </c>
      <c r="OF40" s="26">
        <f t="shared" si="493"/>
        <v>-269.67308641975313</v>
      </c>
      <c r="OH40" s="159">
        <v>12</v>
      </c>
      <c r="OI40" s="160">
        <f t="shared" si="494"/>
        <v>19.611111111111111</v>
      </c>
      <c r="OJ40" s="161">
        <f t="shared" si="495"/>
        <v>-8.6419753086419748E-2</v>
      </c>
      <c r="OK40" s="161">
        <f t="shared" si="496"/>
        <v>0.39506172839506171</v>
      </c>
      <c r="OL40" s="161">
        <f t="shared" si="497"/>
        <v>0.69135802469135799</v>
      </c>
      <c r="OM40" s="26">
        <f t="shared" si="498"/>
        <v>-511.76790123456789</v>
      </c>
      <c r="OO40" s="159">
        <v>12</v>
      </c>
      <c r="OP40" s="160">
        <f t="shared" si="499"/>
        <v>23.658888888888889</v>
      </c>
      <c r="OQ40" s="161">
        <f t="shared" si="500"/>
        <v>-8.6419753086419748E-2</v>
      </c>
      <c r="OR40" s="161">
        <f t="shared" si="501"/>
        <v>0.39506172839506171</v>
      </c>
      <c r="OS40" s="161">
        <f t="shared" si="502"/>
        <v>0.69135802469135799</v>
      </c>
      <c r="OT40" s="26">
        <f t="shared" si="503"/>
        <v>-617.40839506172847</v>
      </c>
      <c r="OV40" s="159">
        <v>12</v>
      </c>
      <c r="OW40" s="160">
        <f t="shared" si="504"/>
        <v>27.707777777777778</v>
      </c>
      <c r="OX40" s="161">
        <f t="shared" si="505"/>
        <v>-8.6419753086419762E-2</v>
      </c>
      <c r="OY40" s="161">
        <f t="shared" si="506"/>
        <v>0.39506172839506176</v>
      </c>
      <c r="OZ40" s="161">
        <f t="shared" si="507"/>
        <v>0.6913580246913581</v>
      </c>
      <c r="PA40" s="26">
        <f t="shared" si="508"/>
        <v>-723.05086419753093</v>
      </c>
      <c r="PC40" s="159">
        <v>12</v>
      </c>
      <c r="PD40" s="160">
        <f t="shared" si="563"/>
        <v>15.562222222222223</v>
      </c>
      <c r="PE40" s="161">
        <f t="shared" si="509"/>
        <v>-8.6419753086419762E-2</v>
      </c>
      <c r="PF40" s="161">
        <f t="shared" si="510"/>
        <v>0.39506172839506176</v>
      </c>
      <c r="PG40" s="161">
        <f t="shared" si="511"/>
        <v>0.6913580246913581</v>
      </c>
      <c r="PH40" s="26">
        <f t="shared" si="512"/>
        <v>-406.13827160493827</v>
      </c>
      <c r="PJ40" s="159">
        <v>12</v>
      </c>
      <c r="PK40" s="160">
        <f t="shared" si="564"/>
        <v>11.515555555555556</v>
      </c>
      <c r="PL40" s="161">
        <f t="shared" si="513"/>
        <v>-8.6419753086419748E-2</v>
      </c>
      <c r="PM40" s="161">
        <f t="shared" si="514"/>
        <v>0.39506172839506176</v>
      </c>
      <c r="PN40" s="161">
        <f t="shared" si="515"/>
        <v>0.69135802469135799</v>
      </c>
      <c r="PO40" s="26">
        <f t="shared" si="516"/>
        <v>-300.46617283950616</v>
      </c>
      <c r="PQ40" s="159">
        <v>12</v>
      </c>
      <c r="PR40" s="160">
        <f t="shared" si="517"/>
        <v>7.4655555555555555</v>
      </c>
      <c r="PS40" s="161">
        <f t="shared" si="518"/>
        <v>-8.6419753086419776E-2</v>
      </c>
      <c r="PT40" s="161">
        <f t="shared" si="519"/>
        <v>0.39506172839506176</v>
      </c>
      <c r="PU40" s="161">
        <f t="shared" si="520"/>
        <v>0.69135802469135821</v>
      </c>
      <c r="PV40" s="26">
        <f t="shared" si="521"/>
        <v>-194.85827160493832</v>
      </c>
      <c r="PX40" s="159">
        <v>12</v>
      </c>
      <c r="PY40" s="160">
        <f t="shared" si="522"/>
        <v>3.4177777777777778</v>
      </c>
      <c r="PZ40" s="161">
        <f t="shared" si="523"/>
        <v>-8.6419753086419748E-2</v>
      </c>
      <c r="QA40" s="161">
        <f t="shared" si="524"/>
        <v>0.39506172839506171</v>
      </c>
      <c r="QB40" s="161">
        <f t="shared" si="525"/>
        <v>0.69135802469135799</v>
      </c>
      <c r="QC40" s="26">
        <f t="shared" si="526"/>
        <v>-89.16938271604937</v>
      </c>
      <c r="QE40" s="159">
        <v>3</v>
      </c>
      <c r="QF40" s="162">
        <v>1</v>
      </c>
      <c r="QG40" s="309" t="s">
        <v>17</v>
      </c>
      <c r="QH40" s="12">
        <v>180</v>
      </c>
      <c r="QI40" s="161">
        <f>(($F$16-$Z$7)*($F$16-$AD$7))/(($V$7-$Z$7)*($V$7-$AD$7))</f>
        <v>-9.1906121633661304E-3</v>
      </c>
      <c r="QJ40" s="161">
        <f>(($F$16-$V$7)*($F$16-$AD$7))/(($Z$7-$V$7)*($Z$7-$AD$7))</f>
        <v>3.7113340842629676E-2</v>
      </c>
      <c r="QK40" s="161">
        <f>(($F$16-$V$7)*($F$16-$Z$7))/(($AD$7-$V$7)*($AD$7-$Z$7))</f>
        <v>0.97207727132073651</v>
      </c>
      <c r="QL40" s="92">
        <f>QI40*$X$7+QJ40*$AB$7+QK40*$AF$7</f>
        <v>171.65617828269791</v>
      </c>
      <c r="QM40" s="16">
        <f>$V$7</f>
        <v>562.66999999999996</v>
      </c>
      <c r="QN40" s="16">
        <f>$AF$7</f>
        <v>162.80000000000001</v>
      </c>
      <c r="QO40" s="167">
        <f t="shared" si="565"/>
        <v>5.7964706540381543E-2</v>
      </c>
      <c r="QP40" s="34"/>
      <c r="QQ40" s="159">
        <v>3</v>
      </c>
      <c r="QR40" s="162">
        <v>1</v>
      </c>
      <c r="QS40" s="309" t="s">
        <v>17</v>
      </c>
      <c r="QT40" s="12">
        <v>180</v>
      </c>
      <c r="QU40" s="161">
        <f>(($F$16-$AT$7)*($F$16-$AX$7))/(($AP$7-$AT$7)*($AP$7-$AX$7))</f>
        <v>-2.1262779316299326E-2</v>
      </c>
      <c r="QV40" s="161">
        <f>(($F$16-$AP$7)*($F$16-$AX$7))/(($AT$7-$AP$7)*($AT$7-$AX$7))</f>
        <v>8.70319347832616E-2</v>
      </c>
      <c r="QW40" s="161">
        <f>(($F$16-$AP$7)*($F$16-$AT$7))/(($AX$7-$AP$7)*($AX$7-$AT$7))</f>
        <v>0.93423084453303773</v>
      </c>
      <c r="QX40" s="92">
        <f>QU40*$AR$7+QV40*$AV$7+QW40*$AZ$7</f>
        <v>94.289828720824829</v>
      </c>
      <c r="QY40" s="16">
        <f>$AP$7</f>
        <v>236.82</v>
      </c>
      <c r="QZ40" s="16">
        <f>$AZ$7</f>
        <v>59.41</v>
      </c>
      <c r="RA40" s="167">
        <f t="shared" si="566"/>
        <v>0.10552569810536144</v>
      </c>
    </row>
    <row r="41" spans="2:469" ht="15" customHeight="1">
      <c r="B41" s="322"/>
      <c r="C41" s="313"/>
      <c r="D41" s="313"/>
      <c r="E41" s="180" t="s">
        <v>323</v>
      </c>
      <c r="F41" s="169"/>
      <c r="G41" s="175" t="s">
        <v>72</v>
      </c>
      <c r="H41" s="176">
        <v>11</v>
      </c>
      <c r="I41" s="177" t="str">
        <f>I40</f>
        <v>-</v>
      </c>
      <c r="J41" s="178" t="s">
        <v>318</v>
      </c>
      <c r="K41" s="179" t="str">
        <f>IF(ISBLANK(F41),"-",(IF((IF(I40=1,((IF(F42=30,$RA$256,IF(F42=60,$RA$260,IF(F42=90,$RA$264,IF(F42=-30,$RA$268,IF(F42=-60,$RA$272,IF(F42=-90,$RA$276,IF(F42=0,$RA$280,(IF(AND(F42&gt;60,F42&lt;90),MAX($RA$260,$RA$264),IF(AND(F42&gt;30,F42&lt;60),MAX($RA$256,$RA$260),IF(AND(F42&gt;0,F42&lt;30),MAX($RA$280,$RA$256),IF(AND(F42&gt;-30,F42&lt;0),MAX($RA$268,$RA$280),IF(AND(F42&gt;-60,F42&lt;-30),MAX($RA$272,$RA$268),IF(AND(F42&gt;-90,F42&lt;-60),MAX($RA$276,$RA$272),"-")))))))))))))))),IF(I40=2,((IF(F42=30,$RA$257,IF(F42=60,$RA$261,IF(F42=90,$RA$265,IF(F42=-30,$RA$269,IF(F42=-60,$RA$273,IF(F42=-90,$RA$277,IF(F42=0,$RA$281,(IF(AND(F42&gt;60,F42&lt;90),MAX($RA$261,$RA$265),IF(AND(F42&gt;30,F42&lt;60),MAX($RA$257,$RA$261),IF(AND(F42&gt;0,F42&lt;30),MAX($RA$281,$RA$257),IF(AND(F42&gt;-30,F42&lt;0),MAX($RA$269,$RA$281),IF(AND(F42&gt;-60,F42&lt;-30),MAX($RA$273,$RA$269),IF(AND(F42&gt;-90,F42&lt;-60),MAX($RA$277,$RA$273),"-")))))))))))))))),IF(I40=3,((IF(F42=30,$RA$258,IF(F42=60,$RA$262,IF(F42=90,$RA$266,IF(F42=-30,$RA$270,IF(F42=-60,$RA$274,IF(F42=-90,$RA$278,IF(F42=0,$RA$282,(IF(AND(F42&gt;60,F42&lt;90),MAX($RA$262,$RA$266),IF(AND(F42&gt;30,F42&lt;60),MAX($RA$258,$RA$262),IF(AND(F42&gt;0,F42&lt;30),MAX($RA$282,$RA$258),IF(AND(F42&gt;-30,F42&lt;0),MAX($RA$270,$RA$282),IF(AND(F42&gt;-60,F42&lt;-30),MAX($RA$274,$RA$270),IF(AND(F42&gt;-90,F42&lt;-60),MAX($RA$278,$RA$274),"-")))))))))))))))),IF(I40=4,((IF(F42=30,$RA$259,IF(F42=60,$RA$263,IF(F42=90,$RA$267,IF(F42=-30,$RA$271,IF(F42=-60,$RA$275,IF(F42=-90,$RA$279,IF(F42=0,$RA$283,(IF(AND(F42&gt;60,F42&lt;90),MAX($RA$263,$RA$267),IF(AND(F42&gt;30,F42&lt;60),MAX($RA$259,$RA$263),IF(AND(F42&gt;0,F42&lt;30),MAX($RA$283,$RA$259),IF(AND(F42&gt;-30,F42&lt;0),MAX($RA$271,$RA$283),IF(AND(F42&gt;-60,F42&lt;-30),MAX($RA$275,$RA$271),IF(AND(F42&gt;-90,F42&lt;-60),MAX($RA$279,$RA$275),"-")))))))))))))))),"-")))))&lt;=1,"aprovado","reprovado")))</f>
        <v>-</v>
      </c>
      <c r="L41" s="179" t="str">
        <f>IF(ISBLANK(F41),"-",(IF((IF(I40=1,((IF(F42=30,$QO$256,IF(F42=60,$QO$260,IF(F42=90,$QO$264,IF(F42=-30,$QO$268,IF(F42=-60,$QO$272,IF(F42=-90,$QO$276,IF(F42=0,$QO$280,(IF(AND(F42&gt;60,F42&lt;90),MAX($QO$260,$QO$264),IF(AND(F42&gt;30,F42&lt;60),MAX($QO$256,$QO$260),IF(AND(F42&gt;0,F42&lt;30),MAX($QO$280,$QO$256),IF(AND(F42&gt;-30,F42&lt;0),MAX($QO$268,$QO$280),IF(AND(F42&gt;-60,F42&lt;-30),MAX($QO$272,$QO$268),IF(AND(F42&gt;-90,F42&lt;-60),MAX($QO$276,$QO$272),"-")))))))))))))))),IF(I40=2,((IF(F42=30,$QO$257,IF(F42=60,$QO$261,IF(F42=90,$QO$265,IF(F42=-30,$QO$269,IF(F42=-60,$QO$273,IF(F42=-90,$QO$277,IF(F42=0,$QO$281,(IF(AND(F42&gt;60,F42&lt;90),MAX($QO$261,$QO$265),IF(AND(F42&gt;30,F42&lt;60),MAX($QO$257,$QO$261),IF(AND(F42&gt;0,F42&lt;30),MAX($QO$281,$QO$257),IF(AND(F42&gt;-30,F42&lt;0),MAX($QO$269,$QO$281),IF(AND(F42&gt;-60,F42&lt;-30),MAX($QO$273,$QO$269),IF(AND(F42&gt;-90,F42&lt;-60),MAX($QO$277,$QO$273),"-")))))))))))))))),IF(I40=3,((IF(F42=30,$QO$258,IF(F42=60,$QO$262,IF(F42=90,$QO$266,IF(F42=-30,$QO$270,IF(F42=-60,$QO$274,IF(F42=-90,$QO$278,IF(F42=0,$QO$282,(IF(AND(F42&gt;60,F42&lt;90),MAX($QO$262,$QO$266),IF(AND(F42&gt;30,F42&lt;60),MAX($QO$258,$QO$262),IF(AND(F42&gt;0,F42&lt;30),MAX($QO$282,$QO$258),IF(AND(F42&gt;-30,F42&lt;0),MAX($QO$270,$QO$282),IF(AND(F42&gt;-60,F42&lt;-30),MAX($QO$274,$QO$270),IF(AND(F42&gt;-90,F42&lt;-60),MAX($QO$278,$QO$274),"-")))))))))))))))),IF(I40=4,((IF(F42=30,$QO$259,IF(F42=60,$QO$263,IF(F42=90,$QO$267,IF(F42=-30,$QO$271,IF(F42=-60,$QO$275,IF(F42=-90,$QO$279,IF(F42=0,$QO$283,(IF(AND(F42&gt;60,F42&lt;90),MAX($QO$263,$QO$267),IF(AND(F42&gt;30,F42&lt;60),MAX($QO$259,$QO$263),IF(AND(F42&gt;0,F42&lt;30),MAX($QO$283,$QO$259),IF(AND(F42&gt;-30,F42&lt;0),MAX($QO$271,$QO$283),IF(AND(F42&gt;-60,F42&lt;-30),MAX($QO$275,$QO$271),IF(AND(F42&gt;-90,F42&lt;-60),MAX($QO$279,$QO$275),"-")))))))))))))))),"-")))))&lt;=1,"aprovado","reprovado")))</f>
        <v>-</v>
      </c>
      <c r="M41" s="316"/>
      <c r="O41" s="159">
        <v>37</v>
      </c>
      <c r="P41" s="164" t="s">
        <v>139</v>
      </c>
      <c r="Q41" s="164" t="s">
        <v>319</v>
      </c>
      <c r="R41" s="12">
        <v>120</v>
      </c>
      <c r="S41" s="164" t="s">
        <v>299</v>
      </c>
      <c r="T41" s="192">
        <v>11000</v>
      </c>
      <c r="U41" s="8" t="s">
        <v>71</v>
      </c>
      <c r="V41" s="101">
        <f>Gooseneck!$M$83</f>
        <v>-277.2</v>
      </c>
      <c r="W41" s="111" t="s">
        <v>72</v>
      </c>
      <c r="X41" s="101">
        <v>0</v>
      </c>
      <c r="Y41" s="111" t="s">
        <v>72</v>
      </c>
      <c r="Z41" s="101">
        <f>Gooseneck!$M$86</f>
        <v>-138.6</v>
      </c>
      <c r="AA41" s="111" t="s">
        <v>72</v>
      </c>
      <c r="AB41" s="101">
        <f>Gooseneck!$O$86</f>
        <v>258.08</v>
      </c>
      <c r="AC41" s="111" t="s">
        <v>72</v>
      </c>
      <c r="AD41" s="101">
        <v>0</v>
      </c>
      <c r="AE41" s="111" t="s">
        <v>72</v>
      </c>
      <c r="AF41" s="101">
        <f>Gooseneck!$O$65</f>
        <v>361.26</v>
      </c>
      <c r="AG41" s="165" t="s">
        <v>72</v>
      </c>
      <c r="AH41" s="166"/>
      <c r="AI41" s="159">
        <v>37</v>
      </c>
      <c r="AJ41" s="164" t="s">
        <v>139</v>
      </c>
      <c r="AK41" s="164" t="s">
        <v>319</v>
      </c>
      <c r="AL41" s="12">
        <v>120</v>
      </c>
      <c r="AM41" s="164" t="s">
        <v>299</v>
      </c>
      <c r="AN41" s="192">
        <v>11000</v>
      </c>
      <c r="AO41" s="8" t="s">
        <v>71</v>
      </c>
      <c r="AP41" s="101">
        <f>'Conector@11000 psi'!$M$83</f>
        <v>-67.2</v>
      </c>
      <c r="AQ41" s="111" t="s">
        <v>72</v>
      </c>
      <c r="AR41" s="101">
        <v>0</v>
      </c>
      <c r="AS41" s="111" t="s">
        <v>72</v>
      </c>
      <c r="AT41" s="101">
        <f>'Conector@11000 psi'!$M$86</f>
        <v>-33.6</v>
      </c>
      <c r="AU41" s="111" t="s">
        <v>72</v>
      </c>
      <c r="AV41" s="101">
        <f>'Conector@11000 psi'!$O$86</f>
        <v>109.6</v>
      </c>
      <c r="AW41" s="111" t="s">
        <v>72</v>
      </c>
      <c r="AX41" s="101">
        <v>0</v>
      </c>
      <c r="AY41" s="111" t="s">
        <v>72</v>
      </c>
      <c r="AZ41" s="101">
        <f>'Conector@11000 psi'!$O$65</f>
        <v>219.22</v>
      </c>
      <c r="BA41" s="165" t="s">
        <v>72</v>
      </c>
      <c r="BB41" s="183"/>
      <c r="BC41" s="159">
        <v>13</v>
      </c>
      <c r="BD41" s="160">
        <f t="shared" si="527"/>
        <v>20.493749999999999</v>
      </c>
      <c r="BE41" s="161">
        <f t="shared" si="285"/>
        <v>-9.375E-2</v>
      </c>
      <c r="BF41" s="161">
        <f t="shared" si="286"/>
        <v>0.4375</v>
      </c>
      <c r="BG41" s="161">
        <f t="shared" si="287"/>
        <v>0.65624999999999989</v>
      </c>
      <c r="BH41" s="26">
        <f t="shared" si="288"/>
        <v>441.97124999999994</v>
      </c>
      <c r="BJ41" s="159">
        <v>13</v>
      </c>
      <c r="BK41" s="160">
        <f t="shared" si="528"/>
        <v>25.048749999999998</v>
      </c>
      <c r="BL41" s="161">
        <f t="shared" si="289"/>
        <v>-9.3750000000000014E-2</v>
      </c>
      <c r="BM41" s="161">
        <f t="shared" si="290"/>
        <v>0.43750000000000006</v>
      </c>
      <c r="BN41" s="161">
        <f t="shared" si="291"/>
        <v>0.65625000000000011</v>
      </c>
      <c r="BO41" s="26">
        <f t="shared" si="292"/>
        <v>337.97312500000004</v>
      </c>
      <c r="BQ41" s="159">
        <v>13</v>
      </c>
      <c r="BR41" s="160">
        <f t="shared" si="529"/>
        <v>29.602499999999999</v>
      </c>
      <c r="BS41" s="161">
        <f t="shared" si="293"/>
        <v>-9.375E-2</v>
      </c>
      <c r="BT41" s="161">
        <f t="shared" si="294"/>
        <v>0.43750000000000006</v>
      </c>
      <c r="BU41" s="161">
        <f t="shared" si="295"/>
        <v>0.65625</v>
      </c>
      <c r="BV41" s="26">
        <f t="shared" si="296"/>
        <v>233.96668750000001</v>
      </c>
      <c r="BX41" s="159">
        <v>13</v>
      </c>
      <c r="BY41" s="160">
        <f t="shared" si="530"/>
        <v>15.94</v>
      </c>
      <c r="BZ41" s="161">
        <f t="shared" si="297"/>
        <v>-9.3750000000000014E-2</v>
      </c>
      <c r="CA41" s="161">
        <f t="shared" si="298"/>
        <v>0.4375</v>
      </c>
      <c r="CB41" s="161">
        <f t="shared" si="299"/>
        <v>0.65625</v>
      </c>
      <c r="CC41" s="26">
        <f t="shared" si="300"/>
        <v>545.97375</v>
      </c>
      <c r="CE41" s="159">
        <v>13</v>
      </c>
      <c r="CF41" s="160">
        <f t="shared" si="531"/>
        <v>11.38625</v>
      </c>
      <c r="CG41" s="161">
        <f t="shared" si="301"/>
        <v>-9.375E-2</v>
      </c>
      <c r="CH41" s="161">
        <f t="shared" si="302"/>
        <v>0.4375</v>
      </c>
      <c r="CI41" s="161">
        <f t="shared" si="303"/>
        <v>0.65625</v>
      </c>
      <c r="CJ41" s="26">
        <f t="shared" si="304"/>
        <v>649.97187499999995</v>
      </c>
      <c r="CL41" s="159">
        <v>13</v>
      </c>
      <c r="CM41" s="160">
        <f t="shared" si="532"/>
        <v>6.8312499999999998</v>
      </c>
      <c r="CN41" s="161">
        <f t="shared" si="305"/>
        <v>-9.3749999999999986E-2</v>
      </c>
      <c r="CO41" s="161">
        <f t="shared" si="306"/>
        <v>0.43750000000000006</v>
      </c>
      <c r="CP41" s="161">
        <f t="shared" si="307"/>
        <v>0.65625</v>
      </c>
      <c r="CQ41" s="26">
        <f t="shared" si="308"/>
        <v>753.96125000000006</v>
      </c>
      <c r="CS41" s="159">
        <v>13</v>
      </c>
      <c r="CT41" s="160">
        <f t="shared" si="533"/>
        <v>2.2774999999999999</v>
      </c>
      <c r="CU41" s="161">
        <f t="shared" si="309"/>
        <v>-9.375E-2</v>
      </c>
      <c r="CV41" s="161">
        <f t="shared" si="310"/>
        <v>0.43749999999999994</v>
      </c>
      <c r="CW41" s="161">
        <f t="shared" si="311"/>
        <v>0.65625</v>
      </c>
      <c r="CX41" s="26">
        <f t="shared" si="312"/>
        <v>857.94624999999996</v>
      </c>
      <c r="CZ41" s="159">
        <v>13</v>
      </c>
      <c r="DA41" s="160">
        <f t="shared" si="534"/>
        <v>-11.38625</v>
      </c>
      <c r="DB41" s="161">
        <f t="shared" si="313"/>
        <v>-9.375E-2</v>
      </c>
      <c r="DC41" s="161">
        <f t="shared" si="314"/>
        <v>0.4375</v>
      </c>
      <c r="DD41" s="161">
        <f t="shared" si="315"/>
        <v>0.65625</v>
      </c>
      <c r="DE41" s="26">
        <f t="shared" si="316"/>
        <v>259.96250000000003</v>
      </c>
      <c r="DG41" s="159">
        <v>13</v>
      </c>
      <c r="DH41" s="160">
        <f t="shared" si="535"/>
        <v>-6.8312499999999998</v>
      </c>
      <c r="DI41" s="161">
        <f t="shared" si="536"/>
        <v>-9.3749999999999986E-2</v>
      </c>
      <c r="DJ41" s="161">
        <f t="shared" si="537"/>
        <v>0.43750000000000006</v>
      </c>
      <c r="DK41" s="161">
        <f t="shared" si="317"/>
        <v>0.65625</v>
      </c>
      <c r="DL41" s="26">
        <f t="shared" si="538"/>
        <v>155.96875</v>
      </c>
      <c r="DM41" s="34"/>
      <c r="DN41" s="159">
        <v>13</v>
      </c>
      <c r="DO41" s="160">
        <f t="shared" si="539"/>
        <v>-2.2774999999999999</v>
      </c>
      <c r="DP41" s="161">
        <f t="shared" si="318"/>
        <v>-9.375E-2</v>
      </c>
      <c r="DQ41" s="161">
        <f t="shared" si="319"/>
        <v>0.43749999999999994</v>
      </c>
      <c r="DR41" s="161">
        <f t="shared" si="320"/>
        <v>0.65625</v>
      </c>
      <c r="DS41" s="26">
        <f t="shared" si="321"/>
        <v>51.990312499999995</v>
      </c>
      <c r="DT41" s="34"/>
      <c r="DU41" s="159">
        <v>13</v>
      </c>
      <c r="DV41" s="160">
        <f t="shared" si="540"/>
        <v>-15.94</v>
      </c>
      <c r="DW41" s="161">
        <f t="shared" si="322"/>
        <v>-9.3750000000000014E-2</v>
      </c>
      <c r="DX41" s="161">
        <f t="shared" si="323"/>
        <v>0.4375</v>
      </c>
      <c r="DY41" s="161">
        <f t="shared" si="324"/>
        <v>0.65625</v>
      </c>
      <c r="DZ41" s="26">
        <f t="shared" si="325"/>
        <v>363.97812499999998</v>
      </c>
      <c r="EA41" s="34"/>
      <c r="EB41" s="159">
        <v>13</v>
      </c>
      <c r="EC41" s="160">
        <f t="shared" si="541"/>
        <v>-20.493749999999999</v>
      </c>
      <c r="ED41" s="161">
        <f t="shared" si="326"/>
        <v>-9.375E-2</v>
      </c>
      <c r="EE41" s="161">
        <f t="shared" si="327"/>
        <v>0.4375</v>
      </c>
      <c r="EF41" s="161">
        <f t="shared" si="328"/>
        <v>0.65624999999999989</v>
      </c>
      <c r="EG41" s="26">
        <f t="shared" si="329"/>
        <v>467.95875000000001</v>
      </c>
      <c r="EH41" s="34"/>
      <c r="EI41" s="159">
        <v>13</v>
      </c>
      <c r="EJ41" s="160">
        <f t="shared" si="542"/>
        <v>-25.048749999999998</v>
      </c>
      <c r="EK41" s="161">
        <f t="shared" si="330"/>
        <v>-9.3750000000000014E-2</v>
      </c>
      <c r="EL41" s="161">
        <f t="shared" si="331"/>
        <v>0.43750000000000006</v>
      </c>
      <c r="EM41" s="161">
        <f t="shared" si="332"/>
        <v>0.65625000000000011</v>
      </c>
      <c r="EN41" s="26">
        <f t="shared" si="333"/>
        <v>571.96125000000006</v>
      </c>
      <c r="EP41" s="159">
        <v>13</v>
      </c>
      <c r="EQ41" s="160">
        <f t="shared" si="334"/>
        <v>-29.602499999999999</v>
      </c>
      <c r="ER41" s="161">
        <f t="shared" si="335"/>
        <v>-9.375E-2</v>
      </c>
      <c r="ES41" s="161">
        <f t="shared" si="336"/>
        <v>0.43750000000000006</v>
      </c>
      <c r="ET41" s="161">
        <f t="shared" si="337"/>
        <v>0.65625</v>
      </c>
      <c r="EU41" s="26">
        <f t="shared" si="338"/>
        <v>675.96375</v>
      </c>
      <c r="EW41" s="159">
        <v>13</v>
      </c>
      <c r="EX41" s="160">
        <f t="shared" si="339"/>
        <v>-11.38625</v>
      </c>
      <c r="EY41" s="161">
        <f t="shared" si="340"/>
        <v>-9.375E-2</v>
      </c>
      <c r="EZ41" s="161">
        <f t="shared" si="341"/>
        <v>0.4375</v>
      </c>
      <c r="FA41" s="161">
        <f t="shared" si="342"/>
        <v>0.65625</v>
      </c>
      <c r="FB41" s="26">
        <f t="shared" si="343"/>
        <v>-649.94562499999995</v>
      </c>
      <c r="FD41" s="159">
        <v>13</v>
      </c>
      <c r="FE41" s="160">
        <f t="shared" si="344"/>
        <v>-6.8312499999999998</v>
      </c>
      <c r="FF41" s="161">
        <f t="shared" si="345"/>
        <v>-9.3749999999999986E-2</v>
      </c>
      <c r="FG41" s="161">
        <f t="shared" si="346"/>
        <v>0.43750000000000006</v>
      </c>
      <c r="FH41" s="161">
        <f t="shared" si="347"/>
        <v>0.65625</v>
      </c>
      <c r="FI41" s="26">
        <f t="shared" si="348"/>
        <v>-753.93281249999995</v>
      </c>
      <c r="FK41" s="159">
        <v>13</v>
      </c>
      <c r="FL41" s="160">
        <f t="shared" si="349"/>
        <v>-2.2774999999999999</v>
      </c>
      <c r="FM41" s="161">
        <f t="shared" si="350"/>
        <v>-9.375E-2</v>
      </c>
      <c r="FN41" s="161">
        <f t="shared" si="351"/>
        <v>0.43749999999999994</v>
      </c>
      <c r="FO41" s="161">
        <f t="shared" si="352"/>
        <v>0.65625</v>
      </c>
      <c r="FP41" s="26">
        <f t="shared" si="353"/>
        <v>-857.9375</v>
      </c>
      <c r="FR41" s="159">
        <v>13</v>
      </c>
      <c r="FS41" s="160">
        <f t="shared" si="543"/>
        <v>-15.94</v>
      </c>
      <c r="FT41" s="161">
        <f t="shared" si="354"/>
        <v>-9.3750000000000014E-2</v>
      </c>
      <c r="FU41" s="161">
        <f t="shared" si="355"/>
        <v>0.4375</v>
      </c>
      <c r="FV41" s="161">
        <f t="shared" si="356"/>
        <v>0.65625</v>
      </c>
      <c r="FW41" s="26">
        <f t="shared" si="357"/>
        <v>-545.94093750000002</v>
      </c>
      <c r="FY41" s="159">
        <v>13</v>
      </c>
      <c r="FZ41" s="160">
        <f t="shared" si="544"/>
        <v>-20.493749999999999</v>
      </c>
      <c r="GA41" s="161">
        <f t="shared" si="545"/>
        <v>-9.375E-2</v>
      </c>
      <c r="GB41" s="161">
        <f t="shared" si="546"/>
        <v>0.4375</v>
      </c>
      <c r="GC41" s="161">
        <f t="shared" si="547"/>
        <v>0.65624999999999989</v>
      </c>
      <c r="GD41" s="26">
        <f t="shared" si="548"/>
        <v>-441.97124999999994</v>
      </c>
      <c r="GF41" s="159">
        <v>13</v>
      </c>
      <c r="GG41" s="160">
        <f t="shared" si="549"/>
        <v>-25.048749999999998</v>
      </c>
      <c r="GH41" s="161">
        <f t="shared" si="358"/>
        <v>-9.3750000000000014E-2</v>
      </c>
      <c r="GI41" s="161">
        <f t="shared" si="359"/>
        <v>0.43750000000000006</v>
      </c>
      <c r="GJ41" s="161">
        <f t="shared" si="360"/>
        <v>0.65625000000000011</v>
      </c>
      <c r="GK41" s="26">
        <f t="shared" si="361"/>
        <v>-337.97312500000004</v>
      </c>
      <c r="GM41" s="159">
        <v>13</v>
      </c>
      <c r="GN41" s="160">
        <f t="shared" si="550"/>
        <v>-29.602499999999999</v>
      </c>
      <c r="GO41" s="161">
        <f t="shared" si="362"/>
        <v>-9.375E-2</v>
      </c>
      <c r="GP41" s="161">
        <f t="shared" si="363"/>
        <v>0.43750000000000006</v>
      </c>
      <c r="GQ41" s="161">
        <f t="shared" si="364"/>
        <v>0.65625</v>
      </c>
      <c r="GR41" s="26">
        <f t="shared" si="365"/>
        <v>-233.99250000000001</v>
      </c>
      <c r="GT41" s="159">
        <v>13</v>
      </c>
      <c r="GU41" s="160">
        <f t="shared" si="551"/>
        <v>20.493749999999999</v>
      </c>
      <c r="GV41" s="161">
        <f t="shared" si="366"/>
        <v>-9.375E-2</v>
      </c>
      <c r="GW41" s="161">
        <f t="shared" si="367"/>
        <v>0.4375</v>
      </c>
      <c r="GX41" s="161">
        <f t="shared" si="368"/>
        <v>0.65624999999999989</v>
      </c>
      <c r="GY41" s="26">
        <f t="shared" si="369"/>
        <v>-467.94999999999993</v>
      </c>
      <c r="HA41" s="159">
        <v>13</v>
      </c>
      <c r="HB41" s="160">
        <f t="shared" si="552"/>
        <v>25.048749999999998</v>
      </c>
      <c r="HC41" s="161">
        <f t="shared" si="370"/>
        <v>-9.3750000000000014E-2</v>
      </c>
      <c r="HD41" s="161">
        <f t="shared" si="371"/>
        <v>0.43750000000000006</v>
      </c>
      <c r="HE41" s="161">
        <f t="shared" si="372"/>
        <v>0.65625000000000011</v>
      </c>
      <c r="HF41" s="26">
        <f t="shared" si="373"/>
        <v>-571.94156250000003</v>
      </c>
      <c r="HH41" s="159">
        <v>13</v>
      </c>
      <c r="HI41" s="160">
        <f t="shared" si="374"/>
        <v>29.602499999999999</v>
      </c>
      <c r="HJ41" s="161">
        <f t="shared" si="375"/>
        <v>-9.375E-2</v>
      </c>
      <c r="HK41" s="161">
        <f t="shared" si="376"/>
        <v>0.43750000000000006</v>
      </c>
      <c r="HL41" s="161">
        <f t="shared" si="377"/>
        <v>0.65625</v>
      </c>
      <c r="HM41" s="26">
        <f t="shared" si="378"/>
        <v>-675.96375</v>
      </c>
      <c r="HO41" s="159">
        <v>13</v>
      </c>
      <c r="HP41" s="160">
        <f t="shared" si="553"/>
        <v>15.94</v>
      </c>
      <c r="HQ41" s="161">
        <f t="shared" si="379"/>
        <v>-9.3750000000000014E-2</v>
      </c>
      <c r="HR41" s="161">
        <f t="shared" si="380"/>
        <v>0.4375</v>
      </c>
      <c r="HS41" s="161">
        <f t="shared" si="381"/>
        <v>0.65625</v>
      </c>
      <c r="HT41" s="26">
        <f t="shared" si="382"/>
        <v>-363.96718749999997</v>
      </c>
      <c r="HV41" s="159">
        <v>13</v>
      </c>
      <c r="HW41" s="160">
        <f t="shared" si="554"/>
        <v>11.38625</v>
      </c>
      <c r="HX41" s="161">
        <f t="shared" si="383"/>
        <v>-9.375E-2</v>
      </c>
      <c r="HY41" s="161">
        <f t="shared" si="384"/>
        <v>0.4375</v>
      </c>
      <c r="HZ41" s="161">
        <f t="shared" si="385"/>
        <v>0.65625</v>
      </c>
      <c r="IA41" s="26">
        <f t="shared" si="386"/>
        <v>-259.98</v>
      </c>
      <c r="IC41" s="159">
        <v>13</v>
      </c>
      <c r="ID41" s="160">
        <f t="shared" si="387"/>
        <v>6.8312499999999998</v>
      </c>
      <c r="IE41" s="161">
        <f t="shared" si="388"/>
        <v>-9.3749999999999986E-2</v>
      </c>
      <c r="IF41" s="161">
        <f t="shared" si="389"/>
        <v>0.43750000000000006</v>
      </c>
      <c r="IG41" s="161">
        <f t="shared" si="390"/>
        <v>0.65625</v>
      </c>
      <c r="IH41" s="26">
        <f t="shared" si="391"/>
        <v>-155.981875</v>
      </c>
      <c r="IJ41" s="159">
        <v>13</v>
      </c>
      <c r="IK41" s="160">
        <f t="shared" si="392"/>
        <v>2.2774999999999999</v>
      </c>
      <c r="IL41" s="161">
        <f t="shared" si="393"/>
        <v>-9.375E-2</v>
      </c>
      <c r="IM41" s="161">
        <f t="shared" si="394"/>
        <v>0.43749999999999994</v>
      </c>
      <c r="IN41" s="161">
        <f t="shared" si="395"/>
        <v>0.65625</v>
      </c>
      <c r="IO41" s="26">
        <f t="shared" si="396"/>
        <v>-52.01</v>
      </c>
      <c r="IQ41" s="159">
        <v>13</v>
      </c>
      <c r="IR41" s="160">
        <f t="shared" si="397"/>
        <v>22.0625</v>
      </c>
      <c r="IS41" s="161">
        <f t="shared" si="398"/>
        <v>-9.375E-2</v>
      </c>
      <c r="IT41" s="161">
        <f t="shared" si="399"/>
        <v>0.4375</v>
      </c>
      <c r="IU41" s="161">
        <f t="shared" si="400"/>
        <v>0.65625</v>
      </c>
      <c r="IV41" s="26">
        <f t="shared" si="401"/>
        <v>495.64812499999999</v>
      </c>
      <c r="IX41" s="159">
        <v>13</v>
      </c>
      <c r="IY41" s="160">
        <f t="shared" si="402"/>
        <v>26.616250000000001</v>
      </c>
      <c r="IZ41" s="161">
        <f t="shared" si="403"/>
        <v>-9.375E-2</v>
      </c>
      <c r="JA41" s="161">
        <f t="shared" si="404"/>
        <v>0.4375</v>
      </c>
      <c r="JB41" s="161">
        <f t="shared" si="405"/>
        <v>0.65625</v>
      </c>
      <c r="JC41" s="26">
        <f t="shared" si="406"/>
        <v>391.71562499999999</v>
      </c>
      <c r="JE41" s="159">
        <v>13</v>
      </c>
      <c r="JF41" s="160">
        <f t="shared" si="555"/>
        <v>31.171250000000001</v>
      </c>
      <c r="JG41" s="161">
        <f t="shared" si="407"/>
        <v>-9.375E-2</v>
      </c>
      <c r="JH41" s="161">
        <f t="shared" si="408"/>
        <v>0.43750000000000006</v>
      </c>
      <c r="JI41" s="161">
        <f t="shared" si="409"/>
        <v>0.65625000000000011</v>
      </c>
      <c r="JJ41" s="26">
        <f t="shared" si="410"/>
        <v>287.70218750000004</v>
      </c>
      <c r="JL41" s="159">
        <v>13</v>
      </c>
      <c r="JM41" s="160">
        <f t="shared" si="411"/>
        <v>17.5075</v>
      </c>
      <c r="JN41" s="161">
        <f t="shared" si="412"/>
        <v>-9.3750000000000014E-2</v>
      </c>
      <c r="JO41" s="161">
        <f t="shared" si="413"/>
        <v>0.43750000000000006</v>
      </c>
      <c r="JP41" s="161">
        <f t="shared" si="414"/>
        <v>0.65625000000000011</v>
      </c>
      <c r="JQ41" s="26">
        <f t="shared" si="415"/>
        <v>599.68125000000009</v>
      </c>
      <c r="JS41" s="159">
        <v>13</v>
      </c>
      <c r="JT41" s="160">
        <f t="shared" si="416"/>
        <v>12.955</v>
      </c>
      <c r="JU41" s="161">
        <f t="shared" si="417"/>
        <v>-9.375E-2</v>
      </c>
      <c r="JV41" s="161">
        <f t="shared" si="418"/>
        <v>0.43749999999999994</v>
      </c>
      <c r="JW41" s="161">
        <f t="shared" si="419"/>
        <v>0.65625</v>
      </c>
      <c r="JX41" s="26">
        <f t="shared" si="420"/>
        <v>703.68593749999991</v>
      </c>
      <c r="JZ41" s="159">
        <v>13</v>
      </c>
      <c r="KA41" s="160">
        <f t="shared" si="556"/>
        <v>8.3987499999999997</v>
      </c>
      <c r="KB41" s="161">
        <f t="shared" si="421"/>
        <v>-9.375E-2</v>
      </c>
      <c r="KC41" s="161">
        <f t="shared" si="422"/>
        <v>0.43750000000000006</v>
      </c>
      <c r="KD41" s="161">
        <f t="shared" si="423"/>
        <v>0.65625000000000011</v>
      </c>
      <c r="KE41" s="26">
        <f t="shared" si="424"/>
        <v>807.66875000000016</v>
      </c>
      <c r="KG41" s="159">
        <v>13</v>
      </c>
      <c r="KH41" s="160">
        <f t="shared" si="425"/>
        <v>3.8450000000000002</v>
      </c>
      <c r="KI41" s="161">
        <f t="shared" si="426"/>
        <v>-9.3749999999999986E-2</v>
      </c>
      <c r="KJ41" s="161">
        <f t="shared" si="427"/>
        <v>0.4375</v>
      </c>
      <c r="KK41" s="161">
        <f t="shared" si="428"/>
        <v>0.65625</v>
      </c>
      <c r="KL41" s="26">
        <f t="shared" si="429"/>
        <v>911.63187500000004</v>
      </c>
      <c r="KN41" s="159">
        <v>13</v>
      </c>
      <c r="KO41" s="160">
        <f t="shared" si="557"/>
        <v>-12.953749999999999</v>
      </c>
      <c r="KP41" s="161">
        <f t="shared" si="430"/>
        <v>-9.375E-2</v>
      </c>
      <c r="KQ41" s="161">
        <f t="shared" si="431"/>
        <v>0.43750000000000006</v>
      </c>
      <c r="KR41" s="161">
        <f t="shared" si="432"/>
        <v>0.65625000000000011</v>
      </c>
      <c r="KS41" s="26">
        <f t="shared" si="433"/>
        <v>295.75437500000004</v>
      </c>
      <c r="KU41" s="159">
        <v>13</v>
      </c>
      <c r="KV41" s="160">
        <f t="shared" si="558"/>
        <v>-8.4</v>
      </c>
      <c r="KW41" s="161">
        <f t="shared" si="434"/>
        <v>-9.3750000000000014E-2</v>
      </c>
      <c r="KX41" s="161">
        <f t="shared" si="435"/>
        <v>0.43750000000000006</v>
      </c>
      <c r="KY41" s="161">
        <f t="shared" si="436"/>
        <v>0.65625000000000011</v>
      </c>
      <c r="KZ41" s="26">
        <f t="shared" si="437"/>
        <v>191.81312500000001</v>
      </c>
      <c r="LB41" s="159">
        <v>13</v>
      </c>
      <c r="LC41" s="160">
        <f t="shared" si="438"/>
        <v>-3.8462499999999999</v>
      </c>
      <c r="LD41" s="161">
        <f t="shared" si="439"/>
        <v>-9.3750000000000014E-2</v>
      </c>
      <c r="LE41" s="161">
        <f t="shared" si="440"/>
        <v>0.43750000000000006</v>
      </c>
      <c r="LF41" s="161">
        <f t="shared" si="441"/>
        <v>0.65625000000000011</v>
      </c>
      <c r="LG41" s="26">
        <f t="shared" si="442"/>
        <v>87.795312500000009</v>
      </c>
      <c r="LI41" s="159">
        <v>13</v>
      </c>
      <c r="LJ41" s="160">
        <f t="shared" si="443"/>
        <v>-17.5075</v>
      </c>
      <c r="LK41" s="161">
        <f t="shared" si="444"/>
        <v>-9.3750000000000014E-2</v>
      </c>
      <c r="LL41" s="161">
        <f t="shared" si="445"/>
        <v>0.43750000000000006</v>
      </c>
      <c r="LM41" s="161">
        <f t="shared" si="446"/>
        <v>0.65625000000000011</v>
      </c>
      <c r="LN41" s="26">
        <f t="shared" si="447"/>
        <v>399.80062500000008</v>
      </c>
      <c r="LP41" s="159">
        <v>13</v>
      </c>
      <c r="LQ41" s="160">
        <f t="shared" si="448"/>
        <v>-22.0625</v>
      </c>
      <c r="LR41" s="161">
        <f t="shared" si="449"/>
        <v>-9.375E-2</v>
      </c>
      <c r="LS41" s="161">
        <f t="shared" si="450"/>
        <v>0.4375</v>
      </c>
      <c r="LT41" s="161">
        <f t="shared" si="451"/>
        <v>0.65625</v>
      </c>
      <c r="LU41" s="26">
        <f t="shared" si="452"/>
        <v>503.77031250000005</v>
      </c>
      <c r="LW41" s="159">
        <v>13</v>
      </c>
      <c r="LX41" s="160">
        <f t="shared" si="453"/>
        <v>-26.616250000000001</v>
      </c>
      <c r="LY41" s="161">
        <f t="shared" si="454"/>
        <v>-9.375E-2</v>
      </c>
      <c r="LZ41" s="161">
        <f t="shared" si="455"/>
        <v>0.4375</v>
      </c>
      <c r="MA41" s="161">
        <f t="shared" si="456"/>
        <v>0.65625</v>
      </c>
      <c r="MB41" s="26">
        <f t="shared" si="457"/>
        <v>607.76625000000001</v>
      </c>
      <c r="MD41" s="159">
        <v>13</v>
      </c>
      <c r="ME41" s="160">
        <f t="shared" si="458"/>
        <v>-31.171250000000001</v>
      </c>
      <c r="MF41" s="161">
        <f t="shared" si="459"/>
        <v>-9.375E-2</v>
      </c>
      <c r="MG41" s="161">
        <f t="shared" si="460"/>
        <v>0.43750000000000006</v>
      </c>
      <c r="MH41" s="161">
        <f t="shared" si="461"/>
        <v>0.65625000000000011</v>
      </c>
      <c r="MI41" s="26">
        <f t="shared" si="462"/>
        <v>711.7337500000001</v>
      </c>
      <c r="MK41" s="159">
        <v>13</v>
      </c>
      <c r="ML41" s="160">
        <f t="shared" si="463"/>
        <v>-12.953749999999999</v>
      </c>
      <c r="MM41" s="161">
        <f t="shared" si="464"/>
        <v>-9.375E-2</v>
      </c>
      <c r="MN41" s="161">
        <f t="shared" si="465"/>
        <v>0.43750000000000006</v>
      </c>
      <c r="MO41" s="161">
        <f t="shared" si="466"/>
        <v>0.65625000000000011</v>
      </c>
      <c r="MP41" s="26">
        <f t="shared" si="467"/>
        <v>-703.67718750000006</v>
      </c>
      <c r="MR41" s="159">
        <v>13</v>
      </c>
      <c r="MS41" s="160">
        <f t="shared" si="468"/>
        <v>-8.4</v>
      </c>
      <c r="MT41" s="161">
        <f t="shared" si="469"/>
        <v>-9.3750000000000014E-2</v>
      </c>
      <c r="MU41" s="161">
        <f t="shared" si="470"/>
        <v>0.43750000000000006</v>
      </c>
      <c r="MV41" s="161">
        <f t="shared" si="471"/>
        <v>0.65625000000000011</v>
      </c>
      <c r="MW41" s="26">
        <f t="shared" si="472"/>
        <v>-807.64687500000014</v>
      </c>
      <c r="MY41" s="159">
        <v>13</v>
      </c>
      <c r="MZ41" s="160">
        <f t="shared" si="473"/>
        <v>-3.8462499999999999</v>
      </c>
      <c r="NA41" s="161">
        <f t="shared" si="559"/>
        <v>-9.3750000000000014E-2</v>
      </c>
      <c r="NB41" s="161">
        <f t="shared" si="560"/>
        <v>0.43750000000000006</v>
      </c>
      <c r="NC41" s="161">
        <f t="shared" si="561"/>
        <v>0.65625000000000011</v>
      </c>
      <c r="ND41" s="26">
        <f t="shared" si="562"/>
        <v>-911.6471875000002</v>
      </c>
      <c r="NF41" s="159">
        <v>13</v>
      </c>
      <c r="NG41" s="160">
        <f t="shared" si="474"/>
        <v>-17.5075</v>
      </c>
      <c r="NH41" s="161">
        <f t="shared" si="475"/>
        <v>-9.3750000000000014E-2</v>
      </c>
      <c r="NI41" s="161">
        <f t="shared" si="476"/>
        <v>0.43750000000000006</v>
      </c>
      <c r="NJ41" s="161">
        <f t="shared" si="477"/>
        <v>0.65625000000000011</v>
      </c>
      <c r="NK41" s="26">
        <f t="shared" si="478"/>
        <v>-599.65718749999996</v>
      </c>
      <c r="NM41" s="159">
        <v>13</v>
      </c>
      <c r="NN41" s="160">
        <f t="shared" si="479"/>
        <v>-22.0625</v>
      </c>
      <c r="NO41" s="161">
        <f t="shared" si="480"/>
        <v>-9.375E-2</v>
      </c>
      <c r="NP41" s="161">
        <f t="shared" si="481"/>
        <v>0.4375</v>
      </c>
      <c r="NQ41" s="161">
        <f t="shared" si="482"/>
        <v>0.65625</v>
      </c>
      <c r="NR41" s="26">
        <f t="shared" si="483"/>
        <v>-495.64812499999999</v>
      </c>
      <c r="NT41" s="159">
        <v>13</v>
      </c>
      <c r="NU41" s="160">
        <f t="shared" si="484"/>
        <v>-26.616250000000001</v>
      </c>
      <c r="NV41" s="161">
        <f t="shared" si="485"/>
        <v>-9.375E-2</v>
      </c>
      <c r="NW41" s="161">
        <f t="shared" si="486"/>
        <v>0.4375</v>
      </c>
      <c r="NX41" s="161">
        <f t="shared" si="487"/>
        <v>0.65625</v>
      </c>
      <c r="NY41" s="26">
        <f t="shared" si="488"/>
        <v>-391.71124999999995</v>
      </c>
      <c r="OA41" s="159">
        <v>13</v>
      </c>
      <c r="OB41" s="160">
        <f t="shared" si="489"/>
        <v>-31.171250000000001</v>
      </c>
      <c r="OC41" s="161">
        <f t="shared" si="490"/>
        <v>-9.375E-2</v>
      </c>
      <c r="OD41" s="161">
        <f t="shared" si="491"/>
        <v>0.43750000000000006</v>
      </c>
      <c r="OE41" s="161">
        <f t="shared" si="492"/>
        <v>0.65625000000000011</v>
      </c>
      <c r="OF41" s="26">
        <f t="shared" si="493"/>
        <v>-287.66937500000006</v>
      </c>
      <c r="OH41" s="159">
        <v>13</v>
      </c>
      <c r="OI41" s="160">
        <f t="shared" si="494"/>
        <v>22.0625</v>
      </c>
      <c r="OJ41" s="161">
        <f t="shared" si="495"/>
        <v>-9.375E-2</v>
      </c>
      <c r="OK41" s="161">
        <f t="shared" si="496"/>
        <v>0.4375</v>
      </c>
      <c r="OL41" s="161">
        <f t="shared" si="497"/>
        <v>0.65625</v>
      </c>
      <c r="OM41" s="26">
        <f t="shared" si="498"/>
        <v>-503.77031250000005</v>
      </c>
      <c r="OO41" s="159">
        <v>13</v>
      </c>
      <c r="OP41" s="160">
        <f t="shared" si="499"/>
        <v>26.616250000000001</v>
      </c>
      <c r="OQ41" s="161">
        <f t="shared" si="500"/>
        <v>-9.375E-2</v>
      </c>
      <c r="OR41" s="161">
        <f t="shared" si="501"/>
        <v>0.4375</v>
      </c>
      <c r="OS41" s="161">
        <f t="shared" si="502"/>
        <v>0.65625</v>
      </c>
      <c r="OT41" s="26">
        <f t="shared" si="503"/>
        <v>-607.76187500000003</v>
      </c>
      <c r="OV41" s="159">
        <v>13</v>
      </c>
      <c r="OW41" s="160">
        <f t="shared" si="504"/>
        <v>31.171250000000001</v>
      </c>
      <c r="OX41" s="161">
        <f t="shared" si="505"/>
        <v>-9.375E-2</v>
      </c>
      <c r="OY41" s="161">
        <f t="shared" si="506"/>
        <v>0.43750000000000006</v>
      </c>
      <c r="OZ41" s="161">
        <f t="shared" si="507"/>
        <v>0.65625000000000011</v>
      </c>
      <c r="PA41" s="26">
        <f t="shared" si="508"/>
        <v>-711.75343750000013</v>
      </c>
      <c r="PC41" s="159">
        <v>13</v>
      </c>
      <c r="PD41" s="160">
        <f t="shared" si="563"/>
        <v>17.5075</v>
      </c>
      <c r="PE41" s="161">
        <f t="shared" si="509"/>
        <v>-9.3750000000000014E-2</v>
      </c>
      <c r="PF41" s="161">
        <f t="shared" si="510"/>
        <v>0.43750000000000006</v>
      </c>
      <c r="PG41" s="161">
        <f t="shared" si="511"/>
        <v>0.65625000000000011</v>
      </c>
      <c r="PH41" s="26">
        <f t="shared" si="512"/>
        <v>-399.7940625</v>
      </c>
      <c r="PJ41" s="159">
        <v>13</v>
      </c>
      <c r="PK41" s="160">
        <f t="shared" si="564"/>
        <v>12.955</v>
      </c>
      <c r="PL41" s="161">
        <f t="shared" si="513"/>
        <v>-9.375E-2</v>
      </c>
      <c r="PM41" s="161">
        <f t="shared" si="514"/>
        <v>0.43749999999999994</v>
      </c>
      <c r="PN41" s="161">
        <f t="shared" si="515"/>
        <v>0.65625</v>
      </c>
      <c r="PO41" s="26">
        <f t="shared" si="516"/>
        <v>-295.77187500000002</v>
      </c>
      <c r="PQ41" s="159">
        <v>13</v>
      </c>
      <c r="PR41" s="160">
        <f t="shared" si="517"/>
        <v>8.3987499999999997</v>
      </c>
      <c r="PS41" s="161">
        <f t="shared" si="518"/>
        <v>-9.375E-2</v>
      </c>
      <c r="PT41" s="161">
        <f t="shared" si="519"/>
        <v>0.43750000000000006</v>
      </c>
      <c r="PU41" s="161">
        <f t="shared" si="520"/>
        <v>0.65625000000000011</v>
      </c>
      <c r="PV41" s="26">
        <f t="shared" si="521"/>
        <v>-191.81312500000001</v>
      </c>
      <c r="PX41" s="159">
        <v>13</v>
      </c>
      <c r="PY41" s="160">
        <f t="shared" si="522"/>
        <v>3.8450000000000002</v>
      </c>
      <c r="PZ41" s="161">
        <f t="shared" si="523"/>
        <v>-9.3749999999999986E-2</v>
      </c>
      <c r="QA41" s="161">
        <f t="shared" si="524"/>
        <v>0.4375</v>
      </c>
      <c r="QB41" s="161">
        <f t="shared" si="525"/>
        <v>0.65625</v>
      </c>
      <c r="QC41" s="26">
        <f t="shared" si="526"/>
        <v>-87.775624999999991</v>
      </c>
      <c r="QE41" s="159">
        <v>3</v>
      </c>
      <c r="QF41" s="162">
        <v>2</v>
      </c>
      <c r="QG41" s="309"/>
      <c r="QH41" s="12">
        <v>180</v>
      </c>
      <c r="QI41" s="161">
        <f>(($F$16-$Z$14)*($F$16-$AD$14))/(($V$14-$Z$14)*($V$14-$AD$14))</f>
        <v>2.6283962198864402E-2</v>
      </c>
      <c r="QJ41" s="161">
        <f>(($F$16-$V$14)*($F$16-$AD$14))/(($Z$14-$V$14)*($Z$14-$AD$14))</f>
        <v>-0.10262967038423967</v>
      </c>
      <c r="QK41" s="161">
        <f>(($F$16-$V$14)*($F$16-$Z$14))/(($AD$14-$V$14)*($AD$14-$Z$14))</f>
        <v>1.0763457081853753</v>
      </c>
      <c r="QL41" s="92">
        <f>QI41*$X$14+QJ41*$AB$14+QK41*$AF$14</f>
        <v>164.96611425415514</v>
      </c>
      <c r="QM41" s="16">
        <f>$V$14</f>
        <v>-210.54</v>
      </c>
      <c r="QN41" s="16">
        <f>$AF$14</f>
        <v>162.80000000000001</v>
      </c>
      <c r="QO41" s="167">
        <f t="shared" si="565"/>
        <v>6.031541716907101E-2</v>
      </c>
      <c r="QP41" s="34"/>
      <c r="QQ41" s="159">
        <v>3</v>
      </c>
      <c r="QR41" s="162">
        <v>2</v>
      </c>
      <c r="QS41" s="309"/>
      <c r="QT41" s="12">
        <v>180</v>
      </c>
      <c r="QU41" s="161">
        <f>(($F$16-$AT$14)*($F$16-$AX$14))/(($AP$14-$AT$14)*($AP$14-$AX$14))</f>
        <v>0.45656514294734074</v>
      </c>
      <c r="QV41" s="161">
        <f>(($F$16-$AP$14)*($F$16-$AX$14))/(($AT$14-$AP$14)*($AT$14-$AX$14))</f>
        <v>-1.4916154670143302</v>
      </c>
      <c r="QW41" s="161">
        <f>(($F$16-$AP$14)*($F$16-$AT$14))/(($AX$14-$AP$14)*($AX$14-$AT$14))</f>
        <v>2.0350503240669893</v>
      </c>
      <c r="QX41" s="92">
        <f>QU41*$AR$14+QV41*$AV$14+QW41*$AZ$14</f>
        <v>76.571528073153928</v>
      </c>
      <c r="QY41" s="16">
        <f>$AP$14</f>
        <v>-18.22</v>
      </c>
      <c r="QZ41" s="16">
        <f>$AZ$14</f>
        <v>59.41</v>
      </c>
      <c r="RA41" s="167">
        <f t="shared" si="566"/>
        <v>0.12994386099352875</v>
      </c>
    </row>
    <row r="42" spans="2:469" ht="15" customHeight="1">
      <c r="B42" s="322"/>
      <c r="C42" s="314"/>
      <c r="D42" s="314"/>
      <c r="E42" s="180" t="s">
        <v>324</v>
      </c>
      <c r="F42" s="169"/>
      <c r="G42" s="175" t="s">
        <v>299</v>
      </c>
      <c r="H42" s="176">
        <v>11</v>
      </c>
      <c r="I42" s="177" t="str">
        <f>I40</f>
        <v>-</v>
      </c>
      <c r="J42" s="177" t="str">
        <f>IF(ISBLANK(F42),"-",(IF(AND(F42&lt;=Input!$D$14,F42&gt;=Input!$D$17),"aprovado","reprovado")))</f>
        <v>-</v>
      </c>
      <c r="K42" s="177" t="str">
        <f>IF(ISBLANK(F42),"-",(IF(OR(F42&lt;Flange!$K$6,F42&gt;Flange!$L$6),"reprovado","aprovado")))</f>
        <v>-</v>
      </c>
      <c r="L42" s="3" t="s">
        <v>318</v>
      </c>
      <c r="M42" s="317"/>
      <c r="O42" s="159">
        <v>38</v>
      </c>
      <c r="P42" s="164" t="s">
        <v>141</v>
      </c>
      <c r="Q42" s="164" t="s">
        <v>319</v>
      </c>
      <c r="R42" s="12">
        <v>180</v>
      </c>
      <c r="S42" s="164" t="s">
        <v>299</v>
      </c>
      <c r="T42" s="192">
        <v>11000</v>
      </c>
      <c r="U42" s="8" t="s">
        <v>71</v>
      </c>
      <c r="V42" s="101">
        <f>Gooseneck!$M$84</f>
        <v>-170.1</v>
      </c>
      <c r="W42" s="111" t="s">
        <v>72</v>
      </c>
      <c r="X42" s="101">
        <v>0</v>
      </c>
      <c r="Y42" s="111" t="s">
        <v>72</v>
      </c>
      <c r="Z42" s="101">
        <f>Gooseneck!$M$87</f>
        <v>-85.05</v>
      </c>
      <c r="AA42" s="111" t="s">
        <v>72</v>
      </c>
      <c r="AB42" s="101">
        <f>Gooseneck!$O$87</f>
        <v>221.31</v>
      </c>
      <c r="AC42" s="111" t="s">
        <v>72</v>
      </c>
      <c r="AD42" s="101">
        <v>0</v>
      </c>
      <c r="AE42" s="111" t="s">
        <v>72</v>
      </c>
      <c r="AF42" s="101">
        <f>Gooseneck!$O$66</f>
        <v>288.54000000000002</v>
      </c>
      <c r="AG42" s="165" t="s">
        <v>72</v>
      </c>
      <c r="AH42" s="166"/>
      <c r="AI42" s="159">
        <v>38</v>
      </c>
      <c r="AJ42" s="164" t="s">
        <v>141</v>
      </c>
      <c r="AK42" s="164" t="s">
        <v>319</v>
      </c>
      <c r="AL42" s="12">
        <v>180</v>
      </c>
      <c r="AM42" s="164" t="s">
        <v>299</v>
      </c>
      <c r="AN42" s="192">
        <v>11000</v>
      </c>
      <c r="AO42" s="8" t="s">
        <v>71</v>
      </c>
      <c r="AP42" s="101">
        <f>'Conector@11000 psi'!$M$84</f>
        <v>-30.77</v>
      </c>
      <c r="AQ42" s="111" t="s">
        <v>72</v>
      </c>
      <c r="AR42" s="101">
        <v>0</v>
      </c>
      <c r="AS42" s="111" t="s">
        <v>72</v>
      </c>
      <c r="AT42" s="101">
        <f>'Conector@11000 psi'!$M$87</f>
        <v>-15.385</v>
      </c>
      <c r="AU42" s="111" t="s">
        <v>72</v>
      </c>
      <c r="AV42" s="101">
        <f>'Conector@11000 psi'!$O$87</f>
        <v>50.15</v>
      </c>
      <c r="AW42" s="111" t="s">
        <v>72</v>
      </c>
      <c r="AX42" s="101">
        <v>0</v>
      </c>
      <c r="AY42" s="111" t="s">
        <v>72</v>
      </c>
      <c r="AZ42" s="101">
        <f>'Conector@11000 psi'!$O$66</f>
        <v>100.35</v>
      </c>
      <c r="BA42" s="165" t="s">
        <v>72</v>
      </c>
      <c r="BB42" s="183"/>
      <c r="BC42" s="159">
        <v>14</v>
      </c>
      <c r="BD42" s="160">
        <f t="shared" si="527"/>
        <v>23.421428571428571</v>
      </c>
      <c r="BE42" s="161">
        <f t="shared" si="285"/>
        <v>-0.10204081632653061</v>
      </c>
      <c r="BF42" s="161">
        <f t="shared" si="286"/>
        <v>0.48979591836734693</v>
      </c>
      <c r="BG42" s="161">
        <f t="shared" si="287"/>
        <v>0.61224489795918369</v>
      </c>
      <c r="BH42" s="26">
        <f t="shared" si="288"/>
        <v>458.41959183673464</v>
      </c>
      <c r="BJ42" s="159">
        <v>14</v>
      </c>
      <c r="BK42" s="160">
        <f t="shared" si="528"/>
        <v>28.627142857142854</v>
      </c>
      <c r="BL42" s="161">
        <f t="shared" si="289"/>
        <v>-0.10204081632653061</v>
      </c>
      <c r="BM42" s="161">
        <f t="shared" si="290"/>
        <v>0.48979591836734704</v>
      </c>
      <c r="BN42" s="161">
        <f t="shared" si="291"/>
        <v>0.61224489795918369</v>
      </c>
      <c r="BO42" s="26">
        <f t="shared" si="292"/>
        <v>356.54448979591842</v>
      </c>
      <c r="BQ42" s="159">
        <v>14</v>
      </c>
      <c r="BR42" s="160">
        <f t="shared" si="529"/>
        <v>33.831428571428567</v>
      </c>
      <c r="BS42" s="161">
        <f t="shared" si="293"/>
        <v>-0.1020408163265306</v>
      </c>
      <c r="BT42" s="161">
        <f t="shared" si="294"/>
        <v>0.48979591836734693</v>
      </c>
      <c r="BU42" s="161">
        <f t="shared" si="295"/>
        <v>0.61224489795918358</v>
      </c>
      <c r="BV42" s="26">
        <f t="shared" si="296"/>
        <v>254.65885714285713</v>
      </c>
      <c r="BX42" s="159">
        <v>14</v>
      </c>
      <c r="BY42" s="160">
        <f t="shared" si="530"/>
        <v>18.217142857142857</v>
      </c>
      <c r="BZ42" s="161">
        <f t="shared" si="297"/>
        <v>-0.10204081632653061</v>
      </c>
      <c r="CA42" s="161">
        <f t="shared" si="298"/>
        <v>0.48979591836734693</v>
      </c>
      <c r="CB42" s="161">
        <f t="shared" si="299"/>
        <v>0.61224489795918369</v>
      </c>
      <c r="CC42" s="26">
        <f t="shared" si="300"/>
        <v>560.29959183673463</v>
      </c>
      <c r="CE42" s="159">
        <v>14</v>
      </c>
      <c r="CF42" s="160">
        <f t="shared" si="531"/>
        <v>13.012857142857143</v>
      </c>
      <c r="CG42" s="161">
        <f t="shared" si="301"/>
        <v>-0.10204081632653063</v>
      </c>
      <c r="CH42" s="161">
        <f t="shared" si="302"/>
        <v>0.48979591836734698</v>
      </c>
      <c r="CI42" s="161">
        <f t="shared" si="303"/>
        <v>0.61224489795918369</v>
      </c>
      <c r="CJ42" s="26">
        <f t="shared" si="304"/>
        <v>662.17714285714283</v>
      </c>
      <c r="CL42" s="159">
        <v>14</v>
      </c>
      <c r="CM42" s="160">
        <f t="shared" si="532"/>
        <v>7.8071428571428569</v>
      </c>
      <c r="CN42" s="161">
        <f t="shared" si="305"/>
        <v>-0.10204081632653061</v>
      </c>
      <c r="CO42" s="161">
        <f t="shared" si="306"/>
        <v>0.48979591836734693</v>
      </c>
      <c r="CP42" s="161">
        <f t="shared" si="307"/>
        <v>0.61224489795918369</v>
      </c>
      <c r="CQ42" s="26">
        <f t="shared" si="308"/>
        <v>764.04244897959188</v>
      </c>
      <c r="CS42" s="159">
        <v>14</v>
      </c>
      <c r="CT42" s="160">
        <f t="shared" si="533"/>
        <v>2.6028571428571428</v>
      </c>
      <c r="CU42" s="161">
        <f t="shared" si="309"/>
        <v>-0.1020408163265306</v>
      </c>
      <c r="CV42" s="161">
        <f t="shared" si="310"/>
        <v>0.48979591836734687</v>
      </c>
      <c r="CW42" s="161">
        <f t="shared" si="311"/>
        <v>0.61224489795918358</v>
      </c>
      <c r="CX42" s="26">
        <f t="shared" si="312"/>
        <v>865.90530612244879</v>
      </c>
      <c r="CZ42" s="159">
        <v>14</v>
      </c>
      <c r="DA42" s="160">
        <f t="shared" si="534"/>
        <v>-13.012857142857143</v>
      </c>
      <c r="DB42" s="161">
        <f t="shared" si="313"/>
        <v>-0.10204081632653063</v>
      </c>
      <c r="DC42" s="161">
        <f t="shared" si="314"/>
        <v>0.48979591836734698</v>
      </c>
      <c r="DD42" s="161">
        <f t="shared" si="315"/>
        <v>0.61224489795918369</v>
      </c>
      <c r="DE42" s="26">
        <f t="shared" si="316"/>
        <v>254.65469387755104</v>
      </c>
      <c r="DG42" s="159">
        <v>14</v>
      </c>
      <c r="DH42" s="160">
        <f t="shared" si="535"/>
        <v>-7.8071428571428569</v>
      </c>
      <c r="DI42" s="161">
        <f t="shared" si="536"/>
        <v>-0.10204081632653061</v>
      </c>
      <c r="DJ42" s="161">
        <f t="shared" si="537"/>
        <v>0.48979591836734693</v>
      </c>
      <c r="DK42" s="161">
        <f t="shared" si="317"/>
        <v>0.61224489795918369</v>
      </c>
      <c r="DL42" s="26">
        <f t="shared" si="538"/>
        <v>152.78448979591838</v>
      </c>
      <c r="DM42" s="34"/>
      <c r="DN42" s="159">
        <v>14</v>
      </c>
      <c r="DO42" s="160">
        <f t="shared" si="539"/>
        <v>-2.6028571428571428</v>
      </c>
      <c r="DP42" s="161">
        <f t="shared" si="318"/>
        <v>-0.1020408163265306</v>
      </c>
      <c r="DQ42" s="161">
        <f t="shared" si="319"/>
        <v>0.48979591836734687</v>
      </c>
      <c r="DR42" s="161">
        <f t="shared" si="320"/>
        <v>0.61224489795918358</v>
      </c>
      <c r="DS42" s="26">
        <f t="shared" si="321"/>
        <v>50.930204081632638</v>
      </c>
      <c r="DT42" s="34"/>
      <c r="DU42" s="159">
        <v>14</v>
      </c>
      <c r="DV42" s="160">
        <f t="shared" si="540"/>
        <v>-18.217142857142857</v>
      </c>
      <c r="DW42" s="161">
        <f t="shared" si="322"/>
        <v>-0.10204081632653061</v>
      </c>
      <c r="DX42" s="161">
        <f t="shared" si="323"/>
        <v>0.48979591836734693</v>
      </c>
      <c r="DY42" s="161">
        <f t="shared" si="324"/>
        <v>0.61224489795918369</v>
      </c>
      <c r="DZ42" s="26">
        <f t="shared" si="325"/>
        <v>356.54938775510203</v>
      </c>
      <c r="EA42" s="34"/>
      <c r="EB42" s="159">
        <v>14</v>
      </c>
      <c r="EC42" s="160">
        <f t="shared" si="541"/>
        <v>-23.421428571428571</v>
      </c>
      <c r="ED42" s="161">
        <f t="shared" si="326"/>
        <v>-0.10204081632653061</v>
      </c>
      <c r="EE42" s="161">
        <f t="shared" si="327"/>
        <v>0.48979591836734693</v>
      </c>
      <c r="EF42" s="161">
        <f t="shared" si="328"/>
        <v>0.61224489795918369</v>
      </c>
      <c r="EG42" s="26">
        <f t="shared" si="329"/>
        <v>458.4073469387755</v>
      </c>
      <c r="EH42" s="34"/>
      <c r="EI42" s="159">
        <v>14</v>
      </c>
      <c r="EJ42" s="160">
        <f t="shared" si="542"/>
        <v>-28.627142857142854</v>
      </c>
      <c r="EK42" s="161">
        <f t="shared" si="330"/>
        <v>-0.10204081632653061</v>
      </c>
      <c r="EL42" s="161">
        <f t="shared" si="331"/>
        <v>0.48979591836734704</v>
      </c>
      <c r="EM42" s="161">
        <f t="shared" si="332"/>
        <v>0.61224489795918369</v>
      </c>
      <c r="EN42" s="26">
        <f t="shared" si="333"/>
        <v>560.2873469387755</v>
      </c>
      <c r="EP42" s="159">
        <v>14</v>
      </c>
      <c r="EQ42" s="160">
        <f t="shared" si="334"/>
        <v>-33.831428571428567</v>
      </c>
      <c r="ER42" s="161">
        <f t="shared" si="335"/>
        <v>-0.1020408163265306</v>
      </c>
      <c r="ES42" s="161">
        <f t="shared" si="336"/>
        <v>0.48979591836734693</v>
      </c>
      <c r="ET42" s="161">
        <f t="shared" si="337"/>
        <v>0.61224489795918358</v>
      </c>
      <c r="EU42" s="26">
        <f t="shared" si="338"/>
        <v>662.1697959183673</v>
      </c>
      <c r="EW42" s="159">
        <v>14</v>
      </c>
      <c r="EX42" s="160">
        <f t="shared" si="339"/>
        <v>-13.012857142857143</v>
      </c>
      <c r="EY42" s="161">
        <f t="shared" si="340"/>
        <v>-0.10204081632653063</v>
      </c>
      <c r="EZ42" s="161">
        <f t="shared" si="341"/>
        <v>0.48979591836734698</v>
      </c>
      <c r="FA42" s="161">
        <f t="shared" si="342"/>
        <v>0.61224489795918369</v>
      </c>
      <c r="FB42" s="26">
        <f>EY42*$AR$19+EZ42*$AV$19+FA42*$AZ$19</f>
        <v>-662.15020408163264</v>
      </c>
      <c r="FD42" s="159">
        <v>14</v>
      </c>
      <c r="FE42" s="160">
        <f t="shared" si="344"/>
        <v>-7.8071428571428569</v>
      </c>
      <c r="FF42" s="161">
        <f t="shared" si="345"/>
        <v>-0.10204081632653061</v>
      </c>
      <c r="FG42" s="161">
        <f t="shared" si="346"/>
        <v>0.48979591836734693</v>
      </c>
      <c r="FH42" s="161">
        <f t="shared" si="347"/>
        <v>0.61224489795918369</v>
      </c>
      <c r="FI42" s="26">
        <f t="shared" si="348"/>
        <v>-764.01428571428573</v>
      </c>
      <c r="FK42" s="159">
        <v>14</v>
      </c>
      <c r="FL42" s="160">
        <f t="shared" si="349"/>
        <v>-2.6028571428571428</v>
      </c>
      <c r="FM42" s="161">
        <f t="shared" si="350"/>
        <v>-0.1020408163265306</v>
      </c>
      <c r="FN42" s="161">
        <f t="shared" si="351"/>
        <v>0.48979591836734687</v>
      </c>
      <c r="FO42" s="161">
        <f t="shared" si="352"/>
        <v>0.61224489795918358</v>
      </c>
      <c r="FP42" s="26">
        <f t="shared" si="353"/>
        <v>-865.89551020408157</v>
      </c>
      <c r="FR42" s="159">
        <v>14</v>
      </c>
      <c r="FS42" s="160">
        <f t="shared" si="543"/>
        <v>-18.217142857142857</v>
      </c>
      <c r="FT42" s="161">
        <f t="shared" si="354"/>
        <v>-0.10204081632653061</v>
      </c>
      <c r="FU42" s="161">
        <f t="shared" si="355"/>
        <v>0.48979591836734693</v>
      </c>
      <c r="FV42" s="161">
        <f t="shared" si="356"/>
        <v>0.61224489795918369</v>
      </c>
      <c r="FW42" s="26">
        <f t="shared" si="357"/>
        <v>-560.26653061224488</v>
      </c>
      <c r="FY42" s="159">
        <v>14</v>
      </c>
      <c r="FZ42" s="160">
        <f t="shared" si="544"/>
        <v>-23.421428571428571</v>
      </c>
      <c r="GA42" s="161">
        <f t="shared" si="545"/>
        <v>-0.10204081632653061</v>
      </c>
      <c r="GB42" s="161">
        <f t="shared" si="546"/>
        <v>0.48979591836734693</v>
      </c>
      <c r="GC42" s="161">
        <f t="shared" si="547"/>
        <v>0.61224489795918369</v>
      </c>
      <c r="GD42" s="26">
        <f t="shared" si="548"/>
        <v>-458.41959183673464</v>
      </c>
      <c r="GF42" s="159">
        <v>14</v>
      </c>
      <c r="GG42" s="160">
        <f t="shared" si="549"/>
        <v>-28.627142857142854</v>
      </c>
      <c r="GH42" s="161">
        <f t="shared" si="358"/>
        <v>-0.10204081632653061</v>
      </c>
      <c r="GI42" s="161">
        <f t="shared" si="359"/>
        <v>0.48979591836734704</v>
      </c>
      <c r="GJ42" s="161">
        <f t="shared" si="360"/>
        <v>0.61224489795918369</v>
      </c>
      <c r="GK42" s="26">
        <f t="shared" si="361"/>
        <v>-356.54448979591842</v>
      </c>
      <c r="GM42" s="159">
        <v>14</v>
      </c>
      <c r="GN42" s="160">
        <f t="shared" si="550"/>
        <v>-33.831428571428567</v>
      </c>
      <c r="GO42" s="161">
        <f t="shared" si="362"/>
        <v>-0.1020408163265306</v>
      </c>
      <c r="GP42" s="161">
        <f t="shared" si="363"/>
        <v>0.48979591836734693</v>
      </c>
      <c r="GQ42" s="161">
        <f t="shared" si="364"/>
        <v>0.61224489795918358</v>
      </c>
      <c r="GR42" s="26">
        <f t="shared" si="365"/>
        <v>-254.68408163265306</v>
      </c>
      <c r="GT42" s="159">
        <v>14</v>
      </c>
      <c r="GU42" s="160">
        <f t="shared" si="551"/>
        <v>23.421428571428571</v>
      </c>
      <c r="GV42" s="161">
        <f t="shared" si="366"/>
        <v>-0.10204081632653061</v>
      </c>
      <c r="GW42" s="161">
        <f t="shared" si="367"/>
        <v>0.48979591836734693</v>
      </c>
      <c r="GX42" s="161">
        <f t="shared" si="368"/>
        <v>0.61224489795918369</v>
      </c>
      <c r="GY42" s="26">
        <f t="shared" si="369"/>
        <v>-458.4</v>
      </c>
      <c r="HA42" s="159">
        <v>14</v>
      </c>
      <c r="HB42" s="160">
        <f t="shared" si="552"/>
        <v>28.627142857142854</v>
      </c>
      <c r="HC42" s="161">
        <f t="shared" si="370"/>
        <v>-0.10204081632653061</v>
      </c>
      <c r="HD42" s="161">
        <f t="shared" si="371"/>
        <v>0.48979591836734704</v>
      </c>
      <c r="HE42" s="161">
        <f t="shared" si="372"/>
        <v>0.61224489795918369</v>
      </c>
      <c r="HF42" s="26">
        <f t="shared" si="373"/>
        <v>-560.2689795918368</v>
      </c>
      <c r="HH42" s="159">
        <v>14</v>
      </c>
      <c r="HI42" s="160">
        <f t="shared" si="374"/>
        <v>33.831428571428567</v>
      </c>
      <c r="HJ42" s="161">
        <f t="shared" si="375"/>
        <v>-0.1020408163265306</v>
      </c>
      <c r="HK42" s="161">
        <f t="shared" si="376"/>
        <v>0.48979591836734693</v>
      </c>
      <c r="HL42" s="161">
        <f t="shared" si="377"/>
        <v>0.61224489795918358</v>
      </c>
      <c r="HM42" s="26">
        <f t="shared" si="378"/>
        <v>-662.1697959183673</v>
      </c>
      <c r="HO42" s="159">
        <v>14</v>
      </c>
      <c r="HP42" s="160">
        <f t="shared" si="553"/>
        <v>18.217142857142857</v>
      </c>
      <c r="HQ42" s="161">
        <f t="shared" si="379"/>
        <v>-0.10204081632653061</v>
      </c>
      <c r="HR42" s="161">
        <f t="shared" si="380"/>
        <v>0.48979591836734693</v>
      </c>
      <c r="HS42" s="161">
        <f t="shared" si="381"/>
        <v>0.61224489795918369</v>
      </c>
      <c r="HT42" s="26">
        <f t="shared" si="382"/>
        <v>-356.5408163265306</v>
      </c>
      <c r="HV42" s="159">
        <v>14</v>
      </c>
      <c r="HW42" s="160">
        <f t="shared" si="554"/>
        <v>13.012857142857143</v>
      </c>
      <c r="HX42" s="161">
        <f t="shared" si="383"/>
        <v>-0.10204081632653063</v>
      </c>
      <c r="HY42" s="161">
        <f t="shared" si="384"/>
        <v>0.48979591836734698</v>
      </c>
      <c r="HZ42" s="161">
        <f t="shared" si="385"/>
        <v>0.61224489795918369</v>
      </c>
      <c r="IA42" s="26">
        <f t="shared" si="386"/>
        <v>-254.67428571428573</v>
      </c>
      <c r="IC42" s="159">
        <v>14</v>
      </c>
      <c r="ID42" s="160">
        <f t="shared" si="387"/>
        <v>7.8071428571428569</v>
      </c>
      <c r="IE42" s="161">
        <f t="shared" si="388"/>
        <v>-0.10204081632653061</v>
      </c>
      <c r="IF42" s="161">
        <f t="shared" si="389"/>
        <v>0.48979591836734693</v>
      </c>
      <c r="IG42" s="161">
        <f t="shared" si="390"/>
        <v>0.61224489795918369</v>
      </c>
      <c r="IH42" s="26">
        <f t="shared" si="391"/>
        <v>-152.79918367346937</v>
      </c>
      <c r="IJ42" s="159">
        <v>14</v>
      </c>
      <c r="IK42" s="160">
        <f t="shared" si="392"/>
        <v>2.6028571428571428</v>
      </c>
      <c r="IL42" s="161">
        <f t="shared" si="393"/>
        <v>-0.1020408163265306</v>
      </c>
      <c r="IM42" s="161">
        <f t="shared" si="394"/>
        <v>0.48979591836734687</v>
      </c>
      <c r="IN42" s="161">
        <f t="shared" si="395"/>
        <v>0.61224489795918358</v>
      </c>
      <c r="IO42" s="26">
        <f t="shared" si="396"/>
        <v>-50.948571428571412</v>
      </c>
      <c r="IQ42" s="159">
        <v>14</v>
      </c>
      <c r="IR42" s="160">
        <f t="shared" si="397"/>
        <v>25.214285714285715</v>
      </c>
      <c r="IS42" s="161">
        <f t="shared" si="398"/>
        <v>-0.10204081632653061</v>
      </c>
      <c r="IT42" s="161">
        <f t="shared" si="399"/>
        <v>0.48979591836734693</v>
      </c>
      <c r="IU42" s="161">
        <f t="shared" si="400"/>
        <v>0.61224489795918369</v>
      </c>
      <c r="IV42" s="26">
        <f t="shared" si="401"/>
        <v>513.5044897959184</v>
      </c>
      <c r="IX42" s="159">
        <v>14</v>
      </c>
      <c r="IY42" s="160">
        <f t="shared" si="402"/>
        <v>30.418571428571429</v>
      </c>
      <c r="IZ42" s="161">
        <f t="shared" si="403"/>
        <v>-0.10204081632653063</v>
      </c>
      <c r="JA42" s="161">
        <f t="shared" si="404"/>
        <v>0.48979591836734693</v>
      </c>
      <c r="JB42" s="161">
        <f t="shared" si="405"/>
        <v>0.6122448979591838</v>
      </c>
      <c r="JC42" s="26">
        <f t="shared" si="406"/>
        <v>411.69551020408164</v>
      </c>
      <c r="JE42" s="159">
        <v>14</v>
      </c>
      <c r="JF42" s="160">
        <f t="shared" si="555"/>
        <v>35.624285714285712</v>
      </c>
      <c r="JG42" s="161">
        <f t="shared" si="407"/>
        <v>-0.1020408163265306</v>
      </c>
      <c r="JH42" s="161">
        <f t="shared" si="408"/>
        <v>0.48979591836734687</v>
      </c>
      <c r="JI42" s="161">
        <f t="shared" si="409"/>
        <v>0.61224489795918369</v>
      </c>
      <c r="JJ42" s="26">
        <f t="shared" si="410"/>
        <v>309.8044897959183</v>
      </c>
      <c r="JL42" s="159">
        <v>14</v>
      </c>
      <c r="JM42" s="160">
        <f t="shared" si="411"/>
        <v>20.008571428571429</v>
      </c>
      <c r="JN42" s="161">
        <f t="shared" si="412"/>
        <v>-0.10204081632653061</v>
      </c>
      <c r="JO42" s="161">
        <f t="shared" si="413"/>
        <v>0.48979591836734693</v>
      </c>
      <c r="JP42" s="161">
        <f t="shared" si="414"/>
        <v>0.61224489795918369</v>
      </c>
      <c r="JQ42" s="26">
        <f t="shared" si="415"/>
        <v>615.4163265306122</v>
      </c>
      <c r="JS42" s="159">
        <v>14</v>
      </c>
      <c r="JT42" s="160">
        <f t="shared" si="416"/>
        <v>14.805714285714286</v>
      </c>
      <c r="JU42" s="161">
        <f t="shared" si="417"/>
        <v>-0.1020408163265306</v>
      </c>
      <c r="JV42" s="161">
        <f t="shared" si="418"/>
        <v>0.48979591836734693</v>
      </c>
      <c r="JW42" s="161">
        <f t="shared" si="419"/>
        <v>0.61224489795918358</v>
      </c>
      <c r="JX42" s="26">
        <f t="shared" si="420"/>
        <v>717.3</v>
      </c>
      <c r="JZ42" s="159">
        <v>14</v>
      </c>
      <c r="KA42" s="160">
        <f t="shared" si="556"/>
        <v>9.5985714285714288</v>
      </c>
      <c r="KB42" s="161">
        <f t="shared" si="421"/>
        <v>-0.10204081632653061</v>
      </c>
      <c r="KC42" s="161">
        <f t="shared" si="422"/>
        <v>0.48979591836734698</v>
      </c>
      <c r="KD42" s="161">
        <f t="shared" si="423"/>
        <v>0.61224489795918369</v>
      </c>
      <c r="KE42" s="26">
        <f t="shared" si="424"/>
        <v>819.15918367346944</v>
      </c>
      <c r="KG42" s="159">
        <v>14</v>
      </c>
      <c r="KH42" s="160">
        <f t="shared" si="425"/>
        <v>4.3942857142857141</v>
      </c>
      <c r="KI42" s="161">
        <f t="shared" si="426"/>
        <v>-0.10204081632653061</v>
      </c>
      <c r="KJ42" s="161">
        <f t="shared" si="427"/>
        <v>0.48979591836734693</v>
      </c>
      <c r="KK42" s="161">
        <f t="shared" si="428"/>
        <v>0.6122448979591838</v>
      </c>
      <c r="KL42" s="26">
        <f t="shared" si="429"/>
        <v>921</v>
      </c>
      <c r="KN42" s="159">
        <v>14</v>
      </c>
      <c r="KO42" s="160">
        <f t="shared" si="557"/>
        <v>-14.804285714285713</v>
      </c>
      <c r="KP42" s="161">
        <f t="shared" si="430"/>
        <v>-0.10204081632653063</v>
      </c>
      <c r="KQ42" s="161">
        <f t="shared" si="431"/>
        <v>0.48979591836734698</v>
      </c>
      <c r="KR42" s="161">
        <f t="shared" si="432"/>
        <v>0.61224489795918369</v>
      </c>
      <c r="KS42" s="26">
        <f t="shared" si="433"/>
        <v>289.71673469387753</v>
      </c>
      <c r="KU42" s="159">
        <v>14</v>
      </c>
      <c r="KV42" s="160">
        <f t="shared" si="558"/>
        <v>-9.6</v>
      </c>
      <c r="KW42" s="161">
        <f t="shared" si="434"/>
        <v>-0.1020408163265306</v>
      </c>
      <c r="KX42" s="161">
        <f t="shared" si="435"/>
        <v>0.48979591836734698</v>
      </c>
      <c r="KY42" s="161">
        <f t="shared" si="436"/>
        <v>0.61224489795918369</v>
      </c>
      <c r="KZ42" s="26">
        <f t="shared" si="437"/>
        <v>187.89795918367346</v>
      </c>
      <c r="LB42" s="159">
        <v>14</v>
      </c>
      <c r="LC42" s="160">
        <f t="shared" si="438"/>
        <v>-4.3957142857142859</v>
      </c>
      <c r="LD42" s="161">
        <f t="shared" si="439"/>
        <v>-0.10204081632653063</v>
      </c>
      <c r="LE42" s="161">
        <f t="shared" si="440"/>
        <v>0.48979591836734693</v>
      </c>
      <c r="LF42" s="161">
        <f t="shared" si="441"/>
        <v>0.61224489795918358</v>
      </c>
      <c r="LG42" s="26">
        <f t="shared" si="442"/>
        <v>86.002040816326513</v>
      </c>
      <c r="LI42" s="159">
        <v>14</v>
      </c>
      <c r="LJ42" s="160">
        <f t="shared" si="443"/>
        <v>-20.008571428571429</v>
      </c>
      <c r="LK42" s="161">
        <f t="shared" si="444"/>
        <v>-0.10204081632653061</v>
      </c>
      <c r="LL42" s="161">
        <f t="shared" si="445"/>
        <v>0.48979591836734693</v>
      </c>
      <c r="LM42" s="161">
        <f t="shared" si="446"/>
        <v>0.61224489795918369</v>
      </c>
      <c r="LN42" s="26">
        <f t="shared" si="447"/>
        <v>391.64326530612243</v>
      </c>
      <c r="LP42" s="159">
        <v>14</v>
      </c>
      <c r="LQ42" s="160">
        <f t="shared" si="448"/>
        <v>-25.214285714285715</v>
      </c>
      <c r="LR42" s="161">
        <f t="shared" si="449"/>
        <v>-0.10204081632653061</v>
      </c>
      <c r="LS42" s="161">
        <f t="shared" si="450"/>
        <v>0.48979591836734693</v>
      </c>
      <c r="LT42" s="161">
        <f t="shared" si="451"/>
        <v>0.61224489795918369</v>
      </c>
      <c r="LU42" s="26">
        <f t="shared" si="452"/>
        <v>493.48775510204086</v>
      </c>
      <c r="LW42" s="159">
        <v>14</v>
      </c>
      <c r="LX42" s="160">
        <f t="shared" si="453"/>
        <v>-30.418571428571429</v>
      </c>
      <c r="LY42" s="161">
        <f t="shared" si="454"/>
        <v>-0.10204081632653063</v>
      </c>
      <c r="LZ42" s="161">
        <f t="shared" si="455"/>
        <v>0.48979591836734693</v>
      </c>
      <c r="MA42" s="161">
        <f t="shared" si="456"/>
        <v>0.6122448979591838</v>
      </c>
      <c r="MB42" s="26">
        <f t="shared" si="457"/>
        <v>595.36163265306129</v>
      </c>
      <c r="MD42" s="159">
        <v>14</v>
      </c>
      <c r="ME42" s="160">
        <f t="shared" si="458"/>
        <v>-35.624285714285712</v>
      </c>
      <c r="MF42" s="161">
        <f t="shared" si="459"/>
        <v>-0.1020408163265306</v>
      </c>
      <c r="MG42" s="161">
        <f t="shared" si="460"/>
        <v>0.48979591836734687</v>
      </c>
      <c r="MH42" s="161">
        <f t="shared" si="461"/>
        <v>0.61224489795918369</v>
      </c>
      <c r="MI42" s="26">
        <f t="shared" si="462"/>
        <v>697.20734693877546</v>
      </c>
      <c r="MK42" s="159">
        <v>14</v>
      </c>
      <c r="ML42" s="160">
        <f t="shared" si="463"/>
        <v>-14.804285714285713</v>
      </c>
      <c r="MM42" s="161">
        <f t="shared" si="464"/>
        <v>-0.10204081632653063</v>
      </c>
      <c r="MN42" s="161">
        <f t="shared" si="465"/>
        <v>0.48979591836734698</v>
      </c>
      <c r="MO42" s="161">
        <f t="shared" si="466"/>
        <v>0.61224489795918369</v>
      </c>
      <c r="MP42" s="26">
        <f t="shared" si="467"/>
        <v>-717.29020408163274</v>
      </c>
      <c r="MR42" s="159">
        <v>14</v>
      </c>
      <c r="MS42" s="160">
        <f t="shared" si="468"/>
        <v>-9.6</v>
      </c>
      <c r="MT42" s="161">
        <f t="shared" si="469"/>
        <v>-0.1020408163265306</v>
      </c>
      <c r="MU42" s="161">
        <f t="shared" si="470"/>
        <v>0.48979591836734698</v>
      </c>
      <c r="MV42" s="161">
        <f t="shared" si="471"/>
        <v>0.61224489795918369</v>
      </c>
      <c r="MW42" s="26">
        <f t="shared" si="472"/>
        <v>-819.13714285714286</v>
      </c>
      <c r="MY42" s="159">
        <v>14</v>
      </c>
      <c r="MZ42" s="160">
        <f t="shared" si="473"/>
        <v>-4.3957142857142859</v>
      </c>
      <c r="NA42" s="161">
        <f t="shared" si="559"/>
        <v>-0.10204081632653063</v>
      </c>
      <c r="NB42" s="161">
        <f t="shared" si="560"/>
        <v>0.48979591836734693</v>
      </c>
      <c r="NC42" s="161">
        <f t="shared" si="561"/>
        <v>0.61224489795918358</v>
      </c>
      <c r="ND42" s="26">
        <f t="shared" si="562"/>
        <v>-921.01591836734679</v>
      </c>
      <c r="NF42" s="159">
        <v>14</v>
      </c>
      <c r="NG42" s="160">
        <f t="shared" si="474"/>
        <v>-20.008571428571429</v>
      </c>
      <c r="NH42" s="161">
        <f t="shared" si="475"/>
        <v>-0.10204081632653061</v>
      </c>
      <c r="NI42" s="161">
        <f t="shared" si="476"/>
        <v>0.48979591836734693</v>
      </c>
      <c r="NJ42" s="161">
        <f t="shared" si="477"/>
        <v>0.61224489795918369</v>
      </c>
      <c r="NK42" s="26">
        <f t="shared" si="478"/>
        <v>-615.39061224489797</v>
      </c>
      <c r="NM42" s="159">
        <v>14</v>
      </c>
      <c r="NN42" s="160">
        <f t="shared" si="479"/>
        <v>-25.214285714285715</v>
      </c>
      <c r="NO42" s="161">
        <f t="shared" si="480"/>
        <v>-0.10204081632653061</v>
      </c>
      <c r="NP42" s="161">
        <f t="shared" si="481"/>
        <v>0.48979591836734693</v>
      </c>
      <c r="NQ42" s="161">
        <f t="shared" si="482"/>
        <v>0.61224489795918369</v>
      </c>
      <c r="NR42" s="26">
        <f t="shared" si="483"/>
        <v>-513.5044897959184</v>
      </c>
      <c r="NT42" s="159">
        <v>14</v>
      </c>
      <c r="NU42" s="160">
        <f t="shared" si="484"/>
        <v>-30.418571428571429</v>
      </c>
      <c r="NV42" s="161">
        <f t="shared" si="485"/>
        <v>-0.10204081632653063</v>
      </c>
      <c r="NW42" s="161">
        <f t="shared" si="486"/>
        <v>0.48979591836734693</v>
      </c>
      <c r="NX42" s="161">
        <f t="shared" si="487"/>
        <v>0.6122448979591838</v>
      </c>
      <c r="NY42" s="26">
        <f t="shared" si="488"/>
        <v>-411.69061224489798</v>
      </c>
      <c r="OA42" s="159">
        <v>14</v>
      </c>
      <c r="OB42" s="160">
        <f t="shared" si="489"/>
        <v>-35.624285714285712</v>
      </c>
      <c r="OC42" s="161">
        <f t="shared" si="490"/>
        <v>-0.1020408163265306</v>
      </c>
      <c r="OD42" s="161">
        <f t="shared" si="491"/>
        <v>0.48979591836734687</v>
      </c>
      <c r="OE42" s="161">
        <f t="shared" si="492"/>
        <v>0.61224489795918369</v>
      </c>
      <c r="OF42" s="26">
        <f t="shared" si="493"/>
        <v>-309.77142857142854</v>
      </c>
      <c r="OH42" s="159">
        <v>14</v>
      </c>
      <c r="OI42" s="160">
        <f t="shared" si="494"/>
        <v>25.214285714285715</v>
      </c>
      <c r="OJ42" s="161">
        <f t="shared" si="495"/>
        <v>-0.10204081632653061</v>
      </c>
      <c r="OK42" s="161">
        <f t="shared" si="496"/>
        <v>0.48979591836734693</v>
      </c>
      <c r="OL42" s="161">
        <f t="shared" si="497"/>
        <v>0.61224489795918369</v>
      </c>
      <c r="OM42" s="26">
        <f t="shared" si="498"/>
        <v>-493.48775510204086</v>
      </c>
      <c r="OO42" s="159">
        <v>14</v>
      </c>
      <c r="OP42" s="160">
        <f t="shared" si="499"/>
        <v>30.418571428571429</v>
      </c>
      <c r="OQ42" s="161">
        <f t="shared" si="500"/>
        <v>-0.10204081632653063</v>
      </c>
      <c r="OR42" s="161">
        <f t="shared" si="501"/>
        <v>0.48979591836734693</v>
      </c>
      <c r="OS42" s="161">
        <f t="shared" si="502"/>
        <v>0.6122448979591838</v>
      </c>
      <c r="OT42" s="26">
        <f t="shared" si="503"/>
        <v>-595.35918367346949</v>
      </c>
      <c r="OV42" s="159">
        <v>14</v>
      </c>
      <c r="OW42" s="160">
        <f t="shared" si="504"/>
        <v>35.624285714285712</v>
      </c>
      <c r="OX42" s="161">
        <f t="shared" si="505"/>
        <v>-0.1020408163265306</v>
      </c>
      <c r="OY42" s="161">
        <f t="shared" si="506"/>
        <v>0.48979591836734687</v>
      </c>
      <c r="OZ42" s="161">
        <f t="shared" si="507"/>
        <v>0.61224489795918369</v>
      </c>
      <c r="PA42" s="26">
        <f t="shared" si="508"/>
        <v>-697.22816326530608</v>
      </c>
      <c r="PC42" s="159">
        <v>14</v>
      </c>
      <c r="PD42" s="160">
        <f t="shared" si="563"/>
        <v>20.008571428571429</v>
      </c>
      <c r="PE42" s="161">
        <f t="shared" si="509"/>
        <v>-0.10204081632653061</v>
      </c>
      <c r="PF42" s="161">
        <f t="shared" si="510"/>
        <v>0.48979591836734693</v>
      </c>
      <c r="PG42" s="161">
        <f t="shared" si="511"/>
        <v>0.61224489795918369</v>
      </c>
      <c r="PH42" s="26">
        <f t="shared" si="512"/>
        <v>-391.63714285714281</v>
      </c>
      <c r="PJ42" s="159">
        <v>14</v>
      </c>
      <c r="PK42" s="160">
        <f t="shared" si="564"/>
        <v>14.805714285714286</v>
      </c>
      <c r="PL42" s="161">
        <f t="shared" si="513"/>
        <v>-0.1020408163265306</v>
      </c>
      <c r="PM42" s="161">
        <f t="shared" si="514"/>
        <v>0.48979591836734693</v>
      </c>
      <c r="PN42" s="161">
        <f t="shared" si="515"/>
        <v>0.61224489795918358</v>
      </c>
      <c r="PO42" s="26">
        <f t="shared" si="516"/>
        <v>-289.73632653061225</v>
      </c>
      <c r="PQ42" s="159">
        <v>14</v>
      </c>
      <c r="PR42" s="160">
        <f t="shared" si="517"/>
        <v>9.5985714285714288</v>
      </c>
      <c r="PS42" s="161">
        <f t="shared" si="518"/>
        <v>-0.10204081632653061</v>
      </c>
      <c r="PT42" s="161">
        <f t="shared" si="519"/>
        <v>0.48979591836734698</v>
      </c>
      <c r="PU42" s="161">
        <f t="shared" si="520"/>
        <v>0.61224489795918369</v>
      </c>
      <c r="PV42" s="26">
        <f t="shared" si="521"/>
        <v>-187.89795918367346</v>
      </c>
      <c r="PX42" s="159">
        <v>14</v>
      </c>
      <c r="PY42" s="160">
        <f t="shared" si="522"/>
        <v>4.3942857142857141</v>
      </c>
      <c r="PZ42" s="161">
        <f t="shared" si="523"/>
        <v>-0.10204081632653061</v>
      </c>
      <c r="QA42" s="161">
        <f t="shared" si="524"/>
        <v>0.48979591836734693</v>
      </c>
      <c r="QB42" s="161">
        <f t="shared" si="525"/>
        <v>0.6122448979591838</v>
      </c>
      <c r="QC42" s="26">
        <f t="shared" si="526"/>
        <v>-85.983673469387753</v>
      </c>
      <c r="QE42" s="159">
        <v>3</v>
      </c>
      <c r="QF42" s="162">
        <v>3</v>
      </c>
      <c r="QG42" s="309"/>
      <c r="QH42" s="12">
        <v>180</v>
      </c>
      <c r="QI42" s="161">
        <f>(($F$16-$Z$21)*($F$16-$AD$21))/(($V$21-$Z$21)*($V$21-$AD$21))</f>
        <v>2.6283962198864402E-2</v>
      </c>
      <c r="QJ42" s="161">
        <f>(($F$16-$V$21)*($F$16-$AD$21))/(($Z$21-$V$21)*($Z$21-$AD$21))</f>
        <v>-0.10262967038423967</v>
      </c>
      <c r="QK42" s="161">
        <f>(($F$16-$V$21)*($F$16-$Z$21))/(($AD$21-$V$21)*($AD$21-$Z$21))</f>
        <v>1.0763457081853753</v>
      </c>
      <c r="QL42" s="92">
        <f>QI42*$X$21+QJ42*$AB$21+QK42*$AF$21</f>
        <v>-676.58732889030784</v>
      </c>
      <c r="QM42" s="16">
        <f>$V$21</f>
        <v>-210.54</v>
      </c>
      <c r="QN42" s="16">
        <f>$AF$21</f>
        <v>-704.4</v>
      </c>
      <c r="QO42" s="167">
        <f t="shared" si="565"/>
        <v>1.470615776431892E-2</v>
      </c>
      <c r="QP42" s="34"/>
      <c r="QQ42" s="159">
        <v>3</v>
      </c>
      <c r="QR42" s="162">
        <v>3</v>
      </c>
      <c r="QS42" s="309"/>
      <c r="QT42" s="12">
        <v>180</v>
      </c>
      <c r="QU42" s="161">
        <f>(($F$16-$AT$21)*($F$16-$AX$21))/(($AP$21-$AT$21)*($AP$21-$AX$21))</f>
        <v>0.45656514294734074</v>
      </c>
      <c r="QV42" s="161">
        <f>(($F$16-$AP$21)*($F$16-$AX$21))/(($AT$21-$AP$21)*($AT$21-$AX$21))</f>
        <v>-1.4916154670143302</v>
      </c>
      <c r="QW42" s="161">
        <f>(($F$16-$AP$21)*($F$16-$AT$21))/(($AX$21-$AP$21)*($AX$21-$AT$21))</f>
        <v>2.0350503240669893</v>
      </c>
      <c r="QX42" s="92">
        <f>QU42*$AR$21+QV42*$AV$21+QW42*$AZ$21</f>
        <v>-375.51331639999444</v>
      </c>
      <c r="QY42" s="16">
        <f>$AP$21</f>
        <v>-18.22</v>
      </c>
      <c r="QZ42" s="16">
        <f>$AZ$21</f>
        <v>-772.52</v>
      </c>
      <c r="RA42" s="167">
        <f t="shared" si="566"/>
        <v>2.6497062994701687E-2</v>
      </c>
    </row>
    <row r="43" spans="2:469" ht="15" customHeight="1">
      <c r="B43" s="322">
        <v>7</v>
      </c>
      <c r="C43" s="314" t="s">
        <v>388</v>
      </c>
      <c r="D43" s="314" t="s">
        <v>321</v>
      </c>
      <c r="E43" s="199" t="s">
        <v>322</v>
      </c>
      <c r="F43" s="169"/>
      <c r="G43" s="170" t="s">
        <v>72</v>
      </c>
      <c r="H43" s="171">
        <v>12</v>
      </c>
      <c r="I43" s="177" t="str">
        <f xml:space="preserve"> IF(AND(F43&gt;0,F44&gt;0),1,(IF(AND(F43&lt;0,F44&gt;0),2,(IF(AND(F43&lt;0,F44&lt;0),3,(IF(AND(F43&gt;0,F44&lt;0),4,"-")))))))</f>
        <v>-</v>
      </c>
      <c r="J43" s="178" t="s">
        <v>318</v>
      </c>
      <c r="K43" s="177" t="str">
        <f>IF(OR(ISBLANK(F43),I43="-"),"-",(IF(OR(I43=1,I43=4), (IF(F43&lt;=(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,(IF(F43&g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)))</f>
        <v>-</v>
      </c>
      <c r="L43" s="179" t="str">
        <f>IF(OR(ISBLANK(F43),I43="-"),"-",(IF(OR(I43=1,I43=4), (IF(F43&lt;=(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,(IF(F43&g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)))</f>
        <v>-</v>
      </c>
      <c r="M43" s="315" t="str">
        <f>IF(OR(ISBLANK(F43),ISBLANK(F44),ISBLANK(F45)),"-", (IF(OR(J43="reprovado", K43="reprovado", L43="reprovado",J44="reprovado", K44="reprovado", L44="reprovado",J45="reprovado",K45="reprovado", L45="reprovado"),"reprovado","aprovado")))</f>
        <v>-</v>
      </c>
      <c r="O43" s="159">
        <v>39</v>
      </c>
      <c r="P43" s="164" t="s">
        <v>157</v>
      </c>
      <c r="Q43" s="164" t="s">
        <v>319</v>
      </c>
      <c r="R43" s="12">
        <v>-60</v>
      </c>
      <c r="S43" s="164" t="s">
        <v>299</v>
      </c>
      <c r="T43" s="192">
        <v>11000</v>
      </c>
      <c r="U43" s="8" t="s">
        <v>71</v>
      </c>
      <c r="V43" s="101">
        <f>Gooseneck!$M$94</f>
        <v>-500.81</v>
      </c>
      <c r="W43" s="111" t="s">
        <v>72</v>
      </c>
      <c r="X43" s="101">
        <v>0</v>
      </c>
      <c r="Y43" s="111" t="s">
        <v>72</v>
      </c>
      <c r="Z43" s="101">
        <f>Gooseneck!$M$95</f>
        <v>-250.405</v>
      </c>
      <c r="AA43" s="111" t="s">
        <v>72</v>
      </c>
      <c r="AB43" s="101">
        <f>Gooseneck!$O$95</f>
        <v>300.56</v>
      </c>
      <c r="AC43" s="111" t="s">
        <v>72</v>
      </c>
      <c r="AD43" s="101">
        <v>0</v>
      </c>
      <c r="AE43" s="111" t="s">
        <v>72</v>
      </c>
      <c r="AF43" s="101">
        <f>Gooseneck!$O$80</f>
        <v>496.8</v>
      </c>
      <c r="AG43" s="165" t="s">
        <v>72</v>
      </c>
      <c r="AH43" s="166"/>
      <c r="AI43" s="159">
        <v>39</v>
      </c>
      <c r="AJ43" s="164" t="s">
        <v>157</v>
      </c>
      <c r="AK43" s="164" t="s">
        <v>319</v>
      </c>
      <c r="AL43" s="12">
        <v>-60</v>
      </c>
      <c r="AM43" s="164" t="s">
        <v>299</v>
      </c>
      <c r="AN43" s="192">
        <v>11000</v>
      </c>
      <c r="AO43" s="8" t="s">
        <v>71</v>
      </c>
      <c r="AP43" s="101">
        <f>'Conector@11000 psi'!$M$94</f>
        <v>-140.06</v>
      </c>
      <c r="AQ43" s="111" t="s">
        <v>72</v>
      </c>
      <c r="AR43" s="101">
        <v>0</v>
      </c>
      <c r="AS43" s="111" t="s">
        <v>72</v>
      </c>
      <c r="AT43" s="101">
        <f>'Conector@11000 psi'!$M$95</f>
        <v>-70.03</v>
      </c>
      <c r="AU43" s="111" t="s">
        <v>72</v>
      </c>
      <c r="AV43" s="101">
        <f>'Conector@11000 psi'!$O$95</f>
        <v>228.48</v>
      </c>
      <c r="AW43" s="111" t="s">
        <v>72</v>
      </c>
      <c r="AX43" s="101">
        <v>0</v>
      </c>
      <c r="AY43" s="111" t="s">
        <v>72</v>
      </c>
      <c r="AZ43" s="101">
        <f>'Conector@11000 psi'!$O$80</f>
        <v>456.9</v>
      </c>
      <c r="BA43" s="165" t="s">
        <v>72</v>
      </c>
      <c r="BB43" s="183"/>
      <c r="BC43" s="159">
        <v>15</v>
      </c>
      <c r="BD43" s="160">
        <f t="shared" si="527"/>
        <v>27.324999999999999</v>
      </c>
      <c r="BE43" s="161">
        <f t="shared" si="285"/>
        <v>-0.1111111111111111</v>
      </c>
      <c r="BF43" s="161">
        <f t="shared" si="286"/>
        <v>0.55555555555555558</v>
      </c>
      <c r="BG43" s="161">
        <f t="shared" si="287"/>
        <v>0.55555555555555547</v>
      </c>
      <c r="BH43" s="26">
        <f t="shared" si="288"/>
        <v>478.69999999999993</v>
      </c>
      <c r="BJ43" s="159">
        <v>15</v>
      </c>
      <c r="BK43" s="160">
        <f t="shared" si="528"/>
        <v>33.398333333333333</v>
      </c>
      <c r="BL43" s="161">
        <f t="shared" si="289"/>
        <v>-0.11111111111111112</v>
      </c>
      <c r="BM43" s="161">
        <f t="shared" si="290"/>
        <v>0.55555555555555569</v>
      </c>
      <c r="BN43" s="161">
        <f t="shared" si="291"/>
        <v>0.55555555555555547</v>
      </c>
      <c r="BO43" s="26">
        <f t="shared" si="292"/>
        <v>379.65555555555562</v>
      </c>
      <c r="BQ43" s="159">
        <v>15</v>
      </c>
      <c r="BR43" s="160">
        <f t="shared" si="529"/>
        <v>39.47</v>
      </c>
      <c r="BS43" s="161">
        <f t="shared" si="293"/>
        <v>-0.1111111111111111</v>
      </c>
      <c r="BT43" s="161">
        <f t="shared" si="294"/>
        <v>0.55555555555555558</v>
      </c>
      <c r="BU43" s="161">
        <f t="shared" si="295"/>
        <v>0.55555555555555558</v>
      </c>
      <c r="BV43" s="26">
        <f t="shared" si="296"/>
        <v>280.59777777777776</v>
      </c>
      <c r="BX43" s="159">
        <v>15</v>
      </c>
      <c r="BY43" s="160">
        <f t="shared" si="530"/>
        <v>21.253333333333334</v>
      </c>
      <c r="BZ43" s="161">
        <f t="shared" si="297"/>
        <v>-0.1111111111111111</v>
      </c>
      <c r="CA43" s="161">
        <f t="shared" si="298"/>
        <v>0.55555555555555558</v>
      </c>
      <c r="CB43" s="161">
        <f t="shared" si="299"/>
        <v>0.55555555555555558</v>
      </c>
      <c r="CC43" s="26">
        <f t="shared" si="300"/>
        <v>577.75</v>
      </c>
      <c r="CE43" s="159">
        <v>15</v>
      </c>
      <c r="CF43" s="160">
        <f t="shared" si="531"/>
        <v>15.181666666666667</v>
      </c>
      <c r="CG43" s="161">
        <f t="shared" si="301"/>
        <v>-0.11111111111111113</v>
      </c>
      <c r="CH43" s="161">
        <f t="shared" si="302"/>
        <v>0.55555555555555547</v>
      </c>
      <c r="CI43" s="161">
        <f t="shared" si="303"/>
        <v>0.55555555555555558</v>
      </c>
      <c r="CJ43" s="26">
        <f t="shared" si="304"/>
        <v>676.8</v>
      </c>
      <c r="CL43" s="159">
        <v>15</v>
      </c>
      <c r="CM43" s="160">
        <f t="shared" si="532"/>
        <v>9.1083333333333325</v>
      </c>
      <c r="CN43" s="161">
        <f t="shared" si="305"/>
        <v>-0.1111111111111111</v>
      </c>
      <c r="CO43" s="161">
        <f t="shared" si="306"/>
        <v>0.55555555555555547</v>
      </c>
      <c r="CP43" s="161">
        <f t="shared" si="307"/>
        <v>0.55555555555555558</v>
      </c>
      <c r="CQ43" s="26">
        <f t="shared" si="308"/>
        <v>775.83333333333326</v>
      </c>
      <c r="CS43" s="159">
        <v>15</v>
      </c>
      <c r="CT43" s="160">
        <f t="shared" si="533"/>
        <v>3.0366666666666666</v>
      </c>
      <c r="CU43" s="161">
        <f t="shared" si="309"/>
        <v>-0.11111111111111109</v>
      </c>
      <c r="CV43" s="161">
        <f t="shared" si="310"/>
        <v>0.55555555555555558</v>
      </c>
      <c r="CW43" s="161">
        <f t="shared" si="311"/>
        <v>0.55555555555555547</v>
      </c>
      <c r="CX43" s="26">
        <f t="shared" si="312"/>
        <v>874.86666666666656</v>
      </c>
      <c r="CZ43" s="159">
        <v>15</v>
      </c>
      <c r="DA43" s="160">
        <f t="shared" si="534"/>
        <v>-15.181666666666667</v>
      </c>
      <c r="DB43" s="161">
        <f t="shared" si="313"/>
        <v>-0.11111111111111113</v>
      </c>
      <c r="DC43" s="161">
        <f t="shared" si="314"/>
        <v>0.55555555555555547</v>
      </c>
      <c r="DD43" s="161">
        <f t="shared" si="315"/>
        <v>0.55555555555555558</v>
      </c>
      <c r="DE43" s="26">
        <f t="shared" si="316"/>
        <v>247.57777777777778</v>
      </c>
      <c r="DG43" s="159">
        <v>15</v>
      </c>
      <c r="DH43" s="160">
        <f t="shared" si="535"/>
        <v>-9.1083333333333325</v>
      </c>
      <c r="DI43" s="161">
        <f t="shared" si="536"/>
        <v>-0.1111111111111111</v>
      </c>
      <c r="DJ43" s="161">
        <f t="shared" si="537"/>
        <v>0.55555555555555547</v>
      </c>
      <c r="DK43" s="161">
        <f t="shared" si="317"/>
        <v>0.55555555555555558</v>
      </c>
      <c r="DL43" s="26">
        <f t="shared" si="538"/>
        <v>148.53888888888889</v>
      </c>
      <c r="DM43" s="34"/>
      <c r="DN43" s="159">
        <v>15</v>
      </c>
      <c r="DO43" s="160">
        <f t="shared" si="539"/>
        <v>-3.0366666666666666</v>
      </c>
      <c r="DP43" s="161">
        <f t="shared" si="318"/>
        <v>-0.11111111111111109</v>
      </c>
      <c r="DQ43" s="161">
        <f t="shared" si="319"/>
        <v>0.55555555555555558</v>
      </c>
      <c r="DR43" s="161">
        <f t="shared" si="320"/>
        <v>0.55555555555555547</v>
      </c>
      <c r="DS43" s="26">
        <f t="shared" si="321"/>
        <v>49.516666666666659</v>
      </c>
      <c r="DT43" s="34"/>
      <c r="DU43" s="159">
        <v>15</v>
      </c>
      <c r="DV43" s="160">
        <f t="shared" si="540"/>
        <v>-21.253333333333334</v>
      </c>
      <c r="DW43" s="161">
        <f t="shared" si="322"/>
        <v>-0.1111111111111111</v>
      </c>
      <c r="DX43" s="161">
        <f t="shared" si="323"/>
        <v>0.55555555555555558</v>
      </c>
      <c r="DY43" s="161">
        <f t="shared" si="324"/>
        <v>0.55555555555555558</v>
      </c>
      <c r="DZ43" s="26">
        <f t="shared" si="325"/>
        <v>346.64444444444445</v>
      </c>
      <c r="EA43" s="34"/>
      <c r="EB43" s="159">
        <v>15</v>
      </c>
      <c r="EC43" s="160">
        <f t="shared" si="541"/>
        <v>-27.324999999999999</v>
      </c>
      <c r="ED43" s="161">
        <f t="shared" si="326"/>
        <v>-0.1111111111111111</v>
      </c>
      <c r="EE43" s="161">
        <f t="shared" si="327"/>
        <v>0.55555555555555558</v>
      </c>
      <c r="EF43" s="161">
        <f t="shared" si="328"/>
        <v>0.55555555555555547</v>
      </c>
      <c r="EG43" s="26">
        <f t="shared" si="329"/>
        <v>445.67222222222222</v>
      </c>
      <c r="EH43" s="34"/>
      <c r="EI43" s="159">
        <v>15</v>
      </c>
      <c r="EJ43" s="160">
        <f t="shared" si="542"/>
        <v>-33.398333333333333</v>
      </c>
      <c r="EK43" s="161">
        <f t="shared" si="330"/>
        <v>-0.11111111111111112</v>
      </c>
      <c r="EL43" s="161">
        <f t="shared" si="331"/>
        <v>0.55555555555555569</v>
      </c>
      <c r="EM43" s="161">
        <f t="shared" si="332"/>
        <v>0.55555555555555547</v>
      </c>
      <c r="EN43" s="26">
        <f t="shared" si="333"/>
        <v>544.72222222222217</v>
      </c>
      <c r="EP43" s="159">
        <v>15</v>
      </c>
      <c r="EQ43" s="160">
        <f t="shared" si="334"/>
        <v>-39.47</v>
      </c>
      <c r="ER43" s="161">
        <f t="shared" si="335"/>
        <v>-0.1111111111111111</v>
      </c>
      <c r="ES43" s="161">
        <f t="shared" si="336"/>
        <v>0.55555555555555558</v>
      </c>
      <c r="ET43" s="161">
        <f t="shared" si="337"/>
        <v>0.55555555555555558</v>
      </c>
      <c r="EU43" s="26">
        <f t="shared" si="338"/>
        <v>643.77777777777783</v>
      </c>
      <c r="EW43" s="159">
        <v>15</v>
      </c>
      <c r="EX43" s="160">
        <f t="shared" si="339"/>
        <v>-15.181666666666667</v>
      </c>
      <c r="EY43" s="161">
        <f t="shared" si="340"/>
        <v>-0.11111111111111113</v>
      </c>
      <c r="EZ43" s="161">
        <f t="shared" si="341"/>
        <v>0.55555555555555547</v>
      </c>
      <c r="FA43" s="161">
        <f t="shared" si="342"/>
        <v>0.55555555555555558</v>
      </c>
      <c r="FB43" s="26">
        <f t="shared" si="343"/>
        <v>-676.77222222222213</v>
      </c>
      <c r="FD43" s="159">
        <v>15</v>
      </c>
      <c r="FE43" s="160">
        <f t="shared" si="344"/>
        <v>-9.1083333333333325</v>
      </c>
      <c r="FF43" s="161">
        <f t="shared" si="345"/>
        <v>-0.1111111111111111</v>
      </c>
      <c r="FG43" s="161">
        <f t="shared" si="346"/>
        <v>0.55555555555555547</v>
      </c>
      <c r="FH43" s="161">
        <f t="shared" si="347"/>
        <v>0.55555555555555558</v>
      </c>
      <c r="FI43" s="26">
        <f t="shared" si="348"/>
        <v>-775.80555555555543</v>
      </c>
      <c r="FK43" s="159">
        <v>15</v>
      </c>
      <c r="FL43" s="160">
        <f t="shared" si="349"/>
        <v>-3.0366666666666666</v>
      </c>
      <c r="FM43" s="161">
        <f t="shared" si="350"/>
        <v>-0.11111111111111109</v>
      </c>
      <c r="FN43" s="161">
        <f t="shared" si="351"/>
        <v>0.55555555555555558</v>
      </c>
      <c r="FO43" s="161">
        <f t="shared" si="352"/>
        <v>0.55555555555555547</v>
      </c>
      <c r="FP43" s="26">
        <f t="shared" si="353"/>
        <v>-874.8555555555555</v>
      </c>
      <c r="FR43" s="159">
        <v>15</v>
      </c>
      <c r="FS43" s="160">
        <f t="shared" si="543"/>
        <v>-21.253333333333334</v>
      </c>
      <c r="FT43" s="161">
        <f t="shared" si="354"/>
        <v>-0.1111111111111111</v>
      </c>
      <c r="FU43" s="161">
        <f t="shared" si="355"/>
        <v>0.55555555555555558</v>
      </c>
      <c r="FV43" s="161">
        <f t="shared" si="356"/>
        <v>0.55555555555555558</v>
      </c>
      <c r="FW43" s="26">
        <f t="shared" si="357"/>
        <v>-577.7166666666667</v>
      </c>
      <c r="FY43" s="159">
        <v>15</v>
      </c>
      <c r="FZ43" s="160">
        <f t="shared" si="544"/>
        <v>-27.324999999999999</v>
      </c>
      <c r="GA43" s="161">
        <f t="shared" si="545"/>
        <v>-0.1111111111111111</v>
      </c>
      <c r="GB43" s="161">
        <f t="shared" si="546"/>
        <v>0.55555555555555558</v>
      </c>
      <c r="GC43" s="161">
        <f t="shared" si="547"/>
        <v>0.55555555555555547</v>
      </c>
      <c r="GD43" s="26">
        <f t="shared" si="548"/>
        <v>-478.69999999999993</v>
      </c>
      <c r="GF43" s="159">
        <v>15</v>
      </c>
      <c r="GG43" s="160">
        <f t="shared" si="549"/>
        <v>-33.398333333333333</v>
      </c>
      <c r="GH43" s="161">
        <f t="shared" si="358"/>
        <v>-0.11111111111111112</v>
      </c>
      <c r="GI43" s="161">
        <f t="shared" si="359"/>
        <v>0.55555555555555569</v>
      </c>
      <c r="GJ43" s="161">
        <f t="shared" si="360"/>
        <v>0.55555555555555547</v>
      </c>
      <c r="GK43" s="26">
        <f t="shared" si="361"/>
        <v>-379.65555555555562</v>
      </c>
      <c r="GM43" s="159">
        <v>15</v>
      </c>
      <c r="GN43" s="160">
        <f t="shared" si="550"/>
        <v>-39.47</v>
      </c>
      <c r="GO43" s="161">
        <f t="shared" si="362"/>
        <v>-0.1111111111111111</v>
      </c>
      <c r="GP43" s="161">
        <f t="shared" si="363"/>
        <v>0.55555555555555558</v>
      </c>
      <c r="GQ43" s="161">
        <f t="shared" si="364"/>
        <v>0.55555555555555558</v>
      </c>
      <c r="GR43" s="26">
        <f t="shared" si="365"/>
        <v>-280.62222222222226</v>
      </c>
      <c r="GT43" s="159">
        <v>15</v>
      </c>
      <c r="GU43" s="160">
        <f t="shared" si="551"/>
        <v>27.324999999999999</v>
      </c>
      <c r="GV43" s="161">
        <f t="shared" si="366"/>
        <v>-0.1111111111111111</v>
      </c>
      <c r="GW43" s="161">
        <f t="shared" si="367"/>
        <v>0.55555555555555558</v>
      </c>
      <c r="GX43" s="161">
        <f t="shared" si="368"/>
        <v>0.55555555555555547</v>
      </c>
      <c r="GY43" s="26">
        <f t="shared" si="369"/>
        <v>-445.66666666666657</v>
      </c>
      <c r="HA43" s="159">
        <v>15</v>
      </c>
      <c r="HB43" s="160">
        <f t="shared" si="552"/>
        <v>33.398333333333333</v>
      </c>
      <c r="HC43" s="161">
        <f t="shared" si="370"/>
        <v>-0.11111111111111112</v>
      </c>
      <c r="HD43" s="161">
        <f t="shared" si="371"/>
        <v>0.55555555555555569</v>
      </c>
      <c r="HE43" s="161">
        <f t="shared" si="372"/>
        <v>0.55555555555555547</v>
      </c>
      <c r="HF43" s="26">
        <f t="shared" si="373"/>
        <v>-544.70555555555552</v>
      </c>
      <c r="HH43" s="159">
        <v>15</v>
      </c>
      <c r="HI43" s="160">
        <f t="shared" si="374"/>
        <v>39.47</v>
      </c>
      <c r="HJ43" s="161">
        <f t="shared" si="375"/>
        <v>-0.1111111111111111</v>
      </c>
      <c r="HK43" s="161">
        <f t="shared" si="376"/>
        <v>0.55555555555555558</v>
      </c>
      <c r="HL43" s="161">
        <f t="shared" si="377"/>
        <v>0.55555555555555558</v>
      </c>
      <c r="HM43" s="26">
        <f t="shared" si="378"/>
        <v>-643.77777777777783</v>
      </c>
      <c r="HO43" s="159">
        <v>15</v>
      </c>
      <c r="HP43" s="160">
        <f t="shared" si="553"/>
        <v>21.253333333333334</v>
      </c>
      <c r="HQ43" s="161">
        <f t="shared" si="379"/>
        <v>-0.1111111111111111</v>
      </c>
      <c r="HR43" s="161">
        <f t="shared" si="380"/>
        <v>0.55555555555555558</v>
      </c>
      <c r="HS43" s="161">
        <f t="shared" si="381"/>
        <v>0.55555555555555558</v>
      </c>
      <c r="HT43" s="26">
        <f t="shared" si="382"/>
        <v>-346.63888888888891</v>
      </c>
      <c r="HV43" s="159">
        <v>15</v>
      </c>
      <c r="HW43" s="160">
        <f t="shared" si="554"/>
        <v>15.181666666666667</v>
      </c>
      <c r="HX43" s="161">
        <f t="shared" si="383"/>
        <v>-0.11111111111111113</v>
      </c>
      <c r="HY43" s="161">
        <f t="shared" si="384"/>
        <v>0.55555555555555547</v>
      </c>
      <c r="HZ43" s="161">
        <f t="shared" si="385"/>
        <v>0.55555555555555558</v>
      </c>
      <c r="IA43" s="26">
        <f t="shared" si="386"/>
        <v>-247.59999999999997</v>
      </c>
      <c r="IC43" s="159">
        <v>15</v>
      </c>
      <c r="ID43" s="160">
        <f t="shared" si="387"/>
        <v>9.1083333333333325</v>
      </c>
      <c r="IE43" s="161">
        <f t="shared" si="388"/>
        <v>-0.1111111111111111</v>
      </c>
      <c r="IF43" s="161">
        <f t="shared" si="389"/>
        <v>0.55555555555555547</v>
      </c>
      <c r="IG43" s="161">
        <f t="shared" si="390"/>
        <v>0.55555555555555558</v>
      </c>
      <c r="IH43" s="26">
        <f t="shared" si="391"/>
        <v>-148.55555555555554</v>
      </c>
      <c r="IJ43" s="159">
        <v>15</v>
      </c>
      <c r="IK43" s="160">
        <f t="shared" si="392"/>
        <v>3.0366666666666666</v>
      </c>
      <c r="IL43" s="161">
        <f t="shared" si="393"/>
        <v>-0.11111111111111109</v>
      </c>
      <c r="IM43" s="161">
        <f t="shared" si="394"/>
        <v>0.55555555555555558</v>
      </c>
      <c r="IN43" s="161">
        <f t="shared" si="395"/>
        <v>0.55555555555555547</v>
      </c>
      <c r="IO43" s="26">
        <f t="shared" si="396"/>
        <v>-49.533333333333331</v>
      </c>
      <c r="IQ43" s="159">
        <v>15</v>
      </c>
      <c r="IR43" s="160">
        <f t="shared" si="397"/>
        <v>29.416666666666668</v>
      </c>
      <c r="IS43" s="161">
        <f t="shared" si="398"/>
        <v>-0.1111111111111111</v>
      </c>
      <c r="IT43" s="161">
        <f t="shared" si="399"/>
        <v>0.55555555555555569</v>
      </c>
      <c r="IU43" s="161">
        <f t="shared" si="400"/>
        <v>0.55555555555555558</v>
      </c>
      <c r="IV43" s="26">
        <f t="shared" si="401"/>
        <v>535.5</v>
      </c>
      <c r="IX43" s="159">
        <v>15</v>
      </c>
      <c r="IY43" s="160">
        <f t="shared" si="402"/>
        <v>35.488333333333337</v>
      </c>
      <c r="IZ43" s="161">
        <f t="shared" si="403"/>
        <v>-0.11111111111111112</v>
      </c>
      <c r="JA43" s="161">
        <f t="shared" si="404"/>
        <v>0.55555555555555558</v>
      </c>
      <c r="JB43" s="161">
        <f t="shared" si="405"/>
        <v>0.55555555555555547</v>
      </c>
      <c r="JC43" s="26">
        <f t="shared" si="406"/>
        <v>436.52222222222224</v>
      </c>
      <c r="JE43" s="159">
        <v>15</v>
      </c>
      <c r="JF43" s="160">
        <f t="shared" si="555"/>
        <v>41.561666666666667</v>
      </c>
      <c r="JG43" s="161">
        <f t="shared" si="407"/>
        <v>-0.1111111111111111</v>
      </c>
      <c r="JH43" s="161">
        <f t="shared" si="408"/>
        <v>0.55555555555555558</v>
      </c>
      <c r="JI43" s="161">
        <f t="shared" si="409"/>
        <v>0.55555555555555558</v>
      </c>
      <c r="JJ43" s="26">
        <f t="shared" si="410"/>
        <v>337.46111111111111</v>
      </c>
      <c r="JL43" s="159">
        <v>15</v>
      </c>
      <c r="JM43" s="160">
        <f t="shared" si="411"/>
        <v>23.343333333333334</v>
      </c>
      <c r="JN43" s="161">
        <f t="shared" si="412"/>
        <v>-0.11111111111111112</v>
      </c>
      <c r="JO43" s="161">
        <f t="shared" si="413"/>
        <v>0.55555555555555558</v>
      </c>
      <c r="JP43" s="161">
        <f t="shared" si="414"/>
        <v>0.55555555555555558</v>
      </c>
      <c r="JQ43" s="26">
        <f t="shared" si="415"/>
        <v>634.58333333333337</v>
      </c>
      <c r="JS43" s="159">
        <v>15</v>
      </c>
      <c r="JT43" s="160">
        <f t="shared" si="416"/>
        <v>17.273333333333333</v>
      </c>
      <c r="JU43" s="161">
        <f t="shared" si="417"/>
        <v>-0.11111111111111109</v>
      </c>
      <c r="JV43" s="161">
        <f t="shared" si="418"/>
        <v>0.55555555555555558</v>
      </c>
      <c r="JW43" s="161">
        <f t="shared" si="419"/>
        <v>0.55555555555555558</v>
      </c>
      <c r="JX43" s="26">
        <f t="shared" si="420"/>
        <v>733.63888888888891</v>
      </c>
      <c r="JZ43" s="159">
        <v>15</v>
      </c>
      <c r="KA43" s="160">
        <f t="shared" si="556"/>
        <v>11.198333333333332</v>
      </c>
      <c r="KB43" s="161">
        <f t="shared" si="421"/>
        <v>-0.11111111111111112</v>
      </c>
      <c r="KC43" s="161">
        <f t="shared" si="422"/>
        <v>0.55555555555555558</v>
      </c>
      <c r="KD43" s="161">
        <f t="shared" si="423"/>
        <v>0.55555555555555569</v>
      </c>
      <c r="KE43" s="26">
        <f t="shared" si="424"/>
        <v>832.66666666666674</v>
      </c>
      <c r="KG43" s="159">
        <v>15</v>
      </c>
      <c r="KH43" s="160">
        <f t="shared" si="425"/>
        <v>5.1266666666666669</v>
      </c>
      <c r="KI43" s="161">
        <f t="shared" si="426"/>
        <v>-0.1111111111111111</v>
      </c>
      <c r="KJ43" s="161">
        <f t="shared" si="427"/>
        <v>0.55555555555555547</v>
      </c>
      <c r="KK43" s="161">
        <f t="shared" si="428"/>
        <v>0.55555555555555547</v>
      </c>
      <c r="KL43" s="26">
        <f t="shared" si="429"/>
        <v>931.67777777777769</v>
      </c>
      <c r="KN43" s="159">
        <v>15</v>
      </c>
      <c r="KO43" s="160">
        <f t="shared" si="557"/>
        <v>-17.271666666666665</v>
      </c>
      <c r="KP43" s="161">
        <f t="shared" si="430"/>
        <v>-0.11111111111111112</v>
      </c>
      <c r="KQ43" s="161">
        <f t="shared" si="431"/>
        <v>0.55555555555555558</v>
      </c>
      <c r="KR43" s="161">
        <f t="shared" si="432"/>
        <v>0.55555555555555569</v>
      </c>
      <c r="KS43" s="26">
        <f t="shared" si="433"/>
        <v>281.66666666666669</v>
      </c>
      <c r="KU43" s="159">
        <v>15</v>
      </c>
      <c r="KV43" s="160">
        <f t="shared" si="558"/>
        <v>-11.200000000000001</v>
      </c>
      <c r="KW43" s="161">
        <f t="shared" si="434"/>
        <v>-0.1111111111111111</v>
      </c>
      <c r="KX43" s="161">
        <f t="shared" si="435"/>
        <v>0.55555555555555558</v>
      </c>
      <c r="KY43" s="161">
        <f t="shared" si="436"/>
        <v>0.55555555555555547</v>
      </c>
      <c r="KZ43" s="26">
        <f t="shared" si="437"/>
        <v>182.67777777777775</v>
      </c>
      <c r="LB43" s="159">
        <v>15</v>
      </c>
      <c r="LC43" s="160">
        <f t="shared" si="438"/>
        <v>-5.128333333333333</v>
      </c>
      <c r="LD43" s="161">
        <f t="shared" si="439"/>
        <v>-0.11111111111111112</v>
      </c>
      <c r="LE43" s="161">
        <f t="shared" si="440"/>
        <v>0.55555555555555547</v>
      </c>
      <c r="LF43" s="161">
        <f t="shared" si="441"/>
        <v>0.55555555555555558</v>
      </c>
      <c r="LG43" s="26">
        <f t="shared" si="442"/>
        <v>83.611111111111114</v>
      </c>
      <c r="LI43" s="159">
        <v>15</v>
      </c>
      <c r="LJ43" s="160">
        <f t="shared" si="443"/>
        <v>-23.343333333333334</v>
      </c>
      <c r="LK43" s="161">
        <f t="shared" si="444"/>
        <v>-0.11111111111111112</v>
      </c>
      <c r="LL43" s="161">
        <f t="shared" si="445"/>
        <v>0.55555555555555558</v>
      </c>
      <c r="LM43" s="161">
        <f t="shared" si="446"/>
        <v>0.55555555555555558</v>
      </c>
      <c r="LN43" s="26">
        <f t="shared" si="447"/>
        <v>380.76666666666665</v>
      </c>
      <c r="LP43" s="159">
        <v>15</v>
      </c>
      <c r="LQ43" s="160">
        <f t="shared" si="448"/>
        <v>-29.416666666666668</v>
      </c>
      <c r="LR43" s="161">
        <f t="shared" si="449"/>
        <v>-0.1111111111111111</v>
      </c>
      <c r="LS43" s="161">
        <f t="shared" si="450"/>
        <v>0.55555555555555569</v>
      </c>
      <c r="LT43" s="161">
        <f t="shared" si="451"/>
        <v>0.55555555555555558</v>
      </c>
      <c r="LU43" s="26">
        <f t="shared" si="452"/>
        <v>479.77777777777783</v>
      </c>
      <c r="LW43" s="159">
        <v>15</v>
      </c>
      <c r="LX43" s="160">
        <f t="shared" si="453"/>
        <v>-35.488333333333337</v>
      </c>
      <c r="LY43" s="161">
        <f t="shared" si="454"/>
        <v>-0.11111111111111112</v>
      </c>
      <c r="LZ43" s="161">
        <f t="shared" si="455"/>
        <v>0.55555555555555558</v>
      </c>
      <c r="MA43" s="161">
        <f t="shared" si="456"/>
        <v>0.55555555555555547</v>
      </c>
      <c r="MB43" s="26">
        <f t="shared" si="457"/>
        <v>578.82222222222219</v>
      </c>
      <c r="MD43" s="159">
        <v>15</v>
      </c>
      <c r="ME43" s="160">
        <f t="shared" si="458"/>
        <v>-41.561666666666667</v>
      </c>
      <c r="MF43" s="161">
        <f t="shared" si="459"/>
        <v>-0.1111111111111111</v>
      </c>
      <c r="MG43" s="161">
        <f t="shared" si="460"/>
        <v>0.55555555555555558</v>
      </c>
      <c r="MH43" s="161">
        <f t="shared" si="461"/>
        <v>0.55555555555555558</v>
      </c>
      <c r="MI43" s="26">
        <f t="shared" si="462"/>
        <v>677.83888888888885</v>
      </c>
      <c r="MK43" s="159">
        <v>15</v>
      </c>
      <c r="ML43" s="160">
        <f t="shared" si="463"/>
        <v>-17.271666666666665</v>
      </c>
      <c r="MM43" s="161">
        <f t="shared" si="464"/>
        <v>-0.11111111111111112</v>
      </c>
      <c r="MN43" s="161">
        <f t="shared" si="465"/>
        <v>0.55555555555555558</v>
      </c>
      <c r="MO43" s="161">
        <f t="shared" si="466"/>
        <v>0.55555555555555569</v>
      </c>
      <c r="MP43" s="26">
        <f t="shared" si="467"/>
        <v>-733.62777777777785</v>
      </c>
      <c r="MR43" s="159">
        <v>15</v>
      </c>
      <c r="MS43" s="160">
        <f t="shared" si="468"/>
        <v>-11.200000000000001</v>
      </c>
      <c r="MT43" s="161">
        <f t="shared" si="469"/>
        <v>-0.1111111111111111</v>
      </c>
      <c r="MU43" s="161">
        <f t="shared" si="470"/>
        <v>0.55555555555555558</v>
      </c>
      <c r="MV43" s="161">
        <f t="shared" si="471"/>
        <v>0.55555555555555547</v>
      </c>
      <c r="MW43" s="26">
        <f t="shared" si="472"/>
        <v>-832.64444444444439</v>
      </c>
      <c r="MY43" s="159">
        <v>15</v>
      </c>
      <c r="MZ43" s="160">
        <f t="shared" si="473"/>
        <v>-5.128333333333333</v>
      </c>
      <c r="NA43" s="161">
        <f t="shared" si="559"/>
        <v>-0.11111111111111112</v>
      </c>
      <c r="NB43" s="161">
        <f t="shared" si="560"/>
        <v>0.55555555555555547</v>
      </c>
      <c r="NC43" s="161">
        <f t="shared" si="561"/>
        <v>0.55555555555555558</v>
      </c>
      <c r="ND43" s="26">
        <f t="shared" si="562"/>
        <v>-931.69444444444434</v>
      </c>
      <c r="NF43" s="159">
        <v>15</v>
      </c>
      <c r="NG43" s="160">
        <f t="shared" si="474"/>
        <v>-23.343333333333334</v>
      </c>
      <c r="NH43" s="161">
        <f t="shared" si="475"/>
        <v>-0.11111111111111112</v>
      </c>
      <c r="NI43" s="161">
        <f t="shared" si="476"/>
        <v>0.55555555555555558</v>
      </c>
      <c r="NJ43" s="161">
        <f t="shared" si="477"/>
        <v>0.55555555555555558</v>
      </c>
      <c r="NK43" s="26">
        <f t="shared" si="478"/>
        <v>-634.55555555555554</v>
      </c>
      <c r="NM43" s="159">
        <v>15</v>
      </c>
      <c r="NN43" s="160">
        <f t="shared" si="479"/>
        <v>-29.416666666666668</v>
      </c>
      <c r="NO43" s="161">
        <f t="shared" si="480"/>
        <v>-0.1111111111111111</v>
      </c>
      <c r="NP43" s="161">
        <f t="shared" si="481"/>
        <v>0.55555555555555569</v>
      </c>
      <c r="NQ43" s="161">
        <f t="shared" si="482"/>
        <v>0.55555555555555558</v>
      </c>
      <c r="NR43" s="26">
        <f t="shared" si="483"/>
        <v>-535.5</v>
      </c>
      <c r="NT43" s="159">
        <v>15</v>
      </c>
      <c r="NU43" s="160">
        <f t="shared" si="484"/>
        <v>-35.488333333333337</v>
      </c>
      <c r="NV43" s="161">
        <f t="shared" si="485"/>
        <v>-0.11111111111111112</v>
      </c>
      <c r="NW43" s="161">
        <f t="shared" si="486"/>
        <v>0.55555555555555558</v>
      </c>
      <c r="NX43" s="161">
        <f t="shared" si="487"/>
        <v>0.55555555555555547</v>
      </c>
      <c r="NY43" s="26">
        <f t="shared" si="488"/>
        <v>-436.51666666666665</v>
      </c>
      <c r="OA43" s="159">
        <v>15</v>
      </c>
      <c r="OB43" s="160">
        <f t="shared" si="489"/>
        <v>-41.561666666666667</v>
      </c>
      <c r="OC43" s="161">
        <f t="shared" si="490"/>
        <v>-0.1111111111111111</v>
      </c>
      <c r="OD43" s="161">
        <f t="shared" si="491"/>
        <v>0.55555555555555558</v>
      </c>
      <c r="OE43" s="161">
        <f t="shared" si="492"/>
        <v>0.55555555555555558</v>
      </c>
      <c r="OF43" s="26">
        <f t="shared" si="493"/>
        <v>-337.42777777777781</v>
      </c>
      <c r="OH43" s="159">
        <v>15</v>
      </c>
      <c r="OI43" s="160">
        <f t="shared" si="494"/>
        <v>29.416666666666668</v>
      </c>
      <c r="OJ43" s="161">
        <f t="shared" si="495"/>
        <v>-0.1111111111111111</v>
      </c>
      <c r="OK43" s="161">
        <f t="shared" si="496"/>
        <v>0.55555555555555569</v>
      </c>
      <c r="OL43" s="161">
        <f t="shared" si="497"/>
        <v>0.55555555555555558</v>
      </c>
      <c r="OM43" s="26">
        <f t="shared" si="498"/>
        <v>-479.77777777777783</v>
      </c>
      <c r="OO43" s="159">
        <v>15</v>
      </c>
      <c r="OP43" s="160">
        <f t="shared" si="499"/>
        <v>35.488333333333337</v>
      </c>
      <c r="OQ43" s="161">
        <f t="shared" si="500"/>
        <v>-0.11111111111111112</v>
      </c>
      <c r="OR43" s="161">
        <f t="shared" si="501"/>
        <v>0.55555555555555558</v>
      </c>
      <c r="OS43" s="161">
        <f t="shared" si="502"/>
        <v>0.55555555555555547</v>
      </c>
      <c r="OT43" s="26">
        <f t="shared" si="503"/>
        <v>-578.82222222222219</v>
      </c>
      <c r="OV43" s="159">
        <v>15</v>
      </c>
      <c r="OW43" s="160">
        <f t="shared" si="504"/>
        <v>41.561666666666667</v>
      </c>
      <c r="OX43" s="161">
        <f t="shared" si="505"/>
        <v>-0.1111111111111111</v>
      </c>
      <c r="OY43" s="161">
        <f t="shared" si="506"/>
        <v>0.55555555555555558</v>
      </c>
      <c r="OZ43" s="161">
        <f t="shared" si="507"/>
        <v>0.55555555555555558</v>
      </c>
      <c r="PA43" s="26">
        <f t="shared" si="508"/>
        <v>-677.86111111111109</v>
      </c>
      <c r="PC43" s="159">
        <v>15</v>
      </c>
      <c r="PD43" s="160">
        <f t="shared" si="563"/>
        <v>23.343333333333334</v>
      </c>
      <c r="PE43" s="161">
        <f t="shared" si="509"/>
        <v>-0.11111111111111112</v>
      </c>
      <c r="PF43" s="161">
        <f t="shared" si="510"/>
        <v>0.55555555555555558</v>
      </c>
      <c r="PG43" s="161">
        <f t="shared" si="511"/>
        <v>0.55555555555555558</v>
      </c>
      <c r="PH43" s="26">
        <f t="shared" si="512"/>
        <v>-380.76111111111112</v>
      </c>
      <c r="PJ43" s="159">
        <v>15</v>
      </c>
      <c r="PK43" s="160">
        <f t="shared" si="564"/>
        <v>17.273333333333333</v>
      </c>
      <c r="PL43" s="161">
        <f t="shared" si="513"/>
        <v>-0.11111111111111109</v>
      </c>
      <c r="PM43" s="161">
        <f t="shared" si="514"/>
        <v>0.55555555555555558</v>
      </c>
      <c r="PN43" s="161">
        <f t="shared" si="515"/>
        <v>0.55555555555555558</v>
      </c>
      <c r="PO43" s="26">
        <f t="shared" si="516"/>
        <v>-281.68888888888887</v>
      </c>
      <c r="PQ43" s="159">
        <v>15</v>
      </c>
      <c r="PR43" s="160">
        <f t="shared" si="517"/>
        <v>11.198333333333332</v>
      </c>
      <c r="PS43" s="161">
        <f t="shared" si="518"/>
        <v>-0.11111111111111112</v>
      </c>
      <c r="PT43" s="161">
        <f t="shared" si="519"/>
        <v>0.55555555555555558</v>
      </c>
      <c r="PU43" s="161">
        <f t="shared" si="520"/>
        <v>0.55555555555555569</v>
      </c>
      <c r="PV43" s="26">
        <f t="shared" si="521"/>
        <v>-182.67777777777781</v>
      </c>
      <c r="PX43" s="159">
        <v>15</v>
      </c>
      <c r="PY43" s="160">
        <f t="shared" si="522"/>
        <v>5.1266666666666669</v>
      </c>
      <c r="PZ43" s="161">
        <f t="shared" si="523"/>
        <v>-0.1111111111111111</v>
      </c>
      <c r="QA43" s="161">
        <f t="shared" si="524"/>
        <v>0.55555555555555547</v>
      </c>
      <c r="QB43" s="161">
        <f t="shared" si="525"/>
        <v>0.55555555555555547</v>
      </c>
      <c r="QC43" s="26">
        <f t="shared" si="526"/>
        <v>-83.594444444444434</v>
      </c>
      <c r="QE43" s="159">
        <v>3</v>
      </c>
      <c r="QF43" s="162">
        <v>4</v>
      </c>
      <c r="QG43" s="309"/>
      <c r="QH43" s="12">
        <v>180</v>
      </c>
      <c r="QI43" s="161">
        <f>(($F$16-$Z$28)*($F$16-$AD$28))/(($V$28-$Z$28)*($V$28-$AD$28))</f>
        <v>-9.1906121633661304E-3</v>
      </c>
      <c r="QJ43" s="161">
        <f>(($F$16-$V$28)*($F$16-$AD$28))/(($Z$28-$V$28)*($Z$28-$AD$28))</f>
        <v>3.7113340842629676E-2</v>
      </c>
      <c r="QK43" s="161">
        <f>(($F$16-$V$28)*($F$16-$Z$28))/(($AD$28-$V$28)*($AD$28-$Z$28))</f>
        <v>0.97207727132073651</v>
      </c>
      <c r="QL43" s="92">
        <f>QI43*$X$28+QJ43*$AB$28+QK43*$AF$28</f>
        <v>-705.01367068882394</v>
      </c>
      <c r="QM43" s="16">
        <f>$V$28</f>
        <v>562.66999999999996</v>
      </c>
      <c r="QN43" s="16">
        <f>$AF$28</f>
        <v>-704.4</v>
      </c>
      <c r="QO43" s="167">
        <f t="shared" si="565"/>
        <v>1.4113201507537419E-2</v>
      </c>
      <c r="QP43" s="34"/>
      <c r="QQ43" s="159">
        <v>3</v>
      </c>
      <c r="QR43" s="162">
        <v>4</v>
      </c>
      <c r="QS43" s="309"/>
      <c r="QT43" s="12">
        <v>180</v>
      </c>
      <c r="QU43" s="161">
        <f>(($F$16-$AT$28)*($F$16-$AX$28))/(($AP$28-$AT$28)*($AP$28-$AX$28))</f>
        <v>-2.1262779316299326E-2</v>
      </c>
      <c r="QV43" s="161">
        <f>(($F$16-$AP$28)*($F$16-$AX$28))/(($AT$28-$AP$28)*($AT$28-$AX$28))</f>
        <v>8.70319347832616E-2</v>
      </c>
      <c r="QW43" s="161">
        <f>(($F$16-$AP$28)*($F$16-$AT$28))/(($AX$28-$AP$28)*($AX$28-$AT$28))</f>
        <v>0.93423084453303773</v>
      </c>
      <c r="QX43" s="92">
        <f>QU43*$AR$28+QV43*$AV$28+QW43*$AZ$28</f>
        <v>-755.33070778674062</v>
      </c>
      <c r="QY43" s="16">
        <f>$AP$28</f>
        <v>236.82</v>
      </c>
      <c r="QZ43" s="16">
        <f>$AZ$28</f>
        <v>-772.52</v>
      </c>
      <c r="RA43" s="167">
        <f t="shared" si="566"/>
        <v>1.3173037846104985E-2</v>
      </c>
    </row>
    <row r="44" spans="2:469" ht="15" customHeight="1">
      <c r="B44" s="322"/>
      <c r="C44" s="321"/>
      <c r="D44" s="321"/>
      <c r="E44" s="180" t="s">
        <v>323</v>
      </c>
      <c r="F44" s="169"/>
      <c r="G44" s="175" t="s">
        <v>72</v>
      </c>
      <c r="H44" s="176">
        <v>12</v>
      </c>
      <c r="I44" s="177" t="str">
        <f>I43</f>
        <v>-</v>
      </c>
      <c r="J44" s="178" t="s">
        <v>318</v>
      </c>
      <c r="K44" s="179" t="str">
        <f>IF(ISBLANK(F44),"-",(IF((IF(I43=1,((IF(F45=30,$RA$284,IF(F45=60,$RA$288,IF(F45=90,$RA$292,IF(F45=-30,$RA$296,IF(F45=-60,$RA$300,IF(F45=-90,$RA$304,IF(F45=0,$RA$308,(IF(AND(F45&gt;60,F45&lt;90),MAX($RA$288,$RA$292),IF(AND(F45&gt;30,F45&lt;60),MAX($RA$284,$RA$288),IF(AND(F45&gt;0,F45&lt;30),MAX($RA$308,$RA$284),IF(AND(F45&gt;-30,F45&lt;0),MAX($RA$296,$RA$308),IF(AND(F45&gt;-60,F45&lt;-30),MAX($RA$300,$RA$296),IF(AND(F45&gt;-90,F45&lt;-60),MAX($RA$304,$RA$300),"-")))))))))))))))),IF(I43=2,((IF(F45=30,$RA$285,IF(F45=60,$RA$289,IF(F45=90,$RA$293,IF(F45=-30,$RA$297,IF(F45=-60,$RA$301,IF(F45=-90,$RA$305,IF(F45=0,$RA$309,(IF(AND(F45&gt;60,F45&lt;90),MAX($RA$289,$RA$293),IF(AND(F45&gt;30,F45&lt;60),MAX($RA$285,$RA$289),IF(AND(F45&gt;0,F45&lt;30),MAX($RA$309,$RA$285),IF(AND(F45&gt;-30,F45&lt;0),MAX($RA$297,$RA$309),IF(AND(F45&gt;-60,F45&lt;-30),MAX($RA$301,$RA$297),IF(AND(F45&gt;-90,F45&lt;-60),MAX($RA$305,$RA$301),"-")))))))))))))))),IF(I43=3,((IF(F45=30,$RA$286,IF(F45=60,$RA$290,IF(F45=90,$RA$294,IF(F45=-30,$RA$298,IF(F45=-60,$RA$302,IF(F45=-90,$RA$306,IF(F45=0,$RA$310,(IF(AND(F45&gt;60,F45&lt;90),MAX($RA$290,$RA$294),IF(AND(F45&gt;30,F45&lt;60),MAX($RA$286,$RA$290),IF(AND(F45&gt;0,F45&lt;30),MAX($RA$310,$RA$286),IF(AND(F45&gt;-30,F45&lt;0),MAX($RA$298,$RA$310),IF(AND(F45&gt;-60,F45&lt;-30),MAX($RA$302,$RA$298),IF(AND(F45&gt;-90,F45&lt;-60),MAX($RA$306,$RA$302),"-")))))))))))))))),IF(I43=4,((IF(F45=30,$RA$287,IF(F45=60,$RA$291,IF(F45=90,$RA$295,IF(F45=-30,$RA$299,IF(F45=-60,$RA$303,IF(F45=-90,$RA$307,IF(F45=0,$RA$311,(IF(AND(F45&gt;60,F45&lt;90),MAX($RA$291,$RA$295),IF(AND(F45&gt;30,F45&lt;60),MAX($RA$287,$RA$291),IF(AND(F45&gt;0,F45&lt;30),MAX($RA$311,$RA$287),IF(AND(F45&gt;-30,F45&lt;0),MAX($RA$299,$RA$311),IF(AND(F45&gt;-60,F45&lt;-30),MAX($RA$303,$RA$299),IF(AND(F45&gt;-90,F45&lt;-60),MAX($RA$307,$RA$303),"-")))))))))))))))),"-")))))&lt;=1,"aprovado","reprovado")))</f>
        <v>-</v>
      </c>
      <c r="L44" s="179" t="str">
        <f>IF(ISBLANK(F44),"-",(IF((IF(I43=1,((IF(F45=30,$QO$284,IF(F45=60,$QO$288,IF(F45=90,$QO$292,IF(F45=-30,$QO$296,IF(F45=-60,$QO$300,IF(F45=-90,$QO$304,IF(F45=0,$QO$308,(IF(AND(F45&gt;60,F45&lt;90),MAX($QO$288,$QO$292),IF(AND(F45&gt;30,F45&lt;60),MAX($QO$284,$QO$288),IF(AND(F45&gt;0,F45&lt;30),MAX($QO$308,$QO$284),IF(AND(F45&gt;-30,F45&lt;0),MAX($QO$296,$QO$308),IF(AND(F45&gt;-60,F45&lt;-30),MAX($QO$300,$QO$296),IF(AND(F45&gt;-90,F45&lt;-60),MAX($QO$304,$QO$300),"-")))))))))))))))),IF(I43=2,((IF(F45=30,$QO$285,IF(F45=60,$QO$289,IF(F45=90,$QO$293,IF(F45=-30,$QO$297,IF(F45=-60,$QO$301,IF(F45=-90,$QO$305,IF(F45=0,$QO$309,(IF(AND(F45&gt;60,F45&lt;90),MAX($QO$289,$QO$293),IF(AND(F45&gt;30,F45&lt;60),MAX($QO$285,$QO$289),IF(AND(F45&gt;0,F45&lt;30),MAX($QO$309,$QO$285),IF(AND(F45&gt;-30,F45&lt;0),MAX($QO$297,$QO$309),IF(AND(F45&gt;-60,F45&lt;-30),MAX($QO$301,$QO$297),IF(AND(F45&gt;-90,F45&lt;-60),MAX($QO$305,$QO$301),"-")))))))))))))))),IF(I43=3,((IF(F45=30,$QO$286,IF(F45=60,$QO$290,IF(F45=90,$QO$294,IF(F45=-30,$QO$298,IF(F45=-60,$QO$302,IF(F45=-90,$QO$306,IF(F45=0,$QO$310,(IF(AND(F45&gt;60,F45&lt;90),MAX($QO$290,$QO$294),IF(AND(F45&gt;30,F45&lt;60),MAX($QO$286,$QO$290),IF(AND(F45&gt;0,F45&lt;30),MAX($QO$310,$QO$286),IF(AND(F45&gt;-30,F45&lt;0),MAX($QO$298,$QO$310),IF(AND(F45&gt;-60,F45&lt;-30),MAX($QO$302,$QO$298),IF(AND(F45&gt;-90,F45&lt;-60),MAX($QO$306,$QO$302),"-")))))))))))))))),IF(I43=4,((IF(F45=30,$QO$287,IF(F45=60,$QO$291,IF(F45=90,$QO$295,IF(F45=-30,$QO$299,IF(F45=-60,$QO$303,IF(F45=-90,$QO$307,IF(F45=0,$QO$311,(IF(AND(F45&gt;60,F45&lt;90),MAX($QO$291,$QO$295),IF(AND(F45&gt;30,F45&lt;60),MAX($QO$287,$QO$291),IF(AND(F45&gt;0,F45&lt;30),MAX($QO$311,$QO$287),IF(AND(F45&gt;-30,F45&lt;0),MAX($QO$299,$QO$311),IF(AND(F45&gt;-60,F45&lt;-30),MAX($QO$303,$QO$299),IF(AND(F45&gt;-90,F45&lt;-60),MAX($QO$307,$QO$303),"-")))))))))))))))),"-")))))&lt;=1,"aprovado","reprovado")))</f>
        <v>-</v>
      </c>
      <c r="M44" s="316"/>
      <c r="O44" s="159">
        <v>40</v>
      </c>
      <c r="P44" s="164" t="s">
        <v>149</v>
      </c>
      <c r="Q44" s="164" t="s">
        <v>319</v>
      </c>
      <c r="R44" s="12">
        <v>-120</v>
      </c>
      <c r="S44" s="164" t="s">
        <v>299</v>
      </c>
      <c r="T44" s="192">
        <v>11000</v>
      </c>
      <c r="U44" s="8" t="s">
        <v>71</v>
      </c>
      <c r="V44" s="101">
        <f>Gooseneck!$M$88</f>
        <v>-612.61</v>
      </c>
      <c r="W44" s="111" t="s">
        <v>72</v>
      </c>
      <c r="X44" s="101">
        <v>0</v>
      </c>
      <c r="Y44" s="111" t="s">
        <v>72</v>
      </c>
      <c r="Z44" s="101">
        <f>Gooseneck!$M$91</f>
        <v>-306.30500000000001</v>
      </c>
      <c r="AA44" s="111" t="s">
        <v>72</v>
      </c>
      <c r="AB44" s="101">
        <f>Gooseneck!$O$91</f>
        <v>359.86</v>
      </c>
      <c r="AC44" s="111" t="s">
        <v>72</v>
      </c>
      <c r="AD44" s="101">
        <v>0</v>
      </c>
      <c r="AE44" s="111" t="s">
        <v>72</v>
      </c>
      <c r="AF44" s="101">
        <f>Gooseneck!$O$73</f>
        <v>564.48</v>
      </c>
      <c r="AG44" s="165" t="s">
        <v>72</v>
      </c>
      <c r="AH44" s="166"/>
      <c r="AI44" s="159">
        <v>40</v>
      </c>
      <c r="AJ44" s="164" t="s">
        <v>149</v>
      </c>
      <c r="AK44" s="164" t="s">
        <v>319</v>
      </c>
      <c r="AL44" s="12">
        <v>-120</v>
      </c>
      <c r="AM44" s="164" t="s">
        <v>299</v>
      </c>
      <c r="AN44" s="192">
        <v>11000</v>
      </c>
      <c r="AO44" s="8" t="s">
        <v>71</v>
      </c>
      <c r="AP44" s="101">
        <f>'Conector@11000 psi'!$M$88</f>
        <v>-176.5</v>
      </c>
      <c r="AQ44" s="111" t="s">
        <v>72</v>
      </c>
      <c r="AR44" s="101">
        <v>0</v>
      </c>
      <c r="AS44" s="111" t="s">
        <v>72</v>
      </c>
      <c r="AT44" s="101">
        <f>'Conector@11000 psi'!$M$91</f>
        <v>-88.25</v>
      </c>
      <c r="AU44" s="111" t="s">
        <v>72</v>
      </c>
      <c r="AV44" s="101">
        <f>'Conector@11000 psi'!$O$91</f>
        <v>287.85000000000002</v>
      </c>
      <c r="AW44" s="111" t="s">
        <v>72</v>
      </c>
      <c r="AX44" s="101">
        <v>0</v>
      </c>
      <c r="AY44" s="111" t="s">
        <v>72</v>
      </c>
      <c r="AZ44" s="101">
        <f>'Conector@11000 psi'!$O$73</f>
        <v>575.75</v>
      </c>
      <c r="BA44" s="165" t="s">
        <v>72</v>
      </c>
      <c r="BB44" s="183"/>
      <c r="BC44" s="159">
        <v>16</v>
      </c>
      <c r="BD44" s="160">
        <f t="shared" si="527"/>
        <v>32.79</v>
      </c>
      <c r="BE44" s="161">
        <f t="shared" si="285"/>
        <v>-0.12</v>
      </c>
      <c r="BF44" s="161">
        <f t="shared" si="286"/>
        <v>0.64</v>
      </c>
      <c r="BG44" s="161">
        <f t="shared" si="287"/>
        <v>0.48</v>
      </c>
      <c r="BH44" s="26">
        <f t="shared" si="288"/>
        <v>503.92319999999995</v>
      </c>
      <c r="BJ44" s="159">
        <v>16</v>
      </c>
      <c r="BK44" s="160">
        <f t="shared" si="528"/>
        <v>40.077999999999996</v>
      </c>
      <c r="BL44" s="161">
        <f t="shared" si="289"/>
        <v>-0.12000000000000001</v>
      </c>
      <c r="BM44" s="161">
        <f t="shared" si="290"/>
        <v>0.64</v>
      </c>
      <c r="BN44" s="161">
        <f t="shared" si="291"/>
        <v>0.48000000000000004</v>
      </c>
      <c r="BO44" s="26">
        <f t="shared" si="292"/>
        <v>408.84160000000003</v>
      </c>
      <c r="BQ44" s="159">
        <v>16</v>
      </c>
      <c r="BR44" s="160">
        <f t="shared" si="529"/>
        <v>47.363999999999997</v>
      </c>
      <c r="BS44" s="161">
        <f t="shared" si="293"/>
        <v>-0.11999999999999998</v>
      </c>
      <c r="BT44" s="161">
        <f t="shared" si="294"/>
        <v>0.6399999999999999</v>
      </c>
      <c r="BU44" s="161">
        <f t="shared" si="295"/>
        <v>0.47999999999999993</v>
      </c>
      <c r="BV44" s="26">
        <f t="shared" si="296"/>
        <v>313.74303999999995</v>
      </c>
      <c r="BX44" s="159">
        <v>16</v>
      </c>
      <c r="BY44" s="160">
        <f t="shared" si="530"/>
        <v>25.503999999999998</v>
      </c>
      <c r="BZ44" s="161">
        <f t="shared" si="297"/>
        <v>-0.11999999999999998</v>
      </c>
      <c r="CA44" s="161">
        <f t="shared" si="298"/>
        <v>0.6399999999999999</v>
      </c>
      <c r="CB44" s="161">
        <f t="shared" si="299"/>
        <v>0.47999999999999993</v>
      </c>
      <c r="CC44" s="26">
        <f t="shared" si="300"/>
        <v>599.01119999999992</v>
      </c>
      <c r="CE44" s="159">
        <v>16</v>
      </c>
      <c r="CF44" s="160">
        <f t="shared" si="531"/>
        <v>18.218</v>
      </c>
      <c r="CG44" s="161">
        <f t="shared" si="301"/>
        <v>-0.12000000000000001</v>
      </c>
      <c r="CH44" s="161">
        <f t="shared" si="302"/>
        <v>0.64</v>
      </c>
      <c r="CI44" s="161">
        <f t="shared" si="303"/>
        <v>0.48000000000000004</v>
      </c>
      <c r="CJ44" s="26">
        <f t="shared" si="304"/>
        <v>694.10239999999999</v>
      </c>
      <c r="CL44" s="159">
        <v>16</v>
      </c>
      <c r="CM44" s="160">
        <f t="shared" si="532"/>
        <v>10.93</v>
      </c>
      <c r="CN44" s="161">
        <f t="shared" si="305"/>
        <v>-0.12</v>
      </c>
      <c r="CO44" s="161">
        <f t="shared" si="306"/>
        <v>0.64</v>
      </c>
      <c r="CP44" s="161">
        <f t="shared" si="307"/>
        <v>0.48</v>
      </c>
      <c r="CQ44" s="26">
        <f t="shared" si="308"/>
        <v>789.1712</v>
      </c>
      <c r="CS44" s="159">
        <v>16</v>
      </c>
      <c r="CT44" s="160">
        <f t="shared" si="533"/>
        <v>3.6439999999999997</v>
      </c>
      <c r="CU44" s="161">
        <f t="shared" si="309"/>
        <v>-0.11999999999999998</v>
      </c>
      <c r="CV44" s="161">
        <f t="shared" si="310"/>
        <v>0.64</v>
      </c>
      <c r="CW44" s="161">
        <f t="shared" si="311"/>
        <v>0.47999999999999993</v>
      </c>
      <c r="CX44" s="26">
        <f t="shared" si="312"/>
        <v>884.2432</v>
      </c>
      <c r="CZ44" s="159">
        <v>16</v>
      </c>
      <c r="DA44" s="160">
        <f t="shared" si="534"/>
        <v>-18.218</v>
      </c>
      <c r="DB44" s="161">
        <f t="shared" si="313"/>
        <v>-0.12000000000000001</v>
      </c>
      <c r="DC44" s="161">
        <f t="shared" si="314"/>
        <v>0.64</v>
      </c>
      <c r="DD44" s="161">
        <f t="shared" si="315"/>
        <v>0.48000000000000004</v>
      </c>
      <c r="DE44" s="26">
        <f t="shared" si="316"/>
        <v>237.67040000000003</v>
      </c>
      <c r="DG44" s="159">
        <v>16</v>
      </c>
      <c r="DH44" s="160">
        <f t="shared" si="535"/>
        <v>-10.93</v>
      </c>
      <c r="DI44" s="161">
        <f t="shared" si="536"/>
        <v>-0.12</v>
      </c>
      <c r="DJ44" s="161">
        <f t="shared" si="537"/>
        <v>0.64</v>
      </c>
      <c r="DK44" s="161">
        <f t="shared" si="317"/>
        <v>0.48</v>
      </c>
      <c r="DL44" s="26">
        <f t="shared" si="538"/>
        <v>142.59519999999998</v>
      </c>
      <c r="DM44" s="34"/>
      <c r="DN44" s="159">
        <v>16</v>
      </c>
      <c r="DO44" s="160">
        <f t="shared" si="539"/>
        <v>-3.6439999999999997</v>
      </c>
      <c r="DP44" s="161">
        <f t="shared" si="318"/>
        <v>-0.11999999999999998</v>
      </c>
      <c r="DQ44" s="161">
        <f t="shared" si="319"/>
        <v>0.64</v>
      </c>
      <c r="DR44" s="161">
        <f t="shared" si="320"/>
        <v>0.47999999999999993</v>
      </c>
      <c r="DS44" s="26">
        <f t="shared" si="321"/>
        <v>47.537599999999998</v>
      </c>
      <c r="DT44" s="34"/>
      <c r="DU44" s="159">
        <v>16</v>
      </c>
      <c r="DV44" s="160">
        <f t="shared" si="540"/>
        <v>-25.503999999999998</v>
      </c>
      <c r="DW44" s="161">
        <f t="shared" si="322"/>
        <v>-0.11999999999999998</v>
      </c>
      <c r="DX44" s="161">
        <f t="shared" si="323"/>
        <v>0.6399999999999999</v>
      </c>
      <c r="DY44" s="161">
        <f t="shared" si="324"/>
        <v>0.47999999999999993</v>
      </c>
      <c r="DZ44" s="26">
        <f t="shared" si="325"/>
        <v>332.77759999999995</v>
      </c>
      <c r="EA44" s="34"/>
      <c r="EB44" s="159">
        <v>16</v>
      </c>
      <c r="EC44" s="160">
        <f t="shared" si="541"/>
        <v>-32.79</v>
      </c>
      <c r="ED44" s="161">
        <f t="shared" si="326"/>
        <v>-0.12</v>
      </c>
      <c r="EE44" s="161">
        <f t="shared" si="327"/>
        <v>0.64</v>
      </c>
      <c r="EF44" s="161">
        <f t="shared" si="328"/>
        <v>0.48</v>
      </c>
      <c r="EG44" s="26">
        <f t="shared" si="329"/>
        <v>427.84320000000002</v>
      </c>
      <c r="EH44" s="34"/>
      <c r="EI44" s="159">
        <v>16</v>
      </c>
      <c r="EJ44" s="160">
        <f t="shared" si="542"/>
        <v>-40.077999999999996</v>
      </c>
      <c r="EK44" s="161">
        <f t="shared" si="330"/>
        <v>-0.12000000000000001</v>
      </c>
      <c r="EL44" s="161">
        <f t="shared" si="331"/>
        <v>0.64</v>
      </c>
      <c r="EM44" s="161">
        <f t="shared" si="332"/>
        <v>0.48000000000000004</v>
      </c>
      <c r="EN44" s="26">
        <f t="shared" si="333"/>
        <v>522.93119999999999</v>
      </c>
      <c r="EP44" s="159">
        <v>16</v>
      </c>
      <c r="EQ44" s="160">
        <f t="shared" si="334"/>
        <v>-47.363999999999997</v>
      </c>
      <c r="ER44" s="161">
        <f t="shared" si="335"/>
        <v>-0.11999999999999998</v>
      </c>
      <c r="ES44" s="161">
        <f t="shared" si="336"/>
        <v>0.6399999999999999</v>
      </c>
      <c r="ET44" s="161">
        <f t="shared" si="337"/>
        <v>0.47999999999999993</v>
      </c>
      <c r="EU44" s="26">
        <f t="shared" si="338"/>
        <v>618.02879999999982</v>
      </c>
      <c r="EW44" s="159">
        <v>16</v>
      </c>
      <c r="EX44" s="160">
        <f t="shared" si="339"/>
        <v>-18.218</v>
      </c>
      <c r="EY44" s="161">
        <f t="shared" si="340"/>
        <v>-0.12000000000000001</v>
      </c>
      <c r="EZ44" s="161">
        <f t="shared" si="341"/>
        <v>0.64</v>
      </c>
      <c r="FA44" s="161">
        <f t="shared" si="342"/>
        <v>0.48000000000000004</v>
      </c>
      <c r="FB44" s="26">
        <f>EY44*$AR$19+EZ44*$AV$19+FA44*$AZ$19</f>
        <v>-694.07359999999994</v>
      </c>
      <c r="FD44" s="159">
        <v>16</v>
      </c>
      <c r="FE44" s="160">
        <f t="shared" si="344"/>
        <v>-10.93</v>
      </c>
      <c r="FF44" s="161">
        <f t="shared" si="345"/>
        <v>-0.12</v>
      </c>
      <c r="FG44" s="161">
        <f t="shared" si="346"/>
        <v>0.64</v>
      </c>
      <c r="FH44" s="161">
        <f t="shared" si="347"/>
        <v>0.48</v>
      </c>
      <c r="FI44" s="26">
        <f t="shared" si="348"/>
        <v>-789.14400000000001</v>
      </c>
      <c r="FK44" s="159">
        <v>16</v>
      </c>
      <c r="FL44" s="160">
        <f t="shared" si="349"/>
        <v>-3.6439999999999997</v>
      </c>
      <c r="FM44" s="161">
        <f t="shared" si="350"/>
        <v>-0.11999999999999998</v>
      </c>
      <c r="FN44" s="161">
        <f t="shared" si="351"/>
        <v>0.64</v>
      </c>
      <c r="FO44" s="161">
        <f t="shared" si="352"/>
        <v>0.47999999999999993</v>
      </c>
      <c r="FP44" s="26">
        <f t="shared" si="353"/>
        <v>-884.23039999999992</v>
      </c>
      <c r="FR44" s="159">
        <v>16</v>
      </c>
      <c r="FS44" s="160">
        <f t="shared" si="543"/>
        <v>-25.503999999999998</v>
      </c>
      <c r="FT44" s="161">
        <f t="shared" si="354"/>
        <v>-0.11999999999999998</v>
      </c>
      <c r="FU44" s="161">
        <f t="shared" si="355"/>
        <v>0.6399999999999999</v>
      </c>
      <c r="FV44" s="161">
        <f t="shared" si="356"/>
        <v>0.47999999999999993</v>
      </c>
      <c r="FW44" s="26">
        <f t="shared" si="357"/>
        <v>-598.97759999999994</v>
      </c>
      <c r="FY44" s="159">
        <v>16</v>
      </c>
      <c r="FZ44" s="160">
        <f t="shared" si="544"/>
        <v>-32.79</v>
      </c>
      <c r="GA44" s="161">
        <f t="shared" si="545"/>
        <v>-0.12</v>
      </c>
      <c r="GB44" s="161">
        <f t="shared" si="546"/>
        <v>0.64</v>
      </c>
      <c r="GC44" s="161">
        <f t="shared" si="547"/>
        <v>0.48</v>
      </c>
      <c r="GD44" s="26">
        <f t="shared" si="548"/>
        <v>-503.92319999999995</v>
      </c>
      <c r="GF44" s="159">
        <v>16</v>
      </c>
      <c r="GG44" s="160">
        <f t="shared" si="549"/>
        <v>-40.077999999999996</v>
      </c>
      <c r="GH44" s="161">
        <f t="shared" si="358"/>
        <v>-0.12000000000000001</v>
      </c>
      <c r="GI44" s="161">
        <f t="shared" si="359"/>
        <v>0.64</v>
      </c>
      <c r="GJ44" s="161">
        <f t="shared" si="360"/>
        <v>0.48000000000000004</v>
      </c>
      <c r="GK44" s="26">
        <f t="shared" si="361"/>
        <v>-408.84160000000003</v>
      </c>
      <c r="GM44" s="159">
        <v>16</v>
      </c>
      <c r="GN44" s="160">
        <f t="shared" si="550"/>
        <v>-47.363999999999997</v>
      </c>
      <c r="GO44" s="161">
        <f t="shared" si="362"/>
        <v>-0.11999999999999998</v>
      </c>
      <c r="GP44" s="161">
        <f t="shared" si="363"/>
        <v>0.6399999999999999</v>
      </c>
      <c r="GQ44" s="161">
        <f t="shared" si="364"/>
        <v>0.47999999999999993</v>
      </c>
      <c r="GR44" s="26">
        <f t="shared" si="365"/>
        <v>-313.76639999999998</v>
      </c>
      <c r="GT44" s="159">
        <v>16</v>
      </c>
      <c r="GU44" s="160">
        <f t="shared" si="551"/>
        <v>32.79</v>
      </c>
      <c r="GV44" s="161">
        <f t="shared" si="366"/>
        <v>-0.12</v>
      </c>
      <c r="GW44" s="161">
        <f t="shared" si="367"/>
        <v>0.64</v>
      </c>
      <c r="GX44" s="161">
        <f t="shared" si="368"/>
        <v>0.48</v>
      </c>
      <c r="GY44" s="26">
        <f t="shared" si="369"/>
        <v>-427.83999999999992</v>
      </c>
      <c r="HA44" s="159">
        <v>16</v>
      </c>
      <c r="HB44" s="160">
        <f t="shared" si="552"/>
        <v>40.077999999999996</v>
      </c>
      <c r="HC44" s="161">
        <f t="shared" si="370"/>
        <v>-0.12000000000000001</v>
      </c>
      <c r="HD44" s="161">
        <f t="shared" si="371"/>
        <v>0.64</v>
      </c>
      <c r="HE44" s="161">
        <f t="shared" si="372"/>
        <v>0.48000000000000004</v>
      </c>
      <c r="HF44" s="26">
        <f t="shared" si="373"/>
        <v>-522.91679999999997</v>
      </c>
      <c r="HH44" s="159">
        <v>16</v>
      </c>
      <c r="HI44" s="160">
        <f t="shared" si="374"/>
        <v>47.363999999999997</v>
      </c>
      <c r="HJ44" s="161">
        <f t="shared" si="375"/>
        <v>-0.11999999999999998</v>
      </c>
      <c r="HK44" s="161">
        <f t="shared" si="376"/>
        <v>0.6399999999999999</v>
      </c>
      <c r="HL44" s="161">
        <f t="shared" si="377"/>
        <v>0.47999999999999993</v>
      </c>
      <c r="HM44" s="26">
        <f t="shared" si="378"/>
        <v>-618.02879999999982</v>
      </c>
      <c r="HO44" s="159">
        <v>16</v>
      </c>
      <c r="HP44" s="160">
        <f t="shared" si="553"/>
        <v>25.503999999999998</v>
      </c>
      <c r="HQ44" s="161">
        <f t="shared" si="379"/>
        <v>-0.11999999999999998</v>
      </c>
      <c r="HR44" s="161">
        <f t="shared" si="380"/>
        <v>0.6399999999999999</v>
      </c>
      <c r="HS44" s="161">
        <f t="shared" si="381"/>
        <v>0.47999999999999993</v>
      </c>
      <c r="HT44" s="26">
        <f t="shared" si="382"/>
        <v>-332.77599999999995</v>
      </c>
      <c r="HV44" s="159">
        <v>16</v>
      </c>
      <c r="HW44" s="160">
        <f t="shared" si="554"/>
        <v>18.218</v>
      </c>
      <c r="HX44" s="161">
        <f t="shared" si="383"/>
        <v>-0.12000000000000001</v>
      </c>
      <c r="HY44" s="161">
        <f t="shared" si="384"/>
        <v>0.64</v>
      </c>
      <c r="HZ44" s="161">
        <f t="shared" si="385"/>
        <v>0.48000000000000004</v>
      </c>
      <c r="IA44" s="26">
        <f t="shared" si="386"/>
        <v>-237.69600000000003</v>
      </c>
      <c r="IC44" s="159">
        <v>16</v>
      </c>
      <c r="ID44" s="160">
        <f t="shared" si="387"/>
        <v>10.93</v>
      </c>
      <c r="IE44" s="161">
        <f t="shared" si="388"/>
        <v>-0.12</v>
      </c>
      <c r="IF44" s="161">
        <f t="shared" si="389"/>
        <v>0.64</v>
      </c>
      <c r="IG44" s="161">
        <f t="shared" si="390"/>
        <v>0.48</v>
      </c>
      <c r="IH44" s="26">
        <f t="shared" si="391"/>
        <v>-142.61439999999999</v>
      </c>
      <c r="IJ44" s="159">
        <v>16</v>
      </c>
      <c r="IK44" s="160">
        <f t="shared" si="392"/>
        <v>3.6439999999999997</v>
      </c>
      <c r="IL44" s="161">
        <f t="shared" si="393"/>
        <v>-0.11999999999999998</v>
      </c>
      <c r="IM44" s="161">
        <f t="shared" si="394"/>
        <v>0.64</v>
      </c>
      <c r="IN44" s="161">
        <f t="shared" si="395"/>
        <v>0.47999999999999993</v>
      </c>
      <c r="IO44" s="26">
        <f t="shared" si="396"/>
        <v>-47.551999999999992</v>
      </c>
      <c r="IQ44" s="159">
        <v>16</v>
      </c>
      <c r="IR44" s="160">
        <f t="shared" si="397"/>
        <v>35.299999999999997</v>
      </c>
      <c r="IS44" s="161">
        <f t="shared" si="398"/>
        <v>-0.12</v>
      </c>
      <c r="IT44" s="161">
        <f t="shared" si="399"/>
        <v>0.63999999999999979</v>
      </c>
      <c r="IU44" s="161">
        <f t="shared" si="400"/>
        <v>0.48</v>
      </c>
      <c r="IV44" s="26">
        <f t="shared" si="401"/>
        <v>562.81279999999992</v>
      </c>
      <c r="IX44" s="159">
        <v>16</v>
      </c>
      <c r="IY44" s="160">
        <f t="shared" si="402"/>
        <v>42.585999999999999</v>
      </c>
      <c r="IZ44" s="161">
        <f t="shared" si="403"/>
        <v>-0.12000000000000001</v>
      </c>
      <c r="JA44" s="161">
        <f t="shared" si="404"/>
        <v>0.64</v>
      </c>
      <c r="JB44" s="161">
        <f t="shared" si="405"/>
        <v>0.48000000000000004</v>
      </c>
      <c r="JC44" s="26">
        <f t="shared" si="406"/>
        <v>467.79840000000002</v>
      </c>
      <c r="JE44" s="159">
        <v>16</v>
      </c>
      <c r="JF44" s="160">
        <f t="shared" si="555"/>
        <v>49.874000000000002</v>
      </c>
      <c r="JG44" s="161">
        <f t="shared" si="407"/>
        <v>-0.12000000000000002</v>
      </c>
      <c r="JH44" s="161">
        <f t="shared" si="408"/>
        <v>0.64</v>
      </c>
      <c r="JI44" s="161">
        <f t="shared" si="409"/>
        <v>0.48000000000000009</v>
      </c>
      <c r="JJ44" s="26">
        <f t="shared" si="410"/>
        <v>372.69920000000002</v>
      </c>
      <c r="JL44" s="159">
        <v>16</v>
      </c>
      <c r="JM44" s="160">
        <f t="shared" si="411"/>
        <v>28.012</v>
      </c>
      <c r="JN44" s="161">
        <f t="shared" si="412"/>
        <v>-0.12</v>
      </c>
      <c r="JO44" s="161">
        <f t="shared" si="413"/>
        <v>0.64</v>
      </c>
      <c r="JP44" s="161">
        <f t="shared" si="414"/>
        <v>0.48</v>
      </c>
      <c r="JQ44" s="26">
        <f t="shared" si="415"/>
        <v>657.93600000000004</v>
      </c>
      <c r="JS44" s="159">
        <v>16</v>
      </c>
      <c r="JT44" s="160">
        <f t="shared" si="416"/>
        <v>20.728000000000002</v>
      </c>
      <c r="JU44" s="161">
        <f t="shared" si="417"/>
        <v>-0.11999999999999998</v>
      </c>
      <c r="JV44" s="161">
        <f t="shared" si="418"/>
        <v>0.64</v>
      </c>
      <c r="JW44" s="161">
        <f t="shared" si="419"/>
        <v>0.47999999999999993</v>
      </c>
      <c r="JX44" s="26">
        <f t="shared" si="420"/>
        <v>753.03199999999993</v>
      </c>
      <c r="JZ44" s="159">
        <v>16</v>
      </c>
      <c r="KA44" s="160">
        <f t="shared" si="556"/>
        <v>13.437999999999999</v>
      </c>
      <c r="KB44" s="161">
        <f t="shared" si="421"/>
        <v>-0.12000000000000001</v>
      </c>
      <c r="KC44" s="161">
        <f t="shared" si="422"/>
        <v>0.64</v>
      </c>
      <c r="KD44" s="161">
        <f t="shared" si="423"/>
        <v>0.48000000000000004</v>
      </c>
      <c r="KE44" s="26">
        <f t="shared" si="424"/>
        <v>848.096</v>
      </c>
      <c r="KG44" s="159">
        <v>16</v>
      </c>
      <c r="KH44" s="160">
        <f t="shared" si="425"/>
        <v>6.1520000000000001</v>
      </c>
      <c r="KI44" s="161">
        <f t="shared" si="426"/>
        <v>-0.12000000000000001</v>
      </c>
      <c r="KJ44" s="161">
        <f t="shared" si="427"/>
        <v>0.64</v>
      </c>
      <c r="KK44" s="161">
        <f t="shared" si="428"/>
        <v>0.48000000000000004</v>
      </c>
      <c r="KL44" s="26">
        <f t="shared" si="429"/>
        <v>943.14560000000006</v>
      </c>
      <c r="KN44" s="159">
        <v>16</v>
      </c>
      <c r="KO44" s="160">
        <f t="shared" si="557"/>
        <v>-20.725999999999999</v>
      </c>
      <c r="KP44" s="161">
        <f t="shared" si="430"/>
        <v>-0.12000000000000001</v>
      </c>
      <c r="KQ44" s="161">
        <f t="shared" si="431"/>
        <v>0.64</v>
      </c>
      <c r="KR44" s="161">
        <f t="shared" si="432"/>
        <v>0.48000000000000004</v>
      </c>
      <c r="KS44" s="26">
        <f t="shared" si="433"/>
        <v>270.39679999999998</v>
      </c>
      <c r="KU44" s="159">
        <v>16</v>
      </c>
      <c r="KV44" s="160">
        <f t="shared" si="558"/>
        <v>-13.440000000000001</v>
      </c>
      <c r="KW44" s="161">
        <f t="shared" si="434"/>
        <v>-0.12</v>
      </c>
      <c r="KX44" s="161">
        <f t="shared" si="435"/>
        <v>0.64000000000000012</v>
      </c>
      <c r="KY44" s="161">
        <f t="shared" si="436"/>
        <v>0.48</v>
      </c>
      <c r="KZ44" s="26">
        <f t="shared" si="437"/>
        <v>175.36959999999999</v>
      </c>
      <c r="LB44" s="159">
        <v>16</v>
      </c>
      <c r="LC44" s="160">
        <f t="shared" si="438"/>
        <v>-6.1539999999999999</v>
      </c>
      <c r="LD44" s="161">
        <f t="shared" si="439"/>
        <v>-0.12</v>
      </c>
      <c r="LE44" s="161">
        <f t="shared" si="440"/>
        <v>0.64</v>
      </c>
      <c r="LF44" s="161">
        <f t="shared" si="441"/>
        <v>0.48</v>
      </c>
      <c r="LG44" s="26">
        <f t="shared" si="442"/>
        <v>80.263999999999982</v>
      </c>
      <c r="LI44" s="159">
        <v>16</v>
      </c>
      <c r="LJ44" s="160">
        <f t="shared" si="443"/>
        <v>-28.012</v>
      </c>
      <c r="LK44" s="161">
        <f t="shared" si="444"/>
        <v>-0.12</v>
      </c>
      <c r="LL44" s="161">
        <f t="shared" si="445"/>
        <v>0.64</v>
      </c>
      <c r="LM44" s="161">
        <f t="shared" si="446"/>
        <v>0.48</v>
      </c>
      <c r="LN44" s="26">
        <f t="shared" si="447"/>
        <v>365.53919999999999</v>
      </c>
      <c r="LP44" s="159">
        <v>16</v>
      </c>
      <c r="LQ44" s="160">
        <f t="shared" si="448"/>
        <v>-35.299999999999997</v>
      </c>
      <c r="LR44" s="161">
        <f t="shared" si="449"/>
        <v>-0.12</v>
      </c>
      <c r="LS44" s="161">
        <f t="shared" si="450"/>
        <v>0.63999999999999979</v>
      </c>
      <c r="LT44" s="161">
        <f t="shared" si="451"/>
        <v>0.48</v>
      </c>
      <c r="LU44" s="26">
        <f t="shared" si="452"/>
        <v>460.58399999999995</v>
      </c>
      <c r="LW44" s="159">
        <v>16</v>
      </c>
      <c r="LX44" s="160">
        <f t="shared" si="453"/>
        <v>-42.585999999999999</v>
      </c>
      <c r="LY44" s="161">
        <f t="shared" si="454"/>
        <v>-0.12000000000000001</v>
      </c>
      <c r="LZ44" s="161">
        <f t="shared" si="455"/>
        <v>0.64</v>
      </c>
      <c r="MA44" s="161">
        <f t="shared" si="456"/>
        <v>0.48000000000000004</v>
      </c>
      <c r="MB44" s="26">
        <f t="shared" si="457"/>
        <v>555.66719999999998</v>
      </c>
      <c r="MD44" s="159">
        <v>16</v>
      </c>
      <c r="ME44" s="160">
        <f t="shared" si="458"/>
        <v>-49.874000000000002</v>
      </c>
      <c r="MF44" s="161">
        <f t="shared" si="459"/>
        <v>-0.12000000000000002</v>
      </c>
      <c r="MG44" s="161">
        <f t="shared" si="460"/>
        <v>0.64</v>
      </c>
      <c r="MH44" s="161">
        <f t="shared" si="461"/>
        <v>0.48000000000000009</v>
      </c>
      <c r="MI44" s="26">
        <f t="shared" si="462"/>
        <v>650.72320000000013</v>
      </c>
      <c r="MK44" s="159">
        <v>16</v>
      </c>
      <c r="ML44" s="160">
        <f t="shared" si="463"/>
        <v>-20.725999999999999</v>
      </c>
      <c r="MM44" s="161">
        <f t="shared" si="464"/>
        <v>-0.12000000000000001</v>
      </c>
      <c r="MN44" s="161">
        <f t="shared" si="465"/>
        <v>0.64</v>
      </c>
      <c r="MO44" s="161">
        <f t="shared" si="466"/>
        <v>0.48000000000000004</v>
      </c>
      <c r="MP44" s="26">
        <f t="shared" si="467"/>
        <v>-753.01919999999996</v>
      </c>
      <c r="MR44" s="159">
        <v>16</v>
      </c>
      <c r="MS44" s="160">
        <f t="shared" si="468"/>
        <v>-13.440000000000001</v>
      </c>
      <c r="MT44" s="161">
        <f t="shared" si="469"/>
        <v>-0.12</v>
      </c>
      <c r="MU44" s="161">
        <f t="shared" si="470"/>
        <v>0.64000000000000012</v>
      </c>
      <c r="MV44" s="161">
        <f t="shared" si="471"/>
        <v>0.48</v>
      </c>
      <c r="MW44" s="26">
        <f t="shared" si="472"/>
        <v>-848.07359999999994</v>
      </c>
      <c r="MY44" s="159">
        <v>16</v>
      </c>
      <c r="MZ44" s="160">
        <f t="shared" si="473"/>
        <v>-6.1539999999999999</v>
      </c>
      <c r="NA44" s="161">
        <f t="shared" si="559"/>
        <v>-0.12</v>
      </c>
      <c r="NB44" s="161">
        <f t="shared" si="560"/>
        <v>0.64</v>
      </c>
      <c r="NC44" s="161">
        <f t="shared" si="561"/>
        <v>0.48</v>
      </c>
      <c r="ND44" s="26">
        <f t="shared" si="562"/>
        <v>-943.16319999999996</v>
      </c>
      <c r="NF44" s="159">
        <v>16</v>
      </c>
      <c r="NG44" s="160">
        <f t="shared" si="474"/>
        <v>-28.012</v>
      </c>
      <c r="NH44" s="161">
        <f t="shared" si="475"/>
        <v>-0.12</v>
      </c>
      <c r="NI44" s="161">
        <f t="shared" si="476"/>
        <v>0.64</v>
      </c>
      <c r="NJ44" s="161">
        <f t="shared" si="477"/>
        <v>0.48</v>
      </c>
      <c r="NK44" s="26">
        <f t="shared" si="478"/>
        <v>-657.90559999999994</v>
      </c>
      <c r="NM44" s="159">
        <v>16</v>
      </c>
      <c r="NN44" s="160">
        <f t="shared" si="479"/>
        <v>-35.299999999999997</v>
      </c>
      <c r="NO44" s="161">
        <f t="shared" si="480"/>
        <v>-0.12</v>
      </c>
      <c r="NP44" s="161">
        <f t="shared" si="481"/>
        <v>0.63999999999999979</v>
      </c>
      <c r="NQ44" s="161">
        <f t="shared" si="482"/>
        <v>0.48</v>
      </c>
      <c r="NR44" s="26">
        <f t="shared" si="483"/>
        <v>-562.81279999999992</v>
      </c>
      <c r="NT44" s="159">
        <v>16</v>
      </c>
      <c r="NU44" s="160">
        <f t="shared" si="484"/>
        <v>-42.585999999999999</v>
      </c>
      <c r="NV44" s="161">
        <f t="shared" si="485"/>
        <v>-0.12000000000000001</v>
      </c>
      <c r="NW44" s="161">
        <f t="shared" si="486"/>
        <v>0.64</v>
      </c>
      <c r="NX44" s="161">
        <f t="shared" si="487"/>
        <v>0.48000000000000004</v>
      </c>
      <c r="NY44" s="26">
        <f t="shared" si="488"/>
        <v>-467.79200000000003</v>
      </c>
      <c r="OA44" s="159">
        <v>16</v>
      </c>
      <c r="OB44" s="160">
        <f t="shared" si="489"/>
        <v>-49.874000000000002</v>
      </c>
      <c r="OC44" s="161">
        <f t="shared" si="490"/>
        <v>-0.12000000000000002</v>
      </c>
      <c r="OD44" s="161">
        <f t="shared" si="491"/>
        <v>0.64</v>
      </c>
      <c r="OE44" s="161">
        <f t="shared" si="492"/>
        <v>0.48000000000000009</v>
      </c>
      <c r="OF44" s="26">
        <f t="shared" si="493"/>
        <v>-372.66559999999998</v>
      </c>
      <c r="OH44" s="159">
        <v>16</v>
      </c>
      <c r="OI44" s="160">
        <f t="shared" si="494"/>
        <v>35.299999999999997</v>
      </c>
      <c r="OJ44" s="161">
        <f t="shared" si="495"/>
        <v>-0.12</v>
      </c>
      <c r="OK44" s="161">
        <f t="shared" si="496"/>
        <v>0.63999999999999979</v>
      </c>
      <c r="OL44" s="161">
        <f t="shared" si="497"/>
        <v>0.48</v>
      </c>
      <c r="OM44" s="26">
        <f t="shared" si="498"/>
        <v>-460.58399999999995</v>
      </c>
      <c r="OO44" s="159">
        <v>16</v>
      </c>
      <c r="OP44" s="160">
        <f t="shared" si="499"/>
        <v>42.585999999999999</v>
      </c>
      <c r="OQ44" s="161">
        <f t="shared" si="500"/>
        <v>-0.12000000000000001</v>
      </c>
      <c r="OR44" s="161">
        <f t="shared" si="501"/>
        <v>0.64</v>
      </c>
      <c r="OS44" s="161">
        <f t="shared" si="502"/>
        <v>0.48000000000000004</v>
      </c>
      <c r="OT44" s="26">
        <f t="shared" si="503"/>
        <v>-555.67040000000009</v>
      </c>
      <c r="OV44" s="159">
        <v>16</v>
      </c>
      <c r="OW44" s="160">
        <f t="shared" si="504"/>
        <v>49.874000000000002</v>
      </c>
      <c r="OX44" s="161">
        <f t="shared" si="505"/>
        <v>-0.12000000000000002</v>
      </c>
      <c r="OY44" s="161">
        <f t="shared" si="506"/>
        <v>0.64</v>
      </c>
      <c r="OZ44" s="161">
        <f t="shared" si="507"/>
        <v>0.48000000000000009</v>
      </c>
      <c r="PA44" s="26">
        <f t="shared" si="508"/>
        <v>-650.74720000000002</v>
      </c>
      <c r="PC44" s="159">
        <v>16</v>
      </c>
      <c r="PD44" s="160">
        <f t="shared" si="563"/>
        <v>28.012</v>
      </c>
      <c r="PE44" s="161">
        <f t="shared" si="509"/>
        <v>-0.12</v>
      </c>
      <c r="PF44" s="161">
        <f t="shared" si="510"/>
        <v>0.64</v>
      </c>
      <c r="PG44" s="161">
        <f t="shared" si="511"/>
        <v>0.48</v>
      </c>
      <c r="PH44" s="26">
        <f t="shared" si="512"/>
        <v>-365.53440000000001</v>
      </c>
      <c r="PJ44" s="159">
        <v>16</v>
      </c>
      <c r="PK44" s="160">
        <f t="shared" si="564"/>
        <v>20.728000000000002</v>
      </c>
      <c r="PL44" s="161">
        <f t="shared" si="513"/>
        <v>-0.11999999999999998</v>
      </c>
      <c r="PM44" s="161">
        <f t="shared" si="514"/>
        <v>0.64</v>
      </c>
      <c r="PN44" s="161">
        <f t="shared" si="515"/>
        <v>0.47999999999999993</v>
      </c>
      <c r="PO44" s="26">
        <f t="shared" si="516"/>
        <v>-270.42239999999998</v>
      </c>
      <c r="PQ44" s="159">
        <v>16</v>
      </c>
      <c r="PR44" s="160">
        <f t="shared" si="517"/>
        <v>13.437999999999999</v>
      </c>
      <c r="PS44" s="161">
        <f t="shared" si="518"/>
        <v>-0.12000000000000001</v>
      </c>
      <c r="PT44" s="161">
        <f t="shared" si="519"/>
        <v>0.64</v>
      </c>
      <c r="PU44" s="161">
        <f t="shared" si="520"/>
        <v>0.48000000000000004</v>
      </c>
      <c r="PV44" s="26">
        <f t="shared" si="521"/>
        <v>-175.36959999999999</v>
      </c>
      <c r="PX44" s="159">
        <v>16</v>
      </c>
      <c r="PY44" s="160">
        <f t="shared" si="522"/>
        <v>6.1520000000000001</v>
      </c>
      <c r="PZ44" s="161">
        <f t="shared" si="523"/>
        <v>-0.12000000000000001</v>
      </c>
      <c r="QA44" s="161">
        <f t="shared" si="524"/>
        <v>0.64</v>
      </c>
      <c r="QB44" s="161">
        <f t="shared" si="525"/>
        <v>0.48000000000000004</v>
      </c>
      <c r="QC44" s="26">
        <f t="shared" si="526"/>
        <v>-80.249599999999987</v>
      </c>
      <c r="QE44" s="159">
        <v>3</v>
      </c>
      <c r="QF44" s="162">
        <v>1</v>
      </c>
      <c r="QG44" s="304" t="s">
        <v>18</v>
      </c>
      <c r="QH44" s="12">
        <v>-60</v>
      </c>
      <c r="QI44" s="161">
        <f>(($F$16-$Z$8)*($F$16-$AD$8))/(($V$8-$Z$8)*($V$8-$AD$8))</f>
        <v>-1.2623043467130538E-2</v>
      </c>
      <c r="QJ44" s="161">
        <f>(($F$16-$V$8)*($F$16-$AD$8))/(($Z$8-$V$8)*($Z$8-$AD$8))</f>
        <v>5.1163907279995952E-2</v>
      </c>
      <c r="QK44" s="161">
        <f>(($F$16-$V$8)*($F$16-$Z$8))/(($AD$8-$V$8)*($AD$8-$Z$8))</f>
        <v>0.96145913618713463</v>
      </c>
      <c r="QL44" s="92">
        <f>QI44*$X$8+QJ44*$AB$8+QK44*$AF$8</f>
        <v>414.03699773038949</v>
      </c>
      <c r="QM44" s="16">
        <f>$V$8</f>
        <v>406.67</v>
      </c>
      <c r="QN44" s="16">
        <f>$AF$8</f>
        <v>402.13</v>
      </c>
      <c r="QO44" s="167">
        <f t="shared" si="565"/>
        <v>2.4031668799026483E-2</v>
      </c>
      <c r="QP44" s="34"/>
      <c r="QQ44" s="159">
        <v>3</v>
      </c>
      <c r="QR44" s="162">
        <v>1</v>
      </c>
      <c r="QS44" s="304" t="s">
        <v>18</v>
      </c>
      <c r="QT44" s="12">
        <v>-60</v>
      </c>
      <c r="QU44" s="161">
        <f>(($F$16-$AT$8)*($F$16-$AX$8))/(($AP$8-$AT$8)*($AP$8-$AX$8))</f>
        <v>-3.7911033514166199E-2</v>
      </c>
      <c r="QV44" s="161">
        <f>(($F$16-$AP$8)*($F$16-$AX$8))/(($AT$8-$AP$8)*($AT$8-$AX$8))</f>
        <v>0.15847576840850805</v>
      </c>
      <c r="QW44" s="161">
        <f>(($F$16-$AP$8)*($F$16-$AT$8))/(($AX$8-$AP$8)*($AX$8-$AT$8))</f>
        <v>0.87943526510565806</v>
      </c>
      <c r="QX44" s="92">
        <f>QU44*$AR$8+QV44*$AV$8+QW44*$AZ$8</f>
        <v>464.71160679250841</v>
      </c>
      <c r="QY44" s="16">
        <f>$AP$8</f>
        <v>127.52</v>
      </c>
      <c r="QZ44" s="16">
        <f>$AZ$8</f>
        <v>415.98</v>
      </c>
      <c r="RA44" s="167">
        <f t="shared" si="566"/>
        <v>2.1411128653910788E-2</v>
      </c>
    </row>
    <row r="45" spans="2:469" ht="15" customHeight="1">
      <c r="B45" s="322"/>
      <c r="C45" s="321"/>
      <c r="D45" s="321"/>
      <c r="E45" s="180" t="s">
        <v>324</v>
      </c>
      <c r="F45" s="169"/>
      <c r="G45" s="175" t="s">
        <v>299</v>
      </c>
      <c r="H45" s="176">
        <v>12</v>
      </c>
      <c r="I45" s="177" t="str">
        <f>I43</f>
        <v>-</v>
      </c>
      <c r="J45" s="177" t="str">
        <f>IF(ISBLANK(F45),"-",(IF(AND(F45&lt;=Input!$D$14,F45&gt;=Input!$D$17),"aprovado","reprovado")))</f>
        <v>-</v>
      </c>
      <c r="K45" s="177" t="str">
        <f>IF(ISBLANK(F45),"-",(IF(OR(F45&lt;Flange!$K$6,F45&gt;Flange!$L$6),"reprovado","aprovado")))</f>
        <v>-</v>
      </c>
      <c r="L45" s="3" t="s">
        <v>318</v>
      </c>
      <c r="M45" s="317"/>
      <c r="O45" s="159">
        <v>41</v>
      </c>
      <c r="P45" s="164" t="s">
        <v>151</v>
      </c>
      <c r="Q45" s="164" t="s">
        <v>319</v>
      </c>
      <c r="R45" s="12">
        <v>-180</v>
      </c>
      <c r="S45" s="164" t="s">
        <v>299</v>
      </c>
      <c r="T45" s="192">
        <v>11000</v>
      </c>
      <c r="U45" s="8" t="s">
        <v>71</v>
      </c>
      <c r="V45" s="101">
        <f>Gooseneck!$M$89</f>
        <v>-662.58</v>
      </c>
      <c r="W45" s="111" t="s">
        <v>72</v>
      </c>
      <c r="X45" s="101">
        <v>0</v>
      </c>
      <c r="Y45" s="111" t="s">
        <v>72</v>
      </c>
      <c r="Z45" s="101">
        <f>Gooseneck!$M$92</f>
        <v>-331.29</v>
      </c>
      <c r="AA45" s="111" t="s">
        <v>72</v>
      </c>
      <c r="AB45" s="101">
        <f>Gooseneck!$O$92</f>
        <v>417.13</v>
      </c>
      <c r="AC45" s="111" t="s">
        <v>72</v>
      </c>
      <c r="AD45" s="101">
        <v>0</v>
      </c>
      <c r="AE45" s="111" t="s">
        <v>72</v>
      </c>
      <c r="AF45" s="101">
        <f>Gooseneck!$O$74</f>
        <v>632.61</v>
      </c>
      <c r="AG45" s="165" t="s">
        <v>72</v>
      </c>
      <c r="AH45" s="166"/>
      <c r="AI45" s="159">
        <v>41</v>
      </c>
      <c r="AJ45" s="164" t="s">
        <v>151</v>
      </c>
      <c r="AK45" s="164" t="s">
        <v>319</v>
      </c>
      <c r="AL45" s="12">
        <v>-180</v>
      </c>
      <c r="AM45" s="164" t="s">
        <v>299</v>
      </c>
      <c r="AN45" s="192">
        <v>11000</v>
      </c>
      <c r="AO45" s="8" t="s">
        <v>71</v>
      </c>
      <c r="AP45" s="101">
        <f>'Conector@11000 psi'!$M$89</f>
        <v>-212.93</v>
      </c>
      <c r="AQ45" s="111" t="s">
        <v>72</v>
      </c>
      <c r="AR45" s="101">
        <v>0</v>
      </c>
      <c r="AS45" s="111" t="s">
        <v>72</v>
      </c>
      <c r="AT45" s="101">
        <f>'Conector@11000 psi'!$M$92</f>
        <v>-106.465</v>
      </c>
      <c r="AU45" s="111" t="s">
        <v>72</v>
      </c>
      <c r="AV45" s="101">
        <f>'Conector@11000 psi'!$O$92</f>
        <v>347.28</v>
      </c>
      <c r="AW45" s="111" t="s">
        <v>72</v>
      </c>
      <c r="AX45" s="101">
        <v>0</v>
      </c>
      <c r="AY45" s="111" t="s">
        <v>72</v>
      </c>
      <c r="AZ45" s="101">
        <f>'Conector@11000 psi'!$O$74</f>
        <v>694.6</v>
      </c>
      <c r="BA45" s="165" t="s">
        <v>72</v>
      </c>
      <c r="BB45" s="183"/>
      <c r="BC45" s="159">
        <v>17</v>
      </c>
      <c r="BD45" s="160">
        <f t="shared" si="527"/>
        <v>40.987499999999997</v>
      </c>
      <c r="BE45" s="161">
        <f t="shared" si="285"/>
        <v>-0.125</v>
      </c>
      <c r="BF45" s="161">
        <f t="shared" si="286"/>
        <v>0.75</v>
      </c>
      <c r="BG45" s="161">
        <f t="shared" si="287"/>
        <v>0.375</v>
      </c>
      <c r="BH45" s="26">
        <f t="shared" si="288"/>
        <v>534.82499999999993</v>
      </c>
      <c r="BJ45" s="159">
        <v>17</v>
      </c>
      <c r="BK45" s="160">
        <f t="shared" si="528"/>
        <v>50.097499999999997</v>
      </c>
      <c r="BL45" s="161">
        <f t="shared" si="289"/>
        <v>-0.125</v>
      </c>
      <c r="BM45" s="161">
        <f t="shared" si="290"/>
        <v>0.75000000000000011</v>
      </c>
      <c r="BN45" s="161">
        <f t="shared" si="291"/>
        <v>0.37500000000000006</v>
      </c>
      <c r="BO45" s="26">
        <f t="shared" si="292"/>
        <v>445.68750000000006</v>
      </c>
      <c r="BQ45" s="159">
        <v>17</v>
      </c>
      <c r="BR45" s="160">
        <f t="shared" si="529"/>
        <v>59.204999999999998</v>
      </c>
      <c r="BS45" s="161">
        <f t="shared" si="293"/>
        <v>-0.125</v>
      </c>
      <c r="BT45" s="161">
        <f t="shared" si="294"/>
        <v>0.75</v>
      </c>
      <c r="BU45" s="161">
        <f t="shared" si="295"/>
        <v>0.375</v>
      </c>
      <c r="BV45" s="26">
        <f t="shared" si="296"/>
        <v>356.52825000000001</v>
      </c>
      <c r="BX45" s="159">
        <v>17</v>
      </c>
      <c r="BY45" s="160">
        <f t="shared" si="530"/>
        <v>31.88</v>
      </c>
      <c r="BZ45" s="161">
        <f t="shared" si="297"/>
        <v>-0.125</v>
      </c>
      <c r="CA45" s="161">
        <f t="shared" si="298"/>
        <v>0.75000000000000011</v>
      </c>
      <c r="CB45" s="161">
        <f t="shared" si="299"/>
        <v>0.37500000000000006</v>
      </c>
      <c r="CC45" s="26">
        <f t="shared" si="300"/>
        <v>623.97000000000014</v>
      </c>
      <c r="CE45" s="159">
        <v>17</v>
      </c>
      <c r="CF45" s="160">
        <f t="shared" si="531"/>
        <v>22.772500000000001</v>
      </c>
      <c r="CG45" s="161">
        <f t="shared" si="301"/>
        <v>-0.125</v>
      </c>
      <c r="CH45" s="161">
        <f t="shared" si="302"/>
        <v>0.75</v>
      </c>
      <c r="CI45" s="161">
        <f t="shared" si="303"/>
        <v>0.375</v>
      </c>
      <c r="CJ45" s="26">
        <f t="shared" si="304"/>
        <v>713.12249999999995</v>
      </c>
      <c r="CL45" s="159">
        <v>17</v>
      </c>
      <c r="CM45" s="160">
        <f t="shared" si="532"/>
        <v>13.6625</v>
      </c>
      <c r="CN45" s="161">
        <f t="shared" si="305"/>
        <v>-0.125</v>
      </c>
      <c r="CO45" s="161">
        <f t="shared" si="306"/>
        <v>0.74999999999999989</v>
      </c>
      <c r="CP45" s="161">
        <f t="shared" si="307"/>
        <v>0.37499999999999994</v>
      </c>
      <c r="CQ45" s="26">
        <f t="shared" si="308"/>
        <v>802.24499999999989</v>
      </c>
      <c r="CS45" s="159">
        <v>17</v>
      </c>
      <c r="CT45" s="160">
        <f t="shared" si="533"/>
        <v>4.5549999999999997</v>
      </c>
      <c r="CU45" s="161">
        <f t="shared" si="309"/>
        <v>-0.125</v>
      </c>
      <c r="CV45" s="161">
        <f t="shared" si="310"/>
        <v>0.75</v>
      </c>
      <c r="CW45" s="161">
        <f t="shared" si="311"/>
        <v>0.375</v>
      </c>
      <c r="CX45" s="26">
        <f t="shared" si="312"/>
        <v>891.375</v>
      </c>
      <c r="CZ45" s="159">
        <v>17</v>
      </c>
      <c r="DA45" s="160">
        <f t="shared" si="534"/>
        <v>-22.772500000000001</v>
      </c>
      <c r="DB45" s="161">
        <f t="shared" si="313"/>
        <v>-0.125</v>
      </c>
      <c r="DC45" s="161">
        <f t="shared" si="314"/>
        <v>0.75</v>
      </c>
      <c r="DD45" s="161">
        <f t="shared" si="315"/>
        <v>0.375</v>
      </c>
      <c r="DE45" s="26">
        <f t="shared" si="316"/>
        <v>222.81</v>
      </c>
      <c r="DG45" s="159">
        <v>17</v>
      </c>
      <c r="DH45" s="160">
        <f t="shared" si="535"/>
        <v>-13.6625</v>
      </c>
      <c r="DI45" s="161">
        <f t="shared" si="536"/>
        <v>-0.125</v>
      </c>
      <c r="DJ45" s="161">
        <f t="shared" si="537"/>
        <v>0.74999999999999989</v>
      </c>
      <c r="DK45" s="161">
        <f t="shared" si="317"/>
        <v>0.37499999999999994</v>
      </c>
      <c r="DL45" s="26">
        <f t="shared" si="538"/>
        <v>133.67999999999998</v>
      </c>
      <c r="DM45" s="34"/>
      <c r="DN45" s="159">
        <v>17</v>
      </c>
      <c r="DO45" s="160">
        <f t="shared" si="539"/>
        <v>-4.5549999999999997</v>
      </c>
      <c r="DP45" s="161">
        <f t="shared" si="318"/>
        <v>-0.125</v>
      </c>
      <c r="DQ45" s="161">
        <f t="shared" si="319"/>
        <v>0.75</v>
      </c>
      <c r="DR45" s="161">
        <f t="shared" si="320"/>
        <v>0.375</v>
      </c>
      <c r="DS45" s="26">
        <f t="shared" si="321"/>
        <v>44.568749999999994</v>
      </c>
      <c r="DT45" s="34"/>
      <c r="DU45" s="159">
        <v>17</v>
      </c>
      <c r="DV45" s="160">
        <f t="shared" si="540"/>
        <v>-31.88</v>
      </c>
      <c r="DW45" s="161">
        <f t="shared" si="322"/>
        <v>-0.125</v>
      </c>
      <c r="DX45" s="161">
        <f t="shared" si="323"/>
        <v>0.75000000000000011</v>
      </c>
      <c r="DY45" s="161">
        <f t="shared" si="324"/>
        <v>0.37500000000000006</v>
      </c>
      <c r="DZ45" s="26">
        <f t="shared" si="325"/>
        <v>311.97750000000008</v>
      </c>
      <c r="EA45" s="34"/>
      <c r="EB45" s="159">
        <v>17</v>
      </c>
      <c r="EC45" s="160">
        <f t="shared" si="541"/>
        <v>-40.987499999999997</v>
      </c>
      <c r="ED45" s="161">
        <f t="shared" si="326"/>
        <v>-0.125</v>
      </c>
      <c r="EE45" s="161">
        <f t="shared" si="327"/>
        <v>0.75</v>
      </c>
      <c r="EF45" s="161">
        <f t="shared" si="328"/>
        <v>0.375</v>
      </c>
      <c r="EG45" s="26">
        <f t="shared" si="329"/>
        <v>401.1</v>
      </c>
      <c r="EH45" s="34"/>
      <c r="EI45" s="159">
        <v>17</v>
      </c>
      <c r="EJ45" s="160">
        <f t="shared" si="542"/>
        <v>-50.097499999999997</v>
      </c>
      <c r="EK45" s="161">
        <f t="shared" si="330"/>
        <v>-0.125</v>
      </c>
      <c r="EL45" s="161">
        <f t="shared" si="331"/>
        <v>0.75000000000000011</v>
      </c>
      <c r="EM45" s="161">
        <f t="shared" si="332"/>
        <v>0.37500000000000006</v>
      </c>
      <c r="EN45" s="26">
        <f t="shared" si="333"/>
        <v>490.24500000000006</v>
      </c>
      <c r="EP45" s="159">
        <v>17</v>
      </c>
      <c r="EQ45" s="160">
        <f t="shared" si="334"/>
        <v>-59.204999999999998</v>
      </c>
      <c r="ER45" s="161">
        <f t="shared" si="335"/>
        <v>-0.125</v>
      </c>
      <c r="ES45" s="161">
        <f t="shared" si="336"/>
        <v>0.75</v>
      </c>
      <c r="ET45" s="161">
        <f t="shared" si="337"/>
        <v>0.375</v>
      </c>
      <c r="EU45" s="26">
        <f t="shared" si="338"/>
        <v>579.40499999999997</v>
      </c>
      <c r="EW45" s="159">
        <v>17</v>
      </c>
      <c r="EX45" s="160">
        <f t="shared" si="339"/>
        <v>-22.772500000000001</v>
      </c>
      <c r="EY45" s="161">
        <f t="shared" si="340"/>
        <v>-0.125</v>
      </c>
      <c r="EZ45" s="161">
        <f t="shared" si="341"/>
        <v>0.75</v>
      </c>
      <c r="FA45" s="161">
        <f t="shared" si="342"/>
        <v>0.375</v>
      </c>
      <c r="FB45" s="26">
        <f>EY45*$AR$19+EZ45*$AV$19+FA45*$AZ$19</f>
        <v>-713.09249999999997</v>
      </c>
      <c r="FD45" s="159">
        <v>17</v>
      </c>
      <c r="FE45" s="160">
        <f t="shared" si="344"/>
        <v>-13.6625</v>
      </c>
      <c r="FF45" s="161">
        <f t="shared" si="345"/>
        <v>-0.125</v>
      </c>
      <c r="FG45" s="161">
        <f t="shared" si="346"/>
        <v>0.74999999999999989</v>
      </c>
      <c r="FH45" s="161">
        <f t="shared" si="347"/>
        <v>0.37499999999999994</v>
      </c>
      <c r="FI45" s="26">
        <f t="shared" si="348"/>
        <v>-802.21874999999989</v>
      </c>
      <c r="FK45" s="159">
        <v>17</v>
      </c>
      <c r="FL45" s="160">
        <f t="shared" si="349"/>
        <v>-4.5549999999999997</v>
      </c>
      <c r="FM45" s="161">
        <f t="shared" si="350"/>
        <v>-0.125</v>
      </c>
      <c r="FN45" s="161">
        <f t="shared" si="351"/>
        <v>0.75</v>
      </c>
      <c r="FO45" s="161">
        <f t="shared" si="352"/>
        <v>0.375</v>
      </c>
      <c r="FP45" s="26">
        <f t="shared" si="353"/>
        <v>-891.3599999999999</v>
      </c>
      <c r="FR45" s="159">
        <v>17</v>
      </c>
      <c r="FS45" s="160">
        <f t="shared" si="543"/>
        <v>-31.88</v>
      </c>
      <c r="FT45" s="161">
        <f t="shared" si="354"/>
        <v>-0.125</v>
      </c>
      <c r="FU45" s="161">
        <f t="shared" si="355"/>
        <v>0.75000000000000011</v>
      </c>
      <c r="FV45" s="161">
        <f t="shared" si="356"/>
        <v>0.37500000000000006</v>
      </c>
      <c r="FW45" s="26">
        <f t="shared" si="357"/>
        <v>-623.93625000000009</v>
      </c>
      <c r="FY45" s="159">
        <v>17</v>
      </c>
      <c r="FZ45" s="160">
        <f t="shared" si="544"/>
        <v>-40.987499999999997</v>
      </c>
      <c r="GA45" s="161">
        <f t="shared" si="545"/>
        <v>-0.125</v>
      </c>
      <c r="GB45" s="161">
        <f t="shared" si="546"/>
        <v>0.75</v>
      </c>
      <c r="GC45" s="161">
        <f t="shared" si="547"/>
        <v>0.375</v>
      </c>
      <c r="GD45" s="26">
        <f t="shared" si="548"/>
        <v>-534.82499999999993</v>
      </c>
      <c r="GF45" s="159">
        <v>17</v>
      </c>
      <c r="GG45" s="160">
        <f t="shared" si="549"/>
        <v>-50.097499999999997</v>
      </c>
      <c r="GH45" s="161">
        <f t="shared" si="358"/>
        <v>-0.125</v>
      </c>
      <c r="GI45" s="161">
        <f t="shared" si="359"/>
        <v>0.75000000000000011</v>
      </c>
      <c r="GJ45" s="161">
        <f t="shared" si="360"/>
        <v>0.37500000000000006</v>
      </c>
      <c r="GK45" s="26">
        <f t="shared" si="361"/>
        <v>-445.68750000000006</v>
      </c>
      <c r="GM45" s="159">
        <v>17</v>
      </c>
      <c r="GN45" s="160">
        <f t="shared" si="550"/>
        <v>-59.204999999999998</v>
      </c>
      <c r="GO45" s="161">
        <f t="shared" si="362"/>
        <v>-0.125</v>
      </c>
      <c r="GP45" s="161">
        <f t="shared" si="363"/>
        <v>0.75</v>
      </c>
      <c r="GQ45" s="161">
        <f t="shared" si="364"/>
        <v>0.375</v>
      </c>
      <c r="GR45" s="26">
        <f t="shared" si="365"/>
        <v>-356.55</v>
      </c>
      <c r="GT45" s="159">
        <v>17</v>
      </c>
      <c r="GU45" s="160">
        <f t="shared" si="551"/>
        <v>40.987499999999997</v>
      </c>
      <c r="GV45" s="161">
        <f t="shared" si="366"/>
        <v>-0.125</v>
      </c>
      <c r="GW45" s="161">
        <f t="shared" si="367"/>
        <v>0.75</v>
      </c>
      <c r="GX45" s="161">
        <f t="shared" si="368"/>
        <v>0.375</v>
      </c>
      <c r="GY45" s="26">
        <f t="shared" si="369"/>
        <v>-401.09999999999997</v>
      </c>
      <c r="HA45" s="159">
        <v>17</v>
      </c>
      <c r="HB45" s="160">
        <f t="shared" si="552"/>
        <v>50.097499999999997</v>
      </c>
      <c r="HC45" s="161">
        <f t="shared" si="370"/>
        <v>-0.125</v>
      </c>
      <c r="HD45" s="161">
        <f t="shared" si="371"/>
        <v>0.75000000000000011</v>
      </c>
      <c r="HE45" s="161">
        <f t="shared" si="372"/>
        <v>0.37500000000000006</v>
      </c>
      <c r="HF45" s="26">
        <f t="shared" si="373"/>
        <v>-490.2337500000001</v>
      </c>
      <c r="HH45" s="159">
        <v>17</v>
      </c>
      <c r="HI45" s="160">
        <f t="shared" si="374"/>
        <v>59.204999999999998</v>
      </c>
      <c r="HJ45" s="161">
        <f t="shared" si="375"/>
        <v>-0.125</v>
      </c>
      <c r="HK45" s="161">
        <f t="shared" si="376"/>
        <v>0.75</v>
      </c>
      <c r="HL45" s="161">
        <f t="shared" si="377"/>
        <v>0.375</v>
      </c>
      <c r="HM45" s="26">
        <f t="shared" si="378"/>
        <v>-579.40499999999997</v>
      </c>
      <c r="HO45" s="159">
        <v>17</v>
      </c>
      <c r="HP45" s="160">
        <f t="shared" si="553"/>
        <v>31.88</v>
      </c>
      <c r="HQ45" s="161">
        <f t="shared" si="379"/>
        <v>-0.125</v>
      </c>
      <c r="HR45" s="161">
        <f t="shared" si="380"/>
        <v>0.75000000000000011</v>
      </c>
      <c r="HS45" s="161">
        <f t="shared" si="381"/>
        <v>0.37500000000000006</v>
      </c>
      <c r="HT45" s="26">
        <f t="shared" si="382"/>
        <v>-311.98125000000005</v>
      </c>
      <c r="HV45" s="159">
        <v>17</v>
      </c>
      <c r="HW45" s="160">
        <f t="shared" si="554"/>
        <v>22.772500000000001</v>
      </c>
      <c r="HX45" s="161">
        <f t="shared" si="383"/>
        <v>-0.125</v>
      </c>
      <c r="HY45" s="161">
        <f t="shared" si="384"/>
        <v>0.75</v>
      </c>
      <c r="HZ45" s="161">
        <f t="shared" si="385"/>
        <v>0.375</v>
      </c>
      <c r="IA45" s="26">
        <f t="shared" si="386"/>
        <v>-222.84</v>
      </c>
      <c r="IC45" s="159">
        <v>17</v>
      </c>
      <c r="ID45" s="160">
        <f t="shared" si="387"/>
        <v>13.6625</v>
      </c>
      <c r="IE45" s="161">
        <f t="shared" si="388"/>
        <v>-0.125</v>
      </c>
      <c r="IF45" s="161">
        <f t="shared" si="389"/>
        <v>0.74999999999999989</v>
      </c>
      <c r="IG45" s="161">
        <f t="shared" si="390"/>
        <v>0.37499999999999994</v>
      </c>
      <c r="IH45" s="26">
        <f t="shared" si="391"/>
        <v>-133.70249999999999</v>
      </c>
      <c r="IJ45" s="159">
        <v>17</v>
      </c>
      <c r="IK45" s="160">
        <f t="shared" si="392"/>
        <v>4.5549999999999997</v>
      </c>
      <c r="IL45" s="161">
        <f t="shared" si="393"/>
        <v>-0.125</v>
      </c>
      <c r="IM45" s="161">
        <f t="shared" si="394"/>
        <v>0.75</v>
      </c>
      <c r="IN45" s="161">
        <f t="shared" si="395"/>
        <v>0.375</v>
      </c>
      <c r="IO45" s="26">
        <f t="shared" si="396"/>
        <v>-44.58</v>
      </c>
      <c r="IQ45" s="159">
        <v>17</v>
      </c>
      <c r="IR45" s="160">
        <f t="shared" si="397"/>
        <v>44.125</v>
      </c>
      <c r="IS45" s="161">
        <f t="shared" si="398"/>
        <v>-0.125</v>
      </c>
      <c r="IT45" s="161">
        <f t="shared" si="399"/>
        <v>0.75</v>
      </c>
      <c r="IU45" s="161">
        <f t="shared" si="400"/>
        <v>0.375</v>
      </c>
      <c r="IV45" s="26">
        <f t="shared" si="401"/>
        <v>596.16750000000002</v>
      </c>
      <c r="IX45" s="159">
        <v>17</v>
      </c>
      <c r="IY45" s="160">
        <f t="shared" si="402"/>
        <v>53.232500000000002</v>
      </c>
      <c r="IZ45" s="161">
        <f t="shared" si="403"/>
        <v>-0.125</v>
      </c>
      <c r="JA45" s="161">
        <f t="shared" si="404"/>
        <v>0.75</v>
      </c>
      <c r="JB45" s="161">
        <f t="shared" si="405"/>
        <v>0.375</v>
      </c>
      <c r="JC45" s="26">
        <f t="shared" si="406"/>
        <v>507.09749999999997</v>
      </c>
      <c r="JE45" s="159">
        <v>17</v>
      </c>
      <c r="JF45" s="160">
        <f t="shared" si="555"/>
        <v>62.342500000000001</v>
      </c>
      <c r="JG45" s="161">
        <f t="shared" si="407"/>
        <v>-0.125</v>
      </c>
      <c r="JH45" s="161">
        <f t="shared" si="408"/>
        <v>0.75</v>
      </c>
      <c r="JI45" s="161">
        <f t="shared" si="409"/>
        <v>0.375</v>
      </c>
      <c r="JJ45" s="26">
        <f t="shared" si="410"/>
        <v>417.94124999999997</v>
      </c>
      <c r="JL45" s="159">
        <v>17</v>
      </c>
      <c r="JM45" s="160">
        <f t="shared" si="411"/>
        <v>35.015000000000001</v>
      </c>
      <c r="JN45" s="161">
        <f t="shared" si="412"/>
        <v>-0.125</v>
      </c>
      <c r="JO45" s="161">
        <f t="shared" si="413"/>
        <v>0.75000000000000011</v>
      </c>
      <c r="JP45" s="161">
        <f t="shared" si="414"/>
        <v>0.37500000000000006</v>
      </c>
      <c r="JQ45" s="26">
        <f t="shared" si="415"/>
        <v>685.35</v>
      </c>
      <c r="JS45" s="159">
        <v>17</v>
      </c>
      <c r="JT45" s="160">
        <f t="shared" si="416"/>
        <v>25.91</v>
      </c>
      <c r="JU45" s="161">
        <f t="shared" si="417"/>
        <v>-0.125</v>
      </c>
      <c r="JV45" s="161">
        <f t="shared" si="418"/>
        <v>0.75</v>
      </c>
      <c r="JW45" s="161">
        <f t="shared" si="419"/>
        <v>0.375</v>
      </c>
      <c r="JX45" s="26">
        <f t="shared" si="420"/>
        <v>774.50624999999991</v>
      </c>
      <c r="JZ45" s="159">
        <v>17</v>
      </c>
      <c r="KA45" s="160">
        <f t="shared" si="556"/>
        <v>16.797499999999999</v>
      </c>
      <c r="KB45" s="161">
        <f t="shared" si="421"/>
        <v>-0.125</v>
      </c>
      <c r="KC45" s="161">
        <f t="shared" si="422"/>
        <v>0.75</v>
      </c>
      <c r="KD45" s="161">
        <f t="shared" si="423"/>
        <v>0.375</v>
      </c>
      <c r="KE45" s="26">
        <f t="shared" si="424"/>
        <v>863.62500000000011</v>
      </c>
      <c r="KG45" s="159">
        <v>17</v>
      </c>
      <c r="KH45" s="160">
        <f t="shared" si="425"/>
        <v>7.69</v>
      </c>
      <c r="KI45" s="161">
        <f t="shared" si="426"/>
        <v>-0.125</v>
      </c>
      <c r="KJ45" s="161">
        <f t="shared" si="427"/>
        <v>0.74999999999999989</v>
      </c>
      <c r="KK45" s="161">
        <f t="shared" si="428"/>
        <v>0.37499999999999994</v>
      </c>
      <c r="KL45" s="26">
        <f t="shared" si="429"/>
        <v>952.73249999999985</v>
      </c>
      <c r="KN45" s="159">
        <v>17</v>
      </c>
      <c r="KO45" s="160">
        <f t="shared" si="557"/>
        <v>-25.907499999999999</v>
      </c>
      <c r="KP45" s="161">
        <f t="shared" si="430"/>
        <v>-0.125</v>
      </c>
      <c r="KQ45" s="161">
        <f t="shared" si="431"/>
        <v>0.75</v>
      </c>
      <c r="KR45" s="161">
        <f t="shared" si="432"/>
        <v>0.375</v>
      </c>
      <c r="KS45" s="26">
        <f t="shared" si="433"/>
        <v>253.49249999999998</v>
      </c>
      <c r="KU45" s="159">
        <v>17</v>
      </c>
      <c r="KV45" s="160">
        <f t="shared" si="558"/>
        <v>-16.8</v>
      </c>
      <c r="KW45" s="161">
        <f t="shared" si="434"/>
        <v>-0.125</v>
      </c>
      <c r="KX45" s="161">
        <f t="shared" si="435"/>
        <v>0.75000000000000011</v>
      </c>
      <c r="KY45" s="161">
        <f t="shared" si="436"/>
        <v>0.37500000000000006</v>
      </c>
      <c r="KZ45" s="26">
        <f t="shared" si="437"/>
        <v>164.40750000000003</v>
      </c>
      <c r="LB45" s="159">
        <v>17</v>
      </c>
      <c r="LC45" s="160">
        <f t="shared" si="438"/>
        <v>-7.6924999999999999</v>
      </c>
      <c r="LD45" s="161">
        <f t="shared" si="439"/>
        <v>-0.125</v>
      </c>
      <c r="LE45" s="161">
        <f t="shared" si="440"/>
        <v>0.75000000000000011</v>
      </c>
      <c r="LF45" s="161">
        <f t="shared" si="441"/>
        <v>0.37500000000000006</v>
      </c>
      <c r="LG45" s="26">
        <f t="shared" si="442"/>
        <v>75.243750000000006</v>
      </c>
      <c r="LI45" s="159">
        <v>17</v>
      </c>
      <c r="LJ45" s="160">
        <f t="shared" si="443"/>
        <v>-35.015000000000001</v>
      </c>
      <c r="LK45" s="161">
        <f t="shared" si="444"/>
        <v>-0.125</v>
      </c>
      <c r="LL45" s="161">
        <f t="shared" si="445"/>
        <v>0.75000000000000011</v>
      </c>
      <c r="LM45" s="161">
        <f t="shared" si="446"/>
        <v>0.37500000000000006</v>
      </c>
      <c r="LN45" s="26">
        <f t="shared" si="447"/>
        <v>342.69749999999999</v>
      </c>
      <c r="LP45" s="159">
        <v>17</v>
      </c>
      <c r="LQ45" s="160">
        <f t="shared" si="448"/>
        <v>-44.125</v>
      </c>
      <c r="LR45" s="161">
        <f t="shared" si="449"/>
        <v>-0.125</v>
      </c>
      <c r="LS45" s="161">
        <f t="shared" si="450"/>
        <v>0.75</v>
      </c>
      <c r="LT45" s="161">
        <f t="shared" si="451"/>
        <v>0.375</v>
      </c>
      <c r="LU45" s="26">
        <f t="shared" si="452"/>
        <v>431.79375000000005</v>
      </c>
      <c r="LW45" s="159">
        <v>17</v>
      </c>
      <c r="LX45" s="160">
        <f t="shared" si="453"/>
        <v>-53.232500000000002</v>
      </c>
      <c r="LY45" s="161">
        <f t="shared" si="454"/>
        <v>-0.125</v>
      </c>
      <c r="LZ45" s="161">
        <f t="shared" si="455"/>
        <v>0.75</v>
      </c>
      <c r="MA45" s="161">
        <f t="shared" si="456"/>
        <v>0.375</v>
      </c>
      <c r="MB45" s="26">
        <f t="shared" si="457"/>
        <v>520.93499999999995</v>
      </c>
      <c r="MD45" s="159">
        <v>17</v>
      </c>
      <c r="ME45" s="160">
        <f t="shared" si="458"/>
        <v>-62.342500000000001</v>
      </c>
      <c r="MF45" s="161">
        <f t="shared" si="459"/>
        <v>-0.125</v>
      </c>
      <c r="MG45" s="161">
        <f t="shared" si="460"/>
        <v>0.75</v>
      </c>
      <c r="MH45" s="161">
        <f t="shared" si="461"/>
        <v>0.375</v>
      </c>
      <c r="MI45" s="26">
        <f t="shared" si="462"/>
        <v>610.04999999999995</v>
      </c>
      <c r="MK45" s="159">
        <v>17</v>
      </c>
      <c r="ML45" s="160">
        <f t="shared" si="463"/>
        <v>-25.907499999999999</v>
      </c>
      <c r="MM45" s="161">
        <f t="shared" si="464"/>
        <v>-0.125</v>
      </c>
      <c r="MN45" s="161">
        <f t="shared" si="465"/>
        <v>0.75</v>
      </c>
      <c r="MO45" s="161">
        <f t="shared" si="466"/>
        <v>0.375</v>
      </c>
      <c r="MP45" s="26">
        <f t="shared" si="467"/>
        <v>-774.49125000000004</v>
      </c>
      <c r="MR45" s="159">
        <v>17</v>
      </c>
      <c r="MS45" s="160">
        <f t="shared" si="468"/>
        <v>-16.8</v>
      </c>
      <c r="MT45" s="161">
        <f t="shared" si="469"/>
        <v>-0.125</v>
      </c>
      <c r="MU45" s="161">
        <f t="shared" si="470"/>
        <v>0.75000000000000011</v>
      </c>
      <c r="MV45" s="161">
        <f t="shared" si="471"/>
        <v>0.37500000000000006</v>
      </c>
      <c r="MW45" s="26">
        <f t="shared" si="472"/>
        <v>-863.60250000000019</v>
      </c>
      <c r="MY45" s="159">
        <v>17</v>
      </c>
      <c r="MZ45" s="160">
        <f t="shared" si="473"/>
        <v>-7.6924999999999999</v>
      </c>
      <c r="NA45" s="161">
        <f t="shared" si="559"/>
        <v>-0.125</v>
      </c>
      <c r="NB45" s="161">
        <f t="shared" si="560"/>
        <v>0.75000000000000011</v>
      </c>
      <c r="NC45" s="161">
        <f t="shared" si="561"/>
        <v>0.37500000000000006</v>
      </c>
      <c r="ND45" s="26">
        <f t="shared" si="562"/>
        <v>-952.75125000000025</v>
      </c>
      <c r="NF45" s="159">
        <v>17</v>
      </c>
      <c r="NG45" s="160">
        <f t="shared" si="474"/>
        <v>-35.015000000000001</v>
      </c>
      <c r="NH45" s="161">
        <f t="shared" si="475"/>
        <v>-0.125</v>
      </c>
      <c r="NI45" s="161">
        <f t="shared" si="476"/>
        <v>0.75000000000000011</v>
      </c>
      <c r="NJ45" s="161">
        <f t="shared" si="477"/>
        <v>0.37500000000000006</v>
      </c>
      <c r="NK45" s="26">
        <f t="shared" si="478"/>
        <v>-685.31625000000008</v>
      </c>
      <c r="NM45" s="159">
        <v>17</v>
      </c>
      <c r="NN45" s="160">
        <f t="shared" si="479"/>
        <v>-44.125</v>
      </c>
      <c r="NO45" s="161">
        <f t="shared" si="480"/>
        <v>-0.125</v>
      </c>
      <c r="NP45" s="161">
        <f t="shared" si="481"/>
        <v>0.75</v>
      </c>
      <c r="NQ45" s="161">
        <f t="shared" si="482"/>
        <v>0.375</v>
      </c>
      <c r="NR45" s="26">
        <f t="shared" si="483"/>
        <v>-596.16750000000002</v>
      </c>
      <c r="NT45" s="159">
        <v>17</v>
      </c>
      <c r="NU45" s="160">
        <f t="shared" si="484"/>
        <v>-53.232500000000002</v>
      </c>
      <c r="NV45" s="161">
        <f t="shared" si="485"/>
        <v>-0.125</v>
      </c>
      <c r="NW45" s="161">
        <f t="shared" si="486"/>
        <v>0.75</v>
      </c>
      <c r="NX45" s="161">
        <f t="shared" si="487"/>
        <v>0.375</v>
      </c>
      <c r="NY45" s="26">
        <f t="shared" si="488"/>
        <v>-507.09</v>
      </c>
      <c r="OA45" s="159">
        <v>17</v>
      </c>
      <c r="OB45" s="160">
        <f t="shared" si="489"/>
        <v>-62.342500000000001</v>
      </c>
      <c r="OC45" s="161">
        <f t="shared" si="490"/>
        <v>-0.125</v>
      </c>
      <c r="OD45" s="161">
        <f t="shared" si="491"/>
        <v>0.75</v>
      </c>
      <c r="OE45" s="161">
        <f t="shared" si="492"/>
        <v>0.375</v>
      </c>
      <c r="OF45" s="26">
        <f t="shared" si="493"/>
        <v>-417.90750000000003</v>
      </c>
      <c r="OH45" s="159">
        <v>17</v>
      </c>
      <c r="OI45" s="160">
        <f t="shared" si="494"/>
        <v>44.125</v>
      </c>
      <c r="OJ45" s="161">
        <f t="shared" si="495"/>
        <v>-0.125</v>
      </c>
      <c r="OK45" s="161">
        <f t="shared" si="496"/>
        <v>0.75</v>
      </c>
      <c r="OL45" s="161">
        <f t="shared" si="497"/>
        <v>0.375</v>
      </c>
      <c r="OM45" s="26">
        <f t="shared" si="498"/>
        <v>-431.79375000000005</v>
      </c>
      <c r="OO45" s="159">
        <v>17</v>
      </c>
      <c r="OP45" s="160">
        <f t="shared" si="499"/>
        <v>53.232500000000002</v>
      </c>
      <c r="OQ45" s="161">
        <f t="shared" si="500"/>
        <v>-0.125</v>
      </c>
      <c r="OR45" s="161">
        <f t="shared" si="501"/>
        <v>0.75</v>
      </c>
      <c r="OS45" s="161">
        <f t="shared" si="502"/>
        <v>0.375</v>
      </c>
      <c r="OT45" s="26">
        <f t="shared" si="503"/>
        <v>-520.94250000000011</v>
      </c>
      <c r="OV45" s="159">
        <v>17</v>
      </c>
      <c r="OW45" s="160">
        <f t="shared" si="504"/>
        <v>62.342500000000001</v>
      </c>
      <c r="OX45" s="161">
        <f t="shared" si="505"/>
        <v>-0.125</v>
      </c>
      <c r="OY45" s="161">
        <f t="shared" si="506"/>
        <v>0.75</v>
      </c>
      <c r="OZ45" s="161">
        <f t="shared" si="507"/>
        <v>0.375</v>
      </c>
      <c r="PA45" s="26">
        <f t="shared" si="508"/>
        <v>-610.07625000000007</v>
      </c>
      <c r="PC45" s="159">
        <v>17</v>
      </c>
      <c r="PD45" s="160">
        <f t="shared" si="563"/>
        <v>35.015000000000001</v>
      </c>
      <c r="PE45" s="161">
        <f t="shared" si="509"/>
        <v>-0.125</v>
      </c>
      <c r="PF45" s="161">
        <f t="shared" si="510"/>
        <v>0.75000000000000011</v>
      </c>
      <c r="PG45" s="161">
        <f t="shared" si="511"/>
        <v>0.37500000000000006</v>
      </c>
      <c r="PH45" s="26">
        <f t="shared" si="512"/>
        <v>-342.69375000000002</v>
      </c>
      <c r="PJ45" s="159">
        <v>17</v>
      </c>
      <c r="PK45" s="160">
        <f t="shared" si="564"/>
        <v>25.91</v>
      </c>
      <c r="PL45" s="161">
        <f t="shared" si="513"/>
        <v>-0.125</v>
      </c>
      <c r="PM45" s="161">
        <f t="shared" si="514"/>
        <v>0.75</v>
      </c>
      <c r="PN45" s="161">
        <f t="shared" si="515"/>
        <v>0.375</v>
      </c>
      <c r="PO45" s="26">
        <f t="shared" si="516"/>
        <v>-253.52250000000001</v>
      </c>
      <c r="PQ45" s="159">
        <v>17</v>
      </c>
      <c r="PR45" s="160">
        <f t="shared" si="517"/>
        <v>16.797499999999999</v>
      </c>
      <c r="PS45" s="161">
        <f t="shared" si="518"/>
        <v>-0.125</v>
      </c>
      <c r="PT45" s="161">
        <f t="shared" si="519"/>
        <v>0.75</v>
      </c>
      <c r="PU45" s="161">
        <f t="shared" si="520"/>
        <v>0.375</v>
      </c>
      <c r="PV45" s="26">
        <f t="shared" si="521"/>
        <v>-164.40749999999997</v>
      </c>
      <c r="PX45" s="159">
        <v>17</v>
      </c>
      <c r="PY45" s="160">
        <f t="shared" si="522"/>
        <v>7.69</v>
      </c>
      <c r="PZ45" s="161">
        <f t="shared" si="523"/>
        <v>-0.125</v>
      </c>
      <c r="QA45" s="161">
        <f t="shared" si="524"/>
        <v>0.74999999999999989</v>
      </c>
      <c r="QB45" s="161">
        <f t="shared" si="525"/>
        <v>0.37499999999999994</v>
      </c>
      <c r="QC45" s="26">
        <f t="shared" si="526"/>
        <v>-75.232499999999987</v>
      </c>
      <c r="QE45" s="159">
        <v>3</v>
      </c>
      <c r="QF45" s="162">
        <v>2</v>
      </c>
      <c r="QG45" s="304"/>
      <c r="QH45" s="12">
        <v>-60</v>
      </c>
      <c r="QI45" s="161">
        <f>(($F$16-$Z$15)*($F$16-$AD$15))/(($V$15-$Z$15)*($V$15-$AD$15))</f>
        <v>1.3839045289143519E-2</v>
      </c>
      <c r="QJ45" s="161">
        <f>(($F$16-$V$15)*($F$16-$AD$15))/(($Z$15-$V$15)*($Z$15-$AD$15))</f>
        <v>-5.4629787205489319E-2</v>
      </c>
      <c r="QK45" s="161">
        <f>(($F$16-$V$15)*($F$16-$Z$15))/(($AD$15-$V$15)*($AD$15-$Z$15))</f>
        <v>1.040790741916346</v>
      </c>
      <c r="QL45" s="92">
        <f>QI45*$X$15+QJ45*$AB$15+QK45*$AF$15</f>
        <v>405.22044820271452</v>
      </c>
      <c r="QM45" s="16">
        <f>$V$15</f>
        <v>-391.07</v>
      </c>
      <c r="QN45" s="16">
        <f>$AF$15</f>
        <v>402.13</v>
      </c>
      <c r="QO45" s="167">
        <f t="shared" si="565"/>
        <v>2.4554535794359612E-2</v>
      </c>
      <c r="QP45" s="34"/>
      <c r="QQ45" s="159">
        <v>3</v>
      </c>
      <c r="QR45" s="162">
        <v>2</v>
      </c>
      <c r="QS45" s="304"/>
      <c r="QT45" s="12">
        <v>-60</v>
      </c>
      <c r="QU45" s="161">
        <f>(($F$16-$AT$15)*($F$16-$AX$15))/(($AP$15-$AT$15)*($AP$15-$AX$15))</f>
        <v>4.4742667866009458E-2</v>
      </c>
      <c r="QV45" s="161">
        <f>(($F$16-$AP$15)*($F$16-$AX$15))/(($AT$15-$AP$15)*($AT$15-$AX$15))</f>
        <v>-0.17213903711219455</v>
      </c>
      <c r="QW45" s="161">
        <f>(($F$16-$AP$15)*($F$16-$AT$15))/(($AX$15-$AP$15)*($AX$15-$AT$15))</f>
        <v>1.127396369246185</v>
      </c>
      <c r="QX45" s="92">
        <f>QU45*$AR$15+QV45*$AV$15+QW45*$AZ$15</f>
        <v>433.17286474043385</v>
      </c>
      <c r="QY45" s="16">
        <f>$AP$15</f>
        <v>-127.52</v>
      </c>
      <c r="QZ45" s="16">
        <f>$AZ$15</f>
        <v>415.98</v>
      </c>
      <c r="RA45" s="167">
        <f t="shared" si="566"/>
        <v>2.2970044547832528E-2</v>
      </c>
    </row>
    <row r="46" spans="2:469" ht="15" customHeight="1">
      <c r="B46" s="322"/>
      <c r="C46" s="321"/>
      <c r="D46" s="321" t="s">
        <v>325</v>
      </c>
      <c r="E46" s="180" t="s">
        <v>322</v>
      </c>
      <c r="F46" s="169"/>
      <c r="G46" s="175" t="s">
        <v>72</v>
      </c>
      <c r="H46" s="176">
        <v>13</v>
      </c>
      <c r="I46" s="177" t="str">
        <f xml:space="preserve"> IF(AND(F46&gt;0,F47&gt;0),1,(IF(AND(F46&lt;0,F47&gt;0),2,(IF(AND(F46&lt;0,F47&lt;0),3,(IF(AND(F46&gt;0,F47&lt;0),4,"-")))))))</f>
        <v>-</v>
      </c>
      <c r="J46" s="178" t="s">
        <v>318</v>
      </c>
      <c r="K46" s="177" t="str">
        <f>IF(OR(ISBLANK(F46),I46="-"),"-",(IF(OR(I46=1,I46=4), (IF(F46&lt;=(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,(IF(F46&g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)))</f>
        <v>-</v>
      </c>
      <c r="L46" s="179" t="str">
        <f>IF(OR(ISBLANK(F46),I46="-"),"-",(IF(OR(I46=1,I46=4), (IF(F46&lt;=(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,(IF(F46&g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)))</f>
        <v>-</v>
      </c>
      <c r="M46" s="315" t="str">
        <f>IF(OR(ISBLANK(F46),ISBLANK(F47),ISBLANK(F48)),"-", (IF(OR(J46="reprovado", K46="reprovado", L46="reprovado",J47="reprovado", K47="reprovado", L47="reprovado",J48="reprovado",K48="reprovado", L48="reprovado"),"reprovado","aprovado")))</f>
        <v>-</v>
      </c>
      <c r="O46" s="159">
        <v>42</v>
      </c>
      <c r="P46" s="164" t="s">
        <v>153</v>
      </c>
      <c r="Q46" s="164" t="s">
        <v>319</v>
      </c>
      <c r="R46" s="12">
        <v>0</v>
      </c>
      <c r="S46" s="164" t="s">
        <v>299</v>
      </c>
      <c r="T46" s="192">
        <v>11000</v>
      </c>
      <c r="U46" s="8" t="s">
        <v>71</v>
      </c>
      <c r="V46" s="101">
        <f>Gooseneck!$M$90</f>
        <v>-712.06</v>
      </c>
      <c r="W46" s="111" t="s">
        <v>72</v>
      </c>
      <c r="X46" s="101">
        <v>0</v>
      </c>
      <c r="Y46" s="111" t="s">
        <v>72</v>
      </c>
      <c r="Z46" s="101">
        <f>Gooseneck!$M$93</f>
        <v>-356.03</v>
      </c>
      <c r="AA46" s="111" t="s">
        <v>72</v>
      </c>
      <c r="AB46" s="101">
        <f>Gooseneck!$O$93</f>
        <v>474.21</v>
      </c>
      <c r="AC46" s="111" t="s">
        <v>72</v>
      </c>
      <c r="AD46" s="101">
        <v>0</v>
      </c>
      <c r="AE46" s="111" t="s">
        <v>72</v>
      </c>
      <c r="AF46" s="101">
        <f>Gooseneck!$O$75</f>
        <v>699.3</v>
      </c>
      <c r="AG46" s="165" t="s">
        <v>72</v>
      </c>
      <c r="AH46" s="166"/>
      <c r="AI46" s="159">
        <v>42</v>
      </c>
      <c r="AJ46" s="164" t="s">
        <v>153</v>
      </c>
      <c r="AK46" s="164" t="s">
        <v>319</v>
      </c>
      <c r="AL46" s="12">
        <v>0</v>
      </c>
      <c r="AM46" s="164" t="s">
        <v>299</v>
      </c>
      <c r="AN46" s="192">
        <v>11000</v>
      </c>
      <c r="AO46" s="8" t="s">
        <v>71</v>
      </c>
      <c r="AP46" s="101">
        <f>'Conector@11000 psi'!$M$90</f>
        <v>-249.37</v>
      </c>
      <c r="AQ46" s="111" t="s">
        <v>72</v>
      </c>
      <c r="AR46" s="101">
        <v>0</v>
      </c>
      <c r="AS46" s="111" t="s">
        <v>72</v>
      </c>
      <c r="AT46" s="101">
        <f>'Conector@11000 psi'!$M$93</f>
        <v>-124.685</v>
      </c>
      <c r="AU46" s="111" t="s">
        <v>72</v>
      </c>
      <c r="AV46" s="101">
        <f>'Conector@11000 psi'!$O$93</f>
        <v>406.69</v>
      </c>
      <c r="AW46" s="111" t="s">
        <v>72</v>
      </c>
      <c r="AX46" s="101">
        <v>0</v>
      </c>
      <c r="AY46" s="111" t="s">
        <v>72</v>
      </c>
      <c r="AZ46" s="101">
        <f>'Conector@11000 psi'!$O$75</f>
        <v>813.42</v>
      </c>
      <c r="BA46" s="165" t="s">
        <v>72</v>
      </c>
      <c r="BB46" s="183"/>
      <c r="BC46" s="159">
        <v>18</v>
      </c>
      <c r="BD46" s="160">
        <f t="shared" si="527"/>
        <v>54.65</v>
      </c>
      <c r="BE46" s="161">
        <f t="shared" si="285"/>
        <v>-0.1111111111111111</v>
      </c>
      <c r="BF46" s="161">
        <f t="shared" si="286"/>
        <v>0.88888888888888884</v>
      </c>
      <c r="BG46" s="161">
        <f t="shared" si="287"/>
        <v>0.22222222222222218</v>
      </c>
      <c r="BH46" s="26">
        <f t="shared" si="288"/>
        <v>567.83999999999992</v>
      </c>
      <c r="BJ46" s="159">
        <v>18</v>
      </c>
      <c r="BK46" s="160">
        <f t="shared" si="528"/>
        <v>66.796666666666667</v>
      </c>
      <c r="BL46" s="161">
        <f t="shared" si="289"/>
        <v>-0.11111111111111112</v>
      </c>
      <c r="BM46" s="161">
        <f t="shared" si="290"/>
        <v>0.88888888888888895</v>
      </c>
      <c r="BN46" s="161">
        <f t="shared" si="291"/>
        <v>0.22222222222222218</v>
      </c>
      <c r="BO46" s="26">
        <f t="shared" si="292"/>
        <v>488.60888888888894</v>
      </c>
      <c r="BQ46" s="159">
        <v>18</v>
      </c>
      <c r="BR46" s="160">
        <f t="shared" si="529"/>
        <v>78.94</v>
      </c>
      <c r="BS46" s="161">
        <f t="shared" si="293"/>
        <v>-0.1111111111111111</v>
      </c>
      <c r="BT46" s="161">
        <f t="shared" si="294"/>
        <v>0.88888888888888884</v>
      </c>
      <c r="BU46" s="161">
        <f t="shared" si="295"/>
        <v>0.22222222222222221</v>
      </c>
      <c r="BV46" s="26">
        <f t="shared" si="296"/>
        <v>409.34977777777777</v>
      </c>
      <c r="BX46" s="159">
        <v>18</v>
      </c>
      <c r="BY46" s="160">
        <f t="shared" si="530"/>
        <v>42.506666666666668</v>
      </c>
      <c r="BZ46" s="161">
        <f t="shared" si="297"/>
        <v>-0.1111111111111111</v>
      </c>
      <c r="CA46" s="161">
        <f t="shared" si="298"/>
        <v>0.88888888888888884</v>
      </c>
      <c r="CB46" s="161">
        <f t="shared" si="299"/>
        <v>0.22222222222222218</v>
      </c>
      <c r="CC46" s="26">
        <f t="shared" si="300"/>
        <v>647.07999999999993</v>
      </c>
      <c r="CE46" s="159">
        <v>18</v>
      </c>
      <c r="CF46" s="160">
        <f t="shared" si="531"/>
        <v>30.363333333333333</v>
      </c>
      <c r="CG46" s="161">
        <f t="shared" si="301"/>
        <v>-0.11111111111111113</v>
      </c>
      <c r="CH46" s="161">
        <f t="shared" si="302"/>
        <v>0.88888888888888906</v>
      </c>
      <c r="CI46" s="161">
        <f t="shared" si="303"/>
        <v>0.22222222222222229</v>
      </c>
      <c r="CJ46" s="26">
        <f t="shared" si="304"/>
        <v>726.33333333333348</v>
      </c>
      <c r="CL46" s="159">
        <v>18</v>
      </c>
      <c r="CM46" s="160">
        <f t="shared" si="532"/>
        <v>18.216666666666665</v>
      </c>
      <c r="CN46" s="161">
        <f t="shared" si="305"/>
        <v>-0.1111111111111111</v>
      </c>
      <c r="CO46" s="161">
        <f t="shared" si="306"/>
        <v>0.88888888888888884</v>
      </c>
      <c r="CP46" s="161">
        <f t="shared" si="307"/>
        <v>0.22222222222222227</v>
      </c>
      <c r="CQ46" s="26">
        <f t="shared" si="308"/>
        <v>805.54666666666674</v>
      </c>
      <c r="CS46" s="159">
        <v>18</v>
      </c>
      <c r="CT46" s="160">
        <f t="shared" si="533"/>
        <v>6.0733333333333333</v>
      </c>
      <c r="CU46" s="161">
        <f t="shared" si="309"/>
        <v>-0.11111111111111109</v>
      </c>
      <c r="CV46" s="161">
        <f t="shared" si="310"/>
        <v>0.88888888888888873</v>
      </c>
      <c r="CW46" s="161">
        <f t="shared" si="311"/>
        <v>0.22222222222222218</v>
      </c>
      <c r="CX46" s="26">
        <f t="shared" si="312"/>
        <v>884.77333333333308</v>
      </c>
      <c r="CZ46" s="159">
        <v>18</v>
      </c>
      <c r="DA46" s="160">
        <f t="shared" si="534"/>
        <v>-30.363333333333333</v>
      </c>
      <c r="DB46" s="161">
        <f t="shared" si="313"/>
        <v>-0.11111111111111113</v>
      </c>
      <c r="DC46" s="161">
        <f t="shared" si="314"/>
        <v>0.88888888888888906</v>
      </c>
      <c r="DD46" s="161">
        <f t="shared" si="315"/>
        <v>0.22222222222222229</v>
      </c>
      <c r="DE46" s="26">
        <f t="shared" si="316"/>
        <v>198.04444444444448</v>
      </c>
      <c r="DG46" s="159">
        <v>18</v>
      </c>
      <c r="DH46" s="160">
        <f t="shared" si="535"/>
        <v>-18.216666666666665</v>
      </c>
      <c r="DI46" s="161">
        <f t="shared" si="536"/>
        <v>-0.1111111111111111</v>
      </c>
      <c r="DJ46" s="161">
        <f t="shared" si="537"/>
        <v>0.88888888888888884</v>
      </c>
      <c r="DK46" s="161">
        <f t="shared" si="317"/>
        <v>0.22222222222222227</v>
      </c>
      <c r="DL46" s="26">
        <f t="shared" si="538"/>
        <v>118.82222222222222</v>
      </c>
      <c r="DM46" s="34"/>
      <c r="DN46" s="159">
        <v>18</v>
      </c>
      <c r="DO46" s="160">
        <f t="shared" si="539"/>
        <v>-6.0733333333333333</v>
      </c>
      <c r="DP46" s="161">
        <f t="shared" si="318"/>
        <v>-0.11111111111111109</v>
      </c>
      <c r="DQ46" s="161">
        <f t="shared" si="319"/>
        <v>0.88888888888888873</v>
      </c>
      <c r="DR46" s="161">
        <f t="shared" si="320"/>
        <v>0.22222222222222218</v>
      </c>
      <c r="DS46" s="26">
        <f t="shared" si="321"/>
        <v>39.61999999999999</v>
      </c>
      <c r="DT46" s="34"/>
      <c r="DU46" s="159">
        <v>18</v>
      </c>
      <c r="DV46" s="160">
        <f t="shared" si="540"/>
        <v>-42.506666666666668</v>
      </c>
      <c r="DW46" s="161">
        <f t="shared" si="322"/>
        <v>-0.1111111111111111</v>
      </c>
      <c r="DX46" s="161">
        <f t="shared" si="323"/>
        <v>0.88888888888888884</v>
      </c>
      <c r="DY46" s="161">
        <f t="shared" si="324"/>
        <v>0.22222222222222218</v>
      </c>
      <c r="DZ46" s="26">
        <f t="shared" si="325"/>
        <v>277.31111111111107</v>
      </c>
      <c r="EA46" s="34"/>
      <c r="EB46" s="159">
        <v>18</v>
      </c>
      <c r="EC46" s="160">
        <f t="shared" si="541"/>
        <v>-54.65</v>
      </c>
      <c r="ED46" s="161">
        <f t="shared" si="326"/>
        <v>-0.1111111111111111</v>
      </c>
      <c r="EE46" s="161">
        <f t="shared" si="327"/>
        <v>0.88888888888888884</v>
      </c>
      <c r="EF46" s="161">
        <f t="shared" si="328"/>
        <v>0.22222222222222218</v>
      </c>
      <c r="EG46" s="26">
        <f t="shared" si="329"/>
        <v>356.52888888888884</v>
      </c>
      <c r="EH46" s="34"/>
      <c r="EI46" s="159">
        <v>18</v>
      </c>
      <c r="EJ46" s="160">
        <f t="shared" si="542"/>
        <v>-66.796666666666667</v>
      </c>
      <c r="EK46" s="161">
        <f t="shared" si="330"/>
        <v>-0.11111111111111112</v>
      </c>
      <c r="EL46" s="161">
        <f t="shared" si="331"/>
        <v>0.88888888888888895</v>
      </c>
      <c r="EM46" s="161">
        <f t="shared" si="332"/>
        <v>0.22222222222222218</v>
      </c>
      <c r="EN46" s="26">
        <f t="shared" si="333"/>
        <v>435.76888888888885</v>
      </c>
      <c r="EP46" s="159">
        <v>18</v>
      </c>
      <c r="EQ46" s="160">
        <f t="shared" si="334"/>
        <v>-78.94</v>
      </c>
      <c r="ER46" s="161">
        <f t="shared" si="335"/>
        <v>-0.1111111111111111</v>
      </c>
      <c r="ES46" s="161">
        <f t="shared" si="336"/>
        <v>0.88888888888888884</v>
      </c>
      <c r="ET46" s="161">
        <f t="shared" si="337"/>
        <v>0.22222222222222221</v>
      </c>
      <c r="EU46" s="26">
        <f t="shared" si="338"/>
        <v>515.03111111111104</v>
      </c>
      <c r="EW46" s="159">
        <v>18</v>
      </c>
      <c r="EX46" s="160">
        <f t="shared" si="339"/>
        <v>-30.363333333333333</v>
      </c>
      <c r="EY46" s="161">
        <f t="shared" si="340"/>
        <v>-0.11111111111111113</v>
      </c>
      <c r="EZ46" s="161">
        <f t="shared" si="341"/>
        <v>0.88888888888888906</v>
      </c>
      <c r="FA46" s="161">
        <f t="shared" si="342"/>
        <v>0.22222222222222229</v>
      </c>
      <c r="FB46" s="26">
        <f>EY46*$AR$19+EZ46*$AV$19+FA46*$AZ$19</f>
        <v>-726.30222222222233</v>
      </c>
      <c r="FD46" s="159">
        <v>18</v>
      </c>
      <c r="FE46" s="160">
        <f t="shared" si="344"/>
        <v>-18.216666666666665</v>
      </c>
      <c r="FF46" s="161">
        <f t="shared" si="345"/>
        <v>-0.1111111111111111</v>
      </c>
      <c r="FG46" s="161">
        <f t="shared" si="346"/>
        <v>0.88888888888888884</v>
      </c>
      <c r="FH46" s="161">
        <f t="shared" si="347"/>
        <v>0.22222222222222227</v>
      </c>
      <c r="FI46" s="26">
        <f t="shared" si="348"/>
        <v>-805.52222222222213</v>
      </c>
      <c r="FK46" s="159">
        <v>18</v>
      </c>
      <c r="FL46" s="160">
        <f t="shared" si="349"/>
        <v>-6.0733333333333333</v>
      </c>
      <c r="FM46" s="161">
        <f t="shared" si="350"/>
        <v>-0.11111111111111109</v>
      </c>
      <c r="FN46" s="161">
        <f t="shared" si="351"/>
        <v>0.88888888888888873</v>
      </c>
      <c r="FO46" s="161">
        <f t="shared" si="352"/>
        <v>0.22222222222222218</v>
      </c>
      <c r="FP46" s="26">
        <f t="shared" si="353"/>
        <v>-884.75555555555547</v>
      </c>
      <c r="FR46" s="159">
        <v>18</v>
      </c>
      <c r="FS46" s="160">
        <f t="shared" si="543"/>
        <v>-42.506666666666668</v>
      </c>
      <c r="FT46" s="161">
        <f t="shared" si="354"/>
        <v>-0.1111111111111111</v>
      </c>
      <c r="FU46" s="161">
        <f t="shared" si="355"/>
        <v>0.88888888888888884</v>
      </c>
      <c r="FV46" s="161">
        <f t="shared" si="356"/>
        <v>0.22222222222222218</v>
      </c>
      <c r="FW46" s="26">
        <f t="shared" si="357"/>
        <v>-647.04666666666662</v>
      </c>
      <c r="FY46" s="159">
        <v>18</v>
      </c>
      <c r="FZ46" s="160">
        <f t="shared" si="544"/>
        <v>-54.65</v>
      </c>
      <c r="GA46" s="161">
        <f t="shared" si="545"/>
        <v>-0.1111111111111111</v>
      </c>
      <c r="GB46" s="161">
        <f t="shared" si="546"/>
        <v>0.88888888888888884</v>
      </c>
      <c r="GC46" s="161">
        <f t="shared" si="547"/>
        <v>0.22222222222222218</v>
      </c>
      <c r="GD46" s="26">
        <f t="shared" si="548"/>
        <v>-567.83999999999992</v>
      </c>
      <c r="GF46" s="159">
        <v>18</v>
      </c>
      <c r="GG46" s="160">
        <f t="shared" si="549"/>
        <v>-66.796666666666667</v>
      </c>
      <c r="GH46" s="161">
        <f t="shared" si="358"/>
        <v>-0.11111111111111112</v>
      </c>
      <c r="GI46" s="161">
        <f t="shared" si="359"/>
        <v>0.88888888888888895</v>
      </c>
      <c r="GJ46" s="161">
        <f t="shared" si="360"/>
        <v>0.22222222222222218</v>
      </c>
      <c r="GK46" s="26">
        <f t="shared" si="361"/>
        <v>-488.60888888888894</v>
      </c>
      <c r="GM46" s="159">
        <v>18</v>
      </c>
      <c r="GN46" s="160">
        <f t="shared" si="550"/>
        <v>-78.94</v>
      </c>
      <c r="GO46" s="161">
        <f t="shared" si="362"/>
        <v>-0.1111111111111111</v>
      </c>
      <c r="GP46" s="161">
        <f t="shared" si="363"/>
        <v>0.88888888888888884</v>
      </c>
      <c r="GQ46" s="161">
        <f t="shared" si="364"/>
        <v>0.22222222222222221</v>
      </c>
      <c r="GR46" s="26">
        <f t="shared" si="365"/>
        <v>-409.36888888888888</v>
      </c>
      <c r="GT46" s="159">
        <v>18</v>
      </c>
      <c r="GU46" s="160">
        <f t="shared" si="551"/>
        <v>54.65</v>
      </c>
      <c r="GV46" s="161">
        <f t="shared" si="366"/>
        <v>-0.1111111111111111</v>
      </c>
      <c r="GW46" s="161">
        <f t="shared" si="367"/>
        <v>0.88888888888888884</v>
      </c>
      <c r="GX46" s="161">
        <f t="shared" si="368"/>
        <v>0.22222222222222218</v>
      </c>
      <c r="GY46" s="26">
        <f t="shared" si="369"/>
        <v>-356.5333333333333</v>
      </c>
      <c r="HA46" s="159">
        <v>18</v>
      </c>
      <c r="HB46" s="160">
        <f t="shared" si="552"/>
        <v>66.796666666666667</v>
      </c>
      <c r="HC46" s="161">
        <f t="shared" si="370"/>
        <v>-0.11111111111111112</v>
      </c>
      <c r="HD46" s="161">
        <f t="shared" si="371"/>
        <v>0.88888888888888895</v>
      </c>
      <c r="HE46" s="161">
        <f t="shared" si="372"/>
        <v>0.22222222222222218</v>
      </c>
      <c r="HF46" s="26">
        <f t="shared" si="373"/>
        <v>-435.76222222222219</v>
      </c>
      <c r="HH46" s="159">
        <v>18</v>
      </c>
      <c r="HI46" s="160">
        <f t="shared" si="374"/>
        <v>78.94</v>
      </c>
      <c r="HJ46" s="161">
        <f t="shared" si="375"/>
        <v>-0.1111111111111111</v>
      </c>
      <c r="HK46" s="161">
        <f t="shared" si="376"/>
        <v>0.88888888888888884</v>
      </c>
      <c r="HL46" s="161">
        <f t="shared" si="377"/>
        <v>0.22222222222222221</v>
      </c>
      <c r="HM46" s="26">
        <f t="shared" si="378"/>
        <v>-515.03111111111104</v>
      </c>
      <c r="HO46" s="159">
        <v>18</v>
      </c>
      <c r="HP46" s="160">
        <f t="shared" si="553"/>
        <v>42.506666666666668</v>
      </c>
      <c r="HQ46" s="161">
        <f t="shared" si="379"/>
        <v>-0.1111111111111111</v>
      </c>
      <c r="HR46" s="161">
        <f t="shared" si="380"/>
        <v>0.88888888888888884</v>
      </c>
      <c r="HS46" s="161">
        <f t="shared" si="381"/>
        <v>0.22222222222222218</v>
      </c>
      <c r="HT46" s="26">
        <f t="shared" si="382"/>
        <v>-277.32222222222219</v>
      </c>
      <c r="HV46" s="159">
        <v>18</v>
      </c>
      <c r="HW46" s="160">
        <f t="shared" si="554"/>
        <v>30.363333333333333</v>
      </c>
      <c r="HX46" s="161">
        <f t="shared" si="383"/>
        <v>-0.11111111111111113</v>
      </c>
      <c r="HY46" s="161">
        <f t="shared" si="384"/>
        <v>0.88888888888888906</v>
      </c>
      <c r="HZ46" s="161">
        <f t="shared" si="385"/>
        <v>0.22222222222222229</v>
      </c>
      <c r="IA46" s="26">
        <f t="shared" si="386"/>
        <v>-198.08000000000004</v>
      </c>
      <c r="IC46" s="159">
        <v>18</v>
      </c>
      <c r="ID46" s="160">
        <f t="shared" si="387"/>
        <v>18.216666666666665</v>
      </c>
      <c r="IE46" s="161">
        <f t="shared" si="388"/>
        <v>-0.1111111111111111</v>
      </c>
      <c r="IF46" s="161">
        <f t="shared" si="389"/>
        <v>0.88888888888888884</v>
      </c>
      <c r="IG46" s="161">
        <f t="shared" si="390"/>
        <v>0.22222222222222227</v>
      </c>
      <c r="IH46" s="26">
        <f t="shared" si="391"/>
        <v>-118.84888888888889</v>
      </c>
      <c r="IJ46" s="159">
        <v>18</v>
      </c>
      <c r="IK46" s="160">
        <f t="shared" si="392"/>
        <v>6.0733333333333333</v>
      </c>
      <c r="IL46" s="161">
        <f t="shared" si="393"/>
        <v>-0.11111111111111109</v>
      </c>
      <c r="IM46" s="161">
        <f t="shared" si="394"/>
        <v>0.88888888888888873</v>
      </c>
      <c r="IN46" s="161">
        <f t="shared" si="395"/>
        <v>0.22222222222222218</v>
      </c>
      <c r="IO46" s="26">
        <f t="shared" si="396"/>
        <v>-39.626666666666658</v>
      </c>
      <c r="IQ46" s="159">
        <v>18</v>
      </c>
      <c r="IR46" s="160">
        <f t="shared" si="397"/>
        <v>58.833333333333336</v>
      </c>
      <c r="IS46" s="161">
        <f t="shared" si="398"/>
        <v>-0.1111111111111111</v>
      </c>
      <c r="IT46" s="161">
        <f t="shared" si="399"/>
        <v>0.88888888888888884</v>
      </c>
      <c r="IU46" s="161">
        <f t="shared" si="400"/>
        <v>0.22222222222222218</v>
      </c>
      <c r="IV46" s="26">
        <f t="shared" si="401"/>
        <v>631.45333333333326</v>
      </c>
      <c r="IX46" s="159">
        <v>18</v>
      </c>
      <c r="IY46" s="160">
        <f t="shared" si="402"/>
        <v>70.976666666666674</v>
      </c>
      <c r="IZ46" s="161">
        <f t="shared" si="403"/>
        <v>-0.11111111111111112</v>
      </c>
      <c r="JA46" s="161">
        <f t="shared" si="404"/>
        <v>0.88888888888888895</v>
      </c>
      <c r="JB46" s="161">
        <f t="shared" si="405"/>
        <v>0.22222222222222215</v>
      </c>
      <c r="JC46" s="26">
        <f t="shared" si="406"/>
        <v>552.28888888888889</v>
      </c>
      <c r="JE46" s="159">
        <v>18</v>
      </c>
      <c r="JF46" s="160">
        <f t="shared" si="555"/>
        <v>83.123333333333335</v>
      </c>
      <c r="JG46" s="161">
        <f t="shared" si="407"/>
        <v>-0.1111111111111111</v>
      </c>
      <c r="JH46" s="161">
        <f t="shared" si="408"/>
        <v>0.88888888888888884</v>
      </c>
      <c r="JI46" s="161">
        <f t="shared" si="409"/>
        <v>0.22222222222222221</v>
      </c>
      <c r="JJ46" s="26">
        <f t="shared" si="410"/>
        <v>473.03777777777776</v>
      </c>
      <c r="JL46" s="159">
        <v>18</v>
      </c>
      <c r="JM46" s="160">
        <f t="shared" si="411"/>
        <v>46.686666666666667</v>
      </c>
      <c r="JN46" s="161">
        <f t="shared" si="412"/>
        <v>-0.11111111111111112</v>
      </c>
      <c r="JO46" s="161">
        <f t="shared" si="413"/>
        <v>0.88888888888888895</v>
      </c>
      <c r="JP46" s="161">
        <f t="shared" si="414"/>
        <v>0.22222222222222224</v>
      </c>
      <c r="JQ46" s="26">
        <f t="shared" si="415"/>
        <v>710.73333333333335</v>
      </c>
      <c r="JS46" s="159">
        <v>18</v>
      </c>
      <c r="JT46" s="160">
        <f t="shared" si="416"/>
        <v>34.546666666666667</v>
      </c>
      <c r="JU46" s="161">
        <f t="shared" si="417"/>
        <v>-0.11111111111111109</v>
      </c>
      <c r="JV46" s="161">
        <f t="shared" si="418"/>
        <v>0.88888888888888873</v>
      </c>
      <c r="JW46" s="161">
        <f t="shared" si="419"/>
        <v>0.22222222222222218</v>
      </c>
      <c r="JX46" s="26">
        <f t="shared" si="420"/>
        <v>789.98888888888871</v>
      </c>
      <c r="JZ46" s="159">
        <v>18</v>
      </c>
      <c r="KA46" s="160">
        <f t="shared" si="556"/>
        <v>22.396666666666665</v>
      </c>
      <c r="KB46" s="161">
        <f t="shared" si="421"/>
        <v>-0.11111111111111112</v>
      </c>
      <c r="KC46" s="161">
        <f t="shared" si="422"/>
        <v>0.88888888888888895</v>
      </c>
      <c r="KD46" s="161">
        <f t="shared" si="423"/>
        <v>0.22222222222222227</v>
      </c>
      <c r="KE46" s="26">
        <f t="shared" si="424"/>
        <v>869.20000000000016</v>
      </c>
      <c r="KG46" s="159">
        <v>18</v>
      </c>
      <c r="KH46" s="160">
        <f t="shared" si="425"/>
        <v>10.253333333333334</v>
      </c>
      <c r="KI46" s="161">
        <f t="shared" si="426"/>
        <v>-0.1111111111111111</v>
      </c>
      <c r="KJ46" s="161">
        <f t="shared" si="427"/>
        <v>0.88888888888888884</v>
      </c>
      <c r="KK46" s="161">
        <f t="shared" si="428"/>
        <v>0.22222222222222221</v>
      </c>
      <c r="KL46" s="26">
        <f t="shared" si="429"/>
        <v>948.40444444444438</v>
      </c>
      <c r="KN46" s="159">
        <v>18</v>
      </c>
      <c r="KO46" s="160">
        <f t="shared" si="557"/>
        <v>-34.543333333333329</v>
      </c>
      <c r="KP46" s="161">
        <f t="shared" si="430"/>
        <v>-0.11111111111111112</v>
      </c>
      <c r="KQ46" s="161">
        <f t="shared" si="431"/>
        <v>0.88888888888888895</v>
      </c>
      <c r="KR46" s="161">
        <f t="shared" si="432"/>
        <v>0.22222222222222229</v>
      </c>
      <c r="KS46" s="26">
        <f t="shared" si="433"/>
        <v>225.32000000000002</v>
      </c>
      <c r="KU46" s="159">
        <v>18</v>
      </c>
      <c r="KV46" s="160">
        <f t="shared" si="558"/>
        <v>-22.400000000000002</v>
      </c>
      <c r="KW46" s="161">
        <f t="shared" si="434"/>
        <v>-0.1111111111111111</v>
      </c>
      <c r="KX46" s="161">
        <f t="shared" si="435"/>
        <v>0.88888888888888884</v>
      </c>
      <c r="KY46" s="161">
        <f t="shared" si="436"/>
        <v>0.22222222222222218</v>
      </c>
      <c r="KZ46" s="26">
        <f t="shared" si="437"/>
        <v>146.13777777777776</v>
      </c>
      <c r="LB46" s="159">
        <v>18</v>
      </c>
      <c r="LC46" s="160">
        <f t="shared" si="438"/>
        <v>-10.256666666666666</v>
      </c>
      <c r="LD46" s="161">
        <f t="shared" si="439"/>
        <v>-0.11111111111111112</v>
      </c>
      <c r="LE46" s="161">
        <f t="shared" si="440"/>
        <v>0.88888888888888895</v>
      </c>
      <c r="LF46" s="161">
        <f t="shared" si="441"/>
        <v>0.22222222222222227</v>
      </c>
      <c r="LG46" s="26">
        <f t="shared" si="442"/>
        <v>66.877777777777794</v>
      </c>
      <c r="LI46" s="159">
        <v>18</v>
      </c>
      <c r="LJ46" s="160">
        <f t="shared" si="443"/>
        <v>-46.686666666666667</v>
      </c>
      <c r="LK46" s="161">
        <f t="shared" si="444"/>
        <v>-0.11111111111111112</v>
      </c>
      <c r="LL46" s="161">
        <f t="shared" si="445"/>
        <v>0.88888888888888895</v>
      </c>
      <c r="LM46" s="161">
        <f t="shared" si="446"/>
        <v>0.22222222222222224</v>
      </c>
      <c r="LN46" s="26">
        <f t="shared" si="447"/>
        <v>304.62666666666667</v>
      </c>
      <c r="LP46" s="159">
        <v>18</v>
      </c>
      <c r="LQ46" s="160">
        <f t="shared" si="448"/>
        <v>-58.833333333333336</v>
      </c>
      <c r="LR46" s="161">
        <f t="shared" si="449"/>
        <v>-0.1111111111111111</v>
      </c>
      <c r="LS46" s="161">
        <f t="shared" si="450"/>
        <v>0.88888888888888884</v>
      </c>
      <c r="LT46" s="161">
        <f t="shared" si="451"/>
        <v>0.22222222222222218</v>
      </c>
      <c r="LU46" s="26">
        <f t="shared" si="452"/>
        <v>383.81111111111107</v>
      </c>
      <c r="LW46" s="159">
        <v>18</v>
      </c>
      <c r="LX46" s="160">
        <f t="shared" si="453"/>
        <v>-70.976666666666674</v>
      </c>
      <c r="LY46" s="161">
        <f t="shared" si="454"/>
        <v>-0.11111111111111112</v>
      </c>
      <c r="LZ46" s="161">
        <f t="shared" si="455"/>
        <v>0.88888888888888895</v>
      </c>
      <c r="MA46" s="161">
        <f t="shared" si="456"/>
        <v>0.22222222222222215</v>
      </c>
      <c r="MB46" s="26">
        <f t="shared" si="457"/>
        <v>463.04888888888888</v>
      </c>
      <c r="MD46" s="159">
        <v>18</v>
      </c>
      <c r="ME46" s="160">
        <f t="shared" si="458"/>
        <v>-83.123333333333335</v>
      </c>
      <c r="MF46" s="161">
        <f t="shared" si="459"/>
        <v>-0.1111111111111111</v>
      </c>
      <c r="MG46" s="161">
        <f t="shared" si="460"/>
        <v>0.88888888888888884</v>
      </c>
      <c r="MH46" s="161">
        <f t="shared" si="461"/>
        <v>0.22222222222222221</v>
      </c>
      <c r="MI46" s="26">
        <f t="shared" si="462"/>
        <v>542.26222222222214</v>
      </c>
      <c r="MK46" s="159">
        <v>18</v>
      </c>
      <c r="ML46" s="160">
        <f t="shared" si="463"/>
        <v>-34.543333333333329</v>
      </c>
      <c r="MM46" s="161">
        <f t="shared" si="464"/>
        <v>-0.11111111111111112</v>
      </c>
      <c r="MN46" s="161">
        <f t="shared" si="465"/>
        <v>0.88888888888888895</v>
      </c>
      <c r="MO46" s="161">
        <f t="shared" si="466"/>
        <v>0.22222222222222229</v>
      </c>
      <c r="MP46" s="26">
        <f t="shared" si="467"/>
        <v>-789.9711111111111</v>
      </c>
      <c r="MR46" s="159">
        <v>18</v>
      </c>
      <c r="MS46" s="160">
        <f t="shared" si="468"/>
        <v>-22.400000000000002</v>
      </c>
      <c r="MT46" s="161">
        <f t="shared" si="469"/>
        <v>-0.1111111111111111</v>
      </c>
      <c r="MU46" s="161">
        <f t="shared" si="470"/>
        <v>0.88888888888888884</v>
      </c>
      <c r="MV46" s="161">
        <f t="shared" si="471"/>
        <v>0.22222222222222218</v>
      </c>
      <c r="MW46" s="26">
        <f t="shared" si="472"/>
        <v>-869.17777777777769</v>
      </c>
      <c r="MY46" s="159">
        <v>18</v>
      </c>
      <c r="MZ46" s="160">
        <f t="shared" si="473"/>
        <v>-10.256666666666666</v>
      </c>
      <c r="NA46" s="161">
        <f t="shared" si="559"/>
        <v>-0.11111111111111112</v>
      </c>
      <c r="NB46" s="161">
        <f t="shared" si="560"/>
        <v>0.88888888888888895</v>
      </c>
      <c r="NC46" s="161">
        <f t="shared" si="561"/>
        <v>0.22222222222222227</v>
      </c>
      <c r="ND46" s="26">
        <f t="shared" si="562"/>
        <v>-948.42444444444448</v>
      </c>
      <c r="NF46" s="159">
        <v>18</v>
      </c>
      <c r="NG46" s="160">
        <f t="shared" si="474"/>
        <v>-46.686666666666667</v>
      </c>
      <c r="NH46" s="161">
        <f t="shared" si="475"/>
        <v>-0.11111111111111112</v>
      </c>
      <c r="NI46" s="161">
        <f t="shared" si="476"/>
        <v>0.88888888888888895</v>
      </c>
      <c r="NJ46" s="161">
        <f t="shared" si="477"/>
        <v>0.22222222222222224</v>
      </c>
      <c r="NK46" s="26">
        <f t="shared" si="478"/>
        <v>-710.69555555555564</v>
      </c>
      <c r="NM46" s="159">
        <v>18</v>
      </c>
      <c r="NN46" s="160">
        <f t="shared" si="479"/>
        <v>-58.833333333333336</v>
      </c>
      <c r="NO46" s="161">
        <f t="shared" si="480"/>
        <v>-0.1111111111111111</v>
      </c>
      <c r="NP46" s="161">
        <f t="shared" si="481"/>
        <v>0.88888888888888884</v>
      </c>
      <c r="NQ46" s="161">
        <f t="shared" si="482"/>
        <v>0.22222222222222218</v>
      </c>
      <c r="NR46" s="26">
        <f t="shared" si="483"/>
        <v>-631.45333333333326</v>
      </c>
      <c r="NT46" s="159">
        <v>18</v>
      </c>
      <c r="NU46" s="160">
        <f t="shared" si="484"/>
        <v>-70.976666666666674</v>
      </c>
      <c r="NV46" s="161">
        <f t="shared" si="485"/>
        <v>-0.11111111111111112</v>
      </c>
      <c r="NW46" s="161">
        <f t="shared" si="486"/>
        <v>0.88888888888888895</v>
      </c>
      <c r="NX46" s="161">
        <f t="shared" si="487"/>
        <v>0.22222222222222215</v>
      </c>
      <c r="NY46" s="26">
        <f t="shared" si="488"/>
        <v>-552.28</v>
      </c>
      <c r="OA46" s="159">
        <v>18</v>
      </c>
      <c r="OB46" s="160">
        <f t="shared" si="489"/>
        <v>-83.123333333333335</v>
      </c>
      <c r="OC46" s="161">
        <f t="shared" si="490"/>
        <v>-0.1111111111111111</v>
      </c>
      <c r="OD46" s="161">
        <f t="shared" si="491"/>
        <v>0.88888888888888884</v>
      </c>
      <c r="OE46" s="161">
        <f t="shared" si="492"/>
        <v>0.22222222222222221</v>
      </c>
      <c r="OF46" s="26">
        <f t="shared" si="493"/>
        <v>-473.00444444444446</v>
      </c>
      <c r="OH46" s="159">
        <v>18</v>
      </c>
      <c r="OI46" s="160">
        <f t="shared" si="494"/>
        <v>58.833333333333336</v>
      </c>
      <c r="OJ46" s="161">
        <f t="shared" si="495"/>
        <v>-0.1111111111111111</v>
      </c>
      <c r="OK46" s="161">
        <f t="shared" si="496"/>
        <v>0.88888888888888884</v>
      </c>
      <c r="OL46" s="161">
        <f t="shared" si="497"/>
        <v>0.22222222222222218</v>
      </c>
      <c r="OM46" s="26">
        <f t="shared" si="498"/>
        <v>-383.81111111111107</v>
      </c>
      <c r="OO46" s="159">
        <v>18</v>
      </c>
      <c r="OP46" s="160">
        <f t="shared" si="499"/>
        <v>70.976666666666674</v>
      </c>
      <c r="OQ46" s="161">
        <f t="shared" si="500"/>
        <v>-0.11111111111111112</v>
      </c>
      <c r="OR46" s="161">
        <f t="shared" si="501"/>
        <v>0.88888888888888895</v>
      </c>
      <c r="OS46" s="161">
        <f t="shared" si="502"/>
        <v>0.22222222222222215</v>
      </c>
      <c r="OT46" s="26">
        <f t="shared" si="503"/>
        <v>-463.0622222222222</v>
      </c>
      <c r="OV46" s="159">
        <v>18</v>
      </c>
      <c r="OW46" s="160">
        <f t="shared" si="504"/>
        <v>83.123333333333335</v>
      </c>
      <c r="OX46" s="161">
        <f t="shared" si="505"/>
        <v>-0.1111111111111111</v>
      </c>
      <c r="OY46" s="161">
        <f t="shared" si="506"/>
        <v>0.88888888888888884</v>
      </c>
      <c r="OZ46" s="161">
        <f t="shared" si="507"/>
        <v>0.22222222222222221</v>
      </c>
      <c r="PA46" s="26">
        <f t="shared" si="508"/>
        <v>-542.29111111111115</v>
      </c>
      <c r="PC46" s="159">
        <v>18</v>
      </c>
      <c r="PD46" s="160">
        <f t="shared" si="563"/>
        <v>46.686666666666667</v>
      </c>
      <c r="PE46" s="161">
        <f t="shared" si="509"/>
        <v>-0.11111111111111112</v>
      </c>
      <c r="PF46" s="161">
        <f t="shared" si="510"/>
        <v>0.88888888888888895</v>
      </c>
      <c r="PG46" s="161">
        <f t="shared" si="511"/>
        <v>0.22222222222222224</v>
      </c>
      <c r="PH46" s="26">
        <f t="shared" si="512"/>
        <v>-304.62444444444446</v>
      </c>
      <c r="PJ46" s="159">
        <v>18</v>
      </c>
      <c r="PK46" s="160">
        <f t="shared" si="564"/>
        <v>34.546666666666667</v>
      </c>
      <c r="PL46" s="161">
        <f t="shared" si="513"/>
        <v>-0.11111111111111109</v>
      </c>
      <c r="PM46" s="161">
        <f t="shared" si="514"/>
        <v>0.88888888888888873</v>
      </c>
      <c r="PN46" s="161">
        <f t="shared" si="515"/>
        <v>0.22222222222222218</v>
      </c>
      <c r="PO46" s="26">
        <f t="shared" si="516"/>
        <v>-225.3555555555555</v>
      </c>
      <c r="PQ46" s="159">
        <v>18</v>
      </c>
      <c r="PR46" s="160">
        <f t="shared" si="517"/>
        <v>22.396666666666665</v>
      </c>
      <c r="PS46" s="161">
        <f t="shared" si="518"/>
        <v>-0.11111111111111112</v>
      </c>
      <c r="PT46" s="161">
        <f t="shared" si="519"/>
        <v>0.88888888888888895</v>
      </c>
      <c r="PU46" s="161">
        <f t="shared" si="520"/>
        <v>0.22222222222222227</v>
      </c>
      <c r="PV46" s="26">
        <f t="shared" si="521"/>
        <v>-146.13777777777779</v>
      </c>
      <c r="PX46" s="159">
        <v>18</v>
      </c>
      <c r="PY46" s="160">
        <f t="shared" si="522"/>
        <v>10.253333333333334</v>
      </c>
      <c r="PZ46" s="161">
        <f t="shared" si="523"/>
        <v>-0.1111111111111111</v>
      </c>
      <c r="QA46" s="161">
        <f t="shared" si="524"/>
        <v>0.88888888888888884</v>
      </c>
      <c r="QB46" s="161">
        <f t="shared" si="525"/>
        <v>0.22222222222222221</v>
      </c>
      <c r="QC46" s="26">
        <f t="shared" si="526"/>
        <v>-66.871111111111105</v>
      </c>
      <c r="QE46" s="159">
        <v>3</v>
      </c>
      <c r="QF46" s="162">
        <v>3</v>
      </c>
      <c r="QG46" s="304"/>
      <c r="QH46" s="12">
        <v>-60</v>
      </c>
      <c r="QI46" s="161">
        <f>(($F$16-$Z$22)*($F$16-$AD$22))/(($V$22-$Z$22)*($V$22-$AD$22))</f>
        <v>1.3839045289143519E-2</v>
      </c>
      <c r="QJ46" s="161">
        <f>(($F$16-$V$22)*($F$16-$AD$22))/(($Z$22-$V$22)*($Z$22-$AD$22))</f>
        <v>-5.4629787205489319E-2</v>
      </c>
      <c r="QK46" s="161">
        <f>(($F$16-$V$22)*($F$16-$Z$22))/(($AD$22-$V$22)*($AD$22-$Z$22))</f>
        <v>1.040790741916346</v>
      </c>
      <c r="QL46" s="92">
        <f>QI46*$X$22+QJ46*$AB$22+QK46*$AF$22</f>
        <v>-478.65119148045562</v>
      </c>
      <c r="QM46" s="16">
        <f>$V$22</f>
        <v>-391.07</v>
      </c>
      <c r="QN46" s="16">
        <f>$AF$22</f>
        <v>-495</v>
      </c>
      <c r="QO46" s="167">
        <f t="shared" si="565"/>
        <v>2.0787580135808101E-2</v>
      </c>
      <c r="QP46" s="34"/>
      <c r="QQ46" s="159">
        <v>3</v>
      </c>
      <c r="QR46" s="162">
        <v>3</v>
      </c>
      <c r="QS46" s="304"/>
      <c r="QT46" s="12">
        <v>-60</v>
      </c>
      <c r="QU46" s="161">
        <f>(($F$16-$AT$22)*($F$16-$AX$22))/(($AP$22-$AT$22)*($AP$22-$AX$22))</f>
        <v>4.4742667866009458E-2</v>
      </c>
      <c r="QV46" s="161">
        <f>(($F$16-$AP$22)*($F$16-$AX$22))/(($AT$22-$AP$22)*($AT$22-$AX$22))</f>
        <v>-0.17213903711219455</v>
      </c>
      <c r="QW46" s="161">
        <f>(($F$16-$AP$22)*($F$16-$AT$22))/(($AX$22-$AP$22)*($AX$22-$AT$22))</f>
        <v>1.127396369246185</v>
      </c>
      <c r="QX46" s="92">
        <f>QU46*$AR$22+QV46*$AV$22+QW46*$AZ$22</f>
        <v>-361.53608897216793</v>
      </c>
      <c r="QY46" s="16">
        <f>$AP$22</f>
        <v>-127.52</v>
      </c>
      <c r="QZ46" s="16">
        <f>$AZ$22</f>
        <v>-415.95</v>
      </c>
      <c r="RA46" s="167">
        <f t="shared" si="566"/>
        <v>2.7521457203034519E-2</v>
      </c>
    </row>
    <row r="47" spans="2:469" ht="15" customHeight="1">
      <c r="B47" s="322"/>
      <c r="C47" s="321"/>
      <c r="D47" s="321"/>
      <c r="E47" s="180" t="s">
        <v>323</v>
      </c>
      <c r="F47" s="169"/>
      <c r="G47" s="175" t="s">
        <v>72</v>
      </c>
      <c r="H47" s="176">
        <v>13</v>
      </c>
      <c r="I47" s="177" t="str">
        <f>I46</f>
        <v>-</v>
      </c>
      <c r="J47" s="178" t="s">
        <v>318</v>
      </c>
      <c r="K47" s="179" t="str">
        <f>IF(ISBLANK(F47),"-",(IF((IF(I46=1,((IF(F48=30,$RA$312,IF(F48=60,$RA$316,IF(F48=90,$RA$320,IF(F48=-30,$RA$324,IF(F48=-60,$RA$328,IF(F48=-90,$RA$332,IF(F48=0,$RA$336,(IF(AND(F48&gt;60,F48&lt;90),MAX($RA$316,$RA$320),IF(AND(F48&gt;30,F48&lt;60),MAX($RA$312,$RA$316),IF(AND(F48&gt;0,F48&lt;30),MAX($RA$336,$RA$312),IF(AND(F48&gt;-30,F48&lt;0),MAX($RA$324,$RA$336),IF(AND(F48&gt;-60,F48&lt;-30),MAX($RA$328,$RA$324),IF(AND(F48&gt;-90,F48&lt;-60),MAX($RA$332,$RA$328),"-")))))))))))))))),IF(I46=2,((IF(F48=30,$RA$313,IF(F48=60,$RA$317,IF(F48=90,$RA$321,IF(F48=-30,$RA$325,IF(F48=-60,$RA$329,IF(F48=-90,$RA$333,IF(F48=0,$RA$337,(IF(AND(F48&gt;60,F48&lt;90),MAX($RA$317,$RA$321),IF(AND(F48&gt;30,F48&lt;60),MAX($RA$313,$RA$317),IF(AND(F48&gt;0,F48&lt;30),MAX($RA$337,$RA$313),IF(AND(F48&gt;-30,F48&lt;0),MAX($RA$325,$RA$337),IF(AND(F48&gt;-60,F48&lt;-30),MAX($RA$329,$RA$325),IF(AND(F48&gt;-90,F48&lt;-60),MAX($RA$333,$RA$329),"-")))))))))))))))),IF(I46=3,((IF(F48=30,$RA$314,IF(F48=60,$RA$318,IF(F48=90,$RA$322,IF(F48=-30,$RA$326,IF(F48=-60,$RA$330,IF(F48=-90,$RA$334,IF(F48=0,$RA$338,(IF(AND(F48&gt;60,F48&lt;90),MAX($RA$318,$RA$322),IF(AND(F48&gt;30,F48&lt;60),MAX($RA$314,$RA$318),IF(AND(F48&gt;0,F48&lt;30),MAX($RA$338,$RA$314),IF(AND(F48&gt;-30,F48&lt;0),MAX($RA$326,$RA$338),IF(AND(F48&gt;-60,F48&lt;-30),MAX($RA$330,$RA$326),IF(AND(F48&gt;-90,F48&lt;-60),MAX($RA$334,$RA$330),"-")))))))))))))))),IF(I46=4,((IF(F48=30,$RA$315,IF(F48=60,$RA$319,IF(F48=90,$RA$323,IF(F48=-30,$RA$327,IF(F48=-60,$RA$331,IF(F48=-90,$RA$335,IF(F48=0,$RA$339,(IF(AND(F48&gt;60,F48&lt;90),MAX($RA$319,$RA$323),IF(AND(F48&gt;30,F48&lt;60),MAX($RA$315,$RA$319),IF(AND(F48&gt;0,F48&lt;30),MAX($RA$339,$RA$315),IF(AND(F48&gt;-30,F48&lt;0),MAX($RA$327,$RA$339),IF(AND(F48&gt;-60,F48&lt;-30),MAX($RA$331,$RA$327),IF(AND(F48&gt;-90,F48&lt;-60),MAX($RA$335,$RA$331),"-")))))))))))))))),"-")))))&lt;=1,"aprovado","reprovado")))</f>
        <v>-</v>
      </c>
      <c r="L47" s="179" t="str">
        <f>IF(ISBLANK(F47),"-",(IF((IF(I46=1,((IF(F48=30,$QO$312,IF(F48=60,$QO$316,IF(F48=90,$QO$320,IF(F48=-30,$QO$324,IF(F48=-60,$QO$328,IF(F48=-90,$QO$332,IF(F48=0,$QO$336,(IF(AND(F48&gt;60,F48&lt;90),MAX($QO$316,$QO$320),IF(AND(F48&gt;30,F48&lt;60),MAX($QO$312,$QO$316),IF(AND(F48&gt;0,F48&lt;30),MAX($QO$336,$QO$312),IF(AND(F48&gt;-30,F48&lt;0),MAX($QO$324,$QO$336),IF(AND(F48&gt;-60,F48&lt;-30),MAX($QO$328,$QO$324),IF(AND(F48&gt;-90,F48&lt;-60),MAX($QO$332,$QO$328),"-")))))))))))))))),IF(I46=2,((IF(F48=30,$QO$313,IF(F48=60,$QO$317,IF(F48=90,$QO$321,IF(F48=-30,$QO$325,IF(F48=-60,$QO$329,IF(F48=-90,$QO$333,IF(F48=0,$QO$337,(IF(AND(F48&gt;60,F48&lt;90),MAX($QO$317,$QO$321),IF(AND(F48&gt;30,F48&lt;60),MAX($QO$313,$QO$317),IF(AND(F48&gt;0,F48&lt;30),MAX($QO$337,$QO$313),IF(AND(F48&gt;-30,F48&lt;0),MAX($QO$325,$QO$337),IF(AND(F48&gt;-60,F48&lt;-30),MAX($QO$329,$QO$325),IF(AND(F48&gt;-90,F48&lt;-60),MAX($QO$333,$QO$329),"-")))))))))))))))),IF(I46=3,((IF(F48=30,$QO$314,IF(F48=60,$QO$318,IF(F48=90,$QO$322,IF(F48=-30,$QO$326,IF(F48=-60,$QO$330,IF(F48=-90,$QO$334,IF(F48=0,$QO$338,(IF(AND(F48&gt;60,F48&lt;90),MAX($QO$318,$QO$322),IF(AND(F48&gt;30,F48&lt;60),MAX($QO$314,$QO$318),IF(AND(F48&gt;0,F48&lt;30),MAX($QO$338,$QO$314),IF(AND(F48&gt;-30,F48&lt;0),MAX($QO$326,$QO$338),IF(AND(F48&gt;-60,F48&lt;-30),MAX($QO$330,$QO$326),IF(AND(F48&gt;-90,F48&lt;-60),MAX($QO$334,$QO$330),"-")))))))))))))))),IF(I46=4,((IF(F48=30,$QO$315,IF(F48=60,$QO$319,IF(F48=90,$QO$323,IF(F48=-30,$QO$327,IF(F48=-60,$QO$331,IF(F48=-90,$QO$335,IF(F48=0,$QO$339,(IF(AND(F48&gt;60,F48&lt;90),MAX($QO$319,$QO$323),IF(AND(F48&gt;30,F48&lt;60),MAX($QO$315,$QO$319),IF(AND(F48&gt;0,F48&lt;30),MAX($QO$339,$QO$315),IF(AND(F48&gt;-30,F48&lt;0),MAX($QO$327,$QO$339),IF(AND(F48&gt;-60,F48&lt;-30),MAX($QO$331,$QO$327),IF(AND(F48&gt;-90,F48&lt;-60),MAX($QO$335,$QO$331),"-")))))))))))))))),"-")))))&lt;=1,"aprovado","reprovado")))</f>
        <v>-</v>
      </c>
      <c r="M47" s="316"/>
      <c r="O47" s="159">
        <v>43</v>
      </c>
      <c r="P47" s="164" t="s">
        <v>167</v>
      </c>
      <c r="Q47" s="164" t="s">
        <v>327</v>
      </c>
      <c r="R47" s="12">
        <v>60</v>
      </c>
      <c r="S47" s="164" t="s">
        <v>299</v>
      </c>
      <c r="T47" s="192">
        <v>11000</v>
      </c>
      <c r="U47" s="8" t="s">
        <v>71</v>
      </c>
      <c r="V47" s="101">
        <f>Gooseneck!$M$82</f>
        <v>-389.34</v>
      </c>
      <c r="W47" s="111" t="s">
        <v>72</v>
      </c>
      <c r="X47" s="101">
        <v>0</v>
      </c>
      <c r="Y47" s="111" t="s">
        <v>72</v>
      </c>
      <c r="Z47" s="101">
        <f>Gooseneck!$M$99</f>
        <v>-194.67</v>
      </c>
      <c r="AA47" s="111" t="s">
        <v>72</v>
      </c>
      <c r="AB47" s="101">
        <f>Gooseneck!$O$99</f>
        <v>-879.04</v>
      </c>
      <c r="AC47" s="111" t="s">
        <v>72</v>
      </c>
      <c r="AD47" s="101">
        <v>0</v>
      </c>
      <c r="AE47" s="111" t="s">
        <v>72</v>
      </c>
      <c r="AF47" s="101">
        <f>Gooseneck!$O$96</f>
        <v>-723.49</v>
      </c>
      <c r="AG47" s="165" t="s">
        <v>72</v>
      </c>
      <c r="AH47" s="166"/>
      <c r="AI47" s="159">
        <v>43</v>
      </c>
      <c r="AJ47" s="164" t="s">
        <v>167</v>
      </c>
      <c r="AK47" s="164" t="s">
        <v>327</v>
      </c>
      <c r="AL47" s="12">
        <v>60</v>
      </c>
      <c r="AM47" s="164" t="s">
        <v>299</v>
      </c>
      <c r="AN47" s="192">
        <v>11000</v>
      </c>
      <c r="AO47" s="8" t="s">
        <v>71</v>
      </c>
      <c r="AP47" s="101">
        <f>'Conector@11000 psi'!$M$82</f>
        <v>-103.63</v>
      </c>
      <c r="AQ47" s="111" t="s">
        <v>72</v>
      </c>
      <c r="AR47" s="101">
        <v>0</v>
      </c>
      <c r="AS47" s="111" t="s">
        <v>72</v>
      </c>
      <c r="AT47" s="101">
        <f>'Conector@11000 psi'!$M$99</f>
        <v>-51.814999999999998</v>
      </c>
      <c r="AU47" s="111" t="s">
        <v>72</v>
      </c>
      <c r="AV47" s="101">
        <f>'Conector@11000 psi'!$O$99</f>
        <v>-744.78</v>
      </c>
      <c r="AW47" s="111" t="s">
        <v>72</v>
      </c>
      <c r="AX47" s="101">
        <v>0</v>
      </c>
      <c r="AY47" s="111" t="s">
        <v>72</v>
      </c>
      <c r="AZ47" s="101">
        <f>'Conector@11000 psi'!$O$96</f>
        <v>-575.75</v>
      </c>
      <c r="BA47" s="165" t="s">
        <v>72</v>
      </c>
      <c r="BB47" s="183"/>
      <c r="BC47" s="159">
        <v>19</v>
      </c>
      <c r="BD47" s="160">
        <f t="shared" si="527"/>
        <v>81.974999999999994</v>
      </c>
      <c r="BE47" s="161">
        <f t="shared" si="285"/>
        <v>0</v>
      </c>
      <c r="BF47" s="161">
        <f t="shared" si="286"/>
        <v>1</v>
      </c>
      <c r="BG47" s="161">
        <f t="shared" si="287"/>
        <v>0</v>
      </c>
      <c r="BH47" s="26">
        <f t="shared" si="288"/>
        <v>564.54</v>
      </c>
      <c r="BJ47" s="159">
        <v>19</v>
      </c>
      <c r="BK47" s="160">
        <f t="shared" si="528"/>
        <v>100.19499999999999</v>
      </c>
      <c r="BL47" s="161">
        <f t="shared" si="289"/>
        <v>0</v>
      </c>
      <c r="BM47" s="161">
        <f t="shared" si="290"/>
        <v>1</v>
      </c>
      <c r="BN47" s="161">
        <f t="shared" si="291"/>
        <v>0</v>
      </c>
      <c r="BO47" s="26">
        <f t="shared" si="292"/>
        <v>505.12</v>
      </c>
      <c r="BQ47" s="159">
        <v>19</v>
      </c>
      <c r="BR47" s="160">
        <f t="shared" si="529"/>
        <v>118.41</v>
      </c>
      <c r="BS47" s="161">
        <f t="shared" si="293"/>
        <v>0</v>
      </c>
      <c r="BT47" s="161">
        <f t="shared" si="294"/>
        <v>1</v>
      </c>
      <c r="BU47" s="161">
        <f t="shared" si="295"/>
        <v>0</v>
      </c>
      <c r="BV47" s="26">
        <f t="shared" si="296"/>
        <v>445.666</v>
      </c>
      <c r="BX47" s="159">
        <v>19</v>
      </c>
      <c r="BY47" s="160">
        <f t="shared" si="530"/>
        <v>63.76</v>
      </c>
      <c r="BZ47" s="161">
        <f t="shared" si="297"/>
        <v>0</v>
      </c>
      <c r="CA47" s="161">
        <f t="shared" si="298"/>
        <v>1</v>
      </c>
      <c r="CB47" s="161">
        <f t="shared" si="299"/>
        <v>0</v>
      </c>
      <c r="CC47" s="26">
        <f t="shared" si="300"/>
        <v>623.97</v>
      </c>
      <c r="CE47" s="159">
        <v>19</v>
      </c>
      <c r="CF47" s="160">
        <f t="shared" si="531"/>
        <v>45.545000000000002</v>
      </c>
      <c r="CG47" s="161">
        <f t="shared" si="301"/>
        <v>0</v>
      </c>
      <c r="CH47" s="161">
        <f t="shared" si="302"/>
        <v>1</v>
      </c>
      <c r="CI47" s="161">
        <f t="shared" si="303"/>
        <v>0</v>
      </c>
      <c r="CJ47" s="26">
        <f t="shared" si="304"/>
        <v>683.42</v>
      </c>
      <c r="CL47" s="159">
        <v>19</v>
      </c>
      <c r="CM47" s="160">
        <f t="shared" si="532"/>
        <v>27.324999999999999</v>
      </c>
      <c r="CN47" s="161">
        <f t="shared" si="305"/>
        <v>0</v>
      </c>
      <c r="CO47" s="161">
        <f t="shared" si="306"/>
        <v>1</v>
      </c>
      <c r="CP47" s="161">
        <f t="shared" si="307"/>
        <v>0</v>
      </c>
      <c r="CQ47" s="26">
        <f t="shared" si="308"/>
        <v>742.82</v>
      </c>
      <c r="CS47" s="159">
        <v>19</v>
      </c>
      <c r="CT47" s="160">
        <f t="shared" si="533"/>
        <v>9.11</v>
      </c>
      <c r="CU47" s="161">
        <f t="shared" si="309"/>
        <v>0</v>
      </c>
      <c r="CV47" s="161">
        <f t="shared" si="310"/>
        <v>1</v>
      </c>
      <c r="CW47" s="161">
        <f t="shared" si="311"/>
        <v>0</v>
      </c>
      <c r="CX47" s="26">
        <f t="shared" si="312"/>
        <v>802.24</v>
      </c>
      <c r="CZ47" s="159">
        <v>19</v>
      </c>
      <c r="DA47" s="160">
        <f t="shared" si="534"/>
        <v>-45.545000000000002</v>
      </c>
      <c r="DB47" s="161">
        <f t="shared" si="313"/>
        <v>0</v>
      </c>
      <c r="DC47" s="161">
        <f t="shared" si="314"/>
        <v>1</v>
      </c>
      <c r="DD47" s="161">
        <f t="shared" si="315"/>
        <v>0</v>
      </c>
      <c r="DE47" s="26">
        <f t="shared" si="316"/>
        <v>148.52000000000001</v>
      </c>
      <c r="DG47" s="159">
        <v>19</v>
      </c>
      <c r="DH47" s="160">
        <f t="shared" si="535"/>
        <v>-27.324999999999999</v>
      </c>
      <c r="DI47" s="161">
        <f t="shared" si="536"/>
        <v>0</v>
      </c>
      <c r="DJ47" s="161">
        <f t="shared" si="537"/>
        <v>1</v>
      </c>
      <c r="DK47" s="161">
        <f t="shared" si="317"/>
        <v>0</v>
      </c>
      <c r="DL47" s="26">
        <f t="shared" si="538"/>
        <v>89.11</v>
      </c>
      <c r="DM47" s="34"/>
      <c r="DN47" s="159">
        <v>19</v>
      </c>
      <c r="DO47" s="160">
        <f t="shared" si="539"/>
        <v>-9.11</v>
      </c>
      <c r="DP47" s="161">
        <f t="shared" si="318"/>
        <v>0</v>
      </c>
      <c r="DQ47" s="161">
        <f t="shared" si="319"/>
        <v>1</v>
      </c>
      <c r="DR47" s="161">
        <f t="shared" si="320"/>
        <v>0</v>
      </c>
      <c r="DS47" s="26">
        <f t="shared" si="321"/>
        <v>29.72</v>
      </c>
      <c r="DT47" s="34"/>
      <c r="DU47" s="159">
        <v>19</v>
      </c>
      <c r="DV47" s="160">
        <f t="shared" si="540"/>
        <v>-63.76</v>
      </c>
      <c r="DW47" s="161">
        <f t="shared" si="322"/>
        <v>0</v>
      </c>
      <c r="DX47" s="161">
        <f t="shared" si="323"/>
        <v>1</v>
      </c>
      <c r="DY47" s="161">
        <f t="shared" si="324"/>
        <v>0</v>
      </c>
      <c r="DZ47" s="26">
        <f t="shared" si="325"/>
        <v>207.98</v>
      </c>
      <c r="EA47" s="34"/>
      <c r="EB47" s="159">
        <v>19</v>
      </c>
      <c r="EC47" s="160">
        <f t="shared" si="541"/>
        <v>-81.974999999999994</v>
      </c>
      <c r="ED47" s="161">
        <f t="shared" si="326"/>
        <v>0</v>
      </c>
      <c r="EE47" s="161">
        <f t="shared" si="327"/>
        <v>1</v>
      </c>
      <c r="EF47" s="161">
        <f t="shared" si="328"/>
        <v>0</v>
      </c>
      <c r="EG47" s="26">
        <f t="shared" si="329"/>
        <v>267.39</v>
      </c>
      <c r="EH47" s="34"/>
      <c r="EI47" s="159">
        <v>19</v>
      </c>
      <c r="EJ47" s="160">
        <f t="shared" si="542"/>
        <v>-100.19499999999999</v>
      </c>
      <c r="EK47" s="161">
        <f t="shared" si="330"/>
        <v>0</v>
      </c>
      <c r="EL47" s="161">
        <f t="shared" si="331"/>
        <v>1</v>
      </c>
      <c r="EM47" s="161">
        <f t="shared" si="332"/>
        <v>0</v>
      </c>
      <c r="EN47" s="26">
        <f t="shared" si="333"/>
        <v>326.82</v>
      </c>
      <c r="EP47" s="159">
        <v>19</v>
      </c>
      <c r="EQ47" s="160">
        <f t="shared" si="334"/>
        <v>-118.41</v>
      </c>
      <c r="ER47" s="161">
        <f t="shared" si="335"/>
        <v>0</v>
      </c>
      <c r="ES47" s="161">
        <f t="shared" si="336"/>
        <v>1</v>
      </c>
      <c r="ET47" s="161">
        <f t="shared" si="337"/>
        <v>0</v>
      </c>
      <c r="EU47" s="26">
        <f t="shared" si="338"/>
        <v>386.28</v>
      </c>
      <c r="EW47" s="159">
        <v>19</v>
      </c>
      <c r="EX47" s="160">
        <f t="shared" si="339"/>
        <v>-45.545000000000002</v>
      </c>
      <c r="EY47" s="161">
        <f t="shared" si="340"/>
        <v>0</v>
      </c>
      <c r="EZ47" s="161">
        <f t="shared" si="341"/>
        <v>1</v>
      </c>
      <c r="FA47" s="161">
        <f t="shared" si="342"/>
        <v>0</v>
      </c>
      <c r="FB47" s="26">
        <f>EY47*$AR$19+EZ47*$AV$19+FA47*$AZ$19</f>
        <v>-683.39</v>
      </c>
      <c r="FD47" s="159">
        <v>19</v>
      </c>
      <c r="FE47" s="160">
        <f t="shared" si="344"/>
        <v>-27.324999999999999</v>
      </c>
      <c r="FF47" s="161">
        <f t="shared" si="345"/>
        <v>0</v>
      </c>
      <c r="FG47" s="161">
        <f t="shared" si="346"/>
        <v>1</v>
      </c>
      <c r="FH47" s="161">
        <f t="shared" si="347"/>
        <v>0</v>
      </c>
      <c r="FI47" s="26">
        <f t="shared" si="348"/>
        <v>-742.8</v>
      </c>
      <c r="FK47" s="159">
        <v>19</v>
      </c>
      <c r="FL47" s="160">
        <f t="shared" si="349"/>
        <v>-9.11</v>
      </c>
      <c r="FM47" s="161">
        <f t="shared" si="350"/>
        <v>0</v>
      </c>
      <c r="FN47" s="161">
        <f t="shared" si="351"/>
        <v>1</v>
      </c>
      <c r="FO47" s="161">
        <f t="shared" si="352"/>
        <v>0</v>
      </c>
      <c r="FP47" s="26">
        <f t="shared" si="353"/>
        <v>-802.22</v>
      </c>
      <c r="FR47" s="159">
        <v>19</v>
      </c>
      <c r="FS47" s="160">
        <f t="shared" si="543"/>
        <v>-63.76</v>
      </c>
      <c r="FT47" s="161">
        <f t="shared" si="354"/>
        <v>0</v>
      </c>
      <c r="FU47" s="161">
        <f t="shared" si="355"/>
        <v>1</v>
      </c>
      <c r="FV47" s="161">
        <f t="shared" si="356"/>
        <v>0</v>
      </c>
      <c r="FW47" s="26">
        <f t="shared" si="357"/>
        <v>-623.94000000000005</v>
      </c>
      <c r="FY47" s="159">
        <v>19</v>
      </c>
      <c r="FZ47" s="160">
        <f t="shared" si="544"/>
        <v>-81.974999999999994</v>
      </c>
      <c r="GA47" s="161">
        <f t="shared" si="545"/>
        <v>0</v>
      </c>
      <c r="GB47" s="161">
        <f t="shared" si="546"/>
        <v>1</v>
      </c>
      <c r="GC47" s="161">
        <f t="shared" si="547"/>
        <v>0</v>
      </c>
      <c r="GD47" s="26">
        <f t="shared" si="548"/>
        <v>-564.54</v>
      </c>
      <c r="GF47" s="159">
        <v>19</v>
      </c>
      <c r="GG47" s="160">
        <f t="shared" si="549"/>
        <v>-100.19499999999999</v>
      </c>
      <c r="GH47" s="161">
        <f t="shared" si="358"/>
        <v>0</v>
      </c>
      <c r="GI47" s="161">
        <f t="shared" si="359"/>
        <v>1</v>
      </c>
      <c r="GJ47" s="161">
        <f t="shared" si="360"/>
        <v>0</v>
      </c>
      <c r="GK47" s="26">
        <f t="shared" si="361"/>
        <v>-505.12</v>
      </c>
      <c r="GM47" s="159">
        <v>19</v>
      </c>
      <c r="GN47" s="160">
        <f t="shared" si="550"/>
        <v>-118.41</v>
      </c>
      <c r="GO47" s="161">
        <f t="shared" si="362"/>
        <v>0</v>
      </c>
      <c r="GP47" s="161">
        <f t="shared" si="363"/>
        <v>1</v>
      </c>
      <c r="GQ47" s="161">
        <f t="shared" si="364"/>
        <v>0</v>
      </c>
      <c r="GR47" s="26">
        <f t="shared" si="365"/>
        <v>-445.68</v>
      </c>
      <c r="GT47" s="159">
        <v>19</v>
      </c>
      <c r="GU47" s="160">
        <f t="shared" si="551"/>
        <v>81.974999999999994</v>
      </c>
      <c r="GV47" s="161">
        <f t="shared" si="366"/>
        <v>0</v>
      </c>
      <c r="GW47" s="161">
        <f t="shared" si="367"/>
        <v>1</v>
      </c>
      <c r="GX47" s="161">
        <f t="shared" si="368"/>
        <v>0</v>
      </c>
      <c r="GY47" s="26">
        <f t="shared" si="369"/>
        <v>-267.39999999999998</v>
      </c>
      <c r="HA47" s="159">
        <v>19</v>
      </c>
      <c r="HB47" s="160">
        <f t="shared" si="552"/>
        <v>100.19499999999999</v>
      </c>
      <c r="HC47" s="161">
        <f t="shared" si="370"/>
        <v>0</v>
      </c>
      <c r="HD47" s="161">
        <f t="shared" si="371"/>
        <v>1</v>
      </c>
      <c r="HE47" s="161">
        <f t="shared" si="372"/>
        <v>0</v>
      </c>
      <c r="HF47" s="26">
        <f t="shared" si="373"/>
        <v>-326.82</v>
      </c>
      <c r="HH47" s="159">
        <v>19</v>
      </c>
      <c r="HI47" s="160">
        <f t="shared" si="374"/>
        <v>118.41</v>
      </c>
      <c r="HJ47" s="161">
        <f t="shared" si="375"/>
        <v>0</v>
      </c>
      <c r="HK47" s="161">
        <f t="shared" si="376"/>
        <v>1</v>
      </c>
      <c r="HL47" s="161">
        <f t="shared" si="377"/>
        <v>0</v>
      </c>
      <c r="HM47" s="26">
        <f t="shared" si="378"/>
        <v>-386.28</v>
      </c>
      <c r="HO47" s="159">
        <v>19</v>
      </c>
      <c r="HP47" s="160">
        <f t="shared" si="553"/>
        <v>63.76</v>
      </c>
      <c r="HQ47" s="161">
        <f t="shared" si="379"/>
        <v>0</v>
      </c>
      <c r="HR47" s="161">
        <f t="shared" si="380"/>
        <v>1</v>
      </c>
      <c r="HS47" s="161">
        <f t="shared" si="381"/>
        <v>0</v>
      </c>
      <c r="HT47" s="26">
        <f t="shared" si="382"/>
        <v>-208</v>
      </c>
      <c r="HV47" s="159">
        <v>19</v>
      </c>
      <c r="HW47" s="160">
        <f t="shared" si="554"/>
        <v>45.545000000000002</v>
      </c>
      <c r="HX47" s="161">
        <f t="shared" si="383"/>
        <v>0</v>
      </c>
      <c r="HY47" s="161">
        <f t="shared" si="384"/>
        <v>1</v>
      </c>
      <c r="HZ47" s="161">
        <f t="shared" si="385"/>
        <v>0</v>
      </c>
      <c r="IA47" s="26">
        <f t="shared" si="386"/>
        <v>-148.56</v>
      </c>
      <c r="IC47" s="159">
        <v>19</v>
      </c>
      <c r="ID47" s="160">
        <f t="shared" si="387"/>
        <v>27.324999999999999</v>
      </c>
      <c r="IE47" s="161">
        <f t="shared" si="388"/>
        <v>0</v>
      </c>
      <c r="IF47" s="161">
        <f t="shared" si="389"/>
        <v>1</v>
      </c>
      <c r="IG47" s="161">
        <f t="shared" si="390"/>
        <v>0</v>
      </c>
      <c r="IH47" s="26">
        <f t="shared" si="391"/>
        <v>-89.14</v>
      </c>
      <c r="IJ47" s="159">
        <v>19</v>
      </c>
      <c r="IK47" s="160">
        <f t="shared" si="392"/>
        <v>9.11</v>
      </c>
      <c r="IL47" s="161">
        <f t="shared" si="393"/>
        <v>0</v>
      </c>
      <c r="IM47" s="161">
        <f t="shared" si="394"/>
        <v>1</v>
      </c>
      <c r="IN47" s="161">
        <f t="shared" si="395"/>
        <v>0</v>
      </c>
      <c r="IO47" s="26">
        <f t="shared" si="396"/>
        <v>-29.72</v>
      </c>
      <c r="IQ47" s="159">
        <v>19</v>
      </c>
      <c r="IR47" s="160">
        <f t="shared" si="397"/>
        <v>88.25</v>
      </c>
      <c r="IS47" s="161">
        <f t="shared" si="398"/>
        <v>0</v>
      </c>
      <c r="IT47" s="161">
        <f t="shared" si="399"/>
        <v>1</v>
      </c>
      <c r="IU47" s="161">
        <f t="shared" si="400"/>
        <v>0</v>
      </c>
      <c r="IV47" s="26">
        <f t="shared" si="401"/>
        <v>625.88</v>
      </c>
      <c r="IX47" s="159">
        <v>19</v>
      </c>
      <c r="IY47" s="160">
        <f t="shared" si="402"/>
        <v>106.465</v>
      </c>
      <c r="IZ47" s="161">
        <f t="shared" si="403"/>
        <v>0</v>
      </c>
      <c r="JA47" s="161">
        <f t="shared" si="404"/>
        <v>1</v>
      </c>
      <c r="JB47" s="161">
        <f t="shared" si="405"/>
        <v>0</v>
      </c>
      <c r="JC47" s="26">
        <f t="shared" si="406"/>
        <v>566.52</v>
      </c>
      <c r="JE47" s="159">
        <v>19</v>
      </c>
      <c r="JF47" s="160">
        <f t="shared" si="555"/>
        <v>124.685</v>
      </c>
      <c r="JG47" s="161">
        <f t="shared" si="407"/>
        <v>0</v>
      </c>
      <c r="JH47" s="161">
        <f t="shared" si="408"/>
        <v>1</v>
      </c>
      <c r="JI47" s="161">
        <f t="shared" si="409"/>
        <v>0</v>
      </c>
      <c r="JJ47" s="26">
        <f t="shared" si="410"/>
        <v>507.08</v>
      </c>
      <c r="JL47" s="159">
        <v>19</v>
      </c>
      <c r="JM47" s="160">
        <f t="shared" si="411"/>
        <v>70.03</v>
      </c>
      <c r="JN47" s="161">
        <f t="shared" si="412"/>
        <v>0</v>
      </c>
      <c r="JO47" s="161">
        <f t="shared" si="413"/>
        <v>1</v>
      </c>
      <c r="JP47" s="161">
        <f t="shared" si="414"/>
        <v>0</v>
      </c>
      <c r="JQ47" s="26">
        <f t="shared" si="415"/>
        <v>685.35</v>
      </c>
      <c r="JS47" s="159">
        <v>19</v>
      </c>
      <c r="JT47" s="160">
        <f t="shared" si="416"/>
        <v>51.82</v>
      </c>
      <c r="JU47" s="161">
        <f t="shared" si="417"/>
        <v>0</v>
      </c>
      <c r="JV47" s="161">
        <f t="shared" si="418"/>
        <v>1</v>
      </c>
      <c r="JW47" s="161">
        <f t="shared" si="419"/>
        <v>0</v>
      </c>
      <c r="JX47" s="26">
        <f t="shared" si="420"/>
        <v>744.8</v>
      </c>
      <c r="JZ47" s="159">
        <v>19</v>
      </c>
      <c r="KA47" s="160">
        <f t="shared" si="556"/>
        <v>33.594999999999999</v>
      </c>
      <c r="KB47" s="161">
        <f t="shared" si="421"/>
        <v>0</v>
      </c>
      <c r="KC47" s="161">
        <f t="shared" si="422"/>
        <v>1</v>
      </c>
      <c r="KD47" s="161">
        <f t="shared" si="423"/>
        <v>0</v>
      </c>
      <c r="KE47" s="26">
        <f t="shared" si="424"/>
        <v>804.2</v>
      </c>
      <c r="KG47" s="159">
        <v>19</v>
      </c>
      <c r="KH47" s="160">
        <f t="shared" si="425"/>
        <v>15.38</v>
      </c>
      <c r="KI47" s="161">
        <f t="shared" si="426"/>
        <v>0</v>
      </c>
      <c r="KJ47" s="161">
        <f t="shared" si="427"/>
        <v>1</v>
      </c>
      <c r="KK47" s="161">
        <f t="shared" si="428"/>
        <v>0</v>
      </c>
      <c r="KL47" s="26">
        <f t="shared" si="429"/>
        <v>863.6</v>
      </c>
      <c r="KN47" s="159">
        <v>19</v>
      </c>
      <c r="KO47" s="160">
        <f t="shared" si="557"/>
        <v>-51.814999999999998</v>
      </c>
      <c r="KP47" s="161">
        <f t="shared" si="430"/>
        <v>0</v>
      </c>
      <c r="KQ47" s="161">
        <f t="shared" si="431"/>
        <v>1</v>
      </c>
      <c r="KR47" s="161">
        <f t="shared" si="432"/>
        <v>0</v>
      </c>
      <c r="KS47" s="26">
        <f t="shared" si="433"/>
        <v>168.98</v>
      </c>
      <c r="KU47" s="159">
        <v>19</v>
      </c>
      <c r="KV47" s="160">
        <f t="shared" si="558"/>
        <v>-33.6</v>
      </c>
      <c r="KW47" s="161">
        <f t="shared" si="434"/>
        <v>0</v>
      </c>
      <c r="KX47" s="161">
        <f t="shared" si="435"/>
        <v>1</v>
      </c>
      <c r="KY47" s="161">
        <f t="shared" si="436"/>
        <v>0</v>
      </c>
      <c r="KZ47" s="26">
        <f t="shared" si="437"/>
        <v>109.6</v>
      </c>
      <c r="LB47" s="159">
        <v>19</v>
      </c>
      <c r="LC47" s="160">
        <f t="shared" si="438"/>
        <v>-15.385</v>
      </c>
      <c r="LD47" s="161">
        <f t="shared" si="439"/>
        <v>0</v>
      </c>
      <c r="LE47" s="161">
        <f t="shared" si="440"/>
        <v>1</v>
      </c>
      <c r="LF47" s="161">
        <f t="shared" si="441"/>
        <v>0</v>
      </c>
      <c r="LG47" s="26">
        <f t="shared" si="442"/>
        <v>50.15</v>
      </c>
      <c r="LI47" s="159">
        <v>19</v>
      </c>
      <c r="LJ47" s="160">
        <f t="shared" si="443"/>
        <v>-70.03</v>
      </c>
      <c r="LK47" s="161">
        <f t="shared" si="444"/>
        <v>0</v>
      </c>
      <c r="LL47" s="161">
        <f t="shared" si="445"/>
        <v>1</v>
      </c>
      <c r="LM47" s="161">
        <f t="shared" si="446"/>
        <v>0</v>
      </c>
      <c r="LN47" s="26">
        <f t="shared" si="447"/>
        <v>228.48</v>
      </c>
      <c r="LP47" s="159">
        <v>19</v>
      </c>
      <c r="LQ47" s="160">
        <f t="shared" si="448"/>
        <v>-88.25</v>
      </c>
      <c r="LR47" s="161">
        <f t="shared" si="449"/>
        <v>0</v>
      </c>
      <c r="LS47" s="161">
        <f t="shared" si="450"/>
        <v>1</v>
      </c>
      <c r="LT47" s="161">
        <f t="shared" si="451"/>
        <v>0</v>
      </c>
      <c r="LU47" s="26">
        <f t="shared" si="452"/>
        <v>287.85000000000002</v>
      </c>
      <c r="LW47" s="159">
        <v>19</v>
      </c>
      <c r="LX47" s="160">
        <f t="shared" si="453"/>
        <v>-106.465</v>
      </c>
      <c r="LY47" s="161">
        <f t="shared" si="454"/>
        <v>0</v>
      </c>
      <c r="LZ47" s="161">
        <f t="shared" si="455"/>
        <v>1</v>
      </c>
      <c r="MA47" s="161">
        <f t="shared" si="456"/>
        <v>0</v>
      </c>
      <c r="MB47" s="26">
        <f t="shared" si="457"/>
        <v>347.28</v>
      </c>
      <c r="MD47" s="159">
        <v>19</v>
      </c>
      <c r="ME47" s="160">
        <f t="shared" si="458"/>
        <v>-124.685</v>
      </c>
      <c r="MF47" s="161">
        <f t="shared" si="459"/>
        <v>0</v>
      </c>
      <c r="MG47" s="161">
        <f t="shared" si="460"/>
        <v>1</v>
      </c>
      <c r="MH47" s="161">
        <f t="shared" si="461"/>
        <v>0</v>
      </c>
      <c r="MI47" s="26">
        <f t="shared" si="462"/>
        <v>406.69</v>
      </c>
      <c r="MK47" s="159">
        <v>19</v>
      </c>
      <c r="ML47" s="160">
        <f t="shared" si="463"/>
        <v>-51.814999999999998</v>
      </c>
      <c r="MM47" s="161">
        <f t="shared" si="464"/>
        <v>0</v>
      </c>
      <c r="MN47" s="161">
        <f t="shared" si="465"/>
        <v>1</v>
      </c>
      <c r="MO47" s="161">
        <f t="shared" si="466"/>
        <v>0</v>
      </c>
      <c r="MP47" s="26">
        <f t="shared" si="467"/>
        <v>-744.78</v>
      </c>
      <c r="MR47" s="159">
        <v>19</v>
      </c>
      <c r="MS47" s="160">
        <f t="shared" si="468"/>
        <v>-33.6</v>
      </c>
      <c r="MT47" s="161">
        <f t="shared" si="469"/>
        <v>0</v>
      </c>
      <c r="MU47" s="161">
        <f t="shared" si="470"/>
        <v>1</v>
      </c>
      <c r="MV47" s="161">
        <f t="shared" si="471"/>
        <v>0</v>
      </c>
      <c r="MW47" s="26">
        <f t="shared" si="472"/>
        <v>-804.18</v>
      </c>
      <c r="MY47" s="159">
        <v>19</v>
      </c>
      <c r="MZ47" s="160">
        <f t="shared" si="473"/>
        <v>-15.385</v>
      </c>
      <c r="NA47" s="161">
        <f t="shared" si="559"/>
        <v>0</v>
      </c>
      <c r="NB47" s="161">
        <f t="shared" si="560"/>
        <v>1</v>
      </c>
      <c r="NC47" s="161">
        <f t="shared" si="561"/>
        <v>0</v>
      </c>
      <c r="ND47" s="26">
        <f t="shared" si="562"/>
        <v>-863.62</v>
      </c>
      <c r="NF47" s="159">
        <v>19</v>
      </c>
      <c r="NG47" s="160">
        <f t="shared" si="474"/>
        <v>-70.03</v>
      </c>
      <c r="NH47" s="161">
        <f t="shared" si="475"/>
        <v>0</v>
      </c>
      <c r="NI47" s="161">
        <f t="shared" si="476"/>
        <v>1</v>
      </c>
      <c r="NJ47" s="161">
        <f t="shared" si="477"/>
        <v>0</v>
      </c>
      <c r="NK47" s="26">
        <f t="shared" si="478"/>
        <v>-685.31</v>
      </c>
      <c r="NM47" s="159">
        <v>19</v>
      </c>
      <c r="NN47" s="160">
        <f t="shared" si="479"/>
        <v>-88.25</v>
      </c>
      <c r="NO47" s="161">
        <f t="shared" si="480"/>
        <v>0</v>
      </c>
      <c r="NP47" s="161">
        <f t="shared" si="481"/>
        <v>1</v>
      </c>
      <c r="NQ47" s="161">
        <f t="shared" si="482"/>
        <v>0</v>
      </c>
      <c r="NR47" s="26">
        <f t="shared" si="483"/>
        <v>-625.88</v>
      </c>
      <c r="NT47" s="159">
        <v>19</v>
      </c>
      <c r="NU47" s="160">
        <f t="shared" si="484"/>
        <v>-106.465</v>
      </c>
      <c r="NV47" s="161">
        <f t="shared" si="485"/>
        <v>0</v>
      </c>
      <c r="NW47" s="161">
        <f t="shared" si="486"/>
        <v>1</v>
      </c>
      <c r="NX47" s="161">
        <f t="shared" si="487"/>
        <v>0</v>
      </c>
      <c r="NY47" s="26">
        <f t="shared" si="488"/>
        <v>-566.51</v>
      </c>
      <c r="OA47" s="159">
        <v>19</v>
      </c>
      <c r="OB47" s="160">
        <f t="shared" si="489"/>
        <v>-124.685</v>
      </c>
      <c r="OC47" s="161">
        <f t="shared" si="490"/>
        <v>0</v>
      </c>
      <c r="OD47" s="161">
        <f t="shared" si="491"/>
        <v>1</v>
      </c>
      <c r="OE47" s="161">
        <f t="shared" si="492"/>
        <v>0</v>
      </c>
      <c r="OF47" s="26">
        <f t="shared" si="493"/>
        <v>-507.05</v>
      </c>
      <c r="OH47" s="159">
        <v>19</v>
      </c>
      <c r="OI47" s="160">
        <f t="shared" si="494"/>
        <v>88.25</v>
      </c>
      <c r="OJ47" s="161">
        <f t="shared" si="495"/>
        <v>0</v>
      </c>
      <c r="OK47" s="161">
        <f t="shared" si="496"/>
        <v>1</v>
      </c>
      <c r="OL47" s="161">
        <f t="shared" si="497"/>
        <v>0</v>
      </c>
      <c r="OM47" s="26">
        <f t="shared" si="498"/>
        <v>-287.85000000000002</v>
      </c>
      <c r="OO47" s="159">
        <v>19</v>
      </c>
      <c r="OP47" s="160">
        <f t="shared" si="499"/>
        <v>106.465</v>
      </c>
      <c r="OQ47" s="161">
        <f t="shared" si="500"/>
        <v>0</v>
      </c>
      <c r="OR47" s="161">
        <f t="shared" si="501"/>
        <v>1</v>
      </c>
      <c r="OS47" s="161">
        <f t="shared" si="502"/>
        <v>0</v>
      </c>
      <c r="OT47" s="26">
        <f t="shared" si="503"/>
        <v>-347.3</v>
      </c>
      <c r="OV47" s="159">
        <v>19</v>
      </c>
      <c r="OW47" s="160">
        <f t="shared" si="504"/>
        <v>124.685</v>
      </c>
      <c r="OX47" s="161">
        <f t="shared" si="505"/>
        <v>0</v>
      </c>
      <c r="OY47" s="161">
        <f t="shared" si="506"/>
        <v>1</v>
      </c>
      <c r="OZ47" s="161">
        <f t="shared" si="507"/>
        <v>0</v>
      </c>
      <c r="PA47" s="26">
        <f t="shared" si="508"/>
        <v>-406.72</v>
      </c>
      <c r="PC47" s="159">
        <v>19</v>
      </c>
      <c r="PD47" s="160">
        <f t="shared" si="563"/>
        <v>70.03</v>
      </c>
      <c r="PE47" s="161">
        <f t="shared" si="509"/>
        <v>0</v>
      </c>
      <c r="PF47" s="161">
        <f t="shared" si="510"/>
        <v>1</v>
      </c>
      <c r="PG47" s="161">
        <f t="shared" si="511"/>
        <v>0</v>
      </c>
      <c r="PH47" s="26">
        <f t="shared" si="512"/>
        <v>-228.48</v>
      </c>
      <c r="PJ47" s="159">
        <v>19</v>
      </c>
      <c r="PK47" s="160">
        <f t="shared" si="564"/>
        <v>51.82</v>
      </c>
      <c r="PL47" s="161">
        <f t="shared" si="513"/>
        <v>0</v>
      </c>
      <c r="PM47" s="161">
        <f t="shared" si="514"/>
        <v>1</v>
      </c>
      <c r="PN47" s="161">
        <f t="shared" si="515"/>
        <v>0</v>
      </c>
      <c r="PO47" s="26">
        <f t="shared" si="516"/>
        <v>-169.02</v>
      </c>
      <c r="PQ47" s="159">
        <v>19</v>
      </c>
      <c r="PR47" s="160">
        <f t="shared" si="517"/>
        <v>33.594999999999999</v>
      </c>
      <c r="PS47" s="161">
        <f t="shared" si="518"/>
        <v>0</v>
      </c>
      <c r="PT47" s="161">
        <f t="shared" si="519"/>
        <v>1</v>
      </c>
      <c r="PU47" s="161">
        <f t="shared" si="520"/>
        <v>0</v>
      </c>
      <c r="PV47" s="26">
        <f t="shared" si="521"/>
        <v>-109.6</v>
      </c>
      <c r="PX47" s="159">
        <v>19</v>
      </c>
      <c r="PY47" s="160">
        <f t="shared" si="522"/>
        <v>15.38</v>
      </c>
      <c r="PZ47" s="161">
        <f t="shared" si="523"/>
        <v>0</v>
      </c>
      <c r="QA47" s="161">
        <f t="shared" si="524"/>
        <v>1</v>
      </c>
      <c r="QB47" s="161">
        <f t="shared" si="525"/>
        <v>0</v>
      </c>
      <c r="QC47" s="26">
        <f t="shared" si="526"/>
        <v>-50.15</v>
      </c>
      <c r="QE47" s="159">
        <v>3</v>
      </c>
      <c r="QF47" s="162">
        <v>4</v>
      </c>
      <c r="QG47" s="304"/>
      <c r="QH47" s="12">
        <v>-60</v>
      </c>
      <c r="QI47" s="161">
        <f>(($F$16-$Z$29)*($F$16-$AD$29))/(($V$29-$Z$29)*($V$29-$AD$29))</f>
        <v>-1.2623043467130538E-2</v>
      </c>
      <c r="QJ47" s="161">
        <f>(($F$16-$V$29)*($F$16-$AD$29))/(($Z$29-$V$29)*($Z$29-$AD$29))</f>
        <v>5.1163907279995952E-2</v>
      </c>
      <c r="QK47" s="161">
        <f>(($F$16-$V$29)*($F$16-$Z$29))/(($AD$29-$V$29)*($AD$29-$Z$29))</f>
        <v>0.96145913618713463</v>
      </c>
      <c r="QL47" s="92">
        <f>QI47*$X$29+QJ47*$AB$29+QK47*$AF$29</f>
        <v>-491.81071217936159</v>
      </c>
      <c r="QM47" s="16">
        <f>$V$29</f>
        <v>406.67</v>
      </c>
      <c r="QN47" s="16">
        <f>$AF$29</f>
        <v>-495</v>
      </c>
      <c r="QO47" s="167">
        <f t="shared" si="565"/>
        <v>2.023136087440745E-2</v>
      </c>
      <c r="QP47" s="34"/>
      <c r="QQ47" s="159">
        <v>3</v>
      </c>
      <c r="QR47" s="162">
        <v>4</v>
      </c>
      <c r="QS47" s="304"/>
      <c r="QT47" s="12">
        <v>-60</v>
      </c>
      <c r="QU47" s="161">
        <f>(($F$16-$AT$29)*($F$16-$AX$29))/(($AP$29-$AT$29)*($AP$29-$AX$29))</f>
        <v>-3.7911033514166199E-2</v>
      </c>
      <c r="QV47" s="161">
        <f>(($F$16-$AP$29)*($F$16-$AX$29))/(($AT$29-$AP$29)*($AT$29-$AX$29))</f>
        <v>0.15847576840850805</v>
      </c>
      <c r="QW47" s="161">
        <f>(($F$16-$AP$29)*($F$16-$AT$29))/(($AX$29-$AP$29)*($AX$29-$AT$29))</f>
        <v>0.87943526510565806</v>
      </c>
      <c r="QX47" s="92">
        <f>QU47*$AR$29+QV47*$AV$29+QW47*$AZ$29</f>
        <v>-398.76405834966818</v>
      </c>
      <c r="QY47" s="16">
        <f>$AP$29</f>
        <v>127.52</v>
      </c>
      <c r="QZ47" s="16">
        <f>$AZ$29</f>
        <v>-415.95</v>
      </c>
      <c r="RA47" s="167">
        <f t="shared" si="566"/>
        <v>2.4952098344016363E-2</v>
      </c>
    </row>
    <row r="48" spans="2:469" ht="15" customHeight="1" thickBot="1">
      <c r="B48" s="323"/>
      <c r="C48" s="324"/>
      <c r="D48" s="324"/>
      <c r="E48" s="200" t="s">
        <v>324</v>
      </c>
      <c r="F48" s="201"/>
      <c r="G48" s="202" t="s">
        <v>299</v>
      </c>
      <c r="H48" s="203">
        <v>13</v>
      </c>
      <c r="I48" s="204" t="str">
        <f>I46</f>
        <v>-</v>
      </c>
      <c r="J48" s="204" t="str">
        <f>IF(ISBLANK(F48),"-",(IF(AND(F48&lt;=Input!$D$14,F48&gt;=Input!$D$17),"aprovado","reprovado")))</f>
        <v>-</v>
      </c>
      <c r="K48" s="204" t="str">
        <f>IF(ISBLANK(F48),"-",(IF(OR(F48&lt;Flange!$K$6,F48&gt;Flange!$L$6),"reprovado","aprovado")))</f>
        <v>-</v>
      </c>
      <c r="L48" s="4" t="s">
        <v>318</v>
      </c>
      <c r="M48" s="325"/>
      <c r="O48" s="159">
        <v>44</v>
      </c>
      <c r="P48" s="164" t="s">
        <v>171</v>
      </c>
      <c r="Q48" s="164" t="s">
        <v>327</v>
      </c>
      <c r="R48" s="12">
        <v>120</v>
      </c>
      <c r="S48" s="164" t="s">
        <v>299</v>
      </c>
      <c r="T48" s="192">
        <v>11000</v>
      </c>
      <c r="U48" s="8" t="s">
        <v>71</v>
      </c>
      <c r="V48" s="101">
        <f>Gooseneck!$M$83</f>
        <v>-277.2</v>
      </c>
      <c r="W48" s="111" t="s">
        <v>72</v>
      </c>
      <c r="X48" s="101">
        <v>0</v>
      </c>
      <c r="Y48" s="111" t="s">
        <v>72</v>
      </c>
      <c r="Z48" s="101">
        <f>Gooseneck!$M$100</f>
        <v>-138.6</v>
      </c>
      <c r="AA48" s="111" t="s">
        <v>72</v>
      </c>
      <c r="AB48" s="101">
        <f>Gooseneck!$O$100</f>
        <v>-943.34</v>
      </c>
      <c r="AC48" s="111" t="s">
        <v>72</v>
      </c>
      <c r="AD48" s="101">
        <v>0</v>
      </c>
      <c r="AE48" s="111" t="s">
        <v>72</v>
      </c>
      <c r="AF48" s="101">
        <f>Gooseneck!$O$97</f>
        <v>-826.17</v>
      </c>
      <c r="AG48" s="165" t="s">
        <v>72</v>
      </c>
      <c r="AH48" s="166"/>
      <c r="AI48" s="159">
        <v>44</v>
      </c>
      <c r="AJ48" s="164" t="s">
        <v>171</v>
      </c>
      <c r="AK48" s="164" t="s">
        <v>327</v>
      </c>
      <c r="AL48" s="12">
        <v>120</v>
      </c>
      <c r="AM48" s="164" t="s">
        <v>299</v>
      </c>
      <c r="AN48" s="192">
        <v>11000</v>
      </c>
      <c r="AO48" s="8" t="s">
        <v>71</v>
      </c>
      <c r="AP48" s="101">
        <f>'Conector@11000 psi'!$M$83</f>
        <v>-67.2</v>
      </c>
      <c r="AQ48" s="111" t="s">
        <v>72</v>
      </c>
      <c r="AR48" s="101">
        <v>0</v>
      </c>
      <c r="AS48" s="111" t="s">
        <v>72</v>
      </c>
      <c r="AT48" s="101">
        <f>'Conector@11000 psi'!$M$100</f>
        <v>-33.6</v>
      </c>
      <c r="AU48" s="111" t="s">
        <v>72</v>
      </c>
      <c r="AV48" s="101">
        <f>'Conector@11000 psi'!$O$100</f>
        <v>-804.18</v>
      </c>
      <c r="AW48" s="111" t="s">
        <v>72</v>
      </c>
      <c r="AX48" s="101">
        <v>0</v>
      </c>
      <c r="AY48" s="111" t="s">
        <v>72</v>
      </c>
      <c r="AZ48" s="101">
        <f>'Conector@11000 psi'!$O$97</f>
        <v>-694.58</v>
      </c>
      <c r="BA48" s="165" t="s">
        <v>72</v>
      </c>
      <c r="BC48" s="33">
        <v>20</v>
      </c>
      <c r="BD48" s="181">
        <f t="shared" si="527"/>
        <v>163.95</v>
      </c>
      <c r="BE48" s="182">
        <f t="shared" si="285"/>
        <v>1</v>
      </c>
      <c r="BF48" s="182">
        <f t="shared" si="286"/>
        <v>0</v>
      </c>
      <c r="BG48" s="182">
        <f t="shared" si="287"/>
        <v>0</v>
      </c>
      <c r="BH48" s="27">
        <f t="shared" si="288"/>
        <v>0</v>
      </c>
      <c r="BJ48" s="33">
        <v>20</v>
      </c>
      <c r="BK48" s="181">
        <f t="shared" si="528"/>
        <v>200.39</v>
      </c>
      <c r="BL48" s="182">
        <f t="shared" si="289"/>
        <v>1</v>
      </c>
      <c r="BM48" s="182">
        <f t="shared" si="290"/>
        <v>0</v>
      </c>
      <c r="BN48" s="182">
        <f t="shared" si="291"/>
        <v>0</v>
      </c>
      <c r="BO48" s="27">
        <f t="shared" si="292"/>
        <v>0</v>
      </c>
      <c r="BQ48" s="33">
        <v>20</v>
      </c>
      <c r="BR48" s="181">
        <f t="shared" si="529"/>
        <v>236.82</v>
      </c>
      <c r="BS48" s="182">
        <f t="shared" si="293"/>
        <v>1</v>
      </c>
      <c r="BT48" s="182">
        <f t="shared" si="294"/>
        <v>0</v>
      </c>
      <c r="BU48" s="182">
        <f t="shared" si="295"/>
        <v>0</v>
      </c>
      <c r="BV48" s="27">
        <f t="shared" si="296"/>
        <v>0</v>
      </c>
      <c r="BX48" s="33">
        <v>20</v>
      </c>
      <c r="BY48" s="181">
        <f t="shared" si="530"/>
        <v>127.52</v>
      </c>
      <c r="BZ48" s="182">
        <f t="shared" si="297"/>
        <v>1</v>
      </c>
      <c r="CA48" s="182">
        <f t="shared" si="298"/>
        <v>0</v>
      </c>
      <c r="CB48" s="182">
        <f t="shared" si="299"/>
        <v>0</v>
      </c>
      <c r="CC48" s="27">
        <f t="shared" si="300"/>
        <v>0</v>
      </c>
      <c r="CE48" s="33">
        <v>20</v>
      </c>
      <c r="CF48" s="181">
        <f t="shared" si="531"/>
        <v>91.09</v>
      </c>
      <c r="CG48" s="182">
        <f t="shared" si="301"/>
        <v>1</v>
      </c>
      <c r="CH48" s="182">
        <f t="shared" si="302"/>
        <v>0</v>
      </c>
      <c r="CI48" s="182">
        <f t="shared" si="303"/>
        <v>0</v>
      </c>
      <c r="CJ48" s="27">
        <f t="shared" si="304"/>
        <v>0</v>
      </c>
      <c r="CL48" s="33">
        <v>20</v>
      </c>
      <c r="CM48" s="181">
        <f t="shared" si="532"/>
        <v>54.65</v>
      </c>
      <c r="CN48" s="182">
        <f t="shared" si="305"/>
        <v>1</v>
      </c>
      <c r="CO48" s="182">
        <f t="shared" si="306"/>
        <v>0</v>
      </c>
      <c r="CP48" s="182">
        <f t="shared" si="307"/>
        <v>0</v>
      </c>
      <c r="CQ48" s="27">
        <f t="shared" si="308"/>
        <v>0</v>
      </c>
      <c r="CS48" s="33">
        <v>20</v>
      </c>
      <c r="CT48" s="181">
        <f t="shared" si="533"/>
        <v>18.22</v>
      </c>
      <c r="CU48" s="182">
        <f t="shared" si="309"/>
        <v>1</v>
      </c>
      <c r="CV48" s="182">
        <f t="shared" si="310"/>
        <v>0</v>
      </c>
      <c r="CW48" s="182">
        <f t="shared" si="311"/>
        <v>0</v>
      </c>
      <c r="CX48" s="27">
        <f t="shared" si="312"/>
        <v>0</v>
      </c>
      <c r="CZ48" s="33">
        <v>20</v>
      </c>
      <c r="DA48" s="181">
        <f t="shared" si="534"/>
        <v>-91.09</v>
      </c>
      <c r="DB48" s="182">
        <f t="shared" si="313"/>
        <v>1</v>
      </c>
      <c r="DC48" s="182">
        <f t="shared" si="314"/>
        <v>0</v>
      </c>
      <c r="DD48" s="182">
        <f t="shared" si="315"/>
        <v>0</v>
      </c>
      <c r="DE48" s="27">
        <f t="shared" si="316"/>
        <v>0</v>
      </c>
      <c r="DG48" s="33">
        <v>20</v>
      </c>
      <c r="DH48" s="181">
        <f t="shared" si="535"/>
        <v>-54.65</v>
      </c>
      <c r="DI48" s="182">
        <f t="shared" si="536"/>
        <v>1</v>
      </c>
      <c r="DJ48" s="182">
        <f t="shared" si="537"/>
        <v>0</v>
      </c>
      <c r="DK48" s="182">
        <f t="shared" si="317"/>
        <v>0</v>
      </c>
      <c r="DL48" s="27">
        <f t="shared" si="538"/>
        <v>0</v>
      </c>
      <c r="DM48" s="34"/>
      <c r="DN48" s="33">
        <v>20</v>
      </c>
      <c r="DO48" s="181">
        <f t="shared" si="539"/>
        <v>-18.22</v>
      </c>
      <c r="DP48" s="182">
        <f t="shared" si="318"/>
        <v>1</v>
      </c>
      <c r="DQ48" s="182">
        <f t="shared" si="319"/>
        <v>0</v>
      </c>
      <c r="DR48" s="182">
        <f t="shared" si="320"/>
        <v>0</v>
      </c>
      <c r="DS48" s="27">
        <f t="shared" si="321"/>
        <v>0</v>
      </c>
      <c r="DT48" s="34"/>
      <c r="DU48" s="33">
        <v>20</v>
      </c>
      <c r="DV48" s="181">
        <f t="shared" si="540"/>
        <v>-127.52</v>
      </c>
      <c r="DW48" s="182">
        <f t="shared" si="322"/>
        <v>1</v>
      </c>
      <c r="DX48" s="182">
        <f t="shared" si="323"/>
        <v>0</v>
      </c>
      <c r="DY48" s="182">
        <f t="shared" si="324"/>
        <v>0</v>
      </c>
      <c r="DZ48" s="27">
        <f t="shared" si="325"/>
        <v>0</v>
      </c>
      <c r="EA48" s="34"/>
      <c r="EB48" s="33">
        <v>20</v>
      </c>
      <c r="EC48" s="181">
        <f t="shared" si="541"/>
        <v>-163.95</v>
      </c>
      <c r="ED48" s="182">
        <f t="shared" si="326"/>
        <v>1</v>
      </c>
      <c r="EE48" s="182">
        <f t="shared" si="327"/>
        <v>0</v>
      </c>
      <c r="EF48" s="182">
        <f t="shared" si="328"/>
        <v>0</v>
      </c>
      <c r="EG48" s="27">
        <f t="shared" si="329"/>
        <v>0</v>
      </c>
      <c r="EH48" s="34"/>
      <c r="EI48" s="33">
        <v>20</v>
      </c>
      <c r="EJ48" s="181">
        <f t="shared" si="542"/>
        <v>-200.39</v>
      </c>
      <c r="EK48" s="182">
        <f t="shared" si="330"/>
        <v>1</v>
      </c>
      <c r="EL48" s="182">
        <f t="shared" si="331"/>
        <v>0</v>
      </c>
      <c r="EM48" s="182">
        <f t="shared" si="332"/>
        <v>0</v>
      </c>
      <c r="EN48" s="27">
        <f t="shared" si="333"/>
        <v>0</v>
      </c>
      <c r="EP48" s="33">
        <v>20</v>
      </c>
      <c r="EQ48" s="181">
        <f t="shared" si="334"/>
        <v>-236.82</v>
      </c>
      <c r="ER48" s="182">
        <f t="shared" si="335"/>
        <v>1</v>
      </c>
      <c r="ES48" s="182">
        <f t="shared" si="336"/>
        <v>0</v>
      </c>
      <c r="ET48" s="182">
        <f t="shared" si="337"/>
        <v>0</v>
      </c>
      <c r="EU48" s="27">
        <f t="shared" si="338"/>
        <v>0</v>
      </c>
      <c r="EW48" s="33">
        <v>20</v>
      </c>
      <c r="EX48" s="181">
        <f t="shared" si="339"/>
        <v>-91.09</v>
      </c>
      <c r="EY48" s="182">
        <f t="shared" si="340"/>
        <v>1</v>
      </c>
      <c r="EZ48" s="182">
        <f t="shared" si="341"/>
        <v>0</v>
      </c>
      <c r="FA48" s="182">
        <f t="shared" si="342"/>
        <v>0</v>
      </c>
      <c r="FB48" s="27">
        <f>EY48*$AR$19+EZ48*$AV$19+FA48*$AZ$19</f>
        <v>0</v>
      </c>
      <c r="FD48" s="33">
        <v>20</v>
      </c>
      <c r="FE48" s="181">
        <f t="shared" si="344"/>
        <v>-54.65</v>
      </c>
      <c r="FF48" s="182">
        <f t="shared" si="345"/>
        <v>1</v>
      </c>
      <c r="FG48" s="182">
        <f t="shared" si="346"/>
        <v>0</v>
      </c>
      <c r="FH48" s="182">
        <f t="shared" si="347"/>
        <v>0</v>
      </c>
      <c r="FI48" s="27">
        <f t="shared" si="348"/>
        <v>0</v>
      </c>
      <c r="FK48" s="33">
        <v>20</v>
      </c>
      <c r="FL48" s="181">
        <f t="shared" si="349"/>
        <v>-18.22</v>
      </c>
      <c r="FM48" s="182">
        <f t="shared" si="350"/>
        <v>1</v>
      </c>
      <c r="FN48" s="182">
        <f t="shared" si="351"/>
        <v>0</v>
      </c>
      <c r="FO48" s="182">
        <f t="shared" si="352"/>
        <v>0</v>
      </c>
      <c r="FP48" s="27">
        <f t="shared" si="353"/>
        <v>0</v>
      </c>
      <c r="FR48" s="33">
        <v>20</v>
      </c>
      <c r="FS48" s="181">
        <f t="shared" si="543"/>
        <v>-127.52</v>
      </c>
      <c r="FT48" s="182">
        <f t="shared" si="354"/>
        <v>1</v>
      </c>
      <c r="FU48" s="182">
        <f t="shared" si="355"/>
        <v>0</v>
      </c>
      <c r="FV48" s="182">
        <f t="shared" si="356"/>
        <v>0</v>
      </c>
      <c r="FW48" s="27">
        <f t="shared" si="357"/>
        <v>0</v>
      </c>
      <c r="FY48" s="33">
        <v>20</v>
      </c>
      <c r="FZ48" s="181">
        <f t="shared" si="544"/>
        <v>-163.95</v>
      </c>
      <c r="GA48" s="182">
        <f t="shared" si="545"/>
        <v>1</v>
      </c>
      <c r="GB48" s="182">
        <f t="shared" si="546"/>
        <v>0</v>
      </c>
      <c r="GC48" s="182">
        <f t="shared" si="547"/>
        <v>0</v>
      </c>
      <c r="GD48" s="27">
        <f t="shared" si="548"/>
        <v>0</v>
      </c>
      <c r="GF48" s="33">
        <v>20</v>
      </c>
      <c r="GG48" s="181">
        <f t="shared" si="549"/>
        <v>-200.39</v>
      </c>
      <c r="GH48" s="182">
        <f t="shared" si="358"/>
        <v>1</v>
      </c>
      <c r="GI48" s="182">
        <f t="shared" si="359"/>
        <v>0</v>
      </c>
      <c r="GJ48" s="182">
        <f t="shared" si="360"/>
        <v>0</v>
      </c>
      <c r="GK48" s="27">
        <f t="shared" si="361"/>
        <v>0</v>
      </c>
      <c r="GM48" s="33">
        <v>20</v>
      </c>
      <c r="GN48" s="181">
        <f t="shared" si="550"/>
        <v>-236.82</v>
      </c>
      <c r="GO48" s="182">
        <f t="shared" si="362"/>
        <v>1</v>
      </c>
      <c r="GP48" s="182">
        <f t="shared" si="363"/>
        <v>0</v>
      </c>
      <c r="GQ48" s="182">
        <f t="shared" si="364"/>
        <v>0</v>
      </c>
      <c r="GR48" s="27">
        <f t="shared" si="365"/>
        <v>0</v>
      </c>
      <c r="GT48" s="33">
        <v>20</v>
      </c>
      <c r="GU48" s="181">
        <f t="shared" si="551"/>
        <v>163.95</v>
      </c>
      <c r="GV48" s="182">
        <f t="shared" si="366"/>
        <v>1</v>
      </c>
      <c r="GW48" s="182">
        <f t="shared" si="367"/>
        <v>0</v>
      </c>
      <c r="GX48" s="182">
        <f t="shared" si="368"/>
        <v>0</v>
      </c>
      <c r="GY48" s="27">
        <f t="shared" si="369"/>
        <v>0</v>
      </c>
      <c r="HA48" s="33">
        <v>20</v>
      </c>
      <c r="HB48" s="181">
        <f t="shared" si="552"/>
        <v>200.39</v>
      </c>
      <c r="HC48" s="182">
        <f t="shared" si="370"/>
        <v>1</v>
      </c>
      <c r="HD48" s="182">
        <f t="shared" si="371"/>
        <v>0</v>
      </c>
      <c r="HE48" s="182">
        <f t="shared" si="372"/>
        <v>0</v>
      </c>
      <c r="HF48" s="27">
        <f t="shared" si="373"/>
        <v>0</v>
      </c>
      <c r="HH48" s="33">
        <v>20</v>
      </c>
      <c r="HI48" s="181">
        <f t="shared" si="374"/>
        <v>236.82</v>
      </c>
      <c r="HJ48" s="182">
        <f t="shared" si="375"/>
        <v>1</v>
      </c>
      <c r="HK48" s="182">
        <f t="shared" si="376"/>
        <v>0</v>
      </c>
      <c r="HL48" s="182">
        <f t="shared" si="377"/>
        <v>0</v>
      </c>
      <c r="HM48" s="27">
        <f t="shared" si="378"/>
        <v>0</v>
      </c>
      <c r="HO48" s="33">
        <v>20</v>
      </c>
      <c r="HP48" s="181">
        <f t="shared" si="553"/>
        <v>127.52</v>
      </c>
      <c r="HQ48" s="182">
        <f t="shared" si="379"/>
        <v>1</v>
      </c>
      <c r="HR48" s="182">
        <f t="shared" si="380"/>
        <v>0</v>
      </c>
      <c r="HS48" s="182">
        <f t="shared" si="381"/>
        <v>0</v>
      </c>
      <c r="HT48" s="27">
        <f t="shared" si="382"/>
        <v>0</v>
      </c>
      <c r="HV48" s="33">
        <v>20</v>
      </c>
      <c r="HW48" s="181">
        <f t="shared" si="554"/>
        <v>91.09</v>
      </c>
      <c r="HX48" s="182">
        <f t="shared" si="383"/>
        <v>1</v>
      </c>
      <c r="HY48" s="182">
        <f t="shared" si="384"/>
        <v>0</v>
      </c>
      <c r="HZ48" s="182">
        <f t="shared" si="385"/>
        <v>0</v>
      </c>
      <c r="IA48" s="27">
        <f t="shared" si="386"/>
        <v>0</v>
      </c>
      <c r="IC48" s="33">
        <v>20</v>
      </c>
      <c r="ID48" s="181">
        <f t="shared" si="387"/>
        <v>54.65</v>
      </c>
      <c r="IE48" s="182">
        <f t="shared" si="388"/>
        <v>1</v>
      </c>
      <c r="IF48" s="182">
        <f t="shared" si="389"/>
        <v>0</v>
      </c>
      <c r="IG48" s="182">
        <f t="shared" si="390"/>
        <v>0</v>
      </c>
      <c r="IH48" s="27">
        <f t="shared" si="391"/>
        <v>0</v>
      </c>
      <c r="IJ48" s="33">
        <v>20</v>
      </c>
      <c r="IK48" s="181">
        <f t="shared" si="392"/>
        <v>18.22</v>
      </c>
      <c r="IL48" s="182">
        <f t="shared" si="393"/>
        <v>1</v>
      </c>
      <c r="IM48" s="182">
        <f t="shared" si="394"/>
        <v>0</v>
      </c>
      <c r="IN48" s="182">
        <f t="shared" si="395"/>
        <v>0</v>
      </c>
      <c r="IO48" s="27">
        <f t="shared" si="396"/>
        <v>0</v>
      </c>
      <c r="IQ48" s="33">
        <v>20</v>
      </c>
      <c r="IR48" s="181">
        <f t="shared" si="397"/>
        <v>176.5</v>
      </c>
      <c r="IS48" s="182">
        <f t="shared" si="398"/>
        <v>1</v>
      </c>
      <c r="IT48" s="182">
        <f t="shared" si="399"/>
        <v>0</v>
      </c>
      <c r="IU48" s="182">
        <f t="shared" si="400"/>
        <v>0</v>
      </c>
      <c r="IV48" s="27">
        <f t="shared" si="401"/>
        <v>0</v>
      </c>
      <c r="IX48" s="33">
        <v>20</v>
      </c>
      <c r="IY48" s="181">
        <f t="shared" si="402"/>
        <v>212.93</v>
      </c>
      <c r="IZ48" s="182">
        <f t="shared" si="403"/>
        <v>1</v>
      </c>
      <c r="JA48" s="182">
        <f t="shared" si="404"/>
        <v>0</v>
      </c>
      <c r="JB48" s="182">
        <f t="shared" si="405"/>
        <v>0</v>
      </c>
      <c r="JC48" s="27">
        <f t="shared" si="406"/>
        <v>0</v>
      </c>
      <c r="JE48" s="33">
        <v>20</v>
      </c>
      <c r="JF48" s="181">
        <f t="shared" si="555"/>
        <v>249.37</v>
      </c>
      <c r="JG48" s="182">
        <f t="shared" si="407"/>
        <v>1</v>
      </c>
      <c r="JH48" s="182">
        <f t="shared" si="408"/>
        <v>0</v>
      </c>
      <c r="JI48" s="182">
        <f t="shared" si="409"/>
        <v>0</v>
      </c>
      <c r="JJ48" s="27">
        <f t="shared" si="410"/>
        <v>0</v>
      </c>
      <c r="JL48" s="33">
        <v>20</v>
      </c>
      <c r="JM48" s="181">
        <f t="shared" si="411"/>
        <v>140.06</v>
      </c>
      <c r="JN48" s="182">
        <f t="shared" si="412"/>
        <v>1</v>
      </c>
      <c r="JO48" s="182">
        <f t="shared" si="413"/>
        <v>0</v>
      </c>
      <c r="JP48" s="182">
        <f t="shared" si="414"/>
        <v>0</v>
      </c>
      <c r="JQ48" s="27">
        <f t="shared" si="415"/>
        <v>0</v>
      </c>
      <c r="JS48" s="33">
        <v>20</v>
      </c>
      <c r="JT48" s="181">
        <f t="shared" si="416"/>
        <v>103.64</v>
      </c>
      <c r="JU48" s="182">
        <f t="shared" si="417"/>
        <v>1</v>
      </c>
      <c r="JV48" s="182">
        <f t="shared" si="418"/>
        <v>0</v>
      </c>
      <c r="JW48" s="182">
        <f t="shared" si="419"/>
        <v>0</v>
      </c>
      <c r="JX48" s="27">
        <f t="shared" si="420"/>
        <v>0</v>
      </c>
      <c r="JZ48" s="33">
        <v>20</v>
      </c>
      <c r="KA48" s="181">
        <f t="shared" si="556"/>
        <v>67.19</v>
      </c>
      <c r="KB48" s="182">
        <f t="shared" si="421"/>
        <v>1</v>
      </c>
      <c r="KC48" s="182">
        <f t="shared" si="422"/>
        <v>0</v>
      </c>
      <c r="KD48" s="182">
        <f t="shared" si="423"/>
        <v>0</v>
      </c>
      <c r="KE48" s="27">
        <f t="shared" si="424"/>
        <v>0</v>
      </c>
      <c r="KG48" s="33">
        <v>20</v>
      </c>
      <c r="KH48" s="181">
        <f t="shared" si="425"/>
        <v>30.76</v>
      </c>
      <c r="KI48" s="182">
        <f t="shared" si="426"/>
        <v>1</v>
      </c>
      <c r="KJ48" s="182">
        <f t="shared" si="427"/>
        <v>0</v>
      </c>
      <c r="KK48" s="182">
        <f t="shared" si="428"/>
        <v>0</v>
      </c>
      <c r="KL48" s="27">
        <f t="shared" si="429"/>
        <v>0</v>
      </c>
      <c r="KN48" s="33">
        <v>20</v>
      </c>
      <c r="KO48" s="181">
        <f t="shared" si="557"/>
        <v>-103.63</v>
      </c>
      <c r="KP48" s="182">
        <f t="shared" si="430"/>
        <v>1</v>
      </c>
      <c r="KQ48" s="182">
        <f t="shared" si="431"/>
        <v>0</v>
      </c>
      <c r="KR48" s="182">
        <f t="shared" si="432"/>
        <v>0</v>
      </c>
      <c r="KS48" s="27">
        <f t="shared" si="433"/>
        <v>0</v>
      </c>
      <c r="KU48" s="33">
        <v>20</v>
      </c>
      <c r="KV48" s="181">
        <f t="shared" si="558"/>
        <v>-67.2</v>
      </c>
      <c r="KW48" s="182">
        <f t="shared" si="434"/>
        <v>1</v>
      </c>
      <c r="KX48" s="182">
        <f t="shared" si="435"/>
        <v>0</v>
      </c>
      <c r="KY48" s="182">
        <f t="shared" si="436"/>
        <v>0</v>
      </c>
      <c r="KZ48" s="27">
        <f t="shared" si="437"/>
        <v>0</v>
      </c>
      <c r="LB48" s="33">
        <v>20</v>
      </c>
      <c r="LC48" s="181">
        <f t="shared" si="438"/>
        <v>-30.77</v>
      </c>
      <c r="LD48" s="182">
        <f t="shared" si="439"/>
        <v>1</v>
      </c>
      <c r="LE48" s="182">
        <f t="shared" si="440"/>
        <v>0</v>
      </c>
      <c r="LF48" s="182">
        <f t="shared" si="441"/>
        <v>0</v>
      </c>
      <c r="LG48" s="27">
        <f t="shared" si="442"/>
        <v>0</v>
      </c>
      <c r="LI48" s="33">
        <v>20</v>
      </c>
      <c r="LJ48" s="181">
        <f t="shared" si="443"/>
        <v>-140.06</v>
      </c>
      <c r="LK48" s="182">
        <f t="shared" si="444"/>
        <v>1</v>
      </c>
      <c r="LL48" s="182">
        <f t="shared" si="445"/>
        <v>0</v>
      </c>
      <c r="LM48" s="182">
        <f t="shared" si="446"/>
        <v>0</v>
      </c>
      <c r="LN48" s="27">
        <f t="shared" si="447"/>
        <v>0</v>
      </c>
      <c r="LP48" s="33">
        <v>20</v>
      </c>
      <c r="LQ48" s="181">
        <f t="shared" si="448"/>
        <v>-176.5</v>
      </c>
      <c r="LR48" s="182">
        <f t="shared" si="449"/>
        <v>1</v>
      </c>
      <c r="LS48" s="182">
        <f t="shared" si="450"/>
        <v>0</v>
      </c>
      <c r="LT48" s="182">
        <f t="shared" si="451"/>
        <v>0</v>
      </c>
      <c r="LU48" s="27">
        <f t="shared" si="452"/>
        <v>0</v>
      </c>
      <c r="LW48" s="33">
        <v>20</v>
      </c>
      <c r="LX48" s="181">
        <f t="shared" si="453"/>
        <v>-212.93</v>
      </c>
      <c r="LY48" s="182">
        <f t="shared" si="454"/>
        <v>1</v>
      </c>
      <c r="LZ48" s="182">
        <f t="shared" si="455"/>
        <v>0</v>
      </c>
      <c r="MA48" s="182">
        <f t="shared" si="456"/>
        <v>0</v>
      </c>
      <c r="MB48" s="27">
        <f t="shared" si="457"/>
        <v>0</v>
      </c>
      <c r="MD48" s="33">
        <v>20</v>
      </c>
      <c r="ME48" s="181">
        <f t="shared" si="458"/>
        <v>-249.37</v>
      </c>
      <c r="MF48" s="182">
        <f t="shared" si="459"/>
        <v>1</v>
      </c>
      <c r="MG48" s="182">
        <f t="shared" si="460"/>
        <v>0</v>
      </c>
      <c r="MH48" s="182">
        <f t="shared" si="461"/>
        <v>0</v>
      </c>
      <c r="MI48" s="27">
        <f t="shared" si="462"/>
        <v>0</v>
      </c>
      <c r="MK48" s="33">
        <v>20</v>
      </c>
      <c r="ML48" s="181">
        <f t="shared" si="463"/>
        <v>-103.63</v>
      </c>
      <c r="MM48" s="182">
        <f t="shared" si="464"/>
        <v>1</v>
      </c>
      <c r="MN48" s="182">
        <f t="shared" si="465"/>
        <v>0</v>
      </c>
      <c r="MO48" s="182">
        <f t="shared" si="466"/>
        <v>0</v>
      </c>
      <c r="MP48" s="27">
        <f t="shared" si="467"/>
        <v>0</v>
      </c>
      <c r="MR48" s="33">
        <v>20</v>
      </c>
      <c r="MS48" s="181">
        <f t="shared" si="468"/>
        <v>-67.2</v>
      </c>
      <c r="MT48" s="182">
        <f t="shared" si="469"/>
        <v>1</v>
      </c>
      <c r="MU48" s="182">
        <f t="shared" si="470"/>
        <v>0</v>
      </c>
      <c r="MV48" s="182">
        <f t="shared" si="471"/>
        <v>0</v>
      </c>
      <c r="MW48" s="27">
        <f t="shared" si="472"/>
        <v>0</v>
      </c>
      <c r="MY48" s="33">
        <v>20</v>
      </c>
      <c r="MZ48" s="181">
        <f t="shared" si="473"/>
        <v>-30.77</v>
      </c>
      <c r="NA48" s="182">
        <f t="shared" si="559"/>
        <v>1</v>
      </c>
      <c r="NB48" s="182">
        <f t="shared" si="560"/>
        <v>0</v>
      </c>
      <c r="NC48" s="182">
        <f t="shared" si="561"/>
        <v>0</v>
      </c>
      <c r="ND48" s="27">
        <f t="shared" si="562"/>
        <v>0</v>
      </c>
      <c r="NF48" s="33">
        <v>20</v>
      </c>
      <c r="NG48" s="181">
        <f t="shared" si="474"/>
        <v>-140.06</v>
      </c>
      <c r="NH48" s="182">
        <f t="shared" si="475"/>
        <v>1</v>
      </c>
      <c r="NI48" s="182">
        <f t="shared" si="476"/>
        <v>0</v>
      </c>
      <c r="NJ48" s="182">
        <f t="shared" si="477"/>
        <v>0</v>
      </c>
      <c r="NK48" s="27">
        <f t="shared" si="478"/>
        <v>0</v>
      </c>
      <c r="NM48" s="33">
        <v>20</v>
      </c>
      <c r="NN48" s="181">
        <f t="shared" si="479"/>
        <v>-176.5</v>
      </c>
      <c r="NO48" s="182">
        <f t="shared" si="480"/>
        <v>1</v>
      </c>
      <c r="NP48" s="182">
        <f t="shared" si="481"/>
        <v>0</v>
      </c>
      <c r="NQ48" s="182">
        <f t="shared" si="482"/>
        <v>0</v>
      </c>
      <c r="NR48" s="27">
        <f t="shared" si="483"/>
        <v>0</v>
      </c>
      <c r="NT48" s="33">
        <v>20</v>
      </c>
      <c r="NU48" s="181">
        <f t="shared" si="484"/>
        <v>-212.93</v>
      </c>
      <c r="NV48" s="182">
        <f t="shared" si="485"/>
        <v>1</v>
      </c>
      <c r="NW48" s="182">
        <f t="shared" si="486"/>
        <v>0</v>
      </c>
      <c r="NX48" s="182">
        <f t="shared" si="487"/>
        <v>0</v>
      </c>
      <c r="NY48" s="27">
        <f t="shared" si="488"/>
        <v>0</v>
      </c>
      <c r="OA48" s="33">
        <v>20</v>
      </c>
      <c r="OB48" s="181">
        <f t="shared" si="489"/>
        <v>-249.37</v>
      </c>
      <c r="OC48" s="182">
        <f t="shared" si="490"/>
        <v>1</v>
      </c>
      <c r="OD48" s="182">
        <f t="shared" si="491"/>
        <v>0</v>
      </c>
      <c r="OE48" s="182">
        <f t="shared" si="492"/>
        <v>0</v>
      </c>
      <c r="OF48" s="27">
        <f t="shared" si="493"/>
        <v>0</v>
      </c>
      <c r="OH48" s="33">
        <v>20</v>
      </c>
      <c r="OI48" s="181">
        <f t="shared" si="494"/>
        <v>176.5</v>
      </c>
      <c r="OJ48" s="182">
        <f t="shared" si="495"/>
        <v>1</v>
      </c>
      <c r="OK48" s="182">
        <f t="shared" si="496"/>
        <v>0</v>
      </c>
      <c r="OL48" s="182">
        <f t="shared" si="497"/>
        <v>0</v>
      </c>
      <c r="OM48" s="27">
        <f t="shared" si="498"/>
        <v>0</v>
      </c>
      <c r="OO48" s="33">
        <v>20</v>
      </c>
      <c r="OP48" s="181">
        <f t="shared" si="499"/>
        <v>212.93</v>
      </c>
      <c r="OQ48" s="182">
        <f t="shared" si="500"/>
        <v>1</v>
      </c>
      <c r="OR48" s="182">
        <f t="shared" si="501"/>
        <v>0</v>
      </c>
      <c r="OS48" s="182">
        <f t="shared" si="502"/>
        <v>0</v>
      </c>
      <c r="OT48" s="27">
        <f t="shared" si="503"/>
        <v>0</v>
      </c>
      <c r="OV48" s="33">
        <v>20</v>
      </c>
      <c r="OW48" s="181">
        <f t="shared" si="504"/>
        <v>249.37</v>
      </c>
      <c r="OX48" s="182">
        <f t="shared" si="505"/>
        <v>1</v>
      </c>
      <c r="OY48" s="182">
        <f t="shared" si="506"/>
        <v>0</v>
      </c>
      <c r="OZ48" s="182">
        <f t="shared" si="507"/>
        <v>0</v>
      </c>
      <c r="PA48" s="27">
        <f t="shared" si="508"/>
        <v>0</v>
      </c>
      <c r="PC48" s="33">
        <v>20</v>
      </c>
      <c r="PD48" s="181">
        <f t="shared" si="563"/>
        <v>140.06</v>
      </c>
      <c r="PE48" s="182">
        <f t="shared" si="509"/>
        <v>1</v>
      </c>
      <c r="PF48" s="182">
        <f t="shared" si="510"/>
        <v>0</v>
      </c>
      <c r="PG48" s="182">
        <f t="shared" si="511"/>
        <v>0</v>
      </c>
      <c r="PH48" s="27">
        <f t="shared" si="512"/>
        <v>0</v>
      </c>
      <c r="PJ48" s="33">
        <v>20</v>
      </c>
      <c r="PK48" s="181">
        <f t="shared" si="564"/>
        <v>103.64</v>
      </c>
      <c r="PL48" s="182">
        <f t="shared" si="513"/>
        <v>1</v>
      </c>
      <c r="PM48" s="182">
        <f t="shared" si="514"/>
        <v>0</v>
      </c>
      <c r="PN48" s="182">
        <f t="shared" si="515"/>
        <v>0</v>
      </c>
      <c r="PO48" s="27">
        <f t="shared" si="516"/>
        <v>0</v>
      </c>
      <c r="PQ48" s="33">
        <v>20</v>
      </c>
      <c r="PR48" s="181">
        <f t="shared" si="517"/>
        <v>67.19</v>
      </c>
      <c r="PS48" s="182">
        <f t="shared" si="518"/>
        <v>1</v>
      </c>
      <c r="PT48" s="182">
        <f t="shared" si="519"/>
        <v>0</v>
      </c>
      <c r="PU48" s="182">
        <f t="shared" si="520"/>
        <v>0</v>
      </c>
      <c r="PV48" s="27">
        <f t="shared" si="521"/>
        <v>0</v>
      </c>
      <c r="PX48" s="33">
        <v>20</v>
      </c>
      <c r="PY48" s="181">
        <f t="shared" si="522"/>
        <v>30.76</v>
      </c>
      <c r="PZ48" s="182">
        <f t="shared" si="523"/>
        <v>1</v>
      </c>
      <c r="QA48" s="182">
        <f t="shared" si="524"/>
        <v>0</v>
      </c>
      <c r="QB48" s="182">
        <f t="shared" si="525"/>
        <v>0</v>
      </c>
      <c r="QC48" s="27">
        <f t="shared" si="526"/>
        <v>0</v>
      </c>
      <c r="QE48" s="159">
        <v>3</v>
      </c>
      <c r="QF48" s="162">
        <v>1</v>
      </c>
      <c r="QG48" s="305" t="s">
        <v>19</v>
      </c>
      <c r="QH48" s="12">
        <v>-120</v>
      </c>
      <c r="QI48" s="161">
        <f>(($F$16-$Z$9)*($F$16-$AD$9))/(($V$9-$Z$9)*($V$9-$AD$9))</f>
        <v>-1.4445341927374285E-2</v>
      </c>
      <c r="QJ48" s="161">
        <f>(($F$16-$V$9)*($F$16-$AD$9))/(($Z$9-$V$9)*($Z$9-$AD$9))</f>
        <v>5.8668059829434988E-2</v>
      </c>
      <c r="QK48" s="161">
        <f>(($F$16-$V$9)*($F$16-$Z$9))/(($AD$9-$V$9)*($AD$9-$Z$9))</f>
        <v>0.95577728209793933</v>
      </c>
      <c r="QL48" s="92">
        <f>QI48*$X$9+QJ48*$AB$9+QK48*$AF$9</f>
        <v>493.67237747714859</v>
      </c>
      <c r="QM48" s="16">
        <f>$V$9</f>
        <v>353.96</v>
      </c>
      <c r="QN48" s="16">
        <f>$AF$9</f>
        <v>480</v>
      </c>
      <c r="QO48" s="167">
        <f t="shared" si="565"/>
        <v>2.0155067315794008E-2</v>
      </c>
      <c r="QP48" s="34"/>
      <c r="QQ48" s="159">
        <v>3</v>
      </c>
      <c r="QR48" s="162">
        <v>1</v>
      </c>
      <c r="QS48" s="305" t="s">
        <v>19</v>
      </c>
      <c r="QT48" s="12">
        <v>-120</v>
      </c>
      <c r="QU48" s="161">
        <f>(($F$16-$AT$9)*($F$16-$AX$9))/(($AP$9-$AT$9)*($AP$9-$AX$9))</f>
        <v>-5.1160497120774674E-2</v>
      </c>
      <c r="QV48" s="161">
        <f>(($F$16-$AP$9)*($F$16-$AX$9))/(($AT$9-$AP$9)*($AT$9-$AX$9))</f>
        <v>0.2180307318636813</v>
      </c>
      <c r="QW48" s="161">
        <f>(($F$16-$AP$9)*($F$16-$AT$9))/(($AX$9-$AP$9)*($AX$9-$AT$9))</f>
        <v>0.83312976525709348</v>
      </c>
      <c r="QX48" s="92">
        <f>QU48*$AR$9+QV48*$AV$9+QW48*$AZ$9</f>
        <v>594.58102382507582</v>
      </c>
      <c r="QY48" s="16">
        <f>$AP$9</f>
        <v>91.09</v>
      </c>
      <c r="QZ48" s="16">
        <f>$AZ$9</f>
        <v>534.82000000000005</v>
      </c>
      <c r="RA48" s="167">
        <f t="shared" si="566"/>
        <v>1.6734472849451825E-2</v>
      </c>
    </row>
    <row r="49" spans="2:469" ht="15.75" customHeight="1">
      <c r="B49" s="158"/>
      <c r="C49" s="205"/>
      <c r="D49" s="205"/>
      <c r="E49" s="158"/>
      <c r="F49" s="206"/>
      <c r="G49" s="207"/>
      <c r="H49" s="208"/>
      <c r="I49" s="158"/>
      <c r="J49" s="158"/>
      <c r="K49" s="158"/>
      <c r="L49" s="158"/>
      <c r="M49" s="158"/>
      <c r="O49" s="159">
        <v>45</v>
      </c>
      <c r="P49" s="164" t="s">
        <v>173</v>
      </c>
      <c r="Q49" s="164" t="s">
        <v>327</v>
      </c>
      <c r="R49" s="12">
        <v>180</v>
      </c>
      <c r="S49" s="164" t="s">
        <v>299</v>
      </c>
      <c r="T49" s="192">
        <v>11000</v>
      </c>
      <c r="U49" s="8" t="s">
        <v>71</v>
      </c>
      <c r="V49" s="101">
        <f>Gooseneck!$M$84</f>
        <v>-170.1</v>
      </c>
      <c r="W49" s="111" t="s">
        <v>72</v>
      </c>
      <c r="X49" s="101">
        <v>0</v>
      </c>
      <c r="Y49" s="111" t="s">
        <v>72</v>
      </c>
      <c r="Z49" s="101">
        <f>Gooseneck!$M$101</f>
        <v>-85.05</v>
      </c>
      <c r="AA49" s="111" t="s">
        <v>72</v>
      </c>
      <c r="AB49" s="101">
        <f>Gooseneck!$O$101</f>
        <v>-1004.75</v>
      </c>
      <c r="AC49" s="111" t="s">
        <v>72</v>
      </c>
      <c r="AD49" s="101">
        <v>0</v>
      </c>
      <c r="AE49" s="111" t="s">
        <v>72</v>
      </c>
      <c r="AF49" s="101">
        <f>Gooseneck!$O$98</f>
        <v>-929.25</v>
      </c>
      <c r="AG49" s="165" t="s">
        <v>72</v>
      </c>
      <c r="AH49" s="166"/>
      <c r="AI49" s="159">
        <v>45</v>
      </c>
      <c r="AJ49" s="164" t="s">
        <v>173</v>
      </c>
      <c r="AK49" s="164" t="s">
        <v>327</v>
      </c>
      <c r="AL49" s="12">
        <v>180</v>
      </c>
      <c r="AM49" s="164" t="s">
        <v>299</v>
      </c>
      <c r="AN49" s="192">
        <v>11000</v>
      </c>
      <c r="AO49" s="8" t="s">
        <v>71</v>
      </c>
      <c r="AP49" s="101">
        <f>'Conector@11000 psi'!$M$84</f>
        <v>-30.77</v>
      </c>
      <c r="AQ49" s="111" t="s">
        <v>72</v>
      </c>
      <c r="AR49" s="101">
        <v>0</v>
      </c>
      <c r="AS49" s="111" t="s">
        <v>72</v>
      </c>
      <c r="AT49" s="101">
        <f>'Conector@11000 psi'!$M$101</f>
        <v>-15.385</v>
      </c>
      <c r="AU49" s="111" t="s">
        <v>72</v>
      </c>
      <c r="AV49" s="101">
        <f>'Conector@11000 psi'!$O$101</f>
        <v>-863.62</v>
      </c>
      <c r="AW49" s="111" t="s">
        <v>72</v>
      </c>
      <c r="AX49" s="101">
        <v>0</v>
      </c>
      <c r="AY49" s="111" t="s">
        <v>72</v>
      </c>
      <c r="AZ49" s="101">
        <f>'Conector@11000 psi'!$O$98</f>
        <v>-813.43</v>
      </c>
      <c r="BA49" s="165" t="s">
        <v>72</v>
      </c>
      <c r="BC49" s="183"/>
      <c r="QE49" s="159">
        <v>3</v>
      </c>
      <c r="QF49" s="162">
        <v>2</v>
      </c>
      <c r="QG49" s="305"/>
      <c r="QH49" s="12">
        <v>-120</v>
      </c>
      <c r="QI49" s="161">
        <f>(($F$16-$Z$16)*($F$16-$AD$16))/(($V$16-$Z$16)*($V$16-$AD$16))</f>
        <v>1.2169923578919219E-2</v>
      </c>
      <c r="QJ49" s="161">
        <f>(($F$16-$V$16)*($F$16-$AD$16))/(($Z$16-$V$16)*($Z$16-$AD$16))</f>
        <v>-4.8114462004566608E-2</v>
      </c>
      <c r="QK49" s="161">
        <f>(($F$16-$V$16)*($F$16-$Z$16))/(($AD$16-$V$16)*($AD$16-$Z$16))</f>
        <v>1.0359445384256474</v>
      </c>
      <c r="QL49" s="92">
        <f>QI49*$X$16+QJ49*$AB$16+QK49*$AF$16</f>
        <v>480.37482517310877</v>
      </c>
      <c r="QM49" s="16">
        <f>$V$16</f>
        <v>-443.33</v>
      </c>
      <c r="QN49" s="16">
        <f>$AF$16</f>
        <v>480</v>
      </c>
      <c r="QO49" s="167">
        <f t="shared" si="565"/>
        <v>2.0712992185663349E-2</v>
      </c>
      <c r="QP49" s="34"/>
      <c r="QQ49" s="159">
        <v>3</v>
      </c>
      <c r="QR49" s="162">
        <v>2</v>
      </c>
      <c r="QS49" s="305"/>
      <c r="QT49" s="12">
        <v>-120</v>
      </c>
      <c r="QU49" s="161">
        <f>(($F$16-$AT$16)*($F$16-$AX$16))/(($AP$16-$AT$16)*($AP$16-$AX$16))</f>
        <v>3.4210412895800818E-2</v>
      </c>
      <c r="QV49" s="161">
        <f>(($F$16-$AP$16)*($F$16-$AX$16))/(($AT$16-$AP$16)*($AT$16-$AX$16))</f>
        <v>-0.13270871844179988</v>
      </c>
      <c r="QW49" s="161">
        <f>(($F$16-$AP$16)*($F$16-$AT$16))/(($AX$16-$AP$16)*($AX$16-$AT$16))</f>
        <v>1.0984983055459991</v>
      </c>
      <c r="QX49" s="92">
        <f>QU49*$AR$16+QV49*$AV$16+QW49*$AZ$16</f>
        <v>552.01387954795848</v>
      </c>
      <c r="QY49" s="16">
        <f>$AP$16</f>
        <v>-163.95</v>
      </c>
      <c r="QZ49" s="16">
        <f>$AZ$16</f>
        <v>534.82000000000005</v>
      </c>
      <c r="RA49" s="167">
        <f t="shared" si="566"/>
        <v>1.8024909098568329E-2</v>
      </c>
    </row>
    <row r="50" spans="2:469" ht="15" customHeight="1">
      <c r="B50" s="158"/>
      <c r="C50" s="205"/>
      <c r="D50" s="205"/>
      <c r="E50" s="158"/>
      <c r="F50" s="206"/>
      <c r="G50" s="207"/>
      <c r="H50" s="208"/>
      <c r="I50" s="158"/>
      <c r="J50" s="158"/>
      <c r="K50" s="158"/>
      <c r="L50" s="158"/>
      <c r="M50" s="158"/>
      <c r="O50" s="159">
        <v>46</v>
      </c>
      <c r="P50" s="164" t="s">
        <v>189</v>
      </c>
      <c r="Q50" s="164" t="s">
        <v>327</v>
      </c>
      <c r="R50" s="12">
        <v>-60</v>
      </c>
      <c r="S50" s="164" t="s">
        <v>299</v>
      </c>
      <c r="T50" s="192">
        <v>11000</v>
      </c>
      <c r="U50" s="8" t="s">
        <v>71</v>
      </c>
      <c r="V50" s="101">
        <f>Gooseneck!$M$94</f>
        <v>-500.81</v>
      </c>
      <c r="W50" s="111" t="s">
        <v>72</v>
      </c>
      <c r="X50" s="101">
        <v>0</v>
      </c>
      <c r="Y50" s="111" t="s">
        <v>72</v>
      </c>
      <c r="Z50" s="101">
        <f>Gooseneck!$M$109</f>
        <v>-250.405</v>
      </c>
      <c r="AA50" s="111" t="s">
        <v>72</v>
      </c>
      <c r="AB50" s="101">
        <f>Gooseneck!$O$109</f>
        <v>-832.12</v>
      </c>
      <c r="AC50" s="111" t="s">
        <v>72</v>
      </c>
      <c r="AD50" s="101">
        <v>0</v>
      </c>
      <c r="AE50" s="111" t="s">
        <v>72</v>
      </c>
      <c r="AF50" s="101">
        <f>Gooseneck!$O$108</f>
        <v>-615.66999999999996</v>
      </c>
      <c r="AG50" s="165" t="s">
        <v>72</v>
      </c>
      <c r="AH50" s="166"/>
      <c r="AI50" s="159">
        <v>46</v>
      </c>
      <c r="AJ50" s="164" t="s">
        <v>189</v>
      </c>
      <c r="AK50" s="164" t="s">
        <v>327</v>
      </c>
      <c r="AL50" s="12">
        <v>-60</v>
      </c>
      <c r="AM50" s="164" t="s">
        <v>299</v>
      </c>
      <c r="AN50" s="192">
        <v>11000</v>
      </c>
      <c r="AO50" s="8" t="s">
        <v>71</v>
      </c>
      <c r="AP50" s="101">
        <f>'Conector@11000 psi'!$M$94</f>
        <v>-140.06</v>
      </c>
      <c r="AQ50" s="111" t="s">
        <v>72</v>
      </c>
      <c r="AR50" s="101">
        <v>0</v>
      </c>
      <c r="AS50" s="111" t="s">
        <v>72</v>
      </c>
      <c r="AT50" s="101">
        <f>'Conector@11000 psi'!$M$109</f>
        <v>-70.03</v>
      </c>
      <c r="AU50" s="111" t="s">
        <v>72</v>
      </c>
      <c r="AV50" s="101">
        <f>'Conector@11000 psi'!$O$109</f>
        <v>-685.31</v>
      </c>
      <c r="AW50" s="111" t="s">
        <v>72</v>
      </c>
      <c r="AX50" s="101">
        <v>0</v>
      </c>
      <c r="AY50" s="111" t="s">
        <v>72</v>
      </c>
      <c r="AZ50" s="101">
        <f>'Conector@11000 psi'!$O$108</f>
        <v>-456.89</v>
      </c>
      <c r="BA50" s="165" t="s">
        <v>72</v>
      </c>
      <c r="BC50" s="183"/>
      <c r="QE50" s="159">
        <v>3</v>
      </c>
      <c r="QF50" s="162">
        <v>3</v>
      </c>
      <c r="QG50" s="305"/>
      <c r="QH50" s="12">
        <v>-120</v>
      </c>
      <c r="QI50" s="161">
        <f>(($F$16-$Z$23)*($F$16-$AD$23))/(($V$23-$Z$23)*($V$23-$AD$23))</f>
        <v>1.2169923578919219E-2</v>
      </c>
      <c r="QJ50" s="161">
        <f>(($F$16-$V$23)*($F$16-$AD$23))/(($Z$23-$V$23)*($Z$23-$AD$23))</f>
        <v>-4.8114462004566608E-2</v>
      </c>
      <c r="QK50" s="161">
        <f>(($F$16-$V$23)*($F$16-$Z$23))/(($AD$23-$V$23)*($AD$23-$Z$23))</f>
        <v>1.0359445384256474</v>
      </c>
      <c r="QL50" s="92">
        <f>QI50*$X$23+QJ50*$AB$23+QK50*$AF$23</f>
        <v>-377.03163153334594</v>
      </c>
      <c r="QM50" s="16">
        <f>$V$23</f>
        <v>-443.33</v>
      </c>
      <c r="QN50" s="16">
        <f>$AF$23</f>
        <v>-391.42</v>
      </c>
      <c r="QO50" s="167">
        <f t="shared" si="565"/>
        <v>2.6390358706866186E-2</v>
      </c>
      <c r="QP50" s="34"/>
      <c r="QQ50" s="159">
        <v>3</v>
      </c>
      <c r="QR50" s="162">
        <v>3</v>
      </c>
      <c r="QS50" s="305"/>
      <c r="QT50" s="12">
        <v>-120</v>
      </c>
      <c r="QU50" s="161">
        <f>(($F$16-$AT$23)*($F$16-$AX$23))/(($AP$23-$AT$23)*($AP$23-$AX$23))</f>
        <v>3.4210412895800818E-2</v>
      </c>
      <c r="QV50" s="161">
        <f>(($F$16-$AP$23)*($F$16-$AX$23))/(($AT$23-$AP$23)*($AT$23-$AX$23))</f>
        <v>-0.13270871844179988</v>
      </c>
      <c r="QW50" s="161">
        <f>(($F$16-$AP$23)*($F$16-$AT$23))/(($AX$23-$AP$23)*($AX$23-$AT$23))</f>
        <v>1.0984983055459991</v>
      </c>
      <c r="QX50" s="92">
        <f>QU50*$AR$23+QV50*$AV$23+QW50*$AZ$23</f>
        <v>-251.46643663469359</v>
      </c>
      <c r="QY50" s="16">
        <f>$AP$23</f>
        <v>-163.95</v>
      </c>
      <c r="QZ50" s="16">
        <f>$AZ$23</f>
        <v>-297.12</v>
      </c>
      <c r="RA50" s="167">
        <f t="shared" si="566"/>
        <v>3.9567904699959654E-2</v>
      </c>
    </row>
    <row r="51" spans="2:469" ht="15" customHeight="1">
      <c r="B51" s="158"/>
      <c r="C51" s="205"/>
      <c r="D51" s="205"/>
      <c r="E51" s="158"/>
      <c r="F51" s="206"/>
      <c r="G51" s="207"/>
      <c r="H51" s="208"/>
      <c r="I51" s="158"/>
      <c r="J51" s="158"/>
      <c r="K51" s="158"/>
      <c r="L51" s="158"/>
      <c r="M51" s="158"/>
      <c r="O51" s="159">
        <v>47</v>
      </c>
      <c r="P51" s="164" t="s">
        <v>181</v>
      </c>
      <c r="Q51" s="164" t="s">
        <v>327</v>
      </c>
      <c r="R51" s="12">
        <v>-120</v>
      </c>
      <c r="S51" s="164" t="s">
        <v>299</v>
      </c>
      <c r="T51" s="192">
        <v>11000</v>
      </c>
      <c r="U51" s="8" t="s">
        <v>71</v>
      </c>
      <c r="V51" s="101">
        <f>Gooseneck!$M$88</f>
        <v>-612.61</v>
      </c>
      <c r="W51" s="111" t="s">
        <v>72</v>
      </c>
      <c r="X51" s="101">
        <v>0</v>
      </c>
      <c r="Y51" s="111" t="s">
        <v>72</v>
      </c>
      <c r="Z51" s="101">
        <f>Gooseneck!$M$105</f>
        <v>-306.30500000000001</v>
      </c>
      <c r="AA51" s="111" t="s">
        <v>72</v>
      </c>
      <c r="AB51" s="101">
        <f>Gooseneck!$O$105</f>
        <v>-753.28</v>
      </c>
      <c r="AC51" s="111" t="s">
        <v>72</v>
      </c>
      <c r="AD51" s="101">
        <v>0</v>
      </c>
      <c r="AE51" s="111" t="s">
        <v>72</v>
      </c>
      <c r="AF51" s="101">
        <f>Gooseneck!$O$102</f>
        <v>-514.41</v>
      </c>
      <c r="AG51" s="165" t="s">
        <v>72</v>
      </c>
      <c r="AH51" s="166"/>
      <c r="AI51" s="159">
        <v>47</v>
      </c>
      <c r="AJ51" s="164" t="s">
        <v>181</v>
      </c>
      <c r="AK51" s="164" t="s">
        <v>327</v>
      </c>
      <c r="AL51" s="12">
        <v>-120</v>
      </c>
      <c r="AM51" s="164" t="s">
        <v>299</v>
      </c>
      <c r="AN51" s="192">
        <v>11000</v>
      </c>
      <c r="AO51" s="8" t="s">
        <v>71</v>
      </c>
      <c r="AP51" s="101">
        <f>'Conector@11000 psi'!$M$88</f>
        <v>-176.5</v>
      </c>
      <c r="AQ51" s="111" t="s">
        <v>72</v>
      </c>
      <c r="AR51" s="101">
        <v>0</v>
      </c>
      <c r="AS51" s="111" t="s">
        <v>72</v>
      </c>
      <c r="AT51" s="101">
        <f>'Conector@11000 psi'!$M$105</f>
        <v>-88.25</v>
      </c>
      <c r="AU51" s="111" t="s">
        <v>72</v>
      </c>
      <c r="AV51" s="101">
        <f>'Conector@11000 psi'!$O$105</f>
        <v>-625.88</v>
      </c>
      <c r="AW51" s="111" t="s">
        <v>72</v>
      </c>
      <c r="AX51" s="101">
        <v>0</v>
      </c>
      <c r="AY51" s="111" t="s">
        <v>72</v>
      </c>
      <c r="AZ51" s="101">
        <f>'Conector@11000 psi'!$O$102</f>
        <v>-338.02</v>
      </c>
      <c r="BA51" s="165" t="s">
        <v>72</v>
      </c>
      <c r="BC51" s="183"/>
      <c r="QE51" s="159">
        <v>3</v>
      </c>
      <c r="QF51" s="162">
        <v>4</v>
      </c>
      <c r="QG51" s="305"/>
      <c r="QH51" s="12">
        <v>-120</v>
      </c>
      <c r="QI51" s="161">
        <f>(($F$16-$Z$30)*($F$16-$AD$30))/(($V$30-$Z$30)*($V$30-$AD$30))</f>
        <v>-1.4445341927374285E-2</v>
      </c>
      <c r="QJ51" s="161">
        <f>(($F$16-$V$30)*($F$16-$AD$30))/(($Z$30-$V$30)*($Z$30-$AD$30))</f>
        <v>5.8668059829434988E-2</v>
      </c>
      <c r="QK51" s="161">
        <f>(($F$16-$V$30)*($F$16-$Z$30))/(($AD$30-$V$30)*($AD$30-$Z$30))</f>
        <v>0.95577728209793933</v>
      </c>
      <c r="QL51" s="92">
        <f>QI51*$X$30+QJ51*$AB$30+QK51*$AF$30</f>
        <v>-387.71605351381965</v>
      </c>
      <c r="QM51" s="16">
        <f>$V$30</f>
        <v>353.96</v>
      </c>
      <c r="QN51" s="16">
        <f>$AF$30</f>
        <v>-391.42</v>
      </c>
      <c r="QO51" s="167">
        <f t="shared" si="565"/>
        <v>2.5663110696151105E-2</v>
      </c>
      <c r="QP51" s="34"/>
      <c r="QQ51" s="159">
        <v>3</v>
      </c>
      <c r="QR51" s="162">
        <v>4</v>
      </c>
      <c r="QS51" s="305"/>
      <c r="QT51" s="12">
        <v>-120</v>
      </c>
      <c r="QU51" s="161">
        <f>(($F$16-$AT$30)*($F$16-$AX$30))/(($AP$30-$AT$30)*($AP$30-$AX$30))</f>
        <v>-5.1160497120774674E-2</v>
      </c>
      <c r="QV51" s="161">
        <f>(($F$16-$AP$30)*($F$16-$AX$30))/(($AT$30-$AP$30)*($AT$30-$AX$30))</f>
        <v>0.2180307318636813</v>
      </c>
      <c r="QW51" s="161">
        <f>(($F$16-$AP$30)*($F$16-$AT$30))/(($AX$30-$AP$30)*($AX$30-$AT$30))</f>
        <v>0.83312976525709348</v>
      </c>
      <c r="QX51" s="92">
        <f>QU51*$AR$30+QV51*$AV$30+QW51*$AZ$30</f>
        <v>-279.9301613788561</v>
      </c>
      <c r="QY51" s="16">
        <f>$AP$30</f>
        <v>91.09</v>
      </c>
      <c r="QZ51" s="16">
        <f>$AZ$30</f>
        <v>-297.12</v>
      </c>
      <c r="RA51" s="167">
        <f t="shared" si="566"/>
        <v>3.5544579944473076E-2</v>
      </c>
    </row>
    <row r="52" spans="2:469" ht="15" customHeight="1">
      <c r="B52" s="158"/>
      <c r="C52" s="205"/>
      <c r="D52" s="205"/>
      <c r="E52" s="158"/>
      <c r="F52" s="206"/>
      <c r="G52" s="207"/>
      <c r="H52" s="208"/>
      <c r="I52" s="158"/>
      <c r="J52" s="158"/>
      <c r="K52" s="158"/>
      <c r="L52" s="158"/>
      <c r="M52" s="158"/>
      <c r="O52" s="159">
        <v>48</v>
      </c>
      <c r="P52" s="164" t="s">
        <v>183</v>
      </c>
      <c r="Q52" s="164" t="s">
        <v>327</v>
      </c>
      <c r="R52" s="12">
        <v>-180</v>
      </c>
      <c r="S52" s="164" t="s">
        <v>299</v>
      </c>
      <c r="T52" s="192">
        <v>11000</v>
      </c>
      <c r="U52" s="8" t="s">
        <v>71</v>
      </c>
      <c r="V52" s="101">
        <f>Gooseneck!$M$89</f>
        <v>-662.58</v>
      </c>
      <c r="W52" s="111" t="s">
        <v>72</v>
      </c>
      <c r="X52" s="101">
        <v>0</v>
      </c>
      <c r="Y52" s="111" t="s">
        <v>72</v>
      </c>
      <c r="Z52" s="101">
        <f>Gooseneck!$M$106</f>
        <v>-331.29</v>
      </c>
      <c r="AA52" s="111" t="s">
        <v>72</v>
      </c>
      <c r="AB52" s="101">
        <f>Gooseneck!$O$106</f>
        <v>-671.34</v>
      </c>
      <c r="AC52" s="111" t="s">
        <v>72</v>
      </c>
      <c r="AD52" s="101">
        <v>0</v>
      </c>
      <c r="AE52" s="111" t="s">
        <v>72</v>
      </c>
      <c r="AF52" s="101">
        <f>Gooseneck!$O$103</f>
        <v>-407.33</v>
      </c>
      <c r="AG52" s="165" t="s">
        <v>72</v>
      </c>
      <c r="AH52" s="166"/>
      <c r="AI52" s="159">
        <v>48</v>
      </c>
      <c r="AJ52" s="164" t="s">
        <v>183</v>
      </c>
      <c r="AK52" s="164" t="s">
        <v>327</v>
      </c>
      <c r="AL52" s="12">
        <v>-180</v>
      </c>
      <c r="AM52" s="164" t="s">
        <v>299</v>
      </c>
      <c r="AN52" s="192">
        <v>11000</v>
      </c>
      <c r="AO52" s="8" t="s">
        <v>71</v>
      </c>
      <c r="AP52" s="101">
        <f>'Conector@11000 psi'!$M$89</f>
        <v>-212.93</v>
      </c>
      <c r="AQ52" s="111" t="s">
        <v>72</v>
      </c>
      <c r="AR52" s="101">
        <v>0</v>
      </c>
      <c r="AS52" s="111" t="s">
        <v>72</v>
      </c>
      <c r="AT52" s="101">
        <f>'Conector@11000 psi'!$M$106</f>
        <v>-106.465</v>
      </c>
      <c r="AU52" s="111" t="s">
        <v>72</v>
      </c>
      <c r="AV52" s="101">
        <f>'Conector@11000 psi'!$O$106</f>
        <v>-566.51</v>
      </c>
      <c r="AW52" s="111" t="s">
        <v>72</v>
      </c>
      <c r="AX52" s="101">
        <v>0</v>
      </c>
      <c r="AY52" s="111" t="s">
        <v>72</v>
      </c>
      <c r="AZ52" s="101">
        <f>'Conector@11000 psi'!$O$103</f>
        <v>-219.22</v>
      </c>
      <c r="BA52" s="165" t="s">
        <v>72</v>
      </c>
      <c r="BC52" s="183"/>
      <c r="QE52" s="159">
        <v>3</v>
      </c>
      <c r="QF52" s="162">
        <v>1</v>
      </c>
      <c r="QG52" s="306" t="s">
        <v>20</v>
      </c>
      <c r="QH52" s="12">
        <v>-180</v>
      </c>
      <c r="QI52" s="161">
        <f>(($F$16-$Z$10)*($F$16-$AD$10))/(($V$10-$Z$10)*($V$10-$AD$10))</f>
        <v>-1.6859058941237758E-2</v>
      </c>
      <c r="QJ52" s="161">
        <f>(($F$16-$V$10)*($F$16-$AD$10))/(($Z$10-$V$10)*($Z$10-$AD$10))</f>
        <v>6.8656958337277113E-2</v>
      </c>
      <c r="QK52" s="161">
        <f>(($F$16-$V$10)*($F$16-$Z$10))/(($AD$10-$V$10)*($AD$10-$Z$10))</f>
        <v>0.94820210060396071</v>
      </c>
      <c r="QL52" s="92">
        <f>QI52*$X$10+QJ52*$AB$10+QK52*$AF$10</f>
        <v>570.69020852242215</v>
      </c>
      <c r="QM52" s="16">
        <f>$V$10</f>
        <v>301.67</v>
      </c>
      <c r="QN52" s="16">
        <f>$AF$10</f>
        <v>556.07000000000005</v>
      </c>
      <c r="QO52" s="167">
        <f t="shared" si="565"/>
        <v>1.7435028411932299E-2</v>
      </c>
      <c r="QP52" s="34"/>
      <c r="QQ52" s="159">
        <v>3</v>
      </c>
      <c r="QR52" s="162">
        <v>1</v>
      </c>
      <c r="QS52" s="306" t="s">
        <v>20</v>
      </c>
      <c r="QT52" s="12">
        <v>-180</v>
      </c>
      <c r="QU52" s="161">
        <f>(($F$16-$AT$10)*($F$16-$AX$10))/(($AP$10-$AT$10)*($AP$10-$AX$10))</f>
        <v>-7.7833639838981991E-2</v>
      </c>
      <c r="QV52" s="161">
        <f>(($F$16-$AP$10)*($F$16-$AX$10))/(($AT$10-$AP$10)*($AT$10-$AX$10))</f>
        <v>0.34853095762855862</v>
      </c>
      <c r="QW52" s="161">
        <f>(($F$16-$AP$10)*($F$16-$AT$10))/(($AX$10-$AP$10)*($AX$10-$AT$10))</f>
        <v>0.72930268221042316</v>
      </c>
      <c r="QX52" s="92">
        <f>QU52*$AR$10+QV52*$AV$10+QW52*$AZ$10</f>
        <v>735.62634325295539</v>
      </c>
      <c r="QY52" s="16">
        <f>$AP$10</f>
        <v>54.65</v>
      </c>
      <c r="QZ52" s="16">
        <f>$AZ$10</f>
        <v>653.67999999999995</v>
      </c>
      <c r="RA52" s="167">
        <f t="shared" si="566"/>
        <v>1.3525888640693436E-2</v>
      </c>
    </row>
    <row r="53" spans="2:469" ht="15" customHeight="1">
      <c r="B53" s="158"/>
      <c r="C53" s="205"/>
      <c r="D53" s="205"/>
      <c r="E53" s="158"/>
      <c r="F53" s="206"/>
      <c r="G53" s="207"/>
      <c r="H53" s="208"/>
      <c r="I53" s="158"/>
      <c r="J53" s="158"/>
      <c r="K53" s="158"/>
      <c r="L53" s="158"/>
      <c r="M53" s="158"/>
      <c r="O53" s="159">
        <v>49</v>
      </c>
      <c r="P53" s="164" t="s">
        <v>185</v>
      </c>
      <c r="Q53" s="164" t="s">
        <v>327</v>
      </c>
      <c r="R53" s="12">
        <v>0</v>
      </c>
      <c r="S53" s="164" t="s">
        <v>299</v>
      </c>
      <c r="T53" s="192">
        <v>11000</v>
      </c>
      <c r="U53" s="8" t="s">
        <v>71</v>
      </c>
      <c r="V53" s="101">
        <f>Gooseneck!$M$90</f>
        <v>-712.06</v>
      </c>
      <c r="W53" s="111" t="s">
        <v>72</v>
      </c>
      <c r="X53" s="101">
        <v>0</v>
      </c>
      <c r="Y53" s="111" t="s">
        <v>72</v>
      </c>
      <c r="Z53" s="101">
        <f>Gooseneck!$M$107</f>
        <v>-356.03</v>
      </c>
      <c r="AA53" s="111" t="s">
        <v>72</v>
      </c>
      <c r="AB53" s="101">
        <f>Gooseneck!$O$107</f>
        <v>-589</v>
      </c>
      <c r="AC53" s="111" t="s">
        <v>72</v>
      </c>
      <c r="AD53" s="101">
        <v>0</v>
      </c>
      <c r="AE53" s="111" t="s">
        <v>72</v>
      </c>
      <c r="AF53" s="101">
        <f>Gooseneck!$O$104</f>
        <v>-301.45999999999998</v>
      </c>
      <c r="AG53" s="165" t="s">
        <v>72</v>
      </c>
      <c r="AH53" s="166"/>
      <c r="AI53" s="159">
        <v>49</v>
      </c>
      <c r="AJ53" s="164" t="s">
        <v>185</v>
      </c>
      <c r="AK53" s="164" t="s">
        <v>327</v>
      </c>
      <c r="AL53" s="12">
        <v>0</v>
      </c>
      <c r="AM53" s="164" t="s">
        <v>299</v>
      </c>
      <c r="AN53" s="192">
        <v>11000</v>
      </c>
      <c r="AO53" s="8" t="s">
        <v>71</v>
      </c>
      <c r="AP53" s="101">
        <f>'Conector@11000 psi'!$M$90</f>
        <v>-249.37</v>
      </c>
      <c r="AQ53" s="111" t="s">
        <v>72</v>
      </c>
      <c r="AR53" s="101">
        <v>0</v>
      </c>
      <c r="AS53" s="111" t="s">
        <v>72</v>
      </c>
      <c r="AT53" s="101">
        <f>'Conector@11000 psi'!$M$107</f>
        <v>-124.685</v>
      </c>
      <c r="AU53" s="111" t="s">
        <v>72</v>
      </c>
      <c r="AV53" s="101">
        <f>'Conector@11000 psi'!$O$107</f>
        <v>-507.05</v>
      </c>
      <c r="AW53" s="111" t="s">
        <v>72</v>
      </c>
      <c r="AX53" s="101">
        <v>0</v>
      </c>
      <c r="AY53" s="111" t="s">
        <v>72</v>
      </c>
      <c r="AZ53" s="101">
        <f>'Conector@11000 psi'!$O$104</f>
        <v>-100.32</v>
      </c>
      <c r="BA53" s="165" t="s">
        <v>72</v>
      </c>
      <c r="BC53" s="183"/>
      <c r="QE53" s="159">
        <v>3</v>
      </c>
      <c r="QF53" s="162">
        <v>2</v>
      </c>
      <c r="QG53" s="306"/>
      <c r="QH53" s="12">
        <v>-180</v>
      </c>
      <c r="QI53" s="161">
        <f>(($F$16-$Z$17)*($F$16-$AD$17))/(($V$17-$Z$17)*($V$17-$AD$17))</f>
        <v>1.0859721318384676E-2</v>
      </c>
      <c r="QJ53" s="161">
        <f>(($F$16-$V$17)*($F$16-$AD$17))/(($Z$17-$V$17)*($Z$17-$AD$17))</f>
        <v>-4.2986593564937219E-2</v>
      </c>
      <c r="QK53" s="161">
        <f>(($F$16-$V$17)*($F$16-$Z$17))/(($AD$17-$V$17)*($AD$17-$Z$17))</f>
        <v>1.0321268722465526</v>
      </c>
      <c r="QL53" s="92">
        <f>QI53*$X$17+QJ53*$AB$17+QK53*$AF$17</f>
        <v>557.18076500820621</v>
      </c>
      <c r="QM53" s="16">
        <f>$V$17</f>
        <v>-495.6</v>
      </c>
      <c r="QN53" s="16">
        <f>$AF$17</f>
        <v>556.07000000000005</v>
      </c>
      <c r="QO53" s="167">
        <f t="shared" si="565"/>
        <v>1.7857759321346017E-2</v>
      </c>
      <c r="QP53" s="34"/>
      <c r="QQ53" s="159">
        <v>3</v>
      </c>
      <c r="QR53" s="162">
        <v>2</v>
      </c>
      <c r="QS53" s="306"/>
      <c r="QT53" s="12">
        <v>-180</v>
      </c>
      <c r="QU53" s="161">
        <f>(($F$16-$AT$17)*($F$16-$AX$17))/(($AP$17-$AT$17)*($AP$17-$AX$17))</f>
        <v>2.768196258525478E-2</v>
      </c>
      <c r="QV53" s="161">
        <f>(($F$16-$AP$17)*($F$16-$AX$17))/(($AT$17-$AP$17)*($AT$17-$AX$17))</f>
        <v>-0.10796136017225616</v>
      </c>
      <c r="QW53" s="161">
        <f>(($F$16-$AP$17)*($F$16-$AT$17))/(($AX$17-$AP$17)*($AX$17-$AT$17))</f>
        <v>1.0802793975870013</v>
      </c>
      <c r="QX53" s="92">
        <f>QU53*$AR$17+QV53*$AV$17+QW53*$AZ$17</f>
        <v>670.87310488317416</v>
      </c>
      <c r="QY53" s="16">
        <f>$AP$17</f>
        <v>-200.39</v>
      </c>
      <c r="QZ53" s="16">
        <f>$AZ$17</f>
        <v>653.67999999999995</v>
      </c>
      <c r="RA53" s="167">
        <f t="shared" si="566"/>
        <v>1.4831418829545555E-2</v>
      </c>
    </row>
    <row r="54" spans="2:469" ht="15" customHeight="1">
      <c r="B54" s="158"/>
      <c r="C54" s="205"/>
      <c r="D54" s="205"/>
      <c r="E54" s="158"/>
      <c r="F54" s="206"/>
      <c r="G54" s="207"/>
      <c r="H54" s="208"/>
      <c r="I54" s="158"/>
      <c r="J54" s="158"/>
      <c r="K54" s="158"/>
      <c r="L54" s="158"/>
      <c r="M54" s="158"/>
      <c r="O54" s="159">
        <v>50</v>
      </c>
      <c r="P54" s="164" t="s">
        <v>191</v>
      </c>
      <c r="Q54" s="164" t="s">
        <v>329</v>
      </c>
      <c r="R54" s="12">
        <v>60</v>
      </c>
      <c r="S54" s="164" t="s">
        <v>299</v>
      </c>
      <c r="T54" s="192">
        <v>11000</v>
      </c>
      <c r="U54" s="8" t="s">
        <v>71</v>
      </c>
      <c r="V54" s="101">
        <f>Gooseneck!$M$61</f>
        <v>617.76</v>
      </c>
      <c r="W54" s="111" t="s">
        <v>72</v>
      </c>
      <c r="X54" s="101">
        <v>0</v>
      </c>
      <c r="Y54" s="111" t="s">
        <v>72</v>
      </c>
      <c r="Z54" s="101">
        <f>Gooseneck!$M$110</f>
        <v>308.88</v>
      </c>
      <c r="AA54" s="111" t="s">
        <v>72</v>
      </c>
      <c r="AB54" s="101">
        <f>Gooseneck!$O$110</f>
        <v>-458.97</v>
      </c>
      <c r="AC54" s="111" t="s">
        <v>72</v>
      </c>
      <c r="AD54" s="101">
        <v>0</v>
      </c>
      <c r="AE54" s="111" t="s">
        <v>72</v>
      </c>
      <c r="AF54" s="101">
        <f>Gooseneck!$O$96</f>
        <v>-723.49</v>
      </c>
      <c r="AG54" s="165" t="s">
        <v>72</v>
      </c>
      <c r="AH54" s="166"/>
      <c r="AI54" s="159">
        <v>50</v>
      </c>
      <c r="AJ54" s="164" t="s">
        <v>191</v>
      </c>
      <c r="AK54" s="164" t="s">
        <v>329</v>
      </c>
      <c r="AL54" s="12">
        <v>60</v>
      </c>
      <c r="AM54" s="164" t="s">
        <v>299</v>
      </c>
      <c r="AN54" s="192">
        <v>11000</v>
      </c>
      <c r="AO54" s="8" t="s">
        <v>71</v>
      </c>
      <c r="AP54" s="101">
        <f>'Conector@11000 psi'!$M$61</f>
        <v>176.5</v>
      </c>
      <c r="AQ54" s="111" t="s">
        <v>72</v>
      </c>
      <c r="AR54" s="101">
        <v>0</v>
      </c>
      <c r="AS54" s="111" t="s">
        <v>72</v>
      </c>
      <c r="AT54" s="101">
        <f>'Conector@11000 psi'!$M$110</f>
        <v>88.25</v>
      </c>
      <c r="AU54" s="111" t="s">
        <v>72</v>
      </c>
      <c r="AV54" s="101">
        <f>'Conector@11000 psi'!$O$110</f>
        <v>-287.85000000000002</v>
      </c>
      <c r="AW54" s="111" t="s">
        <v>72</v>
      </c>
      <c r="AX54" s="101">
        <v>0</v>
      </c>
      <c r="AY54" s="111" t="s">
        <v>72</v>
      </c>
      <c r="AZ54" s="101">
        <f>'Conector@11000 psi'!$O$96</f>
        <v>-575.75</v>
      </c>
      <c r="BA54" s="165" t="s">
        <v>72</v>
      </c>
      <c r="BB54" s="183"/>
      <c r="BC54" s="183"/>
      <c r="QE54" s="159">
        <v>3</v>
      </c>
      <c r="QF54" s="162">
        <v>3</v>
      </c>
      <c r="QG54" s="306"/>
      <c r="QH54" s="12">
        <v>-180</v>
      </c>
      <c r="QI54" s="161">
        <f>(($F$16-$Z$24)*($F$16-$AD$24))/(($V$24-$Z$24)*($V$24-$AD$24))</f>
        <v>1.0859721318384676E-2</v>
      </c>
      <c r="QJ54" s="161">
        <f>(($F$16-$V$24)*($F$16-$AD$24))/(($Z$24-$V$24)*($Z$24-$AD$24))</f>
        <v>-4.2986593564937219E-2</v>
      </c>
      <c r="QK54" s="161">
        <f>(($F$16-$V$24)*($F$16-$Z$24))/(($AD$24-$V$24)*($AD$24-$Z$24))</f>
        <v>1.0321268722465526</v>
      </c>
      <c r="QL54" s="92">
        <f>QI54*$X$24+QJ54*$AB$24+QK54*$AF$24</f>
        <v>-276.53316791626685</v>
      </c>
      <c r="QM54" s="16">
        <f>$V$24</f>
        <v>-495.6</v>
      </c>
      <c r="QN54" s="16">
        <f>$AF$24</f>
        <v>-289.33</v>
      </c>
      <c r="QO54" s="167">
        <f t="shared" si="565"/>
        <v>3.5981217280282342E-2</v>
      </c>
      <c r="QP54" s="34"/>
      <c r="QQ54" s="159">
        <v>3</v>
      </c>
      <c r="QR54" s="162">
        <v>3</v>
      </c>
      <c r="QS54" s="306"/>
      <c r="QT54" s="12">
        <v>-180</v>
      </c>
      <c r="QU54" s="161">
        <f>(($F$16-$AT$24)*($F$16-$AX$24))/(($AP$24-$AT$24)*($AP$24-$AX$24))</f>
        <v>2.768196258525478E-2</v>
      </c>
      <c r="QV54" s="161">
        <f>(($F$16-$AP$24)*($F$16-$AX$24))/(($AT$24-$AP$24)*($AT$24-$AX$24))</f>
        <v>-0.10796136017225616</v>
      </c>
      <c r="QW54" s="161">
        <f>(($F$16-$AP$24)*($F$16-$AT$24))/(($AX$24-$AP$24)*($AX$24-$AT$24))</f>
        <v>1.0802793975870013</v>
      </c>
      <c r="QX54" s="92">
        <f>QU54*$AR$24+QV54*$AV$24+QW54*$AZ$24</f>
        <v>-138.03716316364881</v>
      </c>
      <c r="QY54" s="16">
        <f>$AP$24</f>
        <v>-200.39</v>
      </c>
      <c r="QZ54" s="16">
        <f>$AZ$24</f>
        <v>-178.26</v>
      </c>
      <c r="RA54" s="167">
        <f t="shared" si="566"/>
        <v>7.2082037706062238E-2</v>
      </c>
    </row>
    <row r="55" spans="2:469" ht="15" customHeight="1">
      <c r="E55" s="99"/>
      <c r="F55" s="99"/>
      <c r="G55" s="99"/>
      <c r="H55" s="99"/>
      <c r="I55" s="99"/>
      <c r="J55" s="99"/>
      <c r="K55" s="99"/>
      <c r="L55" s="99"/>
      <c r="O55" s="159">
        <v>51</v>
      </c>
      <c r="P55" s="164" t="s">
        <v>194</v>
      </c>
      <c r="Q55" s="164" t="s">
        <v>329</v>
      </c>
      <c r="R55" s="12">
        <v>120</v>
      </c>
      <c r="S55" s="164" t="s">
        <v>299</v>
      </c>
      <c r="T55" s="192">
        <v>11000</v>
      </c>
      <c r="U55" s="8" t="s">
        <v>71</v>
      </c>
      <c r="V55" s="101">
        <f>Gooseneck!$M$62</f>
        <v>666.54</v>
      </c>
      <c r="W55" s="111" t="s">
        <v>72</v>
      </c>
      <c r="X55" s="101">
        <v>0</v>
      </c>
      <c r="Y55" s="111" t="s">
        <v>72</v>
      </c>
      <c r="Z55" s="101">
        <f>Gooseneck!$M$111</f>
        <v>333.27</v>
      </c>
      <c r="AA55" s="111" t="s">
        <v>72</v>
      </c>
      <c r="AB55" s="101">
        <f>Gooseneck!$O$111</f>
        <v>-541.01</v>
      </c>
      <c r="AC55" s="111" t="s">
        <v>72</v>
      </c>
      <c r="AD55" s="101">
        <v>0</v>
      </c>
      <c r="AE55" s="111" t="s">
        <v>72</v>
      </c>
      <c r="AF55" s="101">
        <f>Gooseneck!$O$97</f>
        <v>-826.17</v>
      </c>
      <c r="AG55" s="165" t="s">
        <v>72</v>
      </c>
      <c r="AH55" s="166"/>
      <c r="AI55" s="159">
        <v>51</v>
      </c>
      <c r="AJ55" s="164" t="s">
        <v>194</v>
      </c>
      <c r="AK55" s="164" t="s">
        <v>329</v>
      </c>
      <c r="AL55" s="12">
        <v>120</v>
      </c>
      <c r="AM55" s="164" t="s">
        <v>299</v>
      </c>
      <c r="AN55" s="192">
        <v>11000</v>
      </c>
      <c r="AO55" s="8" t="s">
        <v>71</v>
      </c>
      <c r="AP55" s="101">
        <f>'Conector@11000 psi'!$M$62</f>
        <v>212.93</v>
      </c>
      <c r="AQ55" s="111" t="s">
        <v>72</v>
      </c>
      <c r="AR55" s="101">
        <v>0</v>
      </c>
      <c r="AS55" s="111" t="s">
        <v>72</v>
      </c>
      <c r="AT55" s="101">
        <f>'Conector@11000 psi'!$M$111</f>
        <v>106.465</v>
      </c>
      <c r="AU55" s="111" t="s">
        <v>72</v>
      </c>
      <c r="AV55" s="101">
        <f>'Conector@11000 psi'!$O$111</f>
        <v>-347.3</v>
      </c>
      <c r="AW55" s="111" t="s">
        <v>72</v>
      </c>
      <c r="AX55" s="101">
        <v>0</v>
      </c>
      <c r="AY55" s="111" t="s">
        <v>72</v>
      </c>
      <c r="AZ55" s="101">
        <f>'Conector@11000 psi'!$O$97</f>
        <v>-694.58</v>
      </c>
      <c r="BA55" s="165" t="s">
        <v>72</v>
      </c>
      <c r="BB55" s="183"/>
      <c r="BC55" s="183"/>
      <c r="QE55" s="159">
        <v>3</v>
      </c>
      <c r="QF55" s="162">
        <v>4</v>
      </c>
      <c r="QG55" s="306"/>
      <c r="QH55" s="12">
        <v>-180</v>
      </c>
      <c r="QI55" s="161">
        <f>(($F$16-$Z$31)*($F$16-$AD$31))/(($V$31-$Z$31)*($V$31-$AD$31))</f>
        <v>-1.6859058941237758E-2</v>
      </c>
      <c r="QJ55" s="161">
        <f>(($F$16-$V$31)*($F$16-$AD$31))/(($Z$31-$V$31)*($Z$31-$AD$31))</f>
        <v>6.8656958337277113E-2</v>
      </c>
      <c r="QK55" s="161">
        <f>(($F$16-$V$31)*($F$16-$Z$31))/(($AD$31-$V$31)*($AD$31-$Z$31))</f>
        <v>0.94820210060396071</v>
      </c>
      <c r="QL55" s="92">
        <f>QI55*$X$31+QJ55*$AB$31+QK55*$AF$31</f>
        <v>-286.7963128709593</v>
      </c>
      <c r="QM55" s="16">
        <f>$V$31</f>
        <v>301.67</v>
      </c>
      <c r="QN55" s="16">
        <f>$AF$31</f>
        <v>-289.33</v>
      </c>
      <c r="QO55" s="167">
        <f t="shared" si="565"/>
        <v>3.4693611993808604E-2</v>
      </c>
      <c r="QP55" s="34"/>
      <c r="QQ55" s="159">
        <v>3</v>
      </c>
      <c r="QR55" s="162">
        <v>4</v>
      </c>
      <c r="QS55" s="306"/>
      <c r="QT55" s="12">
        <v>-180</v>
      </c>
      <c r="QU55" s="161">
        <f>(($F$16-$AT$31)*($F$16-$AX$31))/(($AP$31-$AT$31)*($AP$31-$AX$31))</f>
        <v>-7.7833639838981991E-2</v>
      </c>
      <c r="QV55" s="161">
        <f>(($F$16-$AP$31)*($F$16-$AX$31))/(($AT$31-$AP$31)*($AT$31-$AX$31))</f>
        <v>0.34853095762855862</v>
      </c>
      <c r="QW55" s="161">
        <f>(($F$16-$AP$31)*($F$16-$AT$31))/(($AX$31-$AP$31)*($AX$31-$AT$31))</f>
        <v>0.72930268221042316</v>
      </c>
      <c r="QX55" s="92">
        <f>QU55*$AR$31+QV55*$AV$31+QW55*$AZ$31</f>
        <v>-161.07354569383975</v>
      </c>
      <c r="QY55" s="16">
        <f>$AP$31</f>
        <v>54.65</v>
      </c>
      <c r="QZ55" s="16">
        <f>$AZ$31</f>
        <v>-178.26</v>
      </c>
      <c r="RA55" s="167">
        <f t="shared" si="566"/>
        <v>6.1773023975721278E-2</v>
      </c>
    </row>
    <row r="56" spans="2:469" ht="15" customHeight="1">
      <c r="O56" s="159">
        <v>52</v>
      </c>
      <c r="P56" s="164" t="s">
        <v>196</v>
      </c>
      <c r="Q56" s="164" t="s">
        <v>329</v>
      </c>
      <c r="R56" s="12">
        <v>180</v>
      </c>
      <c r="S56" s="164" t="s">
        <v>299</v>
      </c>
      <c r="T56" s="192">
        <v>11000</v>
      </c>
      <c r="U56" s="8" t="s">
        <v>71</v>
      </c>
      <c r="V56" s="101">
        <f>Gooseneck!$M$63</f>
        <v>714.78</v>
      </c>
      <c r="W56" s="111" t="s">
        <v>72</v>
      </c>
      <c r="X56" s="101">
        <v>0</v>
      </c>
      <c r="Y56" s="111" t="s">
        <v>72</v>
      </c>
      <c r="Z56" s="101">
        <f>Gooseneck!$M$112</f>
        <v>357.39</v>
      </c>
      <c r="AA56" s="111" t="s">
        <v>72</v>
      </c>
      <c r="AB56" s="101">
        <f>Gooseneck!$O$112</f>
        <v>-622.89</v>
      </c>
      <c r="AC56" s="111" t="s">
        <v>72</v>
      </c>
      <c r="AD56" s="101">
        <v>0</v>
      </c>
      <c r="AE56" s="111" t="s">
        <v>72</v>
      </c>
      <c r="AF56" s="101">
        <f>Gooseneck!$O$98</f>
        <v>-929.25</v>
      </c>
      <c r="AG56" s="165" t="s">
        <v>72</v>
      </c>
      <c r="AH56" s="166"/>
      <c r="AI56" s="159">
        <v>52</v>
      </c>
      <c r="AJ56" s="164" t="s">
        <v>196</v>
      </c>
      <c r="AK56" s="164" t="s">
        <v>329</v>
      </c>
      <c r="AL56" s="12">
        <v>180</v>
      </c>
      <c r="AM56" s="164" t="s">
        <v>299</v>
      </c>
      <c r="AN56" s="192">
        <v>11000</v>
      </c>
      <c r="AO56" s="8" t="s">
        <v>71</v>
      </c>
      <c r="AP56" s="101">
        <f>'Conector@11000 psi'!$M$63</f>
        <v>249.37</v>
      </c>
      <c r="AQ56" s="111" t="s">
        <v>72</v>
      </c>
      <c r="AR56" s="101">
        <v>0</v>
      </c>
      <c r="AS56" s="111" t="s">
        <v>72</v>
      </c>
      <c r="AT56" s="101">
        <f>'Conector@11000 psi'!$M$112</f>
        <v>124.685</v>
      </c>
      <c r="AU56" s="111" t="s">
        <v>72</v>
      </c>
      <c r="AV56" s="101">
        <f>'Conector@11000 psi'!$O$112</f>
        <v>-406.72</v>
      </c>
      <c r="AW56" s="111" t="s">
        <v>72</v>
      </c>
      <c r="AX56" s="101">
        <v>0</v>
      </c>
      <c r="AY56" s="111" t="s">
        <v>72</v>
      </c>
      <c r="AZ56" s="101">
        <f>'Conector@11000 psi'!$O$98</f>
        <v>-813.43</v>
      </c>
      <c r="BA56" s="165" t="s">
        <v>72</v>
      </c>
      <c r="BB56" s="183"/>
      <c r="BC56" s="183"/>
      <c r="QE56" s="159">
        <v>3</v>
      </c>
      <c r="QF56" s="162">
        <v>1</v>
      </c>
      <c r="QG56" s="307" t="s">
        <v>21</v>
      </c>
      <c r="QH56" s="12">
        <v>0</v>
      </c>
      <c r="QI56" s="161">
        <f>(($F$16-$Z$11)*($F$16-$AD$11))/(($V$11-$Z$11)*($V$11-$AD$11))</f>
        <v>-2.0268773084305091E-2</v>
      </c>
      <c r="QJ56" s="161">
        <f>(($F$16-$V$11)*($F$16-$AD$11))/(($Z$11-$V$11)*($Z$11-$AD$11))</f>
        <v>8.2866863437686483E-2</v>
      </c>
      <c r="QK56" s="161">
        <f>(($F$16-$V$11)*($F$16-$Z$11))/(($AD$11-$V$11)*($AD$11-$Z$11))</f>
        <v>0.93740190964661851</v>
      </c>
      <c r="QL56" s="92">
        <f>QI56*$X$11+QJ56*$AB$11+QK56*$AF$11</f>
        <v>647.36824219683547</v>
      </c>
      <c r="QM56" s="16">
        <f>$V$11</f>
        <v>249</v>
      </c>
      <c r="QN56" s="16">
        <f>$AF$11</f>
        <v>631.37</v>
      </c>
      <c r="QO56" s="167">
        <f t="shared" si="565"/>
        <v>1.5369922945609453E-2</v>
      </c>
      <c r="QP56" s="34"/>
      <c r="QQ56" s="159">
        <v>3</v>
      </c>
      <c r="QR56" s="162">
        <v>1</v>
      </c>
      <c r="QS56" s="307" t="s">
        <v>21</v>
      </c>
      <c r="QT56" s="12">
        <v>0</v>
      </c>
      <c r="QU56" s="161">
        <f>(($F$16-$AT$11)*($F$16-$AX$11))/(($AP$11-$AT$11)*($AP$11-$AX$11))</f>
        <v>-0.12192003817230797</v>
      </c>
      <c r="QV56" s="161">
        <f>(($F$16-$AP$11)*($F$16-$AX$11))/(($AT$11-$AP$11)*($AT$11-$AX$11))</f>
        <v>0.82232525746426466</v>
      </c>
      <c r="QW56" s="161">
        <f>(($F$16-$AP$11)*($F$16-$AT$11))/(($AX$11-$AP$11)*($AX$11-$AT$11))</f>
        <v>0.2995947807080433</v>
      </c>
      <c r="QX56" s="92">
        <f>QU56*$AR$11+QV56*$AV$11+QW56*$AZ$11</f>
        <v>891.14517454070926</v>
      </c>
      <c r="QY56" s="16">
        <f>$AP$11</f>
        <v>18.22</v>
      </c>
      <c r="QZ56" s="16">
        <f>$AZ$11</f>
        <v>772.52</v>
      </c>
      <c r="RA56" s="167">
        <f t="shared" si="566"/>
        <v>1.1165408604864148E-2</v>
      </c>
    </row>
    <row r="57" spans="2:469" ht="15" customHeight="1">
      <c r="O57" s="159">
        <v>53</v>
      </c>
      <c r="P57" s="164" t="s">
        <v>204</v>
      </c>
      <c r="Q57" s="164" t="s">
        <v>329</v>
      </c>
      <c r="R57" s="12">
        <v>-60</v>
      </c>
      <c r="S57" s="164" t="s">
        <v>299</v>
      </c>
      <c r="T57" s="192">
        <v>11000</v>
      </c>
      <c r="U57" s="8" t="s">
        <v>71</v>
      </c>
      <c r="V57" s="101">
        <f>Gooseneck!$M$79</f>
        <v>567</v>
      </c>
      <c r="W57" s="111" t="s">
        <v>72</v>
      </c>
      <c r="X57" s="101">
        <v>0</v>
      </c>
      <c r="Y57" s="111" t="s">
        <v>72</v>
      </c>
      <c r="Z57" s="101">
        <f>Gooseneck!$M$116</f>
        <v>283.5</v>
      </c>
      <c r="AA57" s="111" t="s">
        <v>72</v>
      </c>
      <c r="AB57" s="101">
        <f>Gooseneck!$O$116</f>
        <v>-377.1</v>
      </c>
      <c r="AC57" s="111" t="s">
        <v>72</v>
      </c>
      <c r="AD57" s="101">
        <v>0</v>
      </c>
      <c r="AE57" s="111" t="s">
        <v>72</v>
      </c>
      <c r="AF57" s="101">
        <f>Gooseneck!$O$108</f>
        <v>-615.66999999999996</v>
      </c>
      <c r="AG57" s="165" t="s">
        <v>72</v>
      </c>
      <c r="AH57" s="166"/>
      <c r="AI57" s="159">
        <v>53</v>
      </c>
      <c r="AJ57" s="164" t="s">
        <v>204</v>
      </c>
      <c r="AK57" s="164" t="s">
        <v>329</v>
      </c>
      <c r="AL57" s="12">
        <v>-60</v>
      </c>
      <c r="AM57" s="164" t="s">
        <v>299</v>
      </c>
      <c r="AN57" s="192">
        <v>11000</v>
      </c>
      <c r="AO57" s="8" t="s">
        <v>71</v>
      </c>
      <c r="AP57" s="101">
        <f>'Conector@11000 psi'!$M$79</f>
        <v>140.06</v>
      </c>
      <c r="AQ57" s="111" t="s">
        <v>72</v>
      </c>
      <c r="AR57" s="101">
        <v>0</v>
      </c>
      <c r="AS57" s="111" t="s">
        <v>72</v>
      </c>
      <c r="AT57" s="101">
        <f>'Conector@11000 psi'!$M$116</f>
        <v>70.03</v>
      </c>
      <c r="AU57" s="111" t="s">
        <v>72</v>
      </c>
      <c r="AV57" s="101">
        <f>'Conector@11000 psi'!$O$116</f>
        <v>-228.48</v>
      </c>
      <c r="AW57" s="111" t="s">
        <v>72</v>
      </c>
      <c r="AX57" s="101">
        <v>0</v>
      </c>
      <c r="AY57" s="111" t="s">
        <v>72</v>
      </c>
      <c r="AZ57" s="101">
        <f>'Conector@11000 psi'!$O$108</f>
        <v>-456.89</v>
      </c>
      <c r="BA57" s="165" t="s">
        <v>72</v>
      </c>
      <c r="BB57" s="183"/>
      <c r="BC57" s="183"/>
      <c r="QE57" s="159">
        <v>3</v>
      </c>
      <c r="QF57" s="162">
        <v>2</v>
      </c>
      <c r="QG57" s="307"/>
      <c r="QH57" s="12">
        <v>0</v>
      </c>
      <c r="QI57" s="161">
        <f>(($F$16-$Z$18)*($F$16-$AD$18))/(($V$18-$Z$18)*($V$18-$AD$18))</f>
        <v>9.800295857988162E-3</v>
      </c>
      <c r="QJ57" s="161">
        <f>(($F$16-$V$18)*($F$16-$AD$18))/(($Z$18-$V$18)*($Z$18-$AD$18))</f>
        <v>-3.8831360946745552E-2</v>
      </c>
      <c r="QK57" s="161">
        <f>(($F$16-$V$18)*($F$16-$Z$18))/(($AD$18-$V$18)*($AD$18-$Z$18))</f>
        <v>1.0290310650887573</v>
      </c>
      <c r="QL57" s="92">
        <f>QI57*$X$18+QJ57*$AB$18+QK57*$AF$18</f>
        <v>633.04612610946742</v>
      </c>
      <c r="QM57" s="16">
        <f>$V$18</f>
        <v>-548.08000000000004</v>
      </c>
      <c r="QN57" s="16">
        <f>$AF$18</f>
        <v>631.37</v>
      </c>
      <c r="QO57" s="167">
        <f t="shared" si="565"/>
        <v>1.5717654037550224E-2</v>
      </c>
      <c r="QP57" s="34"/>
      <c r="QQ57" s="159">
        <v>3</v>
      </c>
      <c r="QR57" s="162">
        <v>2</v>
      </c>
      <c r="QS57" s="307"/>
      <c r="QT57" s="12">
        <v>0</v>
      </c>
      <c r="QU57" s="161">
        <f>(($F$16-$AT$18)*($F$16-$AX$18))/(($AP$18-$AT$18)*($AP$18-$AX$18))</f>
        <v>2.3243596834363622E-2</v>
      </c>
      <c r="QV57" s="161">
        <f>(($F$16-$AP$18)*($F$16-$AX$18))/(($AT$18-$AP$18)*($AT$18-$AX$18))</f>
        <v>-9.0993569819390205E-2</v>
      </c>
      <c r="QW57" s="161">
        <f>(($F$16-$AP$18)*($F$16-$AT$18))/(($AX$18-$AP$18)*($AX$18-$AT$18))</f>
        <v>1.0677499729850266</v>
      </c>
      <c r="QX57" s="92">
        <f>QU57*$AR$18+QV57*$AV$18+QW57*$AZ$18</f>
        <v>789.70921298055873</v>
      </c>
      <c r="QY57" s="16">
        <f>$AP$18</f>
        <v>-236.82</v>
      </c>
      <c r="QZ57" s="16">
        <f>$AZ$18</f>
        <v>772.52</v>
      </c>
      <c r="RA57" s="167">
        <f t="shared" si="566"/>
        <v>1.25995744211293E-2</v>
      </c>
    </row>
    <row r="58" spans="2:469" ht="15" customHeight="1">
      <c r="O58" s="159">
        <v>54</v>
      </c>
      <c r="P58" s="164" t="s">
        <v>198</v>
      </c>
      <c r="Q58" s="164" t="s">
        <v>329</v>
      </c>
      <c r="R58" s="12">
        <v>-120</v>
      </c>
      <c r="S58" s="164" t="s">
        <v>299</v>
      </c>
      <c r="T58" s="192">
        <v>11000</v>
      </c>
      <c r="U58" s="8" t="s">
        <v>71</v>
      </c>
      <c r="V58" s="101">
        <f>Gooseneck!$M$70</f>
        <v>517.14</v>
      </c>
      <c r="W58" s="111" t="s">
        <v>72</v>
      </c>
      <c r="X58" s="101">
        <v>0</v>
      </c>
      <c r="Y58" s="111" t="s">
        <v>72</v>
      </c>
      <c r="Z58" s="101">
        <f>Gooseneck!$M$113</f>
        <v>258.57</v>
      </c>
      <c r="AA58" s="111" t="s">
        <v>72</v>
      </c>
      <c r="AB58" s="101">
        <f>Gooseneck!$O$113</f>
        <v>-295.14</v>
      </c>
      <c r="AC58" s="111" t="s">
        <v>72</v>
      </c>
      <c r="AD58" s="101">
        <v>0</v>
      </c>
      <c r="AE58" s="111" t="s">
        <v>72</v>
      </c>
      <c r="AF58" s="101">
        <f>Gooseneck!$O$102</f>
        <v>-514.41</v>
      </c>
      <c r="AG58" s="165" t="s">
        <v>72</v>
      </c>
      <c r="AH58" s="166"/>
      <c r="AI58" s="159">
        <v>54</v>
      </c>
      <c r="AJ58" s="164" t="s">
        <v>198</v>
      </c>
      <c r="AK58" s="164" t="s">
        <v>329</v>
      </c>
      <c r="AL58" s="12">
        <v>-120</v>
      </c>
      <c r="AM58" s="164" t="s">
        <v>299</v>
      </c>
      <c r="AN58" s="192">
        <v>11000</v>
      </c>
      <c r="AO58" s="8" t="s">
        <v>71</v>
      </c>
      <c r="AP58" s="101">
        <f>'Conector@11000 psi'!$M$70</f>
        <v>103.64</v>
      </c>
      <c r="AQ58" s="111" t="s">
        <v>72</v>
      </c>
      <c r="AR58" s="101">
        <v>0</v>
      </c>
      <c r="AS58" s="111" t="s">
        <v>72</v>
      </c>
      <c r="AT58" s="101">
        <f>'Conector@11000 psi'!$M$113</f>
        <v>51.82</v>
      </c>
      <c r="AU58" s="111" t="s">
        <v>72</v>
      </c>
      <c r="AV58" s="101">
        <f>'Conector@11000 psi'!$O$113</f>
        <v>-169.02</v>
      </c>
      <c r="AW58" s="111" t="s">
        <v>72</v>
      </c>
      <c r="AX58" s="101">
        <v>0</v>
      </c>
      <c r="AY58" s="111" t="s">
        <v>72</v>
      </c>
      <c r="AZ58" s="101">
        <f>'Conector@11000 psi'!$O$102</f>
        <v>-338.02</v>
      </c>
      <c r="BA58" s="165" t="s">
        <v>72</v>
      </c>
      <c r="BB58" s="183"/>
      <c r="BC58" s="183"/>
      <c r="QE58" s="159">
        <v>3</v>
      </c>
      <c r="QF58" s="162">
        <v>3</v>
      </c>
      <c r="QG58" s="307"/>
      <c r="QH58" s="16">
        <v>0</v>
      </c>
      <c r="QI58" s="161">
        <f>(($F$16-$Z$25)*($F$16-$AD$25))/(($V$25-$Z$25)*($V$25-$AD$25))</f>
        <v>9.800295857988162E-3</v>
      </c>
      <c r="QJ58" s="161">
        <f>(($F$16-$V$25)*($F$16-$AD$25))/(($Z$25-$V$25)*($Z$25-$AD$25))</f>
        <v>-3.8831360946745552E-2</v>
      </c>
      <c r="QK58" s="161">
        <f>(($F$16-$V$25)*($F$16-$Z$25))/(($AD$25-$V$25)*($AD$25-$Z$25))</f>
        <v>1.0290310650887573</v>
      </c>
      <c r="QL58" s="92">
        <f>QI58*$X$25+QJ58*$AB$25+QK58*$AF$25</f>
        <v>-175.41504252958578</v>
      </c>
      <c r="QM58" s="16">
        <f>$V$25</f>
        <v>-548.08000000000004</v>
      </c>
      <c r="QN58" s="16">
        <f>$AF$25</f>
        <v>-186.91</v>
      </c>
      <c r="QO58" s="167">
        <f t="shared" si="565"/>
        <v>5.6722615441157601E-2</v>
      </c>
      <c r="QP58" s="34"/>
      <c r="QQ58" s="159">
        <v>3</v>
      </c>
      <c r="QR58" s="162">
        <v>3</v>
      </c>
      <c r="QS58" s="307"/>
      <c r="QT58" s="16">
        <v>0</v>
      </c>
      <c r="QU58" s="161">
        <f>(($F$16-$AT$25)*($F$16-$AX$25))/(($AP$25-$AT$25)*($AP$25-$AX$25))</f>
        <v>2.3243596834363622E-2</v>
      </c>
      <c r="QV58" s="161">
        <f>(($F$16-$AP$25)*($F$16-$AX$25))/(($AT$25-$AP$25)*($AT$25-$AX$25))</f>
        <v>-9.0993569819390205E-2</v>
      </c>
      <c r="QW58" s="161">
        <f>(($F$16-$AP$25)*($F$16-$AT$25))/(($AX$25-$AP$25)*($AX$25-$AT$25))</f>
        <v>1.0677499729850266</v>
      </c>
      <c r="QX58" s="92">
        <f>QU58*$AR$25+QV58*$AV$25+QW58*$AZ$25</f>
        <v>-22.913044197124151</v>
      </c>
      <c r="QY58" s="16">
        <f>$AP$25</f>
        <v>-236.82</v>
      </c>
      <c r="QZ58" s="16">
        <f>$AZ$25</f>
        <v>-59.44</v>
      </c>
      <c r="RA58" s="167">
        <f t="shared" si="566"/>
        <v>0.43425046075932755</v>
      </c>
    </row>
    <row r="59" spans="2:469" ht="15" customHeight="1">
      <c r="O59" s="159">
        <v>55</v>
      </c>
      <c r="P59" s="164" t="s">
        <v>200</v>
      </c>
      <c r="Q59" s="164" t="s">
        <v>329</v>
      </c>
      <c r="R59" s="12">
        <v>-180</v>
      </c>
      <c r="S59" s="164" t="s">
        <v>299</v>
      </c>
      <c r="T59" s="192">
        <v>11000</v>
      </c>
      <c r="U59" s="8" t="s">
        <v>71</v>
      </c>
      <c r="V59" s="101">
        <f>Gooseneck!$M$71</f>
        <v>468</v>
      </c>
      <c r="W59" s="111" t="s">
        <v>72</v>
      </c>
      <c r="X59" s="101">
        <v>0</v>
      </c>
      <c r="Y59" s="111" t="s">
        <v>72</v>
      </c>
      <c r="Z59" s="101">
        <f>Gooseneck!$M$114</f>
        <v>234</v>
      </c>
      <c r="AA59" s="111" t="s">
        <v>72</v>
      </c>
      <c r="AB59" s="101">
        <f>Gooseneck!$O$114</f>
        <v>-213.69</v>
      </c>
      <c r="AC59" s="111" t="s">
        <v>72</v>
      </c>
      <c r="AD59" s="101">
        <v>0</v>
      </c>
      <c r="AE59" s="111" t="s">
        <v>72</v>
      </c>
      <c r="AF59" s="101">
        <f>Gooseneck!$O$103</f>
        <v>-407.33</v>
      </c>
      <c r="AG59" s="165" t="s">
        <v>72</v>
      </c>
      <c r="AH59" s="166"/>
      <c r="AI59" s="159">
        <v>55</v>
      </c>
      <c r="AJ59" s="164" t="s">
        <v>200</v>
      </c>
      <c r="AK59" s="164" t="s">
        <v>329</v>
      </c>
      <c r="AL59" s="12">
        <v>-180</v>
      </c>
      <c r="AM59" s="164" t="s">
        <v>299</v>
      </c>
      <c r="AN59" s="192">
        <v>11000</v>
      </c>
      <c r="AO59" s="8" t="s">
        <v>71</v>
      </c>
      <c r="AP59" s="101">
        <f>'Conector@11000 psi'!$M$71</f>
        <v>67.19</v>
      </c>
      <c r="AQ59" s="111" t="s">
        <v>72</v>
      </c>
      <c r="AR59" s="101">
        <v>0</v>
      </c>
      <c r="AS59" s="111" t="s">
        <v>72</v>
      </c>
      <c r="AT59" s="101">
        <f>'Conector@11000 psi'!$M$114</f>
        <v>33.594999999999999</v>
      </c>
      <c r="AU59" s="111" t="s">
        <v>72</v>
      </c>
      <c r="AV59" s="101">
        <f>'Conector@11000 psi'!$O$114</f>
        <v>-109.6</v>
      </c>
      <c r="AW59" s="111" t="s">
        <v>72</v>
      </c>
      <c r="AX59" s="101">
        <v>0</v>
      </c>
      <c r="AY59" s="111" t="s">
        <v>72</v>
      </c>
      <c r="AZ59" s="101">
        <f>'Conector@11000 psi'!$O$103</f>
        <v>-219.22</v>
      </c>
      <c r="BA59" s="165" t="s">
        <v>72</v>
      </c>
      <c r="BB59" s="183"/>
      <c r="BC59" s="183"/>
      <c r="QE59" s="184">
        <v>3</v>
      </c>
      <c r="QF59" s="185">
        <v>4</v>
      </c>
      <c r="QG59" s="308"/>
      <c r="QH59" s="186">
        <v>0</v>
      </c>
      <c r="QI59" s="187">
        <f>(($F$16-$Z$32)*($F$16-$AD$32))/(($V$32-$Z$32)*($V$32-$AD$32))</f>
        <v>-2.0268773084305091E-2</v>
      </c>
      <c r="QJ59" s="187">
        <f>(($F$16-$V$32)*($F$16-$AD$32))/(($Z$32-$V$32)*($Z$32-$AD$32))</f>
        <v>8.2866863437686483E-2</v>
      </c>
      <c r="QK59" s="187">
        <f>(($F$16-$V$32)*($F$16-$Z$32))/(($AD$32-$V$32)*($AD$32-$Z$32))</f>
        <v>0.93740190964661851</v>
      </c>
      <c r="QL59" s="97">
        <f>QI59*$X$31+QJ59*$AB$31+QK59*$AF$32</f>
        <v>-190.24018262237703</v>
      </c>
      <c r="QM59" s="186">
        <f>$V$32</f>
        <v>249</v>
      </c>
      <c r="QN59" s="186">
        <f>$AF$32</f>
        <v>-186.91</v>
      </c>
      <c r="QO59" s="188">
        <f t="shared" si="565"/>
        <v>5.2302304712094135E-2</v>
      </c>
      <c r="QP59" s="34"/>
      <c r="QQ59" s="184">
        <v>3</v>
      </c>
      <c r="QR59" s="185">
        <v>4</v>
      </c>
      <c r="QS59" s="308"/>
      <c r="QT59" s="186">
        <v>0</v>
      </c>
      <c r="QU59" s="187">
        <f>(($F$16-$AT$32)*($F$16-$AX$32))/(($AP$32-$AT$32)*($AP$32-$AX$32))</f>
        <v>-0.12192003817230797</v>
      </c>
      <c r="QV59" s="187">
        <f>(($F$16-$AP$32)*($F$16-$AX$32))/(($AT$32-$AP$32)*($AT$32-$AX$32))</f>
        <v>0.82232525746426466</v>
      </c>
      <c r="QW59" s="187">
        <f>(($F$16-$AP$32)*($F$16-$AT$32))/(($AX$32-$AP$32)*($AX$32-$AT$32))</f>
        <v>0.2995947807080433</v>
      </c>
      <c r="QX59" s="97">
        <f>QU59*$AR$31+QV59*$AV$31+QW59*$AZ$32</f>
        <v>-91.109987215650634</v>
      </c>
      <c r="QY59" s="186">
        <f>$AP$32</f>
        <v>18.22</v>
      </c>
      <c r="QZ59" s="186">
        <f>$AZ$32</f>
        <v>-59.44</v>
      </c>
      <c r="RA59" s="188">
        <f t="shared" si="566"/>
        <v>0.10920866420987506</v>
      </c>
    </row>
    <row r="60" spans="2:469" ht="15" customHeight="1" thickBot="1">
      <c r="O60" s="209">
        <v>56</v>
      </c>
      <c r="P60" s="210" t="s">
        <v>202</v>
      </c>
      <c r="Q60" s="210" t="s">
        <v>329</v>
      </c>
      <c r="R60" s="14">
        <v>0</v>
      </c>
      <c r="S60" s="210" t="s">
        <v>299</v>
      </c>
      <c r="T60" s="211">
        <v>11000</v>
      </c>
      <c r="U60" s="11" t="s">
        <v>71</v>
      </c>
      <c r="V60" s="6">
        <f>Gooseneck!$M$72</f>
        <v>409.06</v>
      </c>
      <c r="W60" s="212" t="s">
        <v>72</v>
      </c>
      <c r="X60" s="6">
        <v>0</v>
      </c>
      <c r="Y60" s="212" t="s">
        <v>72</v>
      </c>
      <c r="Z60" s="6">
        <f>Gooseneck!$M$115</f>
        <v>204.53</v>
      </c>
      <c r="AA60" s="212" t="s">
        <v>72</v>
      </c>
      <c r="AB60" s="6">
        <f>Gooseneck!$O$115</f>
        <v>-134.15</v>
      </c>
      <c r="AC60" s="212" t="s">
        <v>72</v>
      </c>
      <c r="AD60" s="6">
        <v>0</v>
      </c>
      <c r="AE60" s="212" t="s">
        <v>72</v>
      </c>
      <c r="AF60" s="6">
        <f>Gooseneck!$O$104</f>
        <v>-301.45999999999998</v>
      </c>
      <c r="AG60" s="213" t="s">
        <v>72</v>
      </c>
      <c r="AH60" s="166"/>
      <c r="AI60" s="209">
        <v>56</v>
      </c>
      <c r="AJ60" s="210" t="s">
        <v>202</v>
      </c>
      <c r="AK60" s="210" t="s">
        <v>329</v>
      </c>
      <c r="AL60" s="14">
        <v>0</v>
      </c>
      <c r="AM60" s="210" t="s">
        <v>299</v>
      </c>
      <c r="AN60" s="211">
        <v>11000</v>
      </c>
      <c r="AO60" s="11" t="s">
        <v>71</v>
      </c>
      <c r="AP60" s="6">
        <f>'Conector@11000 psi'!$M$72</f>
        <v>30.76</v>
      </c>
      <c r="AQ60" s="212" t="s">
        <v>72</v>
      </c>
      <c r="AR60" s="6">
        <v>0</v>
      </c>
      <c r="AS60" s="212" t="s">
        <v>72</v>
      </c>
      <c r="AT60" s="6">
        <f>'Conector@11000 psi'!$M$115</f>
        <v>15.38</v>
      </c>
      <c r="AU60" s="212" t="s">
        <v>72</v>
      </c>
      <c r="AV60" s="6">
        <f>'Conector@11000 psi'!$O$115</f>
        <v>-50.15</v>
      </c>
      <c r="AW60" s="212" t="s">
        <v>72</v>
      </c>
      <c r="AX60" s="6">
        <v>0</v>
      </c>
      <c r="AY60" s="212" t="s">
        <v>72</v>
      </c>
      <c r="AZ60" s="6">
        <f>'Conector@11000 psi'!$O$104</f>
        <v>-100.32</v>
      </c>
      <c r="BA60" s="213" t="s">
        <v>72</v>
      </c>
      <c r="BB60" s="183"/>
      <c r="BC60" s="183"/>
      <c r="QE60" s="191">
        <v>4</v>
      </c>
      <c r="QF60" s="192">
        <v>1</v>
      </c>
      <c r="QG60" s="295" t="s">
        <v>13</v>
      </c>
      <c r="QH60" s="15">
        <v>60</v>
      </c>
      <c r="QI60" s="193">
        <f>(($F$19-$Z$5)*($F$19-$AD$5))/(($V$5-$Z$5)*($V$5-$AD$5))</f>
        <v>-7.5381877988652483E-3</v>
      </c>
      <c r="QJ60" s="193">
        <f>(($F$19-$V$5)*($F$19-$AD$5))/(($Z$5-$V$5)*($Z$5-$AD$5))</f>
        <v>3.0387171671885347E-2</v>
      </c>
      <c r="QK60" s="193">
        <f>(($F$19-$V$5)*($F$19-$Z$5))/(($AD$5-$V$5)*($AD$5-$Z$5))</f>
        <v>0.97715101612697997</v>
      </c>
      <c r="QL60" s="98">
        <f>QI60*$X$5+QJ60*$AB$5+QK60*$AF$5</f>
        <v>333.04408891458445</v>
      </c>
      <c r="QM60" s="194">
        <f>$V$5</f>
        <v>458.5</v>
      </c>
      <c r="QN60" s="194">
        <f>$AF$5</f>
        <v>326</v>
      </c>
      <c r="QO60" s="195">
        <f t="shared" ref="QO60:QO87" si="567">ABS($F$20/QL60)</f>
        <v>1.7775424326832288E-2</v>
      </c>
      <c r="QP60" s="34"/>
      <c r="QQ60" s="191">
        <v>4</v>
      </c>
      <c r="QR60" s="192">
        <v>1</v>
      </c>
      <c r="QS60" s="295" t="s">
        <v>13</v>
      </c>
      <c r="QT60" s="15">
        <v>60</v>
      </c>
      <c r="QU60" s="193">
        <f>(($F$19-$AT$5)*($F$19-$AX$5))/(($AP$5-$AT$5)*($AP$5-$AX$5))</f>
        <v>-2.0492278485145007E-2</v>
      </c>
      <c r="QV60" s="193">
        <f>(($F$19-$AP$5)*($F$19-$AX$5))/(($AT$5-$AP$5)*($AT$5-$AX$5))</f>
        <v>8.3802489266721847E-2</v>
      </c>
      <c r="QW60" s="193">
        <f>(($F$19-$AP$5)*($F$19-$AT$5))/(($AX$5-$AP$5)*($AX$5-$AT$5))</f>
        <v>0.93668978921842316</v>
      </c>
      <c r="QX60" s="98">
        <f>QU60*$AR$5+QV60*$AV$5+QW60*$AZ$5</f>
        <v>325.61912746321303</v>
      </c>
      <c r="QY60" s="194">
        <f>$AP$5</f>
        <v>163.95</v>
      </c>
      <c r="QZ60" s="194">
        <f>$AZ$5</f>
        <v>297.12</v>
      </c>
      <c r="RA60" s="195">
        <f t="shared" ref="RA60:RA87" si="568">ABS($F$20/QX60)</f>
        <v>1.8180750148557578E-2</v>
      </c>
    </row>
    <row r="61" spans="2:469" ht="15" customHeight="1">
      <c r="O61" s="208"/>
      <c r="P61" s="214"/>
      <c r="Q61" s="214"/>
      <c r="R61" s="214"/>
      <c r="S61" s="214"/>
      <c r="T61" s="208"/>
      <c r="U61" s="215"/>
      <c r="V61" s="34"/>
      <c r="W61" s="166"/>
      <c r="X61" s="34"/>
      <c r="Y61" s="166"/>
      <c r="Z61" s="34"/>
      <c r="AA61" s="166"/>
      <c r="AB61" s="34"/>
      <c r="AC61" s="166"/>
      <c r="AD61" s="34"/>
      <c r="AE61" s="166"/>
      <c r="AF61" s="34"/>
      <c r="AG61" s="166"/>
      <c r="AH61" s="166"/>
      <c r="AI61" s="208"/>
      <c r="AJ61" s="214"/>
      <c r="AK61" s="214"/>
      <c r="AL61" s="214"/>
      <c r="AM61" s="214"/>
      <c r="AN61" s="208"/>
      <c r="AO61" s="215"/>
      <c r="AP61" s="34"/>
      <c r="AQ61" s="166"/>
      <c r="AR61" s="34"/>
      <c r="AS61" s="166"/>
      <c r="AT61" s="34"/>
      <c r="AU61" s="166"/>
      <c r="AV61" s="34"/>
      <c r="AW61" s="166"/>
      <c r="AX61" s="34"/>
      <c r="AY61" s="166"/>
      <c r="AZ61" s="34"/>
      <c r="BA61" s="166"/>
      <c r="BB61" s="183"/>
      <c r="BC61" s="183"/>
      <c r="QE61" s="159">
        <v>4</v>
      </c>
      <c r="QF61" s="162">
        <v>2</v>
      </c>
      <c r="QG61" s="296"/>
      <c r="QH61" s="12">
        <v>60</v>
      </c>
      <c r="QI61" s="161">
        <f>(($F$19-$Z$12)*($F$19-$AD$12))/(($V$12-$Z$12)*($V$12-$AD$12))</f>
        <v>1.0589746386267723E-2</v>
      </c>
      <c r="QJ61" s="161">
        <f>(($F$19-$V$12)*($F$19-$AD$12))/(($Z$12-$V$12)*($Z$12-$AD$12))</f>
        <v>-4.1928465668820136E-2</v>
      </c>
      <c r="QK61" s="161">
        <f>(($F$19-$V$12)*($F$19-$Z$12))/(($AD$12-$V$12)*($AD$12-$Z$12))</f>
        <v>1.0313387192825523</v>
      </c>
      <c r="QL61" s="92">
        <f>QI61*$X$12+QJ61*$AB$12+QK61*$AF$12</f>
        <v>328.54812539994151</v>
      </c>
      <c r="QM61" s="16">
        <f>$V$12</f>
        <v>-338.33</v>
      </c>
      <c r="QN61" s="16">
        <f>$AF$12</f>
        <v>326</v>
      </c>
      <c r="QO61" s="167">
        <f t="shared" si="567"/>
        <v>1.8018669236945381E-2</v>
      </c>
      <c r="QP61" s="34"/>
      <c r="QQ61" s="159">
        <v>4</v>
      </c>
      <c r="QR61" s="162">
        <v>2</v>
      </c>
      <c r="QS61" s="296"/>
      <c r="QT61" s="12">
        <v>60</v>
      </c>
      <c r="QU61" s="161">
        <f>(($F$19-$AT$12)*($F$19-$AX$12))/(($AP$12-$AT$12)*($AP$12-$AX$12))</f>
        <v>4.1502951995218827E-2</v>
      </c>
      <c r="QV61" s="161">
        <f>(($F$19-$AP$12)*($F$19-$AX$12))/(($AT$12-$AP$12)*($AT$12-$AX$12))</f>
        <v>-0.16007254138202839</v>
      </c>
      <c r="QW61" s="161">
        <f>(($F$19-$AP$12)*($F$19-$AT$12))/(($AX$12-$AP$12)*($AX$12-$AT$12))</f>
        <v>1.1185695893868095</v>
      </c>
      <c r="QX61" s="92">
        <f>QU61*$AR$12+QV61*$AV$12+QW61*$AZ$12</f>
        <v>308.57542255254998</v>
      </c>
      <c r="QY61" s="16">
        <f>$AP$12</f>
        <v>-91.09</v>
      </c>
      <c r="QZ61" s="16">
        <f>$AZ$12</f>
        <v>297.12</v>
      </c>
      <c r="RA61" s="167">
        <f t="shared" si="568"/>
        <v>1.9184936865773331E-2</v>
      </c>
    </row>
    <row r="62" spans="2:469" ht="15" customHeight="1">
      <c r="O62" s="208"/>
      <c r="P62" s="214"/>
      <c r="Q62" s="214"/>
      <c r="R62" s="214"/>
      <c r="S62" s="214"/>
      <c r="T62" s="208"/>
      <c r="U62" s="215"/>
      <c r="V62" s="34"/>
      <c r="W62" s="166"/>
      <c r="X62" s="34"/>
      <c r="Y62" s="166"/>
      <c r="Z62" s="34"/>
      <c r="AA62" s="166"/>
      <c r="AB62" s="34"/>
      <c r="AC62" s="166"/>
      <c r="AD62" s="34"/>
      <c r="AE62" s="166"/>
      <c r="AF62" s="34"/>
      <c r="AG62" s="166"/>
      <c r="AH62" s="166"/>
      <c r="AI62" s="208"/>
      <c r="AJ62" s="214"/>
      <c r="AK62" s="214"/>
      <c r="AL62" s="214"/>
      <c r="AM62" s="214"/>
      <c r="AN62" s="208"/>
      <c r="AO62" s="215"/>
      <c r="AP62" s="34"/>
      <c r="AQ62" s="166"/>
      <c r="AR62" s="34"/>
      <c r="AS62" s="166"/>
      <c r="AT62" s="34"/>
      <c r="AU62" s="166"/>
      <c r="AV62" s="34"/>
      <c r="AW62" s="166"/>
      <c r="AX62" s="34"/>
      <c r="AY62" s="166"/>
      <c r="AZ62" s="34"/>
      <c r="BA62" s="166"/>
      <c r="BB62" s="183"/>
      <c r="BC62" s="183"/>
      <c r="QE62" s="159">
        <v>4</v>
      </c>
      <c r="QF62" s="162">
        <v>3</v>
      </c>
      <c r="QG62" s="296"/>
      <c r="QH62" s="12">
        <v>60</v>
      </c>
      <c r="QI62" s="161">
        <f>(($F$19-$Z$19)*($F$19-$AD$19))/(($V$19-$Z$19)*($V$19-$AD$19))</f>
        <v>1.0589746386267723E-2</v>
      </c>
      <c r="QJ62" s="161">
        <f>(($F$19-$V$19)*($F$19-$AD$19))/(($Z$19-$V$19)*($Z$19-$AD$19))</f>
        <v>-4.1928465668820136E-2</v>
      </c>
      <c r="QK62" s="161">
        <f>(($F$19-$V$19)*($F$19-$Z$19))/(($AD$19-$V$19)*($AD$19-$Z$19))</f>
        <v>1.0313387192825523</v>
      </c>
      <c r="QL62" s="92">
        <f>QI62*$X$19+QJ62*$AB$19+QK62*$AF$19</f>
        <v>-583.19025477932371</v>
      </c>
      <c r="QM62" s="16">
        <f>$V$19</f>
        <v>-338.33</v>
      </c>
      <c r="QN62" s="16">
        <f>$AF$19</f>
        <v>-597.79999999999995</v>
      </c>
      <c r="QO62" s="167">
        <f t="shared" si="567"/>
        <v>1.0151061255713367E-2</v>
      </c>
      <c r="QP62" s="34"/>
      <c r="QQ62" s="159">
        <v>4</v>
      </c>
      <c r="QR62" s="162">
        <v>3</v>
      </c>
      <c r="QS62" s="296"/>
      <c r="QT62" s="12">
        <v>60</v>
      </c>
      <c r="QU62" s="161">
        <f>(($F$19-$AT$19)*($F$19-$AX$19))/(($AP$19-$AT$19)*($AP$19-$AX$19))</f>
        <v>4.1502951995218827E-2</v>
      </c>
      <c r="QV62" s="161">
        <f>(($F$19-$AP$19)*($F$19-$AX$19))/(($AT$19-$AP$19)*($AT$19-$AX$19))</f>
        <v>-0.16007254138202839</v>
      </c>
      <c r="QW62" s="161">
        <f>(($F$19-$AP$19)*($F$19-$AT$19))/(($AX$19-$AP$19)*($AX$19-$AT$19))</f>
        <v>1.1185695893868095</v>
      </c>
      <c r="QX62" s="92">
        <f>QU62*$AR$19+QV62*$AV$19+QW62*$AZ$19</f>
        <v>-488.81904234900122</v>
      </c>
      <c r="QY62" s="16">
        <f>$AP$19</f>
        <v>-91.09</v>
      </c>
      <c r="QZ62" s="16">
        <f>$AZ$19</f>
        <v>-534.79999999999995</v>
      </c>
      <c r="RA62" s="167">
        <f t="shared" si="568"/>
        <v>1.2110821156949341E-2</v>
      </c>
    </row>
    <row r="63" spans="2:469" ht="15" customHeight="1">
      <c r="O63" s="208"/>
      <c r="P63" s="214"/>
      <c r="Q63" s="214"/>
      <c r="R63" s="214"/>
      <c r="S63" s="214"/>
      <c r="T63" s="208"/>
      <c r="U63" s="215"/>
      <c r="V63" s="34"/>
      <c r="W63" s="166"/>
      <c r="X63" s="34"/>
      <c r="Y63" s="166"/>
      <c r="Z63" s="34"/>
      <c r="AA63" s="166"/>
      <c r="AB63" s="34"/>
      <c r="AC63" s="166"/>
      <c r="AD63" s="34"/>
      <c r="AE63" s="166"/>
      <c r="AF63" s="34"/>
      <c r="AG63" s="166"/>
      <c r="AH63" s="166"/>
      <c r="AI63" s="208"/>
      <c r="AJ63" s="214"/>
      <c r="AK63" s="214"/>
      <c r="AL63" s="214"/>
      <c r="AM63" s="214"/>
      <c r="AN63" s="208"/>
      <c r="AO63" s="215"/>
      <c r="AP63" s="34"/>
      <c r="AQ63" s="166"/>
      <c r="AR63" s="34"/>
      <c r="AS63" s="166"/>
      <c r="AT63" s="34"/>
      <c r="AU63" s="166"/>
      <c r="AV63" s="34"/>
      <c r="AW63" s="166"/>
      <c r="AX63" s="34"/>
      <c r="AY63" s="166"/>
      <c r="AZ63" s="34"/>
      <c r="BA63" s="166"/>
      <c r="BB63" s="183"/>
      <c r="BC63" s="183"/>
      <c r="QE63" s="159">
        <v>4</v>
      </c>
      <c r="QF63" s="162">
        <v>4</v>
      </c>
      <c r="QG63" s="296"/>
      <c r="QH63" s="12">
        <v>60</v>
      </c>
      <c r="QI63" s="161">
        <f>(($F$19-$Z$26)*($F$19-$AD$26))/(($V$26-$Z$26)*($V$26-$AD$26))</f>
        <v>-7.5381877988652483E-3</v>
      </c>
      <c r="QJ63" s="161">
        <f>(($F$19-$V$26)*($F$19-$AD$26))/(($Z$26-$V$26)*($Z$26-$AD$26))</f>
        <v>3.0387171671885347E-2</v>
      </c>
      <c r="QK63" s="161">
        <f>(($F$19-$V$26)*($F$19-$Z$26))/(($AD$26-$V$26)*($AD$26-$Z$26))</f>
        <v>0.97715101612697997</v>
      </c>
      <c r="QL63" s="92">
        <f>QI63*$X$26+QJ63*$AB$26+QK63*$AF$26</f>
        <v>-595.95966399077167</v>
      </c>
      <c r="QM63" s="16">
        <f>$V$26</f>
        <v>458.5</v>
      </c>
      <c r="QN63" s="16">
        <f>$AF$26</f>
        <v>-597.79999999999995</v>
      </c>
      <c r="QO63" s="167">
        <f t="shared" si="567"/>
        <v>9.9335581880784299E-3</v>
      </c>
      <c r="QP63" s="34"/>
      <c r="QQ63" s="159">
        <v>4</v>
      </c>
      <c r="QR63" s="162">
        <v>4</v>
      </c>
      <c r="QS63" s="296"/>
      <c r="QT63" s="12">
        <v>60</v>
      </c>
      <c r="QU63" s="161">
        <f>(($F$19-$AT$26)*($F$19-$AX$26))/(($AP$26-$AT$26)*($AP$26-$AX$26))</f>
        <v>-2.0492278485145007E-2</v>
      </c>
      <c r="QV63" s="161">
        <f>(($F$19-$AP$26)*($F$19-$AX$26))/(($AT$26-$AP$26)*($AT$26-$AX$26))</f>
        <v>8.3802489266721847E-2</v>
      </c>
      <c r="QW63" s="161">
        <f>(($F$19-$AP$26)*($F$19-$AT$26))/(($AX$26-$AP$26)*($AX$26-$AT$26))</f>
        <v>0.93668978921842316</v>
      </c>
      <c r="QX63" s="92">
        <f>QU63*$AR$26+QV63*$AV$26+QW63*$AZ$26</f>
        <v>-523.3504849039341</v>
      </c>
      <c r="QY63" s="16">
        <f>$AP$26</f>
        <v>163.95</v>
      </c>
      <c r="QZ63" s="16">
        <f>$AZ$26</f>
        <v>-534.79999999999995</v>
      </c>
      <c r="RA63" s="167">
        <f t="shared" si="568"/>
        <v>1.1311731183523546E-2</v>
      </c>
    </row>
    <row r="64" spans="2:469" ht="15" customHeight="1">
      <c r="O64" s="208"/>
      <c r="P64" s="214"/>
      <c r="Q64" s="214"/>
      <c r="R64" s="214"/>
      <c r="S64" s="214"/>
      <c r="T64" s="208"/>
      <c r="U64" s="215"/>
      <c r="V64" s="34"/>
      <c r="W64" s="166"/>
      <c r="X64" s="34"/>
      <c r="Y64" s="166"/>
      <c r="Z64" s="34"/>
      <c r="AA64" s="166"/>
      <c r="AB64" s="34"/>
      <c r="AC64" s="166"/>
      <c r="AD64" s="34"/>
      <c r="AE64" s="166"/>
      <c r="AF64" s="34"/>
      <c r="AG64" s="166"/>
      <c r="AH64" s="166"/>
      <c r="AI64" s="208"/>
      <c r="AJ64" s="214"/>
      <c r="AK64" s="214"/>
      <c r="AL64" s="214"/>
      <c r="AM64" s="214"/>
      <c r="AN64" s="208"/>
      <c r="AO64" s="215"/>
      <c r="AP64" s="34"/>
      <c r="AQ64" s="166"/>
      <c r="AR64" s="34"/>
      <c r="AS64" s="166"/>
      <c r="AT64" s="34"/>
      <c r="AU64" s="166"/>
      <c r="AV64" s="34"/>
      <c r="AW64" s="166"/>
      <c r="AX64" s="34"/>
      <c r="AY64" s="166"/>
      <c r="AZ64" s="34"/>
      <c r="BA64" s="166"/>
      <c r="BB64" s="183"/>
      <c r="BC64" s="183"/>
      <c r="QE64" s="159">
        <v>4</v>
      </c>
      <c r="QF64" s="162">
        <v>1</v>
      </c>
      <c r="QG64" s="297" t="s">
        <v>15</v>
      </c>
      <c r="QH64" s="12">
        <v>120</v>
      </c>
      <c r="QI64" s="161">
        <f>(($F$19-$Z$6)*($F$19-$AD$6))/(($V$6-$Z$6)*($V$6-$AD$6))</f>
        <v>-6.7821120600880073E-3</v>
      </c>
      <c r="QJ64" s="161">
        <f>(($F$19-$V$6)*($F$19-$AD$6))/(($Z$6-$V$6)*($Z$6-$AD$6))</f>
        <v>2.7317603689942089E-2</v>
      </c>
      <c r="QK64" s="161">
        <f>(($F$19-$V$6)*($F$19-$Z$6))/(($AD$6-$V$6)*($AD$6-$Z$6))</f>
        <v>0.97946450837014598</v>
      </c>
      <c r="QL64" s="92">
        <f>QI64*$X$6+QJ64*$AB$6+QK64*$AF$6</f>
        <v>253.52244296080221</v>
      </c>
      <c r="QM64" s="16">
        <f>$V$6</f>
        <v>510.42</v>
      </c>
      <c r="QN64" s="16">
        <f>$AF$6</f>
        <v>247.2</v>
      </c>
      <c r="QO64" s="167">
        <f t="shared" si="567"/>
        <v>2.3350989880273863E-2</v>
      </c>
      <c r="QP64" s="34"/>
      <c r="QQ64" s="159">
        <v>4</v>
      </c>
      <c r="QR64" s="162">
        <v>1</v>
      </c>
      <c r="QS64" s="297" t="s">
        <v>15</v>
      </c>
      <c r="QT64" s="12">
        <v>120</v>
      </c>
      <c r="QU64" s="161">
        <f>(($F$19-$AT$6)*($F$19-$AX$6))/(($AP$6-$AT$6)*($AP$6-$AX$6))</f>
        <v>-1.690223451464614E-2</v>
      </c>
      <c r="QV64" s="161">
        <f>(($F$19-$AP$6)*($F$19-$AX$6))/(($AT$6-$AP$6)*($AT$6-$AX$6))</f>
        <v>6.8836157237286685E-2</v>
      </c>
      <c r="QW64" s="161">
        <f>(($F$19-$AP$6)*($F$19-$AT$6))/(($AX$6-$AP$6)*($AX$6-$AT$6))</f>
        <v>0.94806607727735959</v>
      </c>
      <c r="QX64" s="92">
        <f>QU64*$AR$6+QV64*$AV$6+QW64*$AZ$6</f>
        <v>203.77277867916038</v>
      </c>
      <c r="QY64" s="16">
        <f>$AP$6</f>
        <v>200.39</v>
      </c>
      <c r="QZ64" s="16">
        <f>$AZ$6</f>
        <v>178.26</v>
      </c>
      <c r="RA64" s="167">
        <f t="shared" si="568"/>
        <v>2.9051966795432583E-2</v>
      </c>
    </row>
    <row r="65" spans="15:469">
      <c r="O65" s="208"/>
      <c r="P65" s="214"/>
      <c r="Q65" s="214"/>
      <c r="R65" s="214"/>
      <c r="S65" s="214"/>
      <c r="T65" s="208"/>
      <c r="U65" s="215"/>
      <c r="V65" s="34"/>
      <c r="W65" s="166"/>
      <c r="X65" s="34"/>
      <c r="Y65" s="166"/>
      <c r="Z65" s="34"/>
      <c r="AA65" s="166"/>
      <c r="AB65" s="34"/>
      <c r="AC65" s="166"/>
      <c r="AD65" s="34"/>
      <c r="AE65" s="166"/>
      <c r="AF65" s="34"/>
      <c r="AG65" s="166"/>
      <c r="AH65" s="166"/>
      <c r="AI65" s="208"/>
      <c r="AJ65" s="214"/>
      <c r="AK65" s="214"/>
      <c r="AL65" s="214"/>
      <c r="AM65" s="214"/>
      <c r="AN65" s="208"/>
      <c r="AO65" s="215"/>
      <c r="AP65" s="34"/>
      <c r="AQ65" s="166"/>
      <c r="AR65" s="34"/>
      <c r="AS65" s="166"/>
      <c r="AT65" s="34"/>
      <c r="AU65" s="166"/>
      <c r="AV65" s="34"/>
      <c r="AW65" s="166"/>
      <c r="AX65" s="34"/>
      <c r="AY65" s="166"/>
      <c r="AZ65" s="34"/>
      <c r="BA65" s="166"/>
      <c r="BB65" s="183"/>
      <c r="BC65" s="183"/>
      <c r="QE65" s="159">
        <v>4</v>
      </c>
      <c r="QF65" s="162">
        <v>2</v>
      </c>
      <c r="QG65" s="297"/>
      <c r="QH65" s="12">
        <v>120</v>
      </c>
      <c r="QI65" s="161">
        <f>(($F$19-$Z$13)*($F$19-$AD$13))/(($V$13-$Z$13)*($V$13-$AD$13))</f>
        <v>1.3095802030097158E-2</v>
      </c>
      <c r="QJ65" s="161">
        <f>(($F$19-$V$13)*($F$19-$AD$13))/(($Z$13-$V$13)*($Z$13-$AD$13))</f>
        <v>-5.1730949932788629E-2</v>
      </c>
      <c r="QK65" s="161">
        <f>(($F$19-$V$13)*($F$19-$Z$13))/(($AD$13-$V$13)*($AD$13-$Z$13))</f>
        <v>1.0386351479026914</v>
      </c>
      <c r="QL65" s="92">
        <f>QI65*$X$13+QJ65*$AB$13+QK65*$AF$13</f>
        <v>249.4306791460557</v>
      </c>
      <c r="QM65" s="16">
        <f>$V$13</f>
        <v>-274.87</v>
      </c>
      <c r="QN65" s="16">
        <f>$AF$13</f>
        <v>247.2</v>
      </c>
      <c r="QO65" s="167">
        <f t="shared" si="567"/>
        <v>2.3734049156533415E-2</v>
      </c>
      <c r="QP65" s="34"/>
      <c r="QQ65" s="159">
        <v>4</v>
      </c>
      <c r="QR65" s="162">
        <v>2</v>
      </c>
      <c r="QS65" s="297"/>
      <c r="QT65" s="12">
        <v>120</v>
      </c>
      <c r="QU65" s="161">
        <f>(($F$19-$AT$13)*($F$19-$AX$13))/(($AP$13-$AT$13)*($AP$13-$AX$13))</f>
        <v>7.2477087412285951E-2</v>
      </c>
      <c r="QV65" s="161">
        <f>(($F$19-$AP$13)*($F$19-$AX$13))/(($AT$13-$AP$13)*($AT$13-$AX$13))</f>
        <v>-0.27340797171386738</v>
      </c>
      <c r="QW65" s="161">
        <f>(($F$19-$AP$13)*($F$19-$AT$13))/(($AX$13-$AP$13)*($AX$13-$AT$13))</f>
        <v>1.2009308843015813</v>
      </c>
      <c r="QX65" s="92">
        <f>QU65*$AR$13+QV65*$AV$13+QW65*$AZ$13</f>
        <v>189.71455507617716</v>
      </c>
      <c r="QY65" s="16">
        <f>$AP$13</f>
        <v>-54.65</v>
      </c>
      <c r="QZ65" s="16">
        <f>$AZ$13</f>
        <v>178.26</v>
      </c>
      <c r="RA65" s="167">
        <f t="shared" si="568"/>
        <v>3.1204774971656281E-2</v>
      </c>
    </row>
    <row r="66" spans="15:469">
      <c r="O66" s="208"/>
      <c r="P66" s="214"/>
      <c r="Q66" s="214"/>
      <c r="R66" s="214"/>
      <c r="S66" s="214"/>
      <c r="T66" s="208"/>
      <c r="U66" s="215"/>
      <c r="V66" s="34"/>
      <c r="W66" s="166"/>
      <c r="X66" s="34"/>
      <c r="Y66" s="166"/>
      <c r="Z66" s="34"/>
      <c r="AA66" s="166"/>
      <c r="AB66" s="34"/>
      <c r="AC66" s="166"/>
      <c r="AD66" s="34"/>
      <c r="AE66" s="166"/>
      <c r="AF66" s="34"/>
      <c r="AG66" s="166"/>
      <c r="AH66" s="166"/>
      <c r="AI66" s="208"/>
      <c r="AJ66" s="214"/>
      <c r="AK66" s="214"/>
      <c r="AL66" s="214"/>
      <c r="AM66" s="214"/>
      <c r="AN66" s="208"/>
      <c r="AO66" s="215"/>
      <c r="AP66" s="34"/>
      <c r="AQ66" s="166"/>
      <c r="AR66" s="34"/>
      <c r="AS66" s="166"/>
      <c r="AT66" s="34"/>
      <c r="AU66" s="166"/>
      <c r="AV66" s="34"/>
      <c r="AW66" s="166"/>
      <c r="AX66" s="34"/>
      <c r="AY66" s="166"/>
      <c r="AZ66" s="34"/>
      <c r="BA66" s="166"/>
      <c r="BB66" s="183"/>
      <c r="BC66" s="183"/>
      <c r="QE66" s="159">
        <v>4</v>
      </c>
      <c r="QF66" s="162">
        <v>3</v>
      </c>
      <c r="QG66" s="297"/>
      <c r="QH66" s="12">
        <v>120</v>
      </c>
      <c r="QI66" s="161">
        <f>(($F$19-$Z$20)*($F$19-$AD$20))/(($V$20-$Z$20)*($V$20-$AD$20))</f>
        <v>1.3095802030097158E-2</v>
      </c>
      <c r="QJ66" s="161">
        <f>(($F$19-$V$20)*($F$19-$AD$20))/(($Z$20-$V$20)*($Z$20-$AD$20))</f>
        <v>-5.1730949932788629E-2</v>
      </c>
      <c r="QK66" s="161">
        <f>(($F$19-$V$20)*($F$19-$Z$20))/(($AD$20-$V$20)*($AD$20-$Z$20))</f>
        <v>1.0386351479026914</v>
      </c>
      <c r="QL66" s="92">
        <f>QI66*$X$20+QJ66*$AB$20+QK66*$AF$20</f>
        <v>-633.33250801713507</v>
      </c>
      <c r="QM66" s="16">
        <f>$V$20</f>
        <v>-274.87</v>
      </c>
      <c r="QN66" s="16">
        <f>$AF$20</f>
        <v>-651.20000000000005</v>
      </c>
      <c r="QO66" s="167">
        <f t="shared" si="567"/>
        <v>9.3473806019125603E-3</v>
      </c>
      <c r="QP66" s="34"/>
      <c r="QQ66" s="159">
        <v>4</v>
      </c>
      <c r="QR66" s="162">
        <v>3</v>
      </c>
      <c r="QS66" s="297"/>
      <c r="QT66" s="12">
        <v>120</v>
      </c>
      <c r="QU66" s="161">
        <f>(($F$19-$AT$20)*($F$19-$AX$20))/(($AP$20-$AT$20)*($AP$20-$AX$20))</f>
        <v>7.2477087412285951E-2</v>
      </c>
      <c r="QV66" s="161">
        <f>(($F$19-$AP$20)*($F$19-$AX$20))/(($AT$20-$AP$20)*($AT$20-$AX$20))</f>
        <v>-0.27340797171386738</v>
      </c>
      <c r="QW66" s="161">
        <f>(($F$19-$AP$20)*($F$19-$AT$20))/(($AX$20-$AP$20)*($AX$20-$AT$20))</f>
        <v>1.2009308843015813</v>
      </c>
      <c r="QX66" s="92">
        <f>QU66*$AR$20+QV66*$AV$20+QW66*$AZ$20</f>
        <v>-581.90103113466796</v>
      </c>
      <c r="QY66" s="16">
        <f>$AP$20</f>
        <v>-54.65</v>
      </c>
      <c r="QZ66" s="16">
        <f>$AZ$20</f>
        <v>-653.65</v>
      </c>
      <c r="RA66" s="167">
        <f t="shared" si="568"/>
        <v>1.017355131414082E-2</v>
      </c>
    </row>
    <row r="67" spans="15:469" ht="15" customHeight="1">
      <c r="O67" s="208"/>
      <c r="P67" s="214"/>
      <c r="Q67" s="214"/>
      <c r="R67" s="214"/>
      <c r="S67" s="214"/>
      <c r="T67" s="208"/>
      <c r="U67" s="215"/>
      <c r="V67" s="34"/>
      <c r="W67" s="166"/>
      <c r="X67" s="34"/>
      <c r="Y67" s="166"/>
      <c r="Z67" s="34"/>
      <c r="AA67" s="166"/>
      <c r="AB67" s="34"/>
      <c r="AC67" s="166"/>
      <c r="AD67" s="34"/>
      <c r="AE67" s="166"/>
      <c r="AF67" s="34"/>
      <c r="AG67" s="166"/>
      <c r="AH67" s="166"/>
      <c r="AI67" s="208"/>
      <c r="AJ67" s="214"/>
      <c r="AK67" s="214"/>
      <c r="AL67" s="214"/>
      <c r="AM67" s="214"/>
      <c r="AN67" s="208"/>
      <c r="AO67" s="215"/>
      <c r="AP67" s="34"/>
      <c r="AQ67" s="166"/>
      <c r="AR67" s="34"/>
      <c r="AS67" s="166"/>
      <c r="AT67" s="34"/>
      <c r="AU67" s="166"/>
      <c r="AV67" s="34"/>
      <c r="AW67" s="166"/>
      <c r="AX67" s="34"/>
      <c r="AY67" s="166"/>
      <c r="AZ67" s="34"/>
      <c r="BA67" s="166"/>
      <c r="BB67" s="183"/>
      <c r="BC67" s="183"/>
      <c r="QE67" s="159">
        <v>4</v>
      </c>
      <c r="QF67" s="162">
        <v>4</v>
      </c>
      <c r="QG67" s="297"/>
      <c r="QH67" s="12">
        <v>120</v>
      </c>
      <c r="QI67" s="161">
        <f>(($F$19-$Z$27)*($F$19-$AD$27))/(($V$27-$Z$27)*($V$27-$AD$27))</f>
        <v>-6.7821120600880073E-3</v>
      </c>
      <c r="QJ67" s="161">
        <f>(($F$19-$V$27)*($F$19-$AD$27))/(($Z$27-$V$27)*($Z$27-$AD$27))</f>
        <v>2.7317603689942089E-2</v>
      </c>
      <c r="QK67" s="161">
        <f>(($F$19-$V$27)*($F$19-$Z$27))/(($AD$27-$V$27)*($AD$27-$Z$27))</f>
        <v>0.97946450837014598</v>
      </c>
      <c r="QL67" s="92">
        <f>QI67*$X$27+QJ67*$AB$27+QK67*$AF$27</f>
        <v>-650.6067360328309</v>
      </c>
      <c r="QM67" s="16">
        <f>$V$27</f>
        <v>510.42</v>
      </c>
      <c r="QN67" s="16">
        <f>$AF$27</f>
        <v>-651.20000000000005</v>
      </c>
      <c r="QO67" s="167">
        <f t="shared" si="567"/>
        <v>9.0991987511504415E-3</v>
      </c>
      <c r="QP67" s="34"/>
      <c r="QQ67" s="159">
        <v>4</v>
      </c>
      <c r="QR67" s="162">
        <v>4</v>
      </c>
      <c r="QS67" s="297"/>
      <c r="QT67" s="12">
        <v>120</v>
      </c>
      <c r="QU67" s="161">
        <f>(($F$19-$AT$27)*($F$19-$AX$27))/(($AP$27-$AT$27)*($AP$27-$AX$27))</f>
        <v>-1.690223451464614E-2</v>
      </c>
      <c r="QV67" s="161">
        <f>(($F$19-$AP$27)*($F$19-$AX$27))/(($AT$27-$AP$27)*($AT$27-$AX$27))</f>
        <v>6.8836157237286685E-2</v>
      </c>
      <c r="QW67" s="161">
        <f>(($F$19-$AP$27)*($F$19-$AT$27))/(($AX$27-$AP$27)*($AX$27-$AT$27))</f>
        <v>0.94806607727735959</v>
      </c>
      <c r="QX67" s="92">
        <f>QU67*$AR$27+QV67*$AV$27+QW67*$AZ$27</f>
        <v>-642.2004243206361</v>
      </c>
      <c r="QY67" s="16">
        <f>$AP$27</f>
        <v>200.39</v>
      </c>
      <c r="QZ67" s="16">
        <f>$AZ$27</f>
        <v>-653.65</v>
      </c>
      <c r="RA67" s="167">
        <f t="shared" si="568"/>
        <v>9.2183059615112903E-3</v>
      </c>
    </row>
    <row r="68" spans="15:469" ht="15" customHeight="1">
      <c r="U68" s="148"/>
      <c r="V68" s="99"/>
      <c r="W68" s="149"/>
      <c r="X68" s="99"/>
      <c r="Y68" s="149"/>
      <c r="Z68" s="99"/>
      <c r="AA68" s="149"/>
      <c r="AB68" s="99"/>
      <c r="AC68" s="149"/>
      <c r="AD68" s="99"/>
      <c r="AE68" s="149"/>
      <c r="AF68" s="99"/>
      <c r="AG68" s="149"/>
      <c r="AH68" s="149"/>
      <c r="AO68" s="148"/>
      <c r="AP68" s="99"/>
      <c r="AQ68" s="149"/>
      <c r="AR68" s="99"/>
      <c r="AS68" s="149"/>
      <c r="AT68" s="99"/>
      <c r="AU68" s="149"/>
      <c r="AV68" s="99"/>
      <c r="AW68" s="149"/>
      <c r="AX68" s="99"/>
      <c r="AY68" s="149"/>
      <c r="AZ68" s="99"/>
      <c r="BA68" s="149"/>
      <c r="BB68" s="183"/>
      <c r="BC68" s="183"/>
      <c r="QE68" s="159">
        <v>4</v>
      </c>
      <c r="QF68" s="162">
        <v>1</v>
      </c>
      <c r="QG68" s="309" t="s">
        <v>17</v>
      </c>
      <c r="QH68" s="12">
        <v>180</v>
      </c>
      <c r="QI68" s="161">
        <f>(($F$19-$Z$7)*($F$19-$AD$7))/(($V$7-$Z$7)*($V$7-$AD$7))</f>
        <v>-6.1602865530135855E-3</v>
      </c>
      <c r="QJ68" s="161">
        <f>(($F$19-$V$7)*($F$19-$AD$7))/(($Z$7-$V$7)*($Z$7-$AD$7))</f>
        <v>2.4796802512251064E-2</v>
      </c>
      <c r="QK68" s="161">
        <f>(($F$19-$V$7)*($F$19-$Z$7))/(($AD$7-$V$7)*($AD$7-$Z$7))</f>
        <v>0.98136348404076246</v>
      </c>
      <c r="QL68" s="92">
        <f>QI68*$X$7+QJ68*$AB$7+QK68*$AF$7</f>
        <v>168.72034855703512</v>
      </c>
      <c r="QM68" s="16">
        <f>$V$7</f>
        <v>562.66999999999996</v>
      </c>
      <c r="QN68" s="16">
        <f>$AF$7</f>
        <v>162.80000000000001</v>
      </c>
      <c r="QO68" s="167">
        <f t="shared" si="567"/>
        <v>3.5087646811011487E-2</v>
      </c>
      <c r="QP68" s="34"/>
      <c r="QQ68" s="159">
        <v>4</v>
      </c>
      <c r="QR68" s="162">
        <v>1</v>
      </c>
      <c r="QS68" s="309" t="s">
        <v>17</v>
      </c>
      <c r="QT68" s="12">
        <v>180</v>
      </c>
      <c r="QU68" s="161">
        <f>(($F$19-$AT$7)*($F$19-$AX$7))/(($AP$7-$AT$7)*($AP$7-$AX$7))</f>
        <v>-1.4382036521533833E-2</v>
      </c>
      <c r="QV68" s="161">
        <f>(($F$19-$AP$7)*($F$19-$AX$7))/(($AT$7-$AP$7)*($AT$7-$AX$7))</f>
        <v>5.8406839701289105E-2</v>
      </c>
      <c r="QW68" s="161">
        <f>(($F$19-$AP$7)*($F$19-$AT$7))/(($AX$7-$AP$7)*($AX$7-$AT$7))</f>
        <v>0.95597519682024479</v>
      </c>
      <c r="QX68" s="92">
        <f>QU68*$AR$7+QV68*$AV$7+QW68*$AZ$7</f>
        <v>82.824429065405454</v>
      </c>
      <c r="QY68" s="16">
        <f>$AP$7</f>
        <v>236.82</v>
      </c>
      <c r="QZ68" s="16">
        <f>$AZ$7</f>
        <v>59.41</v>
      </c>
      <c r="RA68" s="167">
        <f t="shared" si="568"/>
        <v>7.1476496328456998E-2</v>
      </c>
    </row>
    <row r="69" spans="15:469"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83"/>
      <c r="AB69" s="183"/>
      <c r="AC69" s="183"/>
      <c r="AD69" s="183"/>
      <c r="AE69" s="183"/>
      <c r="AF69" s="183"/>
      <c r="AG69" s="183"/>
      <c r="AH69" s="183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83"/>
      <c r="AV69" s="183"/>
      <c r="AW69" s="183"/>
      <c r="AX69" s="183"/>
      <c r="AY69" s="183"/>
      <c r="AZ69" s="183"/>
      <c r="BA69" s="183"/>
      <c r="BB69" s="183"/>
      <c r="BC69" s="183"/>
      <c r="QE69" s="159">
        <v>4</v>
      </c>
      <c r="QF69" s="162">
        <v>2</v>
      </c>
      <c r="QG69" s="309"/>
      <c r="QH69" s="12">
        <v>180</v>
      </c>
      <c r="QI69" s="161">
        <f>(($F$19-$Z$14)*($F$19-$AD$14))/(($V$14-$Z$14)*($V$14-$AD$14))</f>
        <v>1.7227288604696096E-2</v>
      </c>
      <c r="QJ69" s="161">
        <f>(($F$19-$V$14)*($F$19-$AD$14))/(($Z$14-$V$14)*($Z$14-$AD$14))</f>
        <v>-6.7797409925265659E-2</v>
      </c>
      <c r="QK69" s="161">
        <f>(($F$19-$V$14)*($F$19-$Z$14))/(($AD$14-$V$14)*($AD$14-$Z$14))</f>
        <v>1.0505701213205694</v>
      </c>
      <c r="QL69" s="92">
        <f>QI69*$X$14+QJ69*$AB$14+QK69*$AF$14</f>
        <v>164.25307475846213</v>
      </c>
      <c r="QM69" s="16">
        <f>$V$14</f>
        <v>-210.54</v>
      </c>
      <c r="QN69" s="16">
        <f>$AF$14</f>
        <v>162.80000000000001</v>
      </c>
      <c r="QO69" s="167">
        <f t="shared" si="567"/>
        <v>3.6041943255585893E-2</v>
      </c>
      <c r="QP69" s="34"/>
      <c r="QQ69" s="159">
        <v>4</v>
      </c>
      <c r="QR69" s="162">
        <v>2</v>
      </c>
      <c r="QS69" s="309"/>
      <c r="QT69" s="12">
        <v>180</v>
      </c>
      <c r="QU69" s="161">
        <f>(($F$19-$AT$14)*($F$19-$AX$14))/(($AP$14-$AT$14)*($AP$14-$AX$14))</f>
        <v>0.26686997919079042</v>
      </c>
      <c r="QV69" s="161">
        <f>(($F$19-$AP$14)*($F$19-$AX$14))/(($AT$14-$AP$14)*($AT$14-$AX$14))</f>
        <v>-0.91903084751440189</v>
      </c>
      <c r="QW69" s="161">
        <f>(($F$19-$AP$14)*($F$19-$AT$14))/(($AX$14-$AP$14)*($AX$14-$AT$14))</f>
        <v>1.6521608683236113</v>
      </c>
      <c r="QX69" s="92">
        <f>QU69*$AR$14+QV69*$AV$14+QW69*$AZ$14</f>
        <v>70.841280398977716</v>
      </c>
      <c r="QY69" s="16">
        <f>$AP$14</f>
        <v>-18.22</v>
      </c>
      <c r="QZ69" s="16">
        <f>$AZ$14</f>
        <v>59.41</v>
      </c>
      <c r="RA69" s="167">
        <f t="shared" si="568"/>
        <v>8.3567094872630643E-2</v>
      </c>
    </row>
    <row r="70" spans="15:469"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216"/>
      <c r="AD70" s="216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216"/>
      <c r="AX70" s="216"/>
      <c r="AY70" s="122"/>
      <c r="AZ70" s="122"/>
      <c r="BA70" s="122"/>
      <c r="BB70" s="183"/>
      <c r="BC70" s="183"/>
      <c r="QE70" s="159">
        <v>4</v>
      </c>
      <c r="QF70" s="162">
        <v>3</v>
      </c>
      <c r="QG70" s="309"/>
      <c r="QH70" s="12">
        <v>180</v>
      </c>
      <c r="QI70" s="161">
        <f>(($F$19-$Z$21)*($F$19-$AD$21))/(($V$21-$Z$21)*($V$21-$AD$21))</f>
        <v>1.7227288604696096E-2</v>
      </c>
      <c r="QJ70" s="161">
        <f>(($F$19-$V$21)*($F$19-$AD$21))/(($Z$21-$V$21)*($Z$21-$AD$21))</f>
        <v>-6.7797409925265659E-2</v>
      </c>
      <c r="QK70" s="161">
        <f>(($F$19-$V$21)*($F$19-$Z$21))/(($AD$21-$V$21)*($AD$21-$Z$21))</f>
        <v>1.0505701213205694</v>
      </c>
      <c r="QL70" s="92">
        <f>QI70*$X$21+QJ70*$AB$21+QK70*$AF$21</f>
        <v>-686.12265256762282</v>
      </c>
      <c r="QM70" s="16">
        <f>$V$21</f>
        <v>-210.54</v>
      </c>
      <c r="QN70" s="16">
        <f>$AF$21</f>
        <v>-704.4</v>
      </c>
      <c r="QO70" s="167">
        <f t="shared" si="567"/>
        <v>8.6281949413068489E-3</v>
      </c>
      <c r="QP70" s="34"/>
      <c r="QQ70" s="159">
        <v>4</v>
      </c>
      <c r="QR70" s="162">
        <v>3</v>
      </c>
      <c r="QS70" s="309"/>
      <c r="QT70" s="12">
        <v>180</v>
      </c>
      <c r="QU70" s="161">
        <f>(($F$19-$AT$21)*($F$19-$AX$21))/(($AP$21-$AT$21)*($AP$21-$AX$21))</f>
        <v>0.26686997919079042</v>
      </c>
      <c r="QV70" s="161">
        <f>(($F$19-$AP$21)*($F$19-$AX$21))/(($AT$21-$AP$21)*($AT$21-$AX$21))</f>
        <v>-0.91903084751440189</v>
      </c>
      <c r="QW70" s="161">
        <f>(($F$19-$AP$21)*($F$19-$AT$21))/(($AX$21-$AP$21)*($AX$21-$AT$21))</f>
        <v>1.6521608683236113</v>
      </c>
      <c r="QX70" s="92">
        <f>QU70*$AR$21+QV70*$AV$21+QW70*$AZ$21</f>
        <v>-539.06238750435273</v>
      </c>
      <c r="QY70" s="16">
        <f>$AP$21</f>
        <v>-18.22</v>
      </c>
      <c r="QZ70" s="16">
        <f>$AZ$21</f>
        <v>-772.52</v>
      </c>
      <c r="RA70" s="167">
        <f t="shared" si="568"/>
        <v>1.0982031277320749E-2</v>
      </c>
    </row>
    <row r="71" spans="15:469" ht="15" customHeight="1"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208"/>
      <c r="AB71" s="217"/>
      <c r="AC71" s="217"/>
      <c r="AD71" s="217"/>
      <c r="AE71" s="217"/>
      <c r="AF71" s="217"/>
      <c r="AG71" s="34"/>
      <c r="AH71" s="34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208"/>
      <c r="AV71" s="217"/>
      <c r="AW71" s="217"/>
      <c r="AX71" s="217"/>
      <c r="AY71" s="217"/>
      <c r="AZ71" s="217"/>
      <c r="BA71" s="34"/>
      <c r="BB71" s="183"/>
      <c r="BC71" s="183"/>
      <c r="QE71" s="159">
        <v>4</v>
      </c>
      <c r="QF71" s="162">
        <v>4</v>
      </c>
      <c r="QG71" s="309"/>
      <c r="QH71" s="12">
        <v>180</v>
      </c>
      <c r="QI71" s="161">
        <f>(($F$19-$Z$28)*($F$19-$AD$28))/(($V$28-$Z$28)*($V$28-$AD$28))</f>
        <v>-6.1602865530135855E-3</v>
      </c>
      <c r="QJ71" s="161">
        <f>(($F$19-$V$28)*($F$19-$AD$28))/(($Z$28-$V$28)*($Z$28-$AD$28))</f>
        <v>2.4796802512251064E-2</v>
      </c>
      <c r="QK71" s="161">
        <f>(($F$19-$V$28)*($F$19-$Z$28))/(($AD$28-$V$28)*($AD$28-$Z$28))</f>
        <v>0.98136348404076246</v>
      </c>
      <c r="QL71" s="92">
        <f>QI71*$X$28+QJ71*$AB$28+QK71*$AF$28</f>
        <v>-704.8238907312583</v>
      </c>
      <c r="QM71" s="16">
        <f>$V$28</f>
        <v>562.66999999999996</v>
      </c>
      <c r="QN71" s="16">
        <f>$AF$28</f>
        <v>-704.4</v>
      </c>
      <c r="QO71" s="167">
        <f t="shared" si="567"/>
        <v>8.3992612592316794E-3</v>
      </c>
      <c r="QP71" s="34"/>
      <c r="QQ71" s="159">
        <v>4</v>
      </c>
      <c r="QR71" s="162">
        <v>4</v>
      </c>
      <c r="QS71" s="309"/>
      <c r="QT71" s="12">
        <v>180</v>
      </c>
      <c r="QU71" s="161">
        <f>(($F$19-$AT$28)*($F$19-$AX$28))/(($AP$28-$AT$28)*($AP$28-$AX$28))</f>
        <v>-1.4382036521533833E-2</v>
      </c>
      <c r="QV71" s="161">
        <f>(($F$19-$AP$28)*($F$19-$AX$28))/(($AT$28-$AP$28)*($AT$28-$AX$28))</f>
        <v>5.8406839701289105E-2</v>
      </c>
      <c r="QW71" s="161">
        <f>(($F$19-$AP$28)*($F$19-$AT$28))/(($AX$28-$AP$28)*($AX$28-$AT$28))</f>
        <v>0.95597519682024479</v>
      </c>
      <c r="QX71" s="92">
        <f>QU71*$AR$28+QV71*$AV$28+QW71*$AZ$28</f>
        <v>-761.07135308738953</v>
      </c>
      <c r="QY71" s="16">
        <f>$AP$28</f>
        <v>236.82</v>
      </c>
      <c r="QZ71" s="16">
        <f>$AZ$28</f>
        <v>-772.52</v>
      </c>
      <c r="RA71" s="167">
        <f t="shared" si="568"/>
        <v>7.7785085143261719E-3</v>
      </c>
    </row>
    <row r="72" spans="15:469" ht="15" customHeight="1"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208"/>
      <c r="AB72" s="217"/>
      <c r="AC72" s="217"/>
      <c r="AD72" s="217"/>
      <c r="AE72" s="217"/>
      <c r="AF72" s="217"/>
      <c r="AG72" s="34"/>
      <c r="AH72" s="34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208"/>
      <c r="AV72" s="217"/>
      <c r="AW72" s="217"/>
      <c r="AX72" s="217"/>
      <c r="AY72" s="217"/>
      <c r="AZ72" s="217"/>
      <c r="BA72" s="34"/>
      <c r="BB72" s="183"/>
      <c r="BC72" s="183"/>
      <c r="QE72" s="159">
        <v>4</v>
      </c>
      <c r="QF72" s="162">
        <v>1</v>
      </c>
      <c r="QG72" s="304" t="s">
        <v>18</v>
      </c>
      <c r="QH72" s="12">
        <v>-60</v>
      </c>
      <c r="QI72" s="161">
        <f>(($F$19-$Z$8)*($F$19-$AD$8))/(($V$8-$Z$8)*($V$8-$AD$8))</f>
        <v>-8.4820858211890303E-3</v>
      </c>
      <c r="QJ72" s="161">
        <f>(($F$19-$V$8)*($F$19-$AD$8))/(($Z$8-$V$8)*($Z$8-$AD$8))</f>
        <v>3.4226325231283064E-2</v>
      </c>
      <c r="QK72" s="161">
        <f>(($F$19-$V$8)*($F$19-$Z$8))/(($AD$8-$V$8)*($AD$8-$Z$8))</f>
        <v>0.97425576058990604</v>
      </c>
      <c r="QL72" s="92">
        <f>QI72*$X$8+QJ72*$AB$8+QK72*$AF$8</f>
        <v>410.11045785290338</v>
      </c>
      <c r="QM72" s="16">
        <f>$V$8</f>
        <v>406.67</v>
      </c>
      <c r="QN72" s="16">
        <f>$AF$8</f>
        <v>402.13</v>
      </c>
      <c r="QO72" s="167">
        <f t="shared" si="567"/>
        <v>1.4435135429107637E-2</v>
      </c>
      <c r="QP72" s="34"/>
      <c r="QQ72" s="159">
        <v>4</v>
      </c>
      <c r="QR72" s="162">
        <v>1</v>
      </c>
      <c r="QS72" s="304" t="s">
        <v>18</v>
      </c>
      <c r="QT72" s="12">
        <v>-60</v>
      </c>
      <c r="QU72" s="161">
        <f>(($F$19-$AT$8)*($F$19-$AX$8))/(($AP$8-$AT$8)*($AP$8-$AX$8))</f>
        <v>-2.6009832492140381E-2</v>
      </c>
      <c r="QV72" s="161">
        <f>(($F$19-$AP$8)*($F$19-$AX$8))/(($AT$8-$AP$8)*($AT$8-$AX$8))</f>
        <v>0.1070698531900524</v>
      </c>
      <c r="QW72" s="161">
        <f>(($F$19-$AP$8)*($F$19-$AT$8))/(($AX$8-$AP$8)*($AX$8-$AT$8))</f>
        <v>0.91893997930208793</v>
      </c>
      <c r="QX72" s="92">
        <f>QU72*$AR$8+QV72*$AV$8+QW72*$AZ$8</f>
        <v>449.06902888507955</v>
      </c>
      <c r="QY72" s="16">
        <f>$AP$8</f>
        <v>127.52</v>
      </c>
      <c r="QZ72" s="16">
        <f>$AZ$8</f>
        <v>415.98</v>
      </c>
      <c r="RA72" s="167">
        <f t="shared" si="568"/>
        <v>1.3182828516804655E-2</v>
      </c>
    </row>
    <row r="73" spans="15:469"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208"/>
      <c r="AB73" s="217"/>
      <c r="AC73" s="217"/>
      <c r="AD73" s="217"/>
      <c r="AE73" s="217"/>
      <c r="AF73" s="217"/>
      <c r="AG73" s="34"/>
      <c r="AH73" s="34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208"/>
      <c r="AV73" s="217"/>
      <c r="AW73" s="217"/>
      <c r="AX73" s="217"/>
      <c r="AY73" s="217"/>
      <c r="AZ73" s="217"/>
      <c r="BA73" s="34"/>
      <c r="BB73" s="183"/>
      <c r="BC73" s="183"/>
      <c r="QE73" s="159">
        <v>4</v>
      </c>
      <c r="QF73" s="162">
        <v>2</v>
      </c>
      <c r="QG73" s="304"/>
      <c r="QH73" s="12">
        <v>-60</v>
      </c>
      <c r="QI73" s="161">
        <f>(($F$19-$Z$15)*($F$19-$AD$15))/(($V$15-$Z$15)*($V$15-$AD$15))</f>
        <v>9.1364899743591587E-3</v>
      </c>
      <c r="QJ73" s="161">
        <f>(($F$19-$V$15)*($F$19-$AD$15))/(($Z$15-$V$15)*($Z$15-$AD$15))</f>
        <v>-3.6223730453742997E-2</v>
      </c>
      <c r="QK73" s="161">
        <f>(($F$19-$V$15)*($F$19-$Z$15))/(($AD$15-$V$15)*($AD$15-$Z$15))</f>
        <v>1.0270872404793838</v>
      </c>
      <c r="QL73" s="92">
        <f>QI73*$X$15+QJ73*$AB$15+QK73*$AF$15</f>
        <v>404.19523113970195</v>
      </c>
      <c r="QM73" s="16">
        <f>$V$15</f>
        <v>-391.07</v>
      </c>
      <c r="QN73" s="16">
        <f>$AF$15</f>
        <v>402.13</v>
      </c>
      <c r="QO73" s="167">
        <f t="shared" si="567"/>
        <v>1.4646387547194665E-2</v>
      </c>
      <c r="QP73" s="34"/>
      <c r="QQ73" s="159">
        <v>4</v>
      </c>
      <c r="QR73" s="162">
        <v>2</v>
      </c>
      <c r="QS73" s="304"/>
      <c r="QT73" s="12">
        <v>-60</v>
      </c>
      <c r="QU73" s="161">
        <f>(($F$19-$AT$15)*($F$19-$AX$15))/(($AP$15-$AT$15)*($AP$15-$AX$15))</f>
        <v>2.9040355713631262E-2</v>
      </c>
      <c r="QV73" s="161">
        <f>(($F$19-$AP$15)*($F$19-$AX$15))/(($AT$15-$AP$15)*($AT$15-$AX$15))</f>
        <v>-0.11313089963303417</v>
      </c>
      <c r="QW73" s="161">
        <f>(($F$19-$AP$15)*($F$19-$AT$15))/(($AX$15-$AP$15)*($AX$15-$AT$15))</f>
        <v>1.0840905439194031</v>
      </c>
      <c r="QX73" s="92">
        <f>QU73*$AR$15+QV73*$AV$15+QW73*$AZ$15</f>
        <v>427.43101995391487</v>
      </c>
      <c r="QY73" s="16">
        <f>$AP$15</f>
        <v>-127.52</v>
      </c>
      <c r="QZ73" s="16">
        <f>$AZ$15</f>
        <v>415.98</v>
      </c>
      <c r="RA73" s="167">
        <f t="shared" si="568"/>
        <v>1.3850188038851947E-2</v>
      </c>
    </row>
    <row r="74" spans="15:469"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208"/>
      <c r="AB74" s="217"/>
      <c r="AC74" s="217"/>
      <c r="AD74" s="217"/>
      <c r="AE74" s="217"/>
      <c r="AF74" s="217"/>
      <c r="AG74" s="34"/>
      <c r="AH74" s="34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208"/>
      <c r="AV74" s="217"/>
      <c r="AW74" s="217"/>
      <c r="AX74" s="217"/>
      <c r="AY74" s="217"/>
      <c r="AZ74" s="217"/>
      <c r="BA74" s="34"/>
      <c r="BB74" s="183"/>
      <c r="BC74" s="183"/>
      <c r="QE74" s="159">
        <v>4</v>
      </c>
      <c r="QF74" s="162">
        <v>3</v>
      </c>
      <c r="QG74" s="304"/>
      <c r="QH74" s="12">
        <v>-60</v>
      </c>
      <c r="QI74" s="161">
        <f>(($F$19-$Z$22)*($F$19-$AD$22))/(($V$22-$Z$22)*($V$22-$AD$22))</f>
        <v>9.1364899743591587E-3</v>
      </c>
      <c r="QJ74" s="161">
        <f>(($F$19-$V$22)*($F$19-$AD$22))/(($Z$22-$V$22)*($Z$22-$AD$22))</f>
        <v>-3.6223730453742997E-2</v>
      </c>
      <c r="QK74" s="161">
        <f>(($F$19-$V$22)*($F$19-$Z$22))/(($AD$22-$V$22)*($AD$22-$Z$22))</f>
        <v>1.0270872404793838</v>
      </c>
      <c r="QL74" s="92">
        <f>QI74*$X$22+QJ74*$AB$22+QK74*$AF$22</f>
        <v>-484.17921744869989</v>
      </c>
      <c r="QM74" s="16">
        <f>$V$22</f>
        <v>-391.07</v>
      </c>
      <c r="QN74" s="16">
        <f>$AF$22</f>
        <v>-495</v>
      </c>
      <c r="QO74" s="167">
        <f t="shared" si="567"/>
        <v>1.2226877541738438E-2</v>
      </c>
      <c r="QP74" s="34"/>
      <c r="QQ74" s="159">
        <v>4</v>
      </c>
      <c r="QR74" s="162">
        <v>3</v>
      </c>
      <c r="QS74" s="304"/>
      <c r="QT74" s="12">
        <v>-60</v>
      </c>
      <c r="QU74" s="161">
        <f>(($F$19-$AT$22)*($F$19-$AX$22))/(($AP$22-$AT$22)*($AP$22-$AX$22))</f>
        <v>2.9040355713631262E-2</v>
      </c>
      <c r="QV74" s="161">
        <f>(($F$19-$AP$22)*($F$19-$AX$22))/(($AT$22-$AP$22)*($AT$22-$AX$22))</f>
        <v>-0.11313089963303417</v>
      </c>
      <c r="QW74" s="161">
        <f>(($F$19-$AP$22)*($F$19-$AT$22))/(($AX$22-$AP$22)*($AX$22-$AT$22))</f>
        <v>1.0840905439194031</v>
      </c>
      <c r="QX74" s="92">
        <f>QU74*$AR$22+QV74*$AV$22+QW74*$AZ$22</f>
        <v>-380.34056822624029</v>
      </c>
      <c r="QY74" s="16">
        <f>$AP$22</f>
        <v>-127.52</v>
      </c>
      <c r="QZ74" s="16">
        <f>$AZ$22</f>
        <v>-415.95</v>
      </c>
      <c r="RA74" s="167">
        <f t="shared" si="568"/>
        <v>1.5564997516853292E-2</v>
      </c>
    </row>
    <row r="75" spans="15:469" ht="15" customHeight="1"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208"/>
      <c r="AB75" s="217"/>
      <c r="AC75" s="217"/>
      <c r="AD75" s="217"/>
      <c r="AE75" s="217"/>
      <c r="AF75" s="217"/>
      <c r="AG75" s="34"/>
      <c r="AH75" s="34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208"/>
      <c r="AV75" s="217"/>
      <c r="AW75" s="217"/>
      <c r="AX75" s="217"/>
      <c r="AY75" s="217"/>
      <c r="AZ75" s="217"/>
      <c r="BA75" s="34"/>
      <c r="BB75" s="183"/>
      <c r="BC75" s="183"/>
      <c r="QE75" s="159">
        <v>4</v>
      </c>
      <c r="QF75" s="162">
        <v>4</v>
      </c>
      <c r="QG75" s="304"/>
      <c r="QH75" s="12">
        <v>-60</v>
      </c>
      <c r="QI75" s="161">
        <f>(($F$19-$Z$29)*($F$19-$AD$29))/(($V$29-$Z$29)*($V$29-$AD$29))</f>
        <v>-8.4820858211890303E-3</v>
      </c>
      <c r="QJ75" s="161">
        <f>(($F$19-$V$29)*($F$19-$AD$29))/(($Z$29-$V$29)*($Z$29-$AD$29))</f>
        <v>3.4226325231283064E-2</v>
      </c>
      <c r="QK75" s="161">
        <f>(($F$19-$V$29)*($F$19-$Z$29))/(($AD$29-$V$29)*($AD$29-$Z$29))</f>
        <v>0.97425576058990604</v>
      </c>
      <c r="QL75" s="92">
        <f>QI75*$X$29+QJ75*$AB$29+QK75*$AF$29</f>
        <v>-492.88524452932614</v>
      </c>
      <c r="QM75" s="16">
        <f>$V$29</f>
        <v>406.67</v>
      </c>
      <c r="QN75" s="16">
        <f>$AF$29</f>
        <v>-495</v>
      </c>
      <c r="QO75" s="167">
        <f t="shared" si="567"/>
        <v>1.2010909366242483E-2</v>
      </c>
      <c r="QP75" s="34"/>
      <c r="QQ75" s="159">
        <v>4</v>
      </c>
      <c r="QR75" s="162">
        <v>4</v>
      </c>
      <c r="QS75" s="304"/>
      <c r="QT75" s="12">
        <v>-60</v>
      </c>
      <c r="QU75" s="161">
        <f>(($F$19-$AT$29)*($F$19-$AX$29))/(($AP$29-$AT$29)*($AP$29-$AX$29))</f>
        <v>-2.6009832492140381E-2</v>
      </c>
      <c r="QV75" s="161">
        <f>(($F$19-$AP$29)*($F$19-$AX$29))/(($AT$29-$AP$29)*($AT$29-$AX$29))</f>
        <v>0.1070698531900524</v>
      </c>
      <c r="QW75" s="161">
        <f>(($F$19-$AP$29)*($F$19-$AT$29))/(($AX$29-$AP$29)*($AX$29-$AT$29))</f>
        <v>0.91893997930208793</v>
      </c>
      <c r="QX75" s="92">
        <f>QU75*$AR$29+QV75*$AV$29+QW75*$AZ$29</f>
        <v>-404.5036138542344</v>
      </c>
      <c r="QY75" s="16">
        <f>$AP$29</f>
        <v>127.52</v>
      </c>
      <c r="QZ75" s="16">
        <f>$AZ$29</f>
        <v>-415.95</v>
      </c>
      <c r="RA75" s="167">
        <f t="shared" si="568"/>
        <v>1.4635221533850898E-2</v>
      </c>
    </row>
    <row r="76" spans="15:469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208"/>
      <c r="AB76" s="217"/>
      <c r="AC76" s="217"/>
      <c r="AD76" s="217"/>
      <c r="AE76" s="217"/>
      <c r="AF76" s="217"/>
      <c r="AG76" s="34"/>
      <c r="AH76" s="34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208"/>
      <c r="AV76" s="217"/>
      <c r="AW76" s="217"/>
      <c r="AX76" s="217"/>
      <c r="AY76" s="217"/>
      <c r="AZ76" s="217"/>
      <c r="BA76" s="34"/>
      <c r="BB76" s="183"/>
      <c r="BC76" s="183"/>
      <c r="QE76" s="159">
        <v>4</v>
      </c>
      <c r="QF76" s="162">
        <v>1</v>
      </c>
      <c r="QG76" s="305" t="s">
        <v>19</v>
      </c>
      <c r="QH76" s="12">
        <v>-120</v>
      </c>
      <c r="QI76" s="161">
        <f>(($F$19-$Z$9)*($F$19-$AD$9))/(($V$9-$Z$9)*($V$9-$AD$9))</f>
        <v>-9.7197057559727414E-3</v>
      </c>
      <c r="QJ76" s="161">
        <f>(($F$19-$V$9)*($F$19-$AD$9))/(($Z$9-$V$9)*($Z$9-$AD$9))</f>
        <v>3.927216097516166E-2</v>
      </c>
      <c r="QK76" s="161">
        <f>(($F$19-$V$9)*($F$19-$Z$9))/(($AD$9-$V$9)*($AD$9-$Z$9))</f>
        <v>0.97044754478081119</v>
      </c>
      <c r="QL76" s="92">
        <f>QI76*$X$9+QJ76*$AB$9+QK76*$AF$9</f>
        <v>489.17625917247403</v>
      </c>
      <c r="QM76" s="16">
        <f>$V$9</f>
        <v>353.96</v>
      </c>
      <c r="QN76" s="16">
        <f>$AF$9</f>
        <v>480</v>
      </c>
      <c r="QO76" s="167">
        <f t="shared" si="567"/>
        <v>1.2101977332290615E-2</v>
      </c>
      <c r="QP76" s="34"/>
      <c r="QQ76" s="159">
        <v>4</v>
      </c>
      <c r="QR76" s="162">
        <v>1</v>
      </c>
      <c r="QS76" s="305" t="s">
        <v>19</v>
      </c>
      <c r="QT76" s="12">
        <v>-120</v>
      </c>
      <c r="QU76" s="161">
        <f>(($F$19-$AT$9)*($F$19-$AX$9))/(($AP$9-$AT$9)*($AP$9-$AX$9))</f>
        <v>-3.5563685396371905E-2</v>
      </c>
      <c r="QV76" s="161">
        <f>(($F$19-$AP$9)*($F$19-$AX$9))/(($AT$9-$AP$9)*($AT$9-$AX$9))</f>
        <v>0.14819400818433454</v>
      </c>
      <c r="QW76" s="161">
        <f>(($F$19-$AP$9)*($F$19-$AT$9))/(($AX$9-$AP$9)*($AX$9-$AT$9))</f>
        <v>0.88736967721203741</v>
      </c>
      <c r="QX76" s="92">
        <f>QU76*$AR$9+QV76*$AV$9+QW76*$AZ$9</f>
        <v>575.86179983987972</v>
      </c>
      <c r="QY76" s="16">
        <f>$AP$9</f>
        <v>91.09</v>
      </c>
      <c r="QZ76" s="16">
        <f>$AZ$9</f>
        <v>534.82000000000005</v>
      </c>
      <c r="RA76" s="167">
        <f t="shared" si="568"/>
        <v>1.028024432536778E-2</v>
      </c>
    </row>
    <row r="77" spans="15:469"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208"/>
      <c r="AB77" s="217"/>
      <c r="AC77" s="217"/>
      <c r="AD77" s="217"/>
      <c r="AE77" s="217"/>
      <c r="AF77" s="217"/>
      <c r="AG77" s="34"/>
      <c r="AH77" s="34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208"/>
      <c r="AV77" s="217"/>
      <c r="AW77" s="217"/>
      <c r="AX77" s="217"/>
      <c r="AY77" s="217"/>
      <c r="AZ77" s="217"/>
      <c r="BA77" s="34"/>
      <c r="BB77" s="183"/>
      <c r="BC77" s="183"/>
      <c r="QE77" s="159">
        <v>4</v>
      </c>
      <c r="QF77" s="162">
        <v>2</v>
      </c>
      <c r="QG77" s="305"/>
      <c r="QH77" s="12">
        <v>-120</v>
      </c>
      <c r="QI77" s="161">
        <f>(($F$19-$Z$16)*($F$19-$AD$16))/(($V$16-$Z$16)*($V$16-$AD$16))</f>
        <v>8.0427217115683486E-3</v>
      </c>
      <c r="QJ77" s="161">
        <f>(($F$19-$V$16)*($F$19-$AD$16))/(($Z$16-$V$16)*($Z$16-$AD$16))</f>
        <v>-3.192014894723838E-2</v>
      </c>
      <c r="QK77" s="161">
        <f>(($F$19-$V$16)*($F$19-$Z$16))/(($AD$16-$V$16)*($AD$16-$Z$16))</f>
        <v>1.0238774272356699</v>
      </c>
      <c r="QL77" s="92">
        <f>QI77*$X$16+QJ77*$AB$16+QK77*$AF$16</f>
        <v>480.26357682243031</v>
      </c>
      <c r="QM77" s="16">
        <f>$V$16</f>
        <v>-443.33</v>
      </c>
      <c r="QN77" s="16">
        <f>$AF$16</f>
        <v>480</v>
      </c>
      <c r="QO77" s="167">
        <f t="shared" si="567"/>
        <v>1.2326564590153844E-2</v>
      </c>
      <c r="QP77" s="34"/>
      <c r="QQ77" s="159">
        <v>4</v>
      </c>
      <c r="QR77" s="162">
        <v>2</v>
      </c>
      <c r="QS77" s="305"/>
      <c r="QT77" s="12">
        <v>-120</v>
      </c>
      <c r="QU77" s="161">
        <f>(($F$19-$AT$16)*($F$19-$AX$16))/(($AP$16-$AT$16)*($AP$16-$AX$16))</f>
        <v>2.232565381128683E-2</v>
      </c>
      <c r="QV77" s="161">
        <f>(($F$19-$AP$16)*($F$19-$AX$16))/(($AT$16-$AP$16)*($AT$16-$AX$16))</f>
        <v>-8.7469239919005487E-2</v>
      </c>
      <c r="QW77" s="161">
        <f>(($F$19-$AP$16)*($F$19-$AT$16))/(($AX$16-$AP$16)*($AX$16-$AT$16))</f>
        <v>1.0651435861077188</v>
      </c>
      <c r="QX77" s="92">
        <f>QU77*$AR$16+QV77*$AV$16+QW77*$AZ$16</f>
        <v>546.27169266018734</v>
      </c>
      <c r="QY77" s="16">
        <f>$AP$16</f>
        <v>-163.95</v>
      </c>
      <c r="QZ77" s="16">
        <f>$AZ$16</f>
        <v>534.82000000000005</v>
      </c>
      <c r="RA77" s="167">
        <f t="shared" si="568"/>
        <v>1.0837098241666685E-2</v>
      </c>
    </row>
    <row r="78" spans="15:469"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208"/>
      <c r="AB78" s="217"/>
      <c r="AC78" s="217"/>
      <c r="AD78" s="217"/>
      <c r="AE78" s="217"/>
      <c r="AF78" s="217"/>
      <c r="AG78" s="34"/>
      <c r="AH78" s="34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208"/>
      <c r="AV78" s="217"/>
      <c r="AW78" s="217"/>
      <c r="AX78" s="217"/>
      <c r="AY78" s="217"/>
      <c r="AZ78" s="217"/>
      <c r="BA78" s="34"/>
      <c r="BB78" s="183"/>
      <c r="BC78" s="183"/>
      <c r="QE78" s="159">
        <v>4</v>
      </c>
      <c r="QF78" s="162">
        <v>3</v>
      </c>
      <c r="QG78" s="305"/>
      <c r="QH78" s="12">
        <v>-120</v>
      </c>
      <c r="QI78" s="161">
        <f>(($F$19-$Z$23)*($F$19-$AD$23))/(($V$23-$Z$23)*($V$23-$AD$23))</f>
        <v>8.0427217115683486E-3</v>
      </c>
      <c r="QJ78" s="161">
        <f>(($F$19-$V$23)*($F$19-$AD$23))/(($Z$23-$V$23)*($Z$23-$AD$23))</f>
        <v>-3.192014894723838E-2</v>
      </c>
      <c r="QK78" s="161">
        <f>(($F$19-$V$23)*($F$19-$Z$23))/(($AD$23-$V$23)*($AD$23-$Z$23))</f>
        <v>1.0238774272356699</v>
      </c>
      <c r="QL78" s="92">
        <f>QI78*$X$23+QJ78*$AB$23+QK78*$AF$23</f>
        <v>-381.88661127225225</v>
      </c>
      <c r="QM78" s="16">
        <f>$V$23</f>
        <v>-443.33</v>
      </c>
      <c r="QN78" s="16">
        <f>$AF$23</f>
        <v>-391.42</v>
      </c>
      <c r="QO78" s="167">
        <f t="shared" si="567"/>
        <v>1.550198363927336E-2</v>
      </c>
      <c r="QP78" s="34"/>
      <c r="QQ78" s="159">
        <v>4</v>
      </c>
      <c r="QR78" s="162">
        <v>3</v>
      </c>
      <c r="QS78" s="305"/>
      <c r="QT78" s="12">
        <v>-120</v>
      </c>
      <c r="QU78" s="161">
        <f>(($F$19-$AT$23)*($F$19-$AX$23))/(($AP$23-$AT$23)*($AP$23-$AX$23))</f>
        <v>2.232565381128683E-2</v>
      </c>
      <c r="QV78" s="161">
        <f>(($F$19-$AP$23)*($F$19-$AX$23))/(($AT$23-$AP$23)*($AT$23-$AX$23))</f>
        <v>-8.7469239919005487E-2</v>
      </c>
      <c r="QW78" s="161">
        <f>(($F$19-$AP$23)*($F$19-$AT$23))/(($AX$23-$AP$23)*($AX$23-$AT$23))</f>
        <v>1.0651435861077188</v>
      </c>
      <c r="QX78" s="92">
        <f>QU78*$AR$23+QV78*$AV$23+QW78*$AZ$23</f>
        <v>-267.09557760045004</v>
      </c>
      <c r="QY78" s="16">
        <f>$AP$23</f>
        <v>-163.95</v>
      </c>
      <c r="QZ78" s="16">
        <f>$AZ$23</f>
        <v>-297.12</v>
      </c>
      <c r="RA78" s="167">
        <f t="shared" si="568"/>
        <v>2.2164350503982379E-2</v>
      </c>
    </row>
    <row r="79" spans="15:469" ht="15" customHeight="1"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208"/>
      <c r="AB79" s="217"/>
      <c r="AC79" s="217"/>
      <c r="AD79" s="217"/>
      <c r="AE79" s="217"/>
      <c r="AF79" s="217"/>
      <c r="AG79" s="34"/>
      <c r="AH79" s="34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208"/>
      <c r="AV79" s="217"/>
      <c r="AW79" s="217"/>
      <c r="AX79" s="217"/>
      <c r="AY79" s="217"/>
      <c r="AZ79" s="217"/>
      <c r="BA79" s="34"/>
      <c r="BB79" s="183"/>
      <c r="BC79" s="183"/>
      <c r="QE79" s="159">
        <v>4</v>
      </c>
      <c r="QF79" s="162">
        <v>4</v>
      </c>
      <c r="QG79" s="305"/>
      <c r="QH79" s="12">
        <v>-120</v>
      </c>
      <c r="QI79" s="161">
        <f>(($F$19-$Z$30)*($F$19-$AD$30))/(($V$30-$Z$30)*($V$30-$AD$30))</f>
        <v>-9.7197057559727414E-3</v>
      </c>
      <c r="QJ79" s="161">
        <f>(($F$19-$V$30)*($F$19-$AD$30))/(($Z$30-$V$30)*($Z$30-$AD$30))</f>
        <v>3.927216097516166E-2</v>
      </c>
      <c r="QK79" s="161">
        <f>(($F$19-$V$30)*($F$19-$Z$30))/(($AD$30-$V$30)*($AD$30-$Z$30))</f>
        <v>0.97044754478081119</v>
      </c>
      <c r="QL79" s="92">
        <f>QI79*$X$30+QJ79*$AB$30+QK79*$AF$30</f>
        <v>-388.96018482985482</v>
      </c>
      <c r="QM79" s="16">
        <f>$V$30</f>
        <v>353.96</v>
      </c>
      <c r="QN79" s="16">
        <f>$AF$30</f>
        <v>-391.42</v>
      </c>
      <c r="QO79" s="167">
        <f t="shared" si="567"/>
        <v>1.5220066811181768E-2</v>
      </c>
      <c r="QP79" s="34"/>
      <c r="QQ79" s="159">
        <v>4</v>
      </c>
      <c r="QR79" s="162">
        <v>4</v>
      </c>
      <c r="QS79" s="305"/>
      <c r="QT79" s="12">
        <v>-120</v>
      </c>
      <c r="QU79" s="161">
        <f>(($F$19-$AT$30)*($F$19-$AX$30))/(($AP$30-$AT$30)*($AP$30-$AX$30))</f>
        <v>-3.5563685396371905E-2</v>
      </c>
      <c r="QV79" s="161">
        <f>(($F$19-$AP$30)*($F$19-$AX$30))/(($AT$30-$AP$30)*($AT$30-$AX$30))</f>
        <v>0.14819400818433454</v>
      </c>
      <c r="QW79" s="161">
        <f>(($F$19-$AP$30)*($F$19-$AT$30))/(($AX$30-$AP$30)*($AX$30-$AT$30))</f>
        <v>0.88736967721203741</v>
      </c>
      <c r="QX79" s="92">
        <f>QU79*$AR$30+QV79*$AV$30+QW79*$AZ$30</f>
        <v>-285.67098034910532</v>
      </c>
      <c r="QY79" s="16">
        <f>$AP$30</f>
        <v>91.09</v>
      </c>
      <c r="QZ79" s="16">
        <f>$AZ$30</f>
        <v>-297.12</v>
      </c>
      <c r="RA79" s="167">
        <f t="shared" si="568"/>
        <v>2.0723140981157559E-2</v>
      </c>
    </row>
    <row r="80" spans="15:469" ht="15" customHeight="1"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208"/>
      <c r="AB80" s="217"/>
      <c r="AC80" s="217"/>
      <c r="AD80" s="217"/>
      <c r="AE80" s="217"/>
      <c r="AF80" s="217"/>
      <c r="AG80" s="34"/>
      <c r="AH80" s="34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208"/>
      <c r="AV80" s="217"/>
      <c r="AW80" s="217"/>
      <c r="AX80" s="217"/>
      <c r="AY80" s="217"/>
      <c r="AZ80" s="217"/>
      <c r="BA80" s="34"/>
      <c r="BB80" s="183"/>
      <c r="BC80" s="183"/>
      <c r="QE80" s="159">
        <v>4</v>
      </c>
      <c r="QF80" s="162">
        <v>1</v>
      </c>
      <c r="QG80" s="306" t="s">
        <v>20</v>
      </c>
      <c r="QH80" s="12">
        <v>-180</v>
      </c>
      <c r="QI80" s="161">
        <f>(($F$19-$Z$10)*($F$19-$AD$10))/(($V$10-$Z$10)*($V$10-$AD$10))</f>
        <v>-1.1364473370038222E-2</v>
      </c>
      <c r="QJ80" s="161">
        <f>(($F$19-$V$10)*($F$19-$AD$10))/(($Z$10-$V$10)*($Z$10-$AD$10))</f>
        <v>4.5999407839953786E-2</v>
      </c>
      <c r="QK80" s="161">
        <f>(($F$19-$V$10)*($F$19-$Z$10))/(($AD$10-$V$10)*($AD$10-$Z$10))</f>
        <v>0.96536506553008439</v>
      </c>
      <c r="QL80" s="92">
        <f>QI80*$X$10+QJ80*$AB$10+QK80*$AF$10</f>
        <v>565.90379746584961</v>
      </c>
      <c r="QM80" s="16">
        <f>$V$10</f>
        <v>301.67</v>
      </c>
      <c r="QN80" s="16">
        <f>$AF$10</f>
        <v>556.07000000000005</v>
      </c>
      <c r="QO80" s="167">
        <f t="shared" si="567"/>
        <v>1.0461142028928075E-2</v>
      </c>
      <c r="QP80" s="34"/>
      <c r="QQ80" s="159">
        <v>4</v>
      </c>
      <c r="QR80" s="162">
        <v>1</v>
      </c>
      <c r="QS80" s="306" t="s">
        <v>20</v>
      </c>
      <c r="QT80" s="12">
        <v>-180</v>
      </c>
      <c r="QU80" s="161">
        <f>(($F$19-$AT$10)*($F$19-$AX$10))/(($AP$10-$AT$10)*($AP$10-$AX$10))</f>
        <v>-5.5976709477009556E-2</v>
      </c>
      <c r="QV80" s="161">
        <f>(($F$19-$AP$10)*($F$19-$AX$10))/(($AT$10-$AP$10)*($AT$10-$AX$10))</f>
        <v>0.24040721584331465</v>
      </c>
      <c r="QW80" s="161">
        <f>(($F$19-$AP$10)*($F$19-$AT$10))/(($AX$10-$AP$10)*($AX$10-$AT$10))</f>
        <v>0.8155694936336948</v>
      </c>
      <c r="QX80" s="92">
        <f>QU80*$AR$10+QV80*$AV$10+QW80*$AZ$10</f>
        <v>711.70075467120455</v>
      </c>
      <c r="QY80" s="16">
        <f>$AP$10</f>
        <v>54.65</v>
      </c>
      <c r="QZ80" s="16">
        <f>$AZ$10</f>
        <v>653.67999999999995</v>
      </c>
      <c r="RA80" s="167">
        <f t="shared" si="568"/>
        <v>8.3181027435258997E-3</v>
      </c>
    </row>
    <row r="81" spans="15:469"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208"/>
      <c r="AB81" s="217"/>
      <c r="AC81" s="217"/>
      <c r="AD81" s="217"/>
      <c r="AE81" s="217"/>
      <c r="AF81" s="217"/>
      <c r="AG81" s="34"/>
      <c r="AH81" s="34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208"/>
      <c r="AV81" s="217"/>
      <c r="AW81" s="217"/>
      <c r="AX81" s="217"/>
      <c r="AY81" s="217"/>
      <c r="AZ81" s="217"/>
      <c r="BA81" s="34"/>
      <c r="BB81" s="183"/>
      <c r="BC81" s="183"/>
      <c r="QE81" s="159">
        <v>4</v>
      </c>
      <c r="QF81" s="162">
        <v>2</v>
      </c>
      <c r="QG81" s="306"/>
      <c r="QH81" s="12">
        <v>-180</v>
      </c>
      <c r="QI81" s="161">
        <f>(($F$19-$Z$17)*($F$19-$AD$17))/(($V$17-$Z$17)*($V$17-$AD$17))</f>
        <v>7.1826430945834225E-3</v>
      </c>
      <c r="QJ81" s="161">
        <f>(($F$19-$V$17)*($F$19-$AD$17))/(($Z$17-$V$17)*($Z$17-$AD$17))</f>
        <v>-2.8529935099578466E-2</v>
      </c>
      <c r="QK81" s="161">
        <f>(($F$19-$V$17)*($F$19-$Z$17))/(($AD$17-$V$17)*($AD$17-$Z$17))</f>
        <v>1.0213472920049951</v>
      </c>
      <c r="QL81" s="92">
        <f>QI81*$X$17+QJ81*$AB$17+QK81*$AF$17</f>
        <v>556.82104646015694</v>
      </c>
      <c r="QM81" s="16">
        <f>$V$17</f>
        <v>-495.6</v>
      </c>
      <c r="QN81" s="16">
        <f>$AF$17</f>
        <v>556.07000000000005</v>
      </c>
      <c r="QO81" s="167">
        <f t="shared" si="567"/>
        <v>1.0631782037756726E-2</v>
      </c>
      <c r="QP81" s="34"/>
      <c r="QQ81" s="159">
        <v>4</v>
      </c>
      <c r="QR81" s="162">
        <v>2</v>
      </c>
      <c r="QS81" s="306"/>
      <c r="QT81" s="12">
        <v>-180</v>
      </c>
      <c r="QU81" s="161">
        <f>(($F$19-$AT$17)*($F$19-$AX$17))/(($AP$17-$AT$17)*($AP$17-$AX$17))</f>
        <v>1.8129453693348275E-2</v>
      </c>
      <c r="QV81" s="161">
        <f>(($F$19-$AP$17)*($F$19-$AX$17))/(($AT$17-$AP$17)*($AT$17-$AX$17))</f>
        <v>-7.1290595594690961E-2</v>
      </c>
      <c r="QW81" s="161">
        <f>(($F$19-$AP$17)*($F$19-$AT$17))/(($AX$17-$AP$17)*($AX$17-$AT$17))</f>
        <v>1.0531611419013429</v>
      </c>
      <c r="QX81" s="92">
        <f>QU81*$AR$17+QV81*$AV$17+QW81*$AZ$17</f>
        <v>665.13118278581294</v>
      </c>
      <c r="QY81" s="16">
        <f>$AP$17</f>
        <v>-200.39</v>
      </c>
      <c r="QZ81" s="16">
        <f>$AZ$17</f>
        <v>653.67999999999995</v>
      </c>
      <c r="RA81" s="167">
        <f t="shared" si="568"/>
        <v>8.9004998611023952E-3</v>
      </c>
    </row>
    <row r="82" spans="15:469"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208"/>
      <c r="AB82" s="217"/>
      <c r="AC82" s="217"/>
      <c r="AD82" s="217"/>
      <c r="AE82" s="217"/>
      <c r="AF82" s="217"/>
      <c r="AG82" s="34"/>
      <c r="AH82" s="34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208"/>
      <c r="AV82" s="217"/>
      <c r="AW82" s="217"/>
      <c r="AX82" s="217"/>
      <c r="AY82" s="217"/>
      <c r="AZ82" s="217"/>
      <c r="BA82" s="34"/>
      <c r="BB82" s="183"/>
      <c r="BC82" s="183"/>
      <c r="QE82" s="159">
        <v>4</v>
      </c>
      <c r="QF82" s="162">
        <v>3</v>
      </c>
      <c r="QG82" s="306"/>
      <c r="QH82" s="12">
        <v>-180</v>
      </c>
      <c r="QI82" s="161">
        <f>(($F$19-$Z$24)*($F$19-$AD$24))/(($V$24-$Z$24)*($V$24-$AD$24))</f>
        <v>7.1826430945834225E-3</v>
      </c>
      <c r="QJ82" s="161">
        <f>(($F$19-$V$24)*($F$19-$AD$24))/(($Z$24-$V$24)*($Z$24-$AD$24))</f>
        <v>-2.8529935099578466E-2</v>
      </c>
      <c r="QK82" s="161">
        <f>(($F$19-$V$24)*($F$19-$Z$24))/(($AD$24-$V$24)*($AD$24-$Z$24))</f>
        <v>1.0213472920049951</v>
      </c>
      <c r="QL82" s="92">
        <f>QI82*$X$24+QJ82*$AB$24+QK82*$AF$24</f>
        <v>-280.84402245007885</v>
      </c>
      <c r="QM82" s="16">
        <f>$V$24</f>
        <v>-495.6</v>
      </c>
      <c r="QN82" s="16">
        <f>$AF$24</f>
        <v>-289.33</v>
      </c>
      <c r="QO82" s="167">
        <f t="shared" si="567"/>
        <v>2.1079316370539107E-2</v>
      </c>
      <c r="QP82" s="34"/>
      <c r="QQ82" s="159">
        <v>4</v>
      </c>
      <c r="QR82" s="162">
        <v>3</v>
      </c>
      <c r="QS82" s="306"/>
      <c r="QT82" s="12">
        <v>-180</v>
      </c>
      <c r="QU82" s="161">
        <f>(($F$19-$AT$24)*($F$19-$AX$24))/(($AP$24-$AT$24)*($AP$24-$AX$24))</f>
        <v>1.8129453693348275E-2</v>
      </c>
      <c r="QV82" s="161">
        <f>(($F$19-$AP$24)*($F$19-$AX$24))/(($AT$24-$AP$24)*($AT$24-$AX$24))</f>
        <v>-7.1290595594690961E-2</v>
      </c>
      <c r="QW82" s="161">
        <f>(($F$19-$AP$24)*($F$19-$AT$24))/(($AX$24-$AP$24)*($AX$24-$AT$24))</f>
        <v>1.0531611419013429</v>
      </c>
      <c r="QX82" s="92">
        <f>QU82*$AR$24+QV82*$AV$24+QW82*$AZ$24</f>
        <v>-151.72619950854309</v>
      </c>
      <c r="QY82" s="16">
        <f>$AP$24</f>
        <v>-200.39</v>
      </c>
      <c r="QZ82" s="16">
        <f>$AZ$24</f>
        <v>-178.26</v>
      </c>
      <c r="RA82" s="167">
        <f t="shared" si="568"/>
        <v>3.9017651659209118E-2</v>
      </c>
    </row>
    <row r="83" spans="15:469" ht="15" customHeight="1"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208"/>
      <c r="AB83" s="217"/>
      <c r="AC83" s="217"/>
      <c r="AD83" s="217"/>
      <c r="AE83" s="217"/>
      <c r="AF83" s="217"/>
      <c r="AG83" s="34"/>
      <c r="AH83" s="34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208"/>
      <c r="AV83" s="217"/>
      <c r="AW83" s="217"/>
      <c r="AX83" s="217"/>
      <c r="AY83" s="217"/>
      <c r="AZ83" s="217"/>
      <c r="BA83" s="34"/>
      <c r="BB83" s="183"/>
      <c r="BC83" s="183"/>
      <c r="QE83" s="159">
        <v>4</v>
      </c>
      <c r="QF83" s="162">
        <v>4</v>
      </c>
      <c r="QG83" s="306"/>
      <c r="QH83" s="12">
        <v>-180</v>
      </c>
      <c r="QI83" s="161">
        <f>(($F$19-$Z$31)*($F$19-$AD$31))/(($V$31-$Z$31)*($V$31-$AD$31))</f>
        <v>-1.1364473370038222E-2</v>
      </c>
      <c r="QJ83" s="161">
        <f>(($F$19-$V$31)*($F$19-$AD$31))/(($Z$31-$V$31)*($Z$31-$AD$31))</f>
        <v>4.5999407839953786E-2</v>
      </c>
      <c r="QK83" s="161">
        <f>(($F$19-$V$31)*($F$19-$Z$31))/(($AD$31-$V$31)*($AD$31-$Z$31))</f>
        <v>0.96536506553008439</v>
      </c>
      <c r="QL83" s="92">
        <f>QI83*$X$31+QJ83*$AB$31+QK83*$AF$31</f>
        <v>-287.6524470038301</v>
      </c>
      <c r="QM83" s="16">
        <f>$V$31</f>
        <v>301.67</v>
      </c>
      <c r="QN83" s="16">
        <f>$AF$31</f>
        <v>-289.33</v>
      </c>
      <c r="QO83" s="167">
        <f t="shared" si="567"/>
        <v>2.0580391585965457E-2</v>
      </c>
      <c r="QP83" s="34"/>
      <c r="QQ83" s="159">
        <v>4</v>
      </c>
      <c r="QR83" s="162">
        <v>4</v>
      </c>
      <c r="QS83" s="306"/>
      <c r="QT83" s="12">
        <v>-180</v>
      </c>
      <c r="QU83" s="161">
        <f>(($F$19-$AT$31)*($F$19-$AX$31))/(($AP$31-$AT$31)*($AP$31-$AX$31))</f>
        <v>-5.5976709477009556E-2</v>
      </c>
      <c r="QV83" s="161">
        <f>(($F$19-$AP$31)*($F$19-$AX$31))/(($AT$31-$AP$31)*($AT$31-$AX$31))</f>
        <v>0.24040721584331465</v>
      </c>
      <c r="QW83" s="161">
        <f>(($F$19-$AP$31)*($F$19-$AT$31))/(($AX$31-$AP$31)*($AX$31-$AT$31))</f>
        <v>0.8155694936336948</v>
      </c>
      <c r="QX83" s="92">
        <f>QU83*$AR$31+QV83*$AV$31+QW83*$AZ$31</f>
        <v>-166.81331715541549</v>
      </c>
      <c r="QY83" s="16">
        <f>$AP$31</f>
        <v>54.65</v>
      </c>
      <c r="QZ83" s="16">
        <f>$AZ$31</f>
        <v>-178.26</v>
      </c>
      <c r="RA83" s="167">
        <f t="shared" si="568"/>
        <v>3.5488773324281388E-2</v>
      </c>
    </row>
    <row r="84" spans="15:469" ht="15" customHeight="1"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208"/>
      <c r="AB84" s="217"/>
      <c r="AC84" s="217"/>
      <c r="AD84" s="217"/>
      <c r="AE84" s="217"/>
      <c r="AF84" s="217"/>
      <c r="AG84" s="34"/>
      <c r="AH84" s="34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208"/>
      <c r="AV84" s="217"/>
      <c r="AW84" s="217"/>
      <c r="AX84" s="217"/>
      <c r="AY84" s="217"/>
      <c r="AZ84" s="217"/>
      <c r="BA84" s="34"/>
      <c r="BB84" s="183"/>
      <c r="BC84" s="183"/>
      <c r="QE84" s="159">
        <v>4</v>
      </c>
      <c r="QF84" s="162">
        <v>1</v>
      </c>
      <c r="QG84" s="307" t="s">
        <v>21</v>
      </c>
      <c r="QH84" s="12">
        <v>0</v>
      </c>
      <c r="QI84" s="161">
        <f>(($F$19-$Z$11)*($F$19-$AD$11))/(($V$11-$Z$11)*($V$11-$AD$11))</f>
        <v>-1.369896937146175E-2</v>
      </c>
      <c r="QJ84" s="161">
        <f>(($F$19-$V$11)*($F$19-$AD$11))/(($Z$11-$V$11)*($Z$11-$AD$11))</f>
        <v>5.5590709827260852E-2</v>
      </c>
      <c r="QK84" s="161">
        <f>(($F$19-$V$11)*($F$19-$Z$11))/(($AD$11-$V$11)*($AD$11-$Z$11))</f>
        <v>0.95810825954420087</v>
      </c>
      <c r="QL84" s="92">
        <f>QI84*$X$11+QJ84*$AB$11+QK84*$AF$11</f>
        <v>642.16658741268679</v>
      </c>
      <c r="QM84" s="16">
        <f>$V$11</f>
        <v>249</v>
      </c>
      <c r="QN84" s="16">
        <f>$AF$11</f>
        <v>631.37</v>
      </c>
      <c r="QO84" s="167">
        <f t="shared" si="567"/>
        <v>9.2187916905672428E-3</v>
      </c>
      <c r="QP84" s="34"/>
      <c r="QQ84" s="159">
        <v>4</v>
      </c>
      <c r="QR84" s="162">
        <v>1</v>
      </c>
      <c r="QS84" s="307" t="s">
        <v>21</v>
      </c>
      <c r="QT84" s="12">
        <v>0</v>
      </c>
      <c r="QU84" s="161">
        <f>(($F$19-$AT$11)*($F$19-$AX$11))/(($AP$11-$AT$11)*($AP$11-$AX$11))</f>
        <v>-0.11842090994203062</v>
      </c>
      <c r="QV84" s="161">
        <f>(($F$19-$AP$11)*($F$19-$AX$11))/(($AT$11-$AP$11)*($AT$11-$AX$11))</f>
        <v>0.62213270901688233</v>
      </c>
      <c r="QW84" s="161">
        <f>(($F$19-$AP$11)*($F$19-$AT$11))/(($AX$11-$AP$11)*($AX$11-$AT$11))</f>
        <v>0.4962882009251483</v>
      </c>
      <c r="QX84" s="92">
        <f>QU84*$AR$11+QV84*$AV$11+QW84*$AZ$11</f>
        <v>882.49230546039917</v>
      </c>
      <c r="QY84" s="16">
        <f>$AP$11</f>
        <v>18.22</v>
      </c>
      <c r="QZ84" s="16">
        <f>$AZ$11</f>
        <v>772.52</v>
      </c>
      <c r="RA84" s="167">
        <f t="shared" si="568"/>
        <v>6.7082737870575726E-3</v>
      </c>
    </row>
    <row r="85" spans="15:469"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208"/>
      <c r="AB85" s="217"/>
      <c r="AC85" s="217"/>
      <c r="AD85" s="217"/>
      <c r="AE85" s="217"/>
      <c r="AF85" s="217"/>
      <c r="AG85" s="34"/>
      <c r="AH85" s="34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208"/>
      <c r="AV85" s="217"/>
      <c r="AW85" s="217"/>
      <c r="AX85" s="217"/>
      <c r="AY85" s="217"/>
      <c r="AZ85" s="217"/>
      <c r="BA85" s="34"/>
      <c r="BB85" s="183"/>
      <c r="BC85" s="183"/>
      <c r="QE85" s="159">
        <v>4</v>
      </c>
      <c r="QF85" s="162">
        <v>2</v>
      </c>
      <c r="QG85" s="307"/>
      <c r="QH85" s="12">
        <v>0</v>
      </c>
      <c r="QI85" s="161">
        <f>(($F$19-$Z$18)*($F$19-$AD$18))/(($V$18-$Z$18)*($V$18-$AD$18))</f>
        <v>6.4862014769793567E-3</v>
      </c>
      <c r="QJ85" s="161">
        <f>(($F$19-$V$18)*($F$19-$AD$18))/(($Z$18-$V$18)*($Z$18-$AD$18))</f>
        <v>-2.5780752100068766E-2</v>
      </c>
      <c r="QK85" s="161">
        <f>(($F$19-$V$18)*($F$19-$Z$18))/(($AD$18-$V$18)*($AD$18-$Z$18))</f>
        <v>1.0192945506230895</v>
      </c>
      <c r="QL85" s="92">
        <f>QI85*$X$18+QJ85*$AB$18+QK85*$AF$18</f>
        <v>632.49566708126451</v>
      </c>
      <c r="QM85" s="16">
        <f>$V$18</f>
        <v>-548.08000000000004</v>
      </c>
      <c r="QN85" s="16">
        <f>$AF$18</f>
        <v>631.37</v>
      </c>
      <c r="QO85" s="167">
        <f t="shared" si="567"/>
        <v>9.3597479130863113E-3</v>
      </c>
      <c r="QP85" s="34"/>
      <c r="QQ85" s="159">
        <v>4</v>
      </c>
      <c r="QR85" s="162">
        <v>2</v>
      </c>
      <c r="QS85" s="307"/>
      <c r="QT85" s="12">
        <v>0</v>
      </c>
      <c r="QU85" s="161">
        <f>(($F$19-$AT$18)*($F$19-$AX$18))/(($AP$18-$AT$18)*($AP$18-$AX$18))</f>
        <v>1.5260730136687599E-2</v>
      </c>
      <c r="QV85" s="161">
        <f>(($F$19-$AP$18)*($F$19-$AX$18))/(($AT$18-$AP$18)*($AT$18-$AX$18))</f>
        <v>-6.0164226931596627E-2</v>
      </c>
      <c r="QW85" s="161">
        <f>(($F$19-$AP$18)*($F$19-$AT$18))/(($AX$18-$AP$18)*($AX$18-$AT$18))</f>
        <v>1.0449034967949091</v>
      </c>
      <c r="QX85" s="92">
        <f>QU85*$AR$18+QV85*$AV$18+QW85*$AZ$18</f>
        <v>783.96861176486607</v>
      </c>
      <c r="QY85" s="16">
        <f>$AP$18</f>
        <v>-236.82</v>
      </c>
      <c r="QZ85" s="16">
        <f>$AZ$18</f>
        <v>772.52</v>
      </c>
      <c r="RA85" s="167">
        <f t="shared" si="568"/>
        <v>7.5513227330274444E-3</v>
      </c>
    </row>
    <row r="86" spans="15:469"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208"/>
      <c r="AB86" s="217"/>
      <c r="AC86" s="217"/>
      <c r="AD86" s="217"/>
      <c r="AE86" s="217"/>
      <c r="AF86" s="217"/>
      <c r="AG86" s="34"/>
      <c r="AH86" s="34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208"/>
      <c r="AV86" s="217"/>
      <c r="AW86" s="217"/>
      <c r="AX86" s="217"/>
      <c r="AY86" s="217"/>
      <c r="AZ86" s="217"/>
      <c r="BA86" s="34"/>
      <c r="BB86" s="183"/>
      <c r="BC86" s="183"/>
      <c r="QE86" s="159">
        <v>4</v>
      </c>
      <c r="QF86" s="162">
        <v>3</v>
      </c>
      <c r="QG86" s="307"/>
      <c r="QH86" s="16">
        <v>0</v>
      </c>
      <c r="QI86" s="161">
        <f>(($F$19-$Z$25)*($F$19-$AD$25))/(($V$25-$Z$25)*($V$25-$AD$25))</f>
        <v>6.4862014769793567E-3</v>
      </c>
      <c r="QJ86" s="161">
        <f>(($F$19-$V$25)*($F$19-$AD$25))/(($Z$25-$V$25)*($Z$25-$AD$25))</f>
        <v>-2.5780752100068766E-2</v>
      </c>
      <c r="QK86" s="161">
        <f>(($F$19-$V$25)*($F$19-$Z$25))/(($AD$25-$V$25)*($AD$25-$Z$25))</f>
        <v>1.0192945506230895</v>
      </c>
      <c r="QL86" s="92">
        <f>QI86*$X$25+QJ86*$AB$25+QK86*$AF$25</f>
        <v>-179.28212392183571</v>
      </c>
      <c r="QM86" s="16">
        <f>$V$25</f>
        <v>-548.08000000000004</v>
      </c>
      <c r="QN86" s="16">
        <f>$AF$25</f>
        <v>-186.91</v>
      </c>
      <c r="QO86" s="167">
        <f t="shared" si="567"/>
        <v>3.3020581586712075E-2</v>
      </c>
      <c r="QP86" s="34"/>
      <c r="QQ86" s="159">
        <v>4</v>
      </c>
      <c r="QR86" s="162">
        <v>3</v>
      </c>
      <c r="QS86" s="307"/>
      <c r="QT86" s="16">
        <v>0</v>
      </c>
      <c r="QU86" s="161">
        <f>(($F$19-$AT$25)*($F$19-$AX$25))/(($AP$25-$AT$25)*($AP$25-$AX$25))</f>
        <v>1.5260730136687599E-2</v>
      </c>
      <c r="QV86" s="161">
        <f>(($F$19-$AP$25)*($F$19-$AX$25))/(($AT$25-$AP$25)*($AT$25-$AX$25))</f>
        <v>-6.0164226931596627E-2</v>
      </c>
      <c r="QW86" s="161">
        <f>(($F$19-$AP$25)*($F$19-$AT$25))/(($AX$25-$AP$25)*($AX$25-$AT$25))</f>
        <v>1.0449034967949091</v>
      </c>
      <c r="QX86" s="92">
        <f>QU86*$AR$25+QV86*$AV$25+QW86*$AZ$25</f>
        <v>-35.29507119061541</v>
      </c>
      <c r="QY86" s="16">
        <f>$AP$25</f>
        <v>-236.82</v>
      </c>
      <c r="QZ86" s="16">
        <f>$AZ$25</f>
        <v>-59.44</v>
      </c>
      <c r="RA86" s="167">
        <f t="shared" si="568"/>
        <v>0.16772880179298422</v>
      </c>
    </row>
    <row r="87" spans="15:469" ht="15" customHeight="1"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208"/>
      <c r="AB87" s="217"/>
      <c r="AC87" s="217"/>
      <c r="AD87" s="217"/>
      <c r="AE87" s="217"/>
      <c r="AF87" s="217"/>
      <c r="AG87" s="34"/>
      <c r="AH87" s="34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208"/>
      <c r="AV87" s="217"/>
      <c r="AW87" s="217"/>
      <c r="AX87" s="217"/>
      <c r="AY87" s="217"/>
      <c r="AZ87" s="217"/>
      <c r="BA87" s="34"/>
      <c r="BB87" s="183"/>
      <c r="BC87" s="183"/>
      <c r="QE87" s="184">
        <v>4</v>
      </c>
      <c r="QF87" s="185">
        <v>4</v>
      </c>
      <c r="QG87" s="308"/>
      <c r="QH87" s="186">
        <v>0</v>
      </c>
      <c r="QI87" s="187">
        <f>(($F$19-$Z$32)*($F$19-$AD$32))/(($V$32-$Z$32)*($V$32-$AD$32))</f>
        <v>-1.369896937146175E-2</v>
      </c>
      <c r="QJ87" s="187">
        <f>(($F$19-$V$32)*($F$19-$AD$32))/(($Z$32-$V$32)*($Z$32-$AD$32))</f>
        <v>5.5590709827260852E-2</v>
      </c>
      <c r="QK87" s="187">
        <f>(($F$19-$V$32)*($F$19-$Z$32))/(($AD$32-$V$32)*($AD$32-$Z$32))</f>
        <v>0.95810825954420087</v>
      </c>
      <c r="QL87" s="97">
        <f>QI87*$X$31+QJ87*$AB$31+QK87*$AF$32</f>
        <v>-189.16305773987514</v>
      </c>
      <c r="QM87" s="186">
        <f>$V$32</f>
        <v>249</v>
      </c>
      <c r="QN87" s="186">
        <f>$AF$32</f>
        <v>-186.91</v>
      </c>
      <c r="QO87" s="188">
        <f t="shared" si="567"/>
        <v>3.1295751246212158E-2</v>
      </c>
      <c r="QP87" s="34"/>
      <c r="QQ87" s="184">
        <v>4</v>
      </c>
      <c r="QR87" s="185">
        <v>4</v>
      </c>
      <c r="QS87" s="308"/>
      <c r="QT87" s="186">
        <v>0</v>
      </c>
      <c r="QU87" s="187">
        <f>(($F$19-$AT$32)*($F$19-$AX$32))/(($AP$32-$AT$32)*($AP$32-$AX$32))</f>
        <v>-0.11842090994203062</v>
      </c>
      <c r="QV87" s="187">
        <f>(($F$19-$AP$32)*($F$19-$AX$32))/(($AT$32-$AP$32)*($AT$32-$AX$32))</f>
        <v>0.62213270901688233</v>
      </c>
      <c r="QW87" s="187">
        <f>(($F$19-$AP$32)*($F$19-$AT$32))/(($AX$32-$AP$32)*($AX$32-$AT$32))</f>
        <v>0.4962882009251483</v>
      </c>
      <c r="QX87" s="97">
        <f>QU87*$AR$31+QV87*$AV$31+QW87*$AZ$32</f>
        <v>-84.956280344755697</v>
      </c>
      <c r="QY87" s="186">
        <f>$AP$32</f>
        <v>18.22</v>
      </c>
      <c r="QZ87" s="186">
        <f>$AZ$32</f>
        <v>-59.44</v>
      </c>
      <c r="RA87" s="188">
        <f t="shared" si="568"/>
        <v>6.9682900145538657E-2</v>
      </c>
    </row>
    <row r="88" spans="15:469" ht="15" customHeight="1"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83"/>
      <c r="AB88" s="183"/>
      <c r="AC88" s="183"/>
      <c r="AD88" s="183"/>
      <c r="AE88" s="183"/>
      <c r="AF88" s="183"/>
      <c r="AG88" s="183"/>
      <c r="AH88" s="183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83"/>
      <c r="AV88" s="183"/>
      <c r="AW88" s="183"/>
      <c r="AX88" s="183"/>
      <c r="AY88" s="183"/>
      <c r="AZ88" s="183"/>
      <c r="BA88" s="183"/>
      <c r="BB88" s="183"/>
      <c r="BC88" s="183"/>
      <c r="QE88" s="191">
        <v>5</v>
      </c>
      <c r="QF88" s="192">
        <v>1</v>
      </c>
      <c r="QG88" s="295" t="s">
        <v>13</v>
      </c>
      <c r="QH88" s="15">
        <v>60</v>
      </c>
      <c r="QI88" s="193">
        <f>(($F$22-$Z$5)*($F$22-$AD$5))/(($V$5-$Z$5)*($V$5-$AD$5))</f>
        <v>0</v>
      </c>
      <c r="QJ88" s="193">
        <f>(($F$22-$V$5)*($F$22-$AD$5))/(($Z$5-$V$5)*($Z$5-$AD$5))</f>
        <v>0</v>
      </c>
      <c r="QK88" s="193">
        <f>(($F$22-$V$5)*($F$22-$Z$5))/(($AD$5-$V$5)*($AD$5-$Z$5))</f>
        <v>1</v>
      </c>
      <c r="QL88" s="98">
        <f>QI88*$X$5+QJ88*$AB$5+QK88*$AF$5</f>
        <v>326</v>
      </c>
      <c r="QM88" s="194">
        <f>$V$5</f>
        <v>458.5</v>
      </c>
      <c r="QN88" s="194">
        <f>$AF$5</f>
        <v>326</v>
      </c>
      <c r="QO88" s="195">
        <f t="shared" ref="QO88:QO115" si="569">ABS($F$23/QL88)</f>
        <v>0</v>
      </c>
      <c r="QP88" s="34"/>
      <c r="QQ88" s="191">
        <v>5</v>
      </c>
      <c r="QR88" s="192">
        <v>1</v>
      </c>
      <c r="QS88" s="295" t="s">
        <v>13</v>
      </c>
      <c r="QT88" s="15">
        <v>60</v>
      </c>
      <c r="QU88" s="193">
        <f>(($F$22-$AT$5)*($F$22-$AX$5))/(($AP$5-$AT$5)*($AP$5-$AX$5))</f>
        <v>0</v>
      </c>
      <c r="QV88" s="193">
        <f>(($F$22-$AP$5)*($F$22-$AX$5))/(($AT$5-$AP$5)*($AT$5-$AX$5))</f>
        <v>0</v>
      </c>
      <c r="QW88" s="193">
        <f>(($F$22-$AP$5)*($F$22-$AT$5))/(($AX$5-$AP$5)*($AX$5-$AT$5))</f>
        <v>1</v>
      </c>
      <c r="QX88" s="98">
        <f>QU88*$AR$5+QV88*$AV$5+QW88*$AZ$5</f>
        <v>297.12</v>
      </c>
      <c r="QY88" s="194">
        <f>$AP$5</f>
        <v>163.95</v>
      </c>
      <c r="QZ88" s="194">
        <f>$AZ$5</f>
        <v>297.12</v>
      </c>
      <c r="RA88" s="195">
        <f t="shared" ref="RA88:RA115" si="570">ABS($F$23/QX88)</f>
        <v>0</v>
      </c>
    </row>
    <row r="89" spans="15:469"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216"/>
      <c r="AD89" s="216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216"/>
      <c r="AX89" s="216"/>
      <c r="AY89" s="122"/>
      <c r="AZ89" s="122"/>
      <c r="BA89" s="122"/>
      <c r="BB89" s="183"/>
      <c r="BC89" s="183"/>
      <c r="QE89" s="159">
        <v>5</v>
      </c>
      <c r="QF89" s="162">
        <v>2</v>
      </c>
      <c r="QG89" s="296"/>
      <c r="QH89" s="12">
        <v>60</v>
      </c>
      <c r="QI89" s="161">
        <f>(($F$22-$Z$12)*($F$22-$AD$12))/(($V$12-$Z$12)*($V$12-$AD$12))</f>
        <v>0</v>
      </c>
      <c r="QJ89" s="161">
        <f>(($F$22-$V$12)*($F$22-$AD$12))/(($Z$12-$V$12)*($Z$12-$AD$12))</f>
        <v>0</v>
      </c>
      <c r="QK89" s="161">
        <f>(($F$22-$V$12)*($F$22-$Z$12))/(($AD$12-$V$12)*($AD$12-$Z$12))</f>
        <v>1</v>
      </c>
      <c r="QL89" s="92">
        <f>QI89*$X$12+QJ89*$AB$12+QK89*$AF$12</f>
        <v>326</v>
      </c>
      <c r="QM89" s="16">
        <f>$V$12</f>
        <v>-338.33</v>
      </c>
      <c r="QN89" s="16">
        <f>$AF$12</f>
        <v>326</v>
      </c>
      <c r="QO89" s="167">
        <f t="shared" si="569"/>
        <v>0</v>
      </c>
      <c r="QP89" s="34"/>
      <c r="QQ89" s="159">
        <v>5</v>
      </c>
      <c r="QR89" s="162">
        <v>2</v>
      </c>
      <c r="QS89" s="296"/>
      <c r="QT89" s="12">
        <v>60</v>
      </c>
      <c r="QU89" s="161">
        <f>(($F$22-$AT$12)*($F$22-$AX$12))/(($AP$12-$AT$12)*($AP$12-$AX$12))</f>
        <v>0</v>
      </c>
      <c r="QV89" s="161">
        <f>(($F$22-$AP$12)*($F$22-$AX$12))/(($AT$12-$AP$12)*($AT$12-$AX$12))</f>
        <v>0</v>
      </c>
      <c r="QW89" s="161">
        <f>(($F$22-$AP$12)*($F$22-$AT$12))/(($AX$12-$AP$12)*($AX$12-$AT$12))</f>
        <v>1</v>
      </c>
      <c r="QX89" s="92">
        <f>QU89*$AR$12+QV89*$AV$12+QW89*$AZ$12</f>
        <v>297.12</v>
      </c>
      <c r="QY89" s="16">
        <f>$AP$12</f>
        <v>-91.09</v>
      </c>
      <c r="QZ89" s="16">
        <f>$AZ$12</f>
        <v>297.12</v>
      </c>
      <c r="RA89" s="167">
        <f t="shared" si="570"/>
        <v>0</v>
      </c>
    </row>
    <row r="90" spans="15:469"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208"/>
      <c r="AB90" s="217"/>
      <c r="AC90" s="217"/>
      <c r="AD90" s="217"/>
      <c r="AE90" s="217"/>
      <c r="AF90" s="217"/>
      <c r="AG90" s="34"/>
      <c r="AH90" s="34"/>
      <c r="AI90" s="122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/>
      <c r="AT90" s="122"/>
      <c r="AU90" s="208"/>
      <c r="AV90" s="217"/>
      <c r="AW90" s="217"/>
      <c r="AX90" s="217"/>
      <c r="AY90" s="217"/>
      <c r="AZ90" s="217"/>
      <c r="BA90" s="34"/>
      <c r="BB90" s="183"/>
      <c r="BC90" s="183"/>
      <c r="QE90" s="159">
        <v>5</v>
      </c>
      <c r="QF90" s="162">
        <v>3</v>
      </c>
      <c r="QG90" s="296"/>
      <c r="QH90" s="12">
        <v>60</v>
      </c>
      <c r="QI90" s="161">
        <f>(($F$22-$Z$19)*($F$22-$AD$19))/(($V$19-$Z$19)*($V$19-$AD$19))</f>
        <v>0</v>
      </c>
      <c r="QJ90" s="161">
        <f>(($F$22-$V$19)*($F$22-$AD$19))/(($Z$19-$V$19)*($Z$19-$AD$19))</f>
        <v>0</v>
      </c>
      <c r="QK90" s="161">
        <f>(($F$22-$V$19)*($F$22-$Z$19))/(($AD$19-$V$19)*($AD$19-$Z$19))</f>
        <v>1</v>
      </c>
      <c r="QL90" s="92">
        <f>QI90*$X$19+QJ90*$AB$19+QK90*$AF$19</f>
        <v>-597.79999999999995</v>
      </c>
      <c r="QM90" s="16">
        <f>$V$19</f>
        <v>-338.33</v>
      </c>
      <c r="QN90" s="16">
        <f>$AF$19</f>
        <v>-597.79999999999995</v>
      </c>
      <c r="QO90" s="167">
        <f t="shared" si="569"/>
        <v>0</v>
      </c>
      <c r="QP90" s="34"/>
      <c r="QQ90" s="159">
        <v>5</v>
      </c>
      <c r="QR90" s="162">
        <v>3</v>
      </c>
      <c r="QS90" s="296"/>
      <c r="QT90" s="12">
        <v>60</v>
      </c>
      <c r="QU90" s="161">
        <f>(($F$22-$AT$19)*($F$22-$AX$19))/(($AP$19-$AT$19)*($AP$19-$AX$19))</f>
        <v>0</v>
      </c>
      <c r="QV90" s="161">
        <f>(($F$22-$AP$19)*($F$22-$AX$19))/(($AT$19-$AP$19)*($AT$19-$AX$19))</f>
        <v>0</v>
      </c>
      <c r="QW90" s="161">
        <f>(($F$22-$AP$19)*($F$22-$AT$19))/(($AX$19-$AP$19)*($AX$19-$AT$19))</f>
        <v>1</v>
      </c>
      <c r="QX90" s="92">
        <f>QU90*$AR$19+QV90*$AV$19+QW90*$AZ$19</f>
        <v>-534.79999999999995</v>
      </c>
      <c r="QY90" s="16">
        <f>$AP$19</f>
        <v>-91.09</v>
      </c>
      <c r="QZ90" s="16">
        <f>$AZ$19</f>
        <v>-534.79999999999995</v>
      </c>
      <c r="RA90" s="167">
        <f t="shared" si="570"/>
        <v>0</v>
      </c>
    </row>
    <row r="91" spans="15:469" ht="15" customHeight="1"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208"/>
      <c r="AB91" s="217"/>
      <c r="AC91" s="217"/>
      <c r="AD91" s="217"/>
      <c r="AE91" s="217"/>
      <c r="AF91" s="217"/>
      <c r="AG91" s="34"/>
      <c r="AH91" s="34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208"/>
      <c r="AV91" s="217"/>
      <c r="AW91" s="217"/>
      <c r="AX91" s="217"/>
      <c r="AY91" s="217"/>
      <c r="AZ91" s="217"/>
      <c r="BA91" s="34"/>
      <c r="BB91" s="183"/>
      <c r="BC91" s="183"/>
      <c r="QE91" s="159">
        <v>5</v>
      </c>
      <c r="QF91" s="162">
        <v>4</v>
      </c>
      <c r="QG91" s="296"/>
      <c r="QH91" s="12">
        <v>60</v>
      </c>
      <c r="QI91" s="161">
        <f>(($F$22-$Z$26)*($F$22-$AD$26))/(($V$26-$Z$26)*($V$26-$AD$26))</f>
        <v>0</v>
      </c>
      <c r="QJ91" s="161">
        <f>(($F$22-$V$26)*($F$22-$AD$26))/(($Z$26-$V$26)*($Z$26-$AD$26))</f>
        <v>0</v>
      </c>
      <c r="QK91" s="161">
        <f>(($F$22-$V$26)*($F$22-$Z$26))/(($AD$26-$V$26)*($AD$26-$Z$26))</f>
        <v>1</v>
      </c>
      <c r="QL91" s="92">
        <f>QI91*$X$26+QJ91*$AB$26+QK91*$AF$26</f>
        <v>-597.79999999999995</v>
      </c>
      <c r="QM91" s="16">
        <f>$V$26</f>
        <v>458.5</v>
      </c>
      <c r="QN91" s="16">
        <f>$AF$26</f>
        <v>-597.79999999999995</v>
      </c>
      <c r="QO91" s="167">
        <f t="shared" si="569"/>
        <v>0</v>
      </c>
      <c r="QP91" s="34"/>
      <c r="QQ91" s="159">
        <v>5</v>
      </c>
      <c r="QR91" s="162">
        <v>4</v>
      </c>
      <c r="QS91" s="296"/>
      <c r="QT91" s="12">
        <v>60</v>
      </c>
      <c r="QU91" s="161">
        <f>(($F$22-$AT$26)*($F$22-$AX$26))/(($AP$26-$AT$26)*($AP$26-$AX$26))</f>
        <v>0</v>
      </c>
      <c r="QV91" s="161">
        <f>(($F$22-$AP$26)*($F$22-$AX$26))/(($AT$26-$AP$26)*($AT$26-$AX$26))</f>
        <v>0</v>
      </c>
      <c r="QW91" s="161">
        <f>(($F$22-$AP$26)*($F$22-$AT$26))/(($AX$26-$AP$26)*($AX$26-$AT$26))</f>
        <v>1</v>
      </c>
      <c r="QX91" s="92">
        <f>QU91*$AR$26+QV91*$AV$26+QW91*$AZ$26</f>
        <v>-534.79999999999995</v>
      </c>
      <c r="QY91" s="16">
        <f>$AP$26</f>
        <v>163.95</v>
      </c>
      <c r="QZ91" s="16">
        <f>$AZ$26</f>
        <v>-534.79999999999995</v>
      </c>
      <c r="RA91" s="167">
        <f t="shared" si="570"/>
        <v>0</v>
      </c>
    </row>
    <row r="92" spans="15:469" ht="15" customHeight="1"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208"/>
      <c r="AB92" s="217"/>
      <c r="AC92" s="217"/>
      <c r="AD92" s="217"/>
      <c r="AE92" s="217"/>
      <c r="AF92" s="217"/>
      <c r="AG92" s="34"/>
      <c r="AH92" s="34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208"/>
      <c r="AV92" s="217"/>
      <c r="AW92" s="217"/>
      <c r="AX92" s="217"/>
      <c r="AY92" s="217"/>
      <c r="AZ92" s="217"/>
      <c r="BA92" s="34"/>
      <c r="BB92" s="183"/>
      <c r="BC92" s="183"/>
      <c r="QE92" s="159">
        <v>5</v>
      </c>
      <c r="QF92" s="162">
        <v>1</v>
      </c>
      <c r="QG92" s="297" t="s">
        <v>15</v>
      </c>
      <c r="QH92" s="12">
        <v>120</v>
      </c>
      <c r="QI92" s="161">
        <f>(($F$22-$Z$6)*($F$22-$AD$6))/(($V$6-$Z$6)*($V$6-$AD$6))</f>
        <v>0</v>
      </c>
      <c r="QJ92" s="161">
        <f>(($F$22-$V$6)*($F$22-$AD$6))/(($Z$6-$V$6)*($Z$6-$AD$6))</f>
        <v>0</v>
      </c>
      <c r="QK92" s="161">
        <f>(($F$22-$V$6)*($F$22-$Z$6))/(($AD$6-$V$6)*($AD$6-$Z$6))</f>
        <v>1</v>
      </c>
      <c r="QL92" s="92">
        <f>QI92*$X$6+QJ92*$AB$6+QK92*$AF$6</f>
        <v>247.2</v>
      </c>
      <c r="QM92" s="16">
        <f>$V$6</f>
        <v>510.42</v>
      </c>
      <c r="QN92" s="16">
        <f>$AF$6</f>
        <v>247.2</v>
      </c>
      <c r="QO92" s="167">
        <f t="shared" si="569"/>
        <v>0</v>
      </c>
      <c r="QP92" s="34"/>
      <c r="QQ92" s="159">
        <v>5</v>
      </c>
      <c r="QR92" s="162">
        <v>1</v>
      </c>
      <c r="QS92" s="297" t="s">
        <v>15</v>
      </c>
      <c r="QT92" s="12">
        <v>120</v>
      </c>
      <c r="QU92" s="161">
        <f>(($F$22-$AT$6)*($F$22-$AX$6))/(($AP$6-$AT$6)*($AP$6-$AX$6))</f>
        <v>0</v>
      </c>
      <c r="QV92" s="161">
        <f>(($F$22-$AP$6)*($F$22-$AX$6))/(($AT$6-$AP$6)*($AT$6-$AX$6))</f>
        <v>0</v>
      </c>
      <c r="QW92" s="161">
        <f>(($F$22-$AP$6)*($F$22-$AT$6))/(($AX$6-$AP$6)*($AX$6-$AT$6))</f>
        <v>1</v>
      </c>
      <c r="QX92" s="92">
        <f>QU92*$AR$6+QV92*$AV$6+QW92*$AZ$6</f>
        <v>178.26</v>
      </c>
      <c r="QY92" s="16">
        <f>$AP$6</f>
        <v>200.39</v>
      </c>
      <c r="QZ92" s="16">
        <f>$AZ$6</f>
        <v>178.26</v>
      </c>
      <c r="RA92" s="167">
        <f t="shared" si="570"/>
        <v>0</v>
      </c>
    </row>
    <row r="93" spans="15:469"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208"/>
      <c r="AB93" s="217"/>
      <c r="AC93" s="217"/>
      <c r="AD93" s="217"/>
      <c r="AE93" s="217"/>
      <c r="AF93" s="217"/>
      <c r="AG93" s="34"/>
      <c r="AH93" s="34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208"/>
      <c r="AV93" s="217"/>
      <c r="AW93" s="217"/>
      <c r="AX93" s="217"/>
      <c r="AY93" s="217"/>
      <c r="AZ93" s="217"/>
      <c r="BA93" s="34"/>
      <c r="BB93" s="183"/>
      <c r="BC93" s="183"/>
      <c r="QE93" s="159">
        <v>5</v>
      </c>
      <c r="QF93" s="162">
        <v>2</v>
      </c>
      <c r="QG93" s="297"/>
      <c r="QH93" s="12">
        <v>120</v>
      </c>
      <c r="QI93" s="161">
        <f>(($F$22-$Z$13)*($F$22-$AD$13))/(($V$13-$Z$13)*($V$13-$AD$13))</f>
        <v>0</v>
      </c>
      <c r="QJ93" s="161">
        <f>(($F$22-$V$13)*($F$22-$AD$13))/(($Z$13-$V$13)*($Z$13-$AD$13))</f>
        <v>0</v>
      </c>
      <c r="QK93" s="161">
        <f>(($F$22-$V$13)*($F$22-$Z$13))/(($AD$13-$V$13)*($AD$13-$Z$13))</f>
        <v>1</v>
      </c>
      <c r="QL93" s="92">
        <f>QI93*$X$13+QJ93*$AB$13+QK93*$AF$13</f>
        <v>247.2</v>
      </c>
      <c r="QM93" s="16">
        <f>$V$13</f>
        <v>-274.87</v>
      </c>
      <c r="QN93" s="16">
        <f>$AF$13</f>
        <v>247.2</v>
      </c>
      <c r="QO93" s="167">
        <f t="shared" si="569"/>
        <v>0</v>
      </c>
      <c r="QP93" s="34"/>
      <c r="QQ93" s="159">
        <v>5</v>
      </c>
      <c r="QR93" s="162">
        <v>2</v>
      </c>
      <c r="QS93" s="297"/>
      <c r="QT93" s="12">
        <v>120</v>
      </c>
      <c r="QU93" s="161">
        <f>(($F$22-$AT$13)*($F$22-$AX$13))/(($AP$13-$AT$13)*($AP$13-$AX$13))</f>
        <v>0</v>
      </c>
      <c r="QV93" s="161">
        <f>(($F$22-$AP$13)*($F$22-$AX$13))/(($AT$13-$AP$13)*($AT$13-$AX$13))</f>
        <v>0</v>
      </c>
      <c r="QW93" s="161">
        <f>(($F$22-$AP$13)*($F$22-$AT$13))/(($AX$13-$AP$13)*($AX$13-$AT$13))</f>
        <v>1</v>
      </c>
      <c r="QX93" s="92">
        <f>QU93*$AR$13+QV93*$AV$13+QW93*$AZ$13</f>
        <v>178.26</v>
      </c>
      <c r="QY93" s="16">
        <f>$AP$13</f>
        <v>-54.65</v>
      </c>
      <c r="QZ93" s="16">
        <f>$AZ$13</f>
        <v>178.26</v>
      </c>
      <c r="RA93" s="167">
        <f t="shared" si="570"/>
        <v>0</v>
      </c>
    </row>
    <row r="94" spans="15:469"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208"/>
      <c r="AB94" s="217"/>
      <c r="AC94" s="217"/>
      <c r="AD94" s="217"/>
      <c r="AE94" s="217"/>
      <c r="AF94" s="217"/>
      <c r="AG94" s="34"/>
      <c r="AH94" s="34"/>
      <c r="AI94" s="122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/>
      <c r="AT94" s="122"/>
      <c r="AU94" s="208"/>
      <c r="AV94" s="217"/>
      <c r="AW94" s="217"/>
      <c r="AX94" s="217"/>
      <c r="AY94" s="217"/>
      <c r="AZ94" s="217"/>
      <c r="BA94" s="34"/>
      <c r="BB94" s="183"/>
      <c r="BC94" s="183"/>
      <c r="QE94" s="159">
        <v>5</v>
      </c>
      <c r="QF94" s="162">
        <v>3</v>
      </c>
      <c r="QG94" s="297"/>
      <c r="QH94" s="12">
        <v>120</v>
      </c>
      <c r="QI94" s="161">
        <f>(($F$22-$Z$20)*($F$22-$AD$20))/(($V$20-$Z$20)*($V$20-$AD$20))</f>
        <v>0</v>
      </c>
      <c r="QJ94" s="161">
        <f>(($F$22-$V$20)*($F$22-$AD$20))/(($Z$20-$V$20)*($Z$20-$AD$20))</f>
        <v>0</v>
      </c>
      <c r="QK94" s="161">
        <f>(($F$22-$V$20)*($F$22-$Z$20))/(($AD$20-$V$20)*($AD$20-$Z$20))</f>
        <v>1</v>
      </c>
      <c r="QL94" s="92">
        <f>QI94*$X$20+QJ94*$AB$20+QK94*$AF$20</f>
        <v>-651.20000000000005</v>
      </c>
      <c r="QM94" s="16">
        <f>$V$20</f>
        <v>-274.87</v>
      </c>
      <c r="QN94" s="16">
        <f>$AF$20</f>
        <v>-651.20000000000005</v>
      </c>
      <c r="QO94" s="167">
        <f t="shared" si="569"/>
        <v>0</v>
      </c>
      <c r="QP94" s="34"/>
      <c r="QQ94" s="159">
        <v>5</v>
      </c>
      <c r="QR94" s="162">
        <v>3</v>
      </c>
      <c r="QS94" s="297"/>
      <c r="QT94" s="12">
        <v>120</v>
      </c>
      <c r="QU94" s="161">
        <f>(($F$22-$AT$20)*($F$22-$AX$20))/(($AP$20-$AT$20)*($AP$20-$AX$20))</f>
        <v>0</v>
      </c>
      <c r="QV94" s="161">
        <f>(($F$22-$AP$20)*($F$22-$AX$20))/(($AT$20-$AP$20)*($AT$20-$AX$20))</f>
        <v>0</v>
      </c>
      <c r="QW94" s="161">
        <f>(($F$22-$AP$20)*($F$22-$AT$20))/(($AX$20-$AP$20)*($AX$20-$AT$20))</f>
        <v>1</v>
      </c>
      <c r="QX94" s="92">
        <f>QU94*$AR$20+QV94*$AV$20+QW94*$AZ$20</f>
        <v>-653.65</v>
      </c>
      <c r="QY94" s="16">
        <f>$AP$20</f>
        <v>-54.65</v>
      </c>
      <c r="QZ94" s="16">
        <f>$AZ$20</f>
        <v>-653.65</v>
      </c>
      <c r="RA94" s="167">
        <f t="shared" si="570"/>
        <v>0</v>
      </c>
    </row>
    <row r="95" spans="15:469" ht="15" customHeight="1"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208"/>
      <c r="AB95" s="217"/>
      <c r="AC95" s="217"/>
      <c r="AD95" s="217"/>
      <c r="AE95" s="217"/>
      <c r="AF95" s="217"/>
      <c r="AG95" s="34"/>
      <c r="AH95" s="34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208"/>
      <c r="AV95" s="217"/>
      <c r="AW95" s="217"/>
      <c r="AX95" s="217"/>
      <c r="AY95" s="217"/>
      <c r="AZ95" s="217"/>
      <c r="BA95" s="34"/>
      <c r="BB95" s="183"/>
      <c r="BC95" s="183"/>
      <c r="QE95" s="159">
        <v>5</v>
      </c>
      <c r="QF95" s="162">
        <v>4</v>
      </c>
      <c r="QG95" s="297"/>
      <c r="QH95" s="12">
        <v>120</v>
      </c>
      <c r="QI95" s="161">
        <f>(($F$22-$Z$27)*($F$22-$AD$27))/(($V$27-$Z$27)*($V$27-$AD$27))</f>
        <v>0</v>
      </c>
      <c r="QJ95" s="161">
        <f>(($F$22-$V$27)*($F$22-$AD$27))/(($Z$27-$V$27)*($Z$27-$AD$27))</f>
        <v>0</v>
      </c>
      <c r="QK95" s="161">
        <f>(($F$22-$V$27)*($F$22-$Z$27))/(($AD$27-$V$27)*($AD$27-$Z$27))</f>
        <v>1</v>
      </c>
      <c r="QL95" s="92">
        <f>QI95*$X$27+QJ95*$AB$27+QK95*$AF$27</f>
        <v>-651.20000000000005</v>
      </c>
      <c r="QM95" s="16">
        <f>$V$27</f>
        <v>510.42</v>
      </c>
      <c r="QN95" s="16">
        <f>$AF$27</f>
        <v>-651.20000000000005</v>
      </c>
      <c r="QO95" s="167">
        <f t="shared" si="569"/>
        <v>0</v>
      </c>
      <c r="QP95" s="34"/>
      <c r="QQ95" s="159">
        <v>5</v>
      </c>
      <c r="QR95" s="162">
        <v>4</v>
      </c>
      <c r="QS95" s="297"/>
      <c r="QT95" s="12">
        <v>120</v>
      </c>
      <c r="QU95" s="161">
        <f>(($F$22-$AT$27)*($F$22-$AX$27))/(($AP$27-$AT$27)*($AP$27-$AX$27))</f>
        <v>0</v>
      </c>
      <c r="QV95" s="161">
        <f>(($F$22-$AP$27)*($F$22-$AX$27))/(($AT$27-$AP$27)*($AT$27-$AX$27))</f>
        <v>0</v>
      </c>
      <c r="QW95" s="161">
        <f>(($F$22-$AP$27)*($F$22-$AT$27))/(($AX$27-$AP$27)*($AX$27-$AT$27))</f>
        <v>1</v>
      </c>
      <c r="QX95" s="92">
        <f>QU95*$AR$27+QV95*$AV$27+QW95*$AZ$27</f>
        <v>-653.65</v>
      </c>
      <c r="QY95" s="16">
        <f>$AP$27</f>
        <v>200.39</v>
      </c>
      <c r="QZ95" s="16">
        <f>$AZ$27</f>
        <v>-653.65</v>
      </c>
      <c r="RA95" s="167">
        <f t="shared" si="570"/>
        <v>0</v>
      </c>
    </row>
    <row r="96" spans="15:469" ht="15" customHeight="1"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208"/>
      <c r="AB96" s="217"/>
      <c r="AC96" s="217"/>
      <c r="AD96" s="217"/>
      <c r="AE96" s="217"/>
      <c r="AF96" s="217"/>
      <c r="AG96" s="34"/>
      <c r="AH96" s="34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208"/>
      <c r="AV96" s="217"/>
      <c r="AW96" s="217"/>
      <c r="AX96" s="217"/>
      <c r="AY96" s="217"/>
      <c r="AZ96" s="217"/>
      <c r="BA96" s="34"/>
      <c r="BB96" s="183"/>
      <c r="BC96" s="183"/>
      <c r="QE96" s="159">
        <v>5</v>
      </c>
      <c r="QF96" s="162">
        <v>1</v>
      </c>
      <c r="QG96" s="309" t="s">
        <v>17</v>
      </c>
      <c r="QH96" s="12">
        <v>180</v>
      </c>
      <c r="QI96" s="161">
        <f>(($F$22-$Z$7)*($F$22-$AD$7))/(($V$7-$Z$7)*($V$7-$AD$7))</f>
        <v>0</v>
      </c>
      <c r="QJ96" s="161">
        <f>(($F$22-$V$7)*($F$22-$AD$7))/(($Z$7-$V$7)*($Z$7-$AD$7))</f>
        <v>0</v>
      </c>
      <c r="QK96" s="161">
        <f>(($F$22-$V$7)*($F$22-$Z$7))/(($AD$7-$V$7)*($AD$7-$Z$7))</f>
        <v>1</v>
      </c>
      <c r="QL96" s="92">
        <f>QI96*$X$7+QJ96*$AB$7+QK96*$AF$7</f>
        <v>162.80000000000001</v>
      </c>
      <c r="QM96" s="16">
        <f>$V$7</f>
        <v>562.66999999999996</v>
      </c>
      <c r="QN96" s="16">
        <f>$AF$7</f>
        <v>162.80000000000001</v>
      </c>
      <c r="QO96" s="167">
        <f t="shared" si="569"/>
        <v>0</v>
      </c>
      <c r="QP96" s="34"/>
      <c r="QQ96" s="159">
        <v>5</v>
      </c>
      <c r="QR96" s="162">
        <v>1</v>
      </c>
      <c r="QS96" s="309" t="s">
        <v>17</v>
      </c>
      <c r="QT96" s="12">
        <v>180</v>
      </c>
      <c r="QU96" s="161">
        <f>(($F$22-$AT$7)*($F$22-$AX$7))/(($AP$7-$AT$7)*($AP$7-$AX$7))</f>
        <v>0</v>
      </c>
      <c r="QV96" s="161">
        <f>(($F$22-$AP$7)*($F$22-$AX$7))/(($AT$7-$AP$7)*($AT$7-$AX$7))</f>
        <v>0</v>
      </c>
      <c r="QW96" s="161">
        <f>(($F$22-$AP$7)*($F$22-$AT$7))/(($AX$7-$AP$7)*($AX$7-$AT$7))</f>
        <v>1</v>
      </c>
      <c r="QX96" s="92">
        <f>QU96*$AR$7+QV96*$AV$7+QW96*$AZ$7</f>
        <v>59.41</v>
      </c>
      <c r="QY96" s="16">
        <f>$AP$7</f>
        <v>236.82</v>
      </c>
      <c r="QZ96" s="16">
        <f>$AZ$7</f>
        <v>59.41</v>
      </c>
      <c r="RA96" s="167">
        <f t="shared" si="570"/>
        <v>0</v>
      </c>
    </row>
    <row r="97" spans="15:469"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208"/>
      <c r="AB97" s="217"/>
      <c r="AC97" s="217"/>
      <c r="AD97" s="217"/>
      <c r="AE97" s="217"/>
      <c r="AF97" s="217"/>
      <c r="AG97" s="34"/>
      <c r="AH97" s="34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208"/>
      <c r="AV97" s="217"/>
      <c r="AW97" s="217"/>
      <c r="AX97" s="217"/>
      <c r="AY97" s="217"/>
      <c r="AZ97" s="217"/>
      <c r="BA97" s="34"/>
      <c r="BB97" s="183"/>
      <c r="BC97" s="183"/>
      <c r="QE97" s="159">
        <v>5</v>
      </c>
      <c r="QF97" s="162">
        <v>2</v>
      </c>
      <c r="QG97" s="309"/>
      <c r="QH97" s="12">
        <v>180</v>
      </c>
      <c r="QI97" s="161">
        <f>(($F$22-$Z$14)*($F$22-$AD$14))/(($V$14-$Z$14)*($V$14-$AD$14))</f>
        <v>0</v>
      </c>
      <c r="QJ97" s="161">
        <f>(($F$22-$V$14)*($F$22-$AD$14))/(($Z$14-$V$14)*($Z$14-$AD$14))</f>
        <v>0</v>
      </c>
      <c r="QK97" s="161">
        <f>(($F$22-$V$14)*($F$22-$Z$14))/(($AD$14-$V$14)*($AD$14-$Z$14))</f>
        <v>1</v>
      </c>
      <c r="QL97" s="92">
        <f>QI97*$X$14+QJ97*$AB$14+QK97*$AF$14</f>
        <v>162.80000000000001</v>
      </c>
      <c r="QM97" s="16">
        <f>$V$14</f>
        <v>-210.54</v>
      </c>
      <c r="QN97" s="16">
        <f>$AF$14</f>
        <v>162.80000000000001</v>
      </c>
      <c r="QO97" s="167">
        <f t="shared" si="569"/>
        <v>0</v>
      </c>
      <c r="QP97" s="34"/>
      <c r="QQ97" s="159">
        <v>5</v>
      </c>
      <c r="QR97" s="162">
        <v>2</v>
      </c>
      <c r="QS97" s="309"/>
      <c r="QT97" s="12">
        <v>180</v>
      </c>
      <c r="QU97" s="161">
        <f>(($F$22-$AT$14)*($F$22-$AX$14))/(($AP$14-$AT$14)*($AP$14-$AX$14))</f>
        <v>0</v>
      </c>
      <c r="QV97" s="161">
        <f>(($F$22-$AP$14)*($F$22-$AX$14))/(($AT$14-$AP$14)*($AT$14-$AX$14))</f>
        <v>0</v>
      </c>
      <c r="QW97" s="161">
        <f>(($F$22-$AP$14)*($F$22-$AT$14))/(($AX$14-$AP$14)*($AX$14-$AT$14))</f>
        <v>1</v>
      </c>
      <c r="QX97" s="92">
        <f>QU97*$AR$14+QV97*$AV$14+QW97*$AZ$14</f>
        <v>59.41</v>
      </c>
      <c r="QY97" s="16">
        <f>$AP$14</f>
        <v>-18.22</v>
      </c>
      <c r="QZ97" s="16">
        <f>$AZ$14</f>
        <v>59.41</v>
      </c>
      <c r="RA97" s="167">
        <f t="shared" si="570"/>
        <v>0</v>
      </c>
    </row>
    <row r="98" spans="15:469"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208"/>
      <c r="AB98" s="217"/>
      <c r="AC98" s="217"/>
      <c r="AD98" s="217"/>
      <c r="AE98" s="217"/>
      <c r="AF98" s="217"/>
      <c r="AG98" s="34"/>
      <c r="AH98" s="34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208"/>
      <c r="AV98" s="217"/>
      <c r="AW98" s="217"/>
      <c r="AX98" s="217"/>
      <c r="AY98" s="217"/>
      <c r="AZ98" s="217"/>
      <c r="BA98" s="34"/>
      <c r="BB98" s="183"/>
      <c r="BC98" s="183"/>
      <c r="QE98" s="159">
        <v>5</v>
      </c>
      <c r="QF98" s="162">
        <v>3</v>
      </c>
      <c r="QG98" s="309"/>
      <c r="QH98" s="12">
        <v>180</v>
      </c>
      <c r="QI98" s="161">
        <f>(($F$22-$Z$21)*($F$22-$AD$21))/(($V$21-$Z$21)*($V$21-$AD$21))</f>
        <v>0</v>
      </c>
      <c r="QJ98" s="161">
        <f>(($F$22-$V$21)*($F$22-$AD$21))/(($Z$21-$V$21)*($Z$21-$AD$21))</f>
        <v>0</v>
      </c>
      <c r="QK98" s="161">
        <f>(($F$22-$V$21)*($F$22-$Z$21))/(($AD$21-$V$21)*($AD$21-$Z$21))</f>
        <v>1</v>
      </c>
      <c r="QL98" s="92">
        <f>QI98*$X$21+QJ98*$AB$21+QK98*$AF$21</f>
        <v>-704.4</v>
      </c>
      <c r="QM98" s="16">
        <f>$V$21</f>
        <v>-210.54</v>
      </c>
      <c r="QN98" s="16">
        <f>$AF$21</f>
        <v>-704.4</v>
      </c>
      <c r="QO98" s="167">
        <f t="shared" si="569"/>
        <v>0</v>
      </c>
      <c r="QP98" s="34"/>
      <c r="QQ98" s="159">
        <v>5</v>
      </c>
      <c r="QR98" s="162">
        <v>3</v>
      </c>
      <c r="QS98" s="309"/>
      <c r="QT98" s="12">
        <v>180</v>
      </c>
      <c r="QU98" s="161">
        <f>(($F$22-$AT$21)*($F$22-$AX$21))/(($AP$21-$AT$21)*($AP$21-$AX$21))</f>
        <v>0</v>
      </c>
      <c r="QV98" s="161">
        <f>(($F$22-$AP$21)*($F$22-$AX$21))/(($AT$21-$AP$21)*($AT$21-$AX$21))</f>
        <v>0</v>
      </c>
      <c r="QW98" s="161">
        <f>(($F$22-$AP$21)*($F$22-$AT$21))/(($AX$21-$AP$21)*($AX$21-$AT$21))</f>
        <v>1</v>
      </c>
      <c r="QX98" s="92">
        <f>QU98*$AR$21+QV98*$AV$21+QW98*$AZ$21</f>
        <v>-772.52</v>
      </c>
      <c r="QY98" s="16">
        <f>$AP$21</f>
        <v>-18.22</v>
      </c>
      <c r="QZ98" s="16">
        <f>$AZ$21</f>
        <v>-772.52</v>
      </c>
      <c r="RA98" s="167">
        <f t="shared" si="570"/>
        <v>0</v>
      </c>
    </row>
    <row r="99" spans="15:469" ht="15" customHeight="1"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208"/>
      <c r="AB99" s="217"/>
      <c r="AC99" s="217"/>
      <c r="AD99" s="217"/>
      <c r="AE99" s="217"/>
      <c r="AF99" s="217"/>
      <c r="AG99" s="34"/>
      <c r="AH99" s="34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208"/>
      <c r="AV99" s="217"/>
      <c r="AW99" s="217"/>
      <c r="AX99" s="217"/>
      <c r="AY99" s="217"/>
      <c r="AZ99" s="217"/>
      <c r="BA99" s="34"/>
      <c r="BB99" s="183"/>
      <c r="BC99" s="183"/>
      <c r="QE99" s="159">
        <v>5</v>
      </c>
      <c r="QF99" s="162">
        <v>4</v>
      </c>
      <c r="QG99" s="309"/>
      <c r="QH99" s="12">
        <v>180</v>
      </c>
      <c r="QI99" s="161">
        <f>(($F$22-$Z$28)*($F$22-$AD$28))/(($V$28-$Z$28)*($V$28-$AD$28))</f>
        <v>0</v>
      </c>
      <c r="QJ99" s="161">
        <f>(($F$22-$V$28)*($F$22-$AD$28))/(($Z$28-$V$28)*($Z$28-$AD$28))</f>
        <v>0</v>
      </c>
      <c r="QK99" s="161">
        <f>(($F$22-$V$28)*($F$22-$Z$28))/(($AD$28-$V$28)*($AD$28-$Z$28))</f>
        <v>1</v>
      </c>
      <c r="QL99" s="92">
        <f>QI99*$X$28+QJ99*$AB$28+QK99*$AF$28</f>
        <v>-704.4</v>
      </c>
      <c r="QM99" s="16">
        <f>$V$28</f>
        <v>562.66999999999996</v>
      </c>
      <c r="QN99" s="16">
        <f>$AF$28</f>
        <v>-704.4</v>
      </c>
      <c r="QO99" s="167">
        <f t="shared" si="569"/>
        <v>0</v>
      </c>
      <c r="QP99" s="34"/>
      <c r="QQ99" s="159">
        <v>5</v>
      </c>
      <c r="QR99" s="162">
        <v>4</v>
      </c>
      <c r="QS99" s="309"/>
      <c r="QT99" s="12">
        <v>180</v>
      </c>
      <c r="QU99" s="161">
        <f>(($F$22-$AT$28)*($F$22-$AX$28))/(($AP$28-$AT$28)*($AP$28-$AX$28))</f>
        <v>0</v>
      </c>
      <c r="QV99" s="161">
        <f>(($F$22-$AP$28)*($F$22-$AX$28))/(($AT$28-$AP$28)*($AT$28-$AX$28))</f>
        <v>0</v>
      </c>
      <c r="QW99" s="161">
        <f>(($F$22-$AP$28)*($F$22-$AT$28))/(($AX$28-$AP$28)*($AX$28-$AT$28))</f>
        <v>1</v>
      </c>
      <c r="QX99" s="92">
        <f>QU99*$AR$28+QV99*$AV$28+QW99*$AZ$28</f>
        <v>-772.52</v>
      </c>
      <c r="QY99" s="16">
        <f>$AP$28</f>
        <v>236.82</v>
      </c>
      <c r="QZ99" s="16">
        <f>$AZ$28</f>
        <v>-772.52</v>
      </c>
      <c r="RA99" s="167">
        <f t="shared" si="570"/>
        <v>0</v>
      </c>
    </row>
    <row r="100" spans="15:469" ht="15" customHeight="1"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208"/>
      <c r="AB100" s="217"/>
      <c r="AC100" s="217"/>
      <c r="AD100" s="217"/>
      <c r="AE100" s="217"/>
      <c r="AF100" s="217"/>
      <c r="AG100" s="34"/>
      <c r="AH100" s="34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208"/>
      <c r="AV100" s="217"/>
      <c r="AW100" s="217"/>
      <c r="AX100" s="217"/>
      <c r="AY100" s="217"/>
      <c r="AZ100" s="217"/>
      <c r="BA100" s="34"/>
      <c r="BB100" s="183"/>
      <c r="BC100" s="183"/>
      <c r="QE100" s="159">
        <v>5</v>
      </c>
      <c r="QF100" s="162">
        <v>1</v>
      </c>
      <c r="QG100" s="304" t="s">
        <v>18</v>
      </c>
      <c r="QH100" s="12">
        <v>-60</v>
      </c>
      <c r="QI100" s="161">
        <f>(($F$22-$Z$8)*($F$22-$AD$8))/(($V$8-$Z$8)*($V$8-$AD$8))</f>
        <v>0</v>
      </c>
      <c r="QJ100" s="161">
        <f>(($F$22-$V$8)*($F$22-$AD$8))/(($Z$8-$V$8)*($Z$8-$AD$8))</f>
        <v>0</v>
      </c>
      <c r="QK100" s="161">
        <f>(($F$22-$V$8)*($F$22-$Z$8))/(($AD$8-$V$8)*($AD$8-$Z$8))</f>
        <v>1</v>
      </c>
      <c r="QL100" s="92">
        <f>QI100*$X$8+QJ100*$AB$8+QK100*$AF$8</f>
        <v>402.13</v>
      </c>
      <c r="QM100" s="16">
        <f>$V$8</f>
        <v>406.67</v>
      </c>
      <c r="QN100" s="16">
        <f>$AF$8</f>
        <v>402.13</v>
      </c>
      <c r="QO100" s="167">
        <f t="shared" si="569"/>
        <v>0</v>
      </c>
      <c r="QP100" s="34"/>
      <c r="QQ100" s="159">
        <v>5</v>
      </c>
      <c r="QR100" s="162">
        <v>1</v>
      </c>
      <c r="QS100" s="304" t="s">
        <v>18</v>
      </c>
      <c r="QT100" s="12">
        <v>-60</v>
      </c>
      <c r="QU100" s="161">
        <f>(($F$22-$AT$8)*($F$22-$AX$8))/(($AP$8-$AT$8)*($AP$8-$AX$8))</f>
        <v>0</v>
      </c>
      <c r="QV100" s="161">
        <f>(($F$22-$AP$8)*($F$22-$AX$8))/(($AT$8-$AP$8)*($AT$8-$AX$8))</f>
        <v>0</v>
      </c>
      <c r="QW100" s="161">
        <f>(($F$22-$AP$8)*($F$22-$AT$8))/(($AX$8-$AP$8)*($AX$8-$AT$8))</f>
        <v>1</v>
      </c>
      <c r="QX100" s="92">
        <f>QU100*$AR$8+QV100*$AV$8+QW100*$AZ$8</f>
        <v>415.98</v>
      </c>
      <c r="QY100" s="16">
        <f>$AP$8</f>
        <v>127.52</v>
      </c>
      <c r="QZ100" s="16">
        <f>$AZ$8</f>
        <v>415.98</v>
      </c>
      <c r="RA100" s="167">
        <f t="shared" si="570"/>
        <v>0</v>
      </c>
    </row>
    <row r="101" spans="15:469"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208"/>
      <c r="AB101" s="217"/>
      <c r="AC101" s="217"/>
      <c r="AD101" s="217"/>
      <c r="AE101" s="217"/>
      <c r="AF101" s="217"/>
      <c r="AG101" s="34"/>
      <c r="AH101" s="34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208"/>
      <c r="AV101" s="217"/>
      <c r="AW101" s="217"/>
      <c r="AX101" s="217"/>
      <c r="AY101" s="217"/>
      <c r="AZ101" s="217"/>
      <c r="BA101" s="34"/>
      <c r="BB101" s="183"/>
      <c r="BC101" s="183"/>
      <c r="QE101" s="159">
        <v>5</v>
      </c>
      <c r="QF101" s="162">
        <v>2</v>
      </c>
      <c r="QG101" s="304"/>
      <c r="QH101" s="12">
        <v>-60</v>
      </c>
      <c r="QI101" s="161">
        <f>(($F$22-$Z$15)*($F$22-$AD$15))/(($V$15-$Z$15)*($V$15-$AD$15))</f>
        <v>0</v>
      </c>
      <c r="QJ101" s="161">
        <f>(($F$22-$V$15)*($F$22-$AD$15))/(($Z$15-$V$15)*($Z$15-$AD$15))</f>
        <v>0</v>
      </c>
      <c r="QK101" s="161">
        <f>(($F$22-$V$15)*($F$22-$Z$15))/(($AD$15-$V$15)*($AD$15-$Z$15))</f>
        <v>1</v>
      </c>
      <c r="QL101" s="92">
        <f>QI101*$X$15+QJ101*$AB$15+QK101*$AF$15</f>
        <v>402.13</v>
      </c>
      <c r="QM101" s="16">
        <f>$V$15</f>
        <v>-391.07</v>
      </c>
      <c r="QN101" s="16">
        <f>$AF$15</f>
        <v>402.13</v>
      </c>
      <c r="QO101" s="167">
        <f t="shared" si="569"/>
        <v>0</v>
      </c>
      <c r="QP101" s="34"/>
      <c r="QQ101" s="159">
        <v>5</v>
      </c>
      <c r="QR101" s="162">
        <v>2</v>
      </c>
      <c r="QS101" s="304"/>
      <c r="QT101" s="12">
        <v>-60</v>
      </c>
      <c r="QU101" s="161">
        <f>(($F$22-$AT$15)*($F$22-$AX$15))/(($AP$15-$AT$15)*($AP$15-$AX$15))</f>
        <v>0</v>
      </c>
      <c r="QV101" s="161">
        <f>(($F$22-$AP$15)*($F$22-$AX$15))/(($AT$15-$AP$15)*($AT$15-$AX$15))</f>
        <v>0</v>
      </c>
      <c r="QW101" s="161">
        <f>(($F$22-$AP$15)*($F$22-$AT$15))/(($AX$15-$AP$15)*($AX$15-$AT$15))</f>
        <v>1</v>
      </c>
      <c r="QX101" s="92">
        <f>QU101*$AR$15+QV101*$AV$15+QW101*$AZ$15</f>
        <v>415.98</v>
      </c>
      <c r="QY101" s="16">
        <f>$AP$15</f>
        <v>-127.52</v>
      </c>
      <c r="QZ101" s="16">
        <f>$AZ$15</f>
        <v>415.98</v>
      </c>
      <c r="RA101" s="167">
        <f t="shared" si="570"/>
        <v>0</v>
      </c>
    </row>
    <row r="102" spans="15:469"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208"/>
      <c r="AB102" s="217"/>
      <c r="AC102" s="217"/>
      <c r="AD102" s="217"/>
      <c r="AE102" s="217"/>
      <c r="AF102" s="217"/>
      <c r="AG102" s="34"/>
      <c r="AH102" s="34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208"/>
      <c r="AV102" s="217"/>
      <c r="AW102" s="217"/>
      <c r="AX102" s="217"/>
      <c r="AY102" s="217"/>
      <c r="AZ102" s="217"/>
      <c r="BA102" s="34"/>
      <c r="BB102" s="183"/>
      <c r="BC102" s="183"/>
      <c r="QE102" s="159">
        <v>5</v>
      </c>
      <c r="QF102" s="162">
        <v>3</v>
      </c>
      <c r="QG102" s="304"/>
      <c r="QH102" s="12">
        <v>-60</v>
      </c>
      <c r="QI102" s="161">
        <f>(($F$22-$Z$22)*($F$22-$AD$22))/(($V$22-$Z$22)*($V$22-$AD$22))</f>
        <v>0</v>
      </c>
      <c r="QJ102" s="161">
        <f>(($F$22-$V$22)*($F$22-$AD$22))/(($Z$22-$V$22)*($Z$22-$AD$22))</f>
        <v>0</v>
      </c>
      <c r="QK102" s="161">
        <f>(($F$22-$V$22)*($F$22-$Z$22))/(($AD$22-$V$22)*($AD$22-$Z$22))</f>
        <v>1</v>
      </c>
      <c r="QL102" s="92">
        <f>QI102*$X$22+QJ102*$AB$22+QK102*$AF$22</f>
        <v>-495</v>
      </c>
      <c r="QM102" s="16">
        <f>$V$22</f>
        <v>-391.07</v>
      </c>
      <c r="QN102" s="16">
        <f>$AF$22</f>
        <v>-495</v>
      </c>
      <c r="QO102" s="167">
        <f t="shared" si="569"/>
        <v>0</v>
      </c>
      <c r="QP102" s="34"/>
      <c r="QQ102" s="159">
        <v>5</v>
      </c>
      <c r="QR102" s="162">
        <v>3</v>
      </c>
      <c r="QS102" s="304"/>
      <c r="QT102" s="12">
        <v>-60</v>
      </c>
      <c r="QU102" s="161">
        <f>(($F$22-$AT$22)*($F$22-$AX$22))/(($AP$22-$AT$22)*($AP$22-$AX$22))</f>
        <v>0</v>
      </c>
      <c r="QV102" s="161">
        <f>(($F$22-$AP$22)*($F$22-$AX$22))/(($AT$22-$AP$22)*($AT$22-$AX$22))</f>
        <v>0</v>
      </c>
      <c r="QW102" s="161">
        <f>(($F$22-$AP$22)*($F$22-$AT$22))/(($AX$22-$AP$22)*($AX$22-$AT$22))</f>
        <v>1</v>
      </c>
      <c r="QX102" s="92">
        <f>QU102*$AR$22+QV102*$AV$22+QW102*$AZ$22</f>
        <v>-415.95</v>
      </c>
      <c r="QY102" s="16">
        <f>$AP$22</f>
        <v>-127.52</v>
      </c>
      <c r="QZ102" s="16">
        <f>$AZ$22</f>
        <v>-415.95</v>
      </c>
      <c r="RA102" s="167">
        <f t="shared" si="570"/>
        <v>0</v>
      </c>
    </row>
    <row r="103" spans="15:469" ht="15" customHeight="1"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208"/>
      <c r="AB103" s="217"/>
      <c r="AC103" s="217"/>
      <c r="AD103" s="217"/>
      <c r="AE103" s="217"/>
      <c r="AF103" s="217"/>
      <c r="AG103" s="34"/>
      <c r="AH103" s="34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208"/>
      <c r="AV103" s="217"/>
      <c r="AW103" s="217"/>
      <c r="AX103" s="217"/>
      <c r="AY103" s="217"/>
      <c r="AZ103" s="217"/>
      <c r="BA103" s="34"/>
      <c r="BB103" s="183"/>
      <c r="BC103" s="183"/>
      <c r="QE103" s="159">
        <v>5</v>
      </c>
      <c r="QF103" s="162">
        <v>4</v>
      </c>
      <c r="QG103" s="304"/>
      <c r="QH103" s="12">
        <v>-60</v>
      </c>
      <c r="QI103" s="161">
        <f>(($F$22-$Z$29)*($F$22-$AD$29))/(($V$29-$Z$29)*($V$29-$AD$29))</f>
        <v>0</v>
      </c>
      <c r="QJ103" s="161">
        <f>(($F$22-$V$29)*($F$22-$AD$29))/(($Z$29-$V$29)*($Z$29-$AD$29))</f>
        <v>0</v>
      </c>
      <c r="QK103" s="161">
        <f>(($F$22-$V$29)*($F$22-$Z$29))/(($AD$29-$V$29)*($AD$29-$Z$29))</f>
        <v>1</v>
      </c>
      <c r="QL103" s="92">
        <f>QI103*$X$29+QJ103*$AB$29+QK103*$AF$29</f>
        <v>-495</v>
      </c>
      <c r="QM103" s="16">
        <f>$V$29</f>
        <v>406.67</v>
      </c>
      <c r="QN103" s="16">
        <f>$AF$29</f>
        <v>-495</v>
      </c>
      <c r="QO103" s="167">
        <f t="shared" si="569"/>
        <v>0</v>
      </c>
      <c r="QP103" s="34"/>
      <c r="QQ103" s="159">
        <v>5</v>
      </c>
      <c r="QR103" s="162">
        <v>4</v>
      </c>
      <c r="QS103" s="304"/>
      <c r="QT103" s="12">
        <v>-60</v>
      </c>
      <c r="QU103" s="161">
        <f>(($F$22-$AT$29)*($F$22-$AX$29))/(($AP$29-$AT$29)*($AP$29-$AX$29))</f>
        <v>0</v>
      </c>
      <c r="QV103" s="161">
        <f>(($F$22-$AP$29)*($F$22-$AX$29))/(($AT$29-$AP$29)*($AT$29-$AX$29))</f>
        <v>0</v>
      </c>
      <c r="QW103" s="161">
        <f>(($F$22-$AP$29)*($F$22-$AT$29))/(($AX$29-$AP$29)*($AX$29-$AT$29))</f>
        <v>1</v>
      </c>
      <c r="QX103" s="92">
        <f>QU103*$AR$29+QV103*$AV$29+QW103*$AZ$29</f>
        <v>-415.95</v>
      </c>
      <c r="QY103" s="16">
        <f>$AP$29</f>
        <v>127.52</v>
      </c>
      <c r="QZ103" s="16">
        <f>$AZ$29</f>
        <v>-415.95</v>
      </c>
      <c r="RA103" s="167">
        <f t="shared" si="570"/>
        <v>0</v>
      </c>
    </row>
    <row r="104" spans="15:469" ht="15" customHeight="1"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208"/>
      <c r="AB104" s="217"/>
      <c r="AC104" s="217"/>
      <c r="AD104" s="217"/>
      <c r="AE104" s="217"/>
      <c r="AF104" s="217"/>
      <c r="AG104" s="34"/>
      <c r="AH104" s="34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208"/>
      <c r="AV104" s="217"/>
      <c r="AW104" s="217"/>
      <c r="AX104" s="217"/>
      <c r="AY104" s="217"/>
      <c r="AZ104" s="217"/>
      <c r="BA104" s="34"/>
      <c r="BB104" s="183"/>
      <c r="BC104" s="183"/>
      <c r="QE104" s="159">
        <v>5</v>
      </c>
      <c r="QF104" s="162">
        <v>1</v>
      </c>
      <c r="QG104" s="305" t="s">
        <v>19</v>
      </c>
      <c r="QH104" s="12">
        <v>-120</v>
      </c>
      <c r="QI104" s="161">
        <f>(($F$22-$Z$9)*($F$22-$AD$9))/(($V$9-$Z$9)*($V$9-$AD$9))</f>
        <v>0</v>
      </c>
      <c r="QJ104" s="161">
        <f>(($F$22-$V$9)*($F$22-$AD$9))/(($Z$9-$V$9)*($Z$9-$AD$9))</f>
        <v>0</v>
      </c>
      <c r="QK104" s="161">
        <f>(($F$22-$V$9)*($F$22-$Z$9))/(($AD$9-$V$9)*($AD$9-$Z$9))</f>
        <v>1</v>
      </c>
      <c r="QL104" s="92">
        <f>QI104*$X$9+QJ104*$AB$9+QK104*$AF$9</f>
        <v>480</v>
      </c>
      <c r="QM104" s="16">
        <f>$V$9</f>
        <v>353.96</v>
      </c>
      <c r="QN104" s="16">
        <f>$AF$9</f>
        <v>480</v>
      </c>
      <c r="QO104" s="167">
        <f t="shared" si="569"/>
        <v>0</v>
      </c>
      <c r="QP104" s="34"/>
      <c r="QQ104" s="159">
        <v>5</v>
      </c>
      <c r="QR104" s="162">
        <v>1</v>
      </c>
      <c r="QS104" s="305" t="s">
        <v>19</v>
      </c>
      <c r="QT104" s="12">
        <v>-120</v>
      </c>
      <c r="QU104" s="161">
        <f>(($F$22-$AT$9)*($F$22-$AX$9))/(($AP$9-$AT$9)*($AP$9-$AX$9))</f>
        <v>0</v>
      </c>
      <c r="QV104" s="161">
        <f>(($F$22-$AP$9)*($F$22-$AX$9))/(($AT$9-$AP$9)*($AT$9-$AX$9))</f>
        <v>0</v>
      </c>
      <c r="QW104" s="161">
        <f>(($F$22-$AP$9)*($F$22-$AT$9))/(($AX$9-$AP$9)*($AX$9-$AT$9))</f>
        <v>1</v>
      </c>
      <c r="QX104" s="92">
        <f>QU104*$AR$9+QV104*$AV$9+QW104*$AZ$9</f>
        <v>534.82000000000005</v>
      </c>
      <c r="QY104" s="16">
        <f>$AP$9</f>
        <v>91.09</v>
      </c>
      <c r="QZ104" s="16">
        <f>$AZ$9</f>
        <v>534.82000000000005</v>
      </c>
      <c r="RA104" s="167">
        <f t="shared" si="570"/>
        <v>0</v>
      </c>
    </row>
    <row r="105" spans="15:469"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208"/>
      <c r="AB105" s="217"/>
      <c r="AC105" s="217"/>
      <c r="AD105" s="217"/>
      <c r="AE105" s="217"/>
      <c r="AF105" s="217"/>
      <c r="AG105" s="34"/>
      <c r="AH105" s="34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208"/>
      <c r="AV105" s="217"/>
      <c r="AW105" s="217"/>
      <c r="AX105" s="217"/>
      <c r="AY105" s="217"/>
      <c r="AZ105" s="217"/>
      <c r="BA105" s="34"/>
      <c r="BB105" s="183"/>
      <c r="BC105" s="183"/>
      <c r="QE105" s="159">
        <v>5</v>
      </c>
      <c r="QF105" s="162">
        <v>2</v>
      </c>
      <c r="QG105" s="305"/>
      <c r="QH105" s="12">
        <v>-120</v>
      </c>
      <c r="QI105" s="161">
        <f>(($F$22-$Z$16)*($F$22-$AD$16))/(($V$16-$Z$16)*($V$16-$AD$16))</f>
        <v>0</v>
      </c>
      <c r="QJ105" s="161">
        <f>(($F$22-$V$16)*($F$22-$AD$16))/(($Z$16-$V$16)*($Z$16-$AD$16))</f>
        <v>0</v>
      </c>
      <c r="QK105" s="161">
        <f>(($F$22-$V$16)*($F$22-$Z$16))/(($AD$16-$V$16)*($AD$16-$Z$16))</f>
        <v>1</v>
      </c>
      <c r="QL105" s="92">
        <f>QI105*$X$16+QJ105*$AB$16+QK105*$AF$16</f>
        <v>480</v>
      </c>
      <c r="QM105" s="16">
        <f>$V$16</f>
        <v>-443.33</v>
      </c>
      <c r="QN105" s="16">
        <f>$AF$16</f>
        <v>480</v>
      </c>
      <c r="QO105" s="167">
        <f t="shared" si="569"/>
        <v>0</v>
      </c>
      <c r="QP105" s="34"/>
      <c r="QQ105" s="159">
        <v>5</v>
      </c>
      <c r="QR105" s="162">
        <v>2</v>
      </c>
      <c r="QS105" s="305"/>
      <c r="QT105" s="12">
        <v>-120</v>
      </c>
      <c r="QU105" s="161">
        <f>(($F$22-$AT$16)*($F$22-$AX$16))/(($AP$16-$AT$16)*($AP$16-$AX$16))</f>
        <v>0</v>
      </c>
      <c r="QV105" s="161">
        <f>(($F$22-$AP$16)*($F$22-$AX$16))/(($AT$16-$AP$16)*($AT$16-$AX$16))</f>
        <v>0</v>
      </c>
      <c r="QW105" s="161">
        <f>(($F$22-$AP$16)*($F$22-$AT$16))/(($AX$16-$AP$16)*($AX$16-$AT$16))</f>
        <v>1</v>
      </c>
      <c r="QX105" s="92">
        <f>QU105*$AR$16+QV105*$AV$16+QW105*$AZ$16</f>
        <v>534.82000000000005</v>
      </c>
      <c r="QY105" s="16">
        <f>$AP$16</f>
        <v>-163.95</v>
      </c>
      <c r="QZ105" s="16">
        <f>$AZ$16</f>
        <v>534.82000000000005</v>
      </c>
      <c r="RA105" s="167">
        <f t="shared" si="570"/>
        <v>0</v>
      </c>
    </row>
    <row r="106" spans="15:469"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83"/>
      <c r="AB106" s="183"/>
      <c r="AC106" s="183"/>
      <c r="AD106" s="183"/>
      <c r="AE106" s="183"/>
      <c r="AF106" s="183"/>
      <c r="AG106" s="183"/>
      <c r="AH106" s="183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83"/>
      <c r="AV106" s="183"/>
      <c r="AW106" s="183"/>
      <c r="AX106" s="183"/>
      <c r="AY106" s="183"/>
      <c r="AZ106" s="183"/>
      <c r="BA106" s="183"/>
      <c r="BB106" s="183"/>
      <c r="BC106" s="183"/>
      <c r="QE106" s="159">
        <v>5</v>
      </c>
      <c r="QF106" s="162">
        <v>3</v>
      </c>
      <c r="QG106" s="305"/>
      <c r="QH106" s="12">
        <v>-120</v>
      </c>
      <c r="QI106" s="161">
        <f>(($F$22-$Z$23)*($F$22-$AD$23))/(($V$23-$Z$23)*($V$23-$AD$23))</f>
        <v>0</v>
      </c>
      <c r="QJ106" s="161">
        <f>(($F$22-$V$23)*($F$22-$AD$23))/(($Z$23-$V$23)*($Z$23-$AD$23))</f>
        <v>0</v>
      </c>
      <c r="QK106" s="161">
        <f>(($F$22-$V$23)*($F$22-$Z$23))/(($AD$23-$V$23)*($AD$23-$Z$23))</f>
        <v>1</v>
      </c>
      <c r="QL106" s="92">
        <f>QI106*$X$23+QJ106*$AB$23+QK106*$AF$23</f>
        <v>-391.42</v>
      </c>
      <c r="QM106" s="16">
        <f>$V$23</f>
        <v>-443.33</v>
      </c>
      <c r="QN106" s="16">
        <f>$AF$23</f>
        <v>-391.42</v>
      </c>
      <c r="QO106" s="167">
        <f t="shared" si="569"/>
        <v>0</v>
      </c>
      <c r="QP106" s="34"/>
      <c r="QQ106" s="159">
        <v>5</v>
      </c>
      <c r="QR106" s="162">
        <v>3</v>
      </c>
      <c r="QS106" s="305"/>
      <c r="QT106" s="12">
        <v>-120</v>
      </c>
      <c r="QU106" s="161">
        <f>(($F$22-$AT$23)*($F$22-$AX$23))/(($AP$23-$AT$23)*($AP$23-$AX$23))</f>
        <v>0</v>
      </c>
      <c r="QV106" s="161">
        <f>(($F$22-$AP$23)*($F$22-$AX$23))/(($AT$23-$AP$23)*($AT$23-$AX$23))</f>
        <v>0</v>
      </c>
      <c r="QW106" s="161">
        <f>(($F$22-$AP$23)*($F$22-$AT$23))/(($AX$23-$AP$23)*($AX$23-$AT$23))</f>
        <v>1</v>
      </c>
      <c r="QX106" s="92">
        <f>QU106*$AR$23+QV106*$AV$23+QW106*$AZ$23</f>
        <v>-297.12</v>
      </c>
      <c r="QY106" s="16">
        <f>$AP$23</f>
        <v>-163.95</v>
      </c>
      <c r="QZ106" s="16">
        <f>$AZ$23</f>
        <v>-297.12</v>
      </c>
      <c r="RA106" s="167">
        <f t="shared" si="570"/>
        <v>0</v>
      </c>
    </row>
    <row r="107" spans="15:469" ht="15" customHeight="1"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83"/>
      <c r="AB107" s="183"/>
      <c r="AC107" s="183"/>
      <c r="AD107" s="183"/>
      <c r="AE107" s="183"/>
      <c r="AF107" s="183"/>
      <c r="AG107" s="183"/>
      <c r="AH107" s="183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83"/>
      <c r="AV107" s="183"/>
      <c r="AW107" s="183"/>
      <c r="AX107" s="183"/>
      <c r="AY107" s="183"/>
      <c r="AZ107" s="183"/>
      <c r="BA107" s="183"/>
      <c r="BB107" s="183"/>
      <c r="BC107" s="183"/>
      <c r="QE107" s="159">
        <v>5</v>
      </c>
      <c r="QF107" s="162">
        <v>4</v>
      </c>
      <c r="QG107" s="305"/>
      <c r="QH107" s="12">
        <v>-120</v>
      </c>
      <c r="QI107" s="161">
        <f>(($F$22-$Z$30)*($F$22-$AD$30))/(($V$30-$Z$30)*($V$30-$AD$30))</f>
        <v>0</v>
      </c>
      <c r="QJ107" s="161">
        <f>(($F$22-$V$30)*($F$22-$AD$30))/(($Z$30-$V$30)*($Z$30-$AD$30))</f>
        <v>0</v>
      </c>
      <c r="QK107" s="161">
        <f>(($F$22-$V$30)*($F$22-$Z$30))/(($AD$30-$V$30)*($AD$30-$Z$30))</f>
        <v>1</v>
      </c>
      <c r="QL107" s="92">
        <f>QI107*$X$30+QJ107*$AB$30+QK107*$AF$30</f>
        <v>-391.42</v>
      </c>
      <c r="QM107" s="16">
        <f>$V$30</f>
        <v>353.96</v>
      </c>
      <c r="QN107" s="16">
        <f>$AF$30</f>
        <v>-391.42</v>
      </c>
      <c r="QO107" s="167">
        <f t="shared" si="569"/>
        <v>0</v>
      </c>
      <c r="QP107" s="34"/>
      <c r="QQ107" s="159">
        <v>5</v>
      </c>
      <c r="QR107" s="162">
        <v>4</v>
      </c>
      <c r="QS107" s="305"/>
      <c r="QT107" s="12">
        <v>-120</v>
      </c>
      <c r="QU107" s="161">
        <f>(($F$22-$AT$30)*($F$22-$AX$30))/(($AP$30-$AT$30)*($AP$30-$AX$30))</f>
        <v>0</v>
      </c>
      <c r="QV107" s="161">
        <f>(($F$22-$AP$30)*($F$22-$AX$30))/(($AT$30-$AP$30)*($AT$30-$AX$30))</f>
        <v>0</v>
      </c>
      <c r="QW107" s="161">
        <f>(($F$22-$AP$30)*($F$22-$AT$30))/(($AX$30-$AP$30)*($AX$30-$AT$30))</f>
        <v>1</v>
      </c>
      <c r="QX107" s="92">
        <f>QU107*$AR$30+QV107*$AV$30+QW107*$AZ$30</f>
        <v>-297.12</v>
      </c>
      <c r="QY107" s="16">
        <f>$AP$30</f>
        <v>91.09</v>
      </c>
      <c r="QZ107" s="16">
        <f>$AZ$30</f>
        <v>-297.12</v>
      </c>
      <c r="RA107" s="167">
        <f t="shared" si="570"/>
        <v>0</v>
      </c>
    </row>
    <row r="108" spans="15:469" ht="15" customHeight="1"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83"/>
      <c r="AB108" s="183"/>
      <c r="AC108" s="183"/>
      <c r="AD108" s="183"/>
      <c r="AE108" s="183"/>
      <c r="AF108" s="183"/>
      <c r="AG108" s="183"/>
      <c r="AH108" s="183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83"/>
      <c r="AV108" s="183"/>
      <c r="AW108" s="183"/>
      <c r="AX108" s="183"/>
      <c r="AY108" s="183"/>
      <c r="AZ108" s="183"/>
      <c r="BA108" s="183"/>
      <c r="BB108" s="183"/>
      <c r="BC108" s="183"/>
      <c r="QE108" s="159">
        <v>5</v>
      </c>
      <c r="QF108" s="162">
        <v>1</v>
      </c>
      <c r="QG108" s="306" t="s">
        <v>20</v>
      </c>
      <c r="QH108" s="12">
        <v>-180</v>
      </c>
      <c r="QI108" s="161">
        <f>(($F$22-$Z$10)*($F$22-$AD$10))/(($V$10-$Z$10)*($V$10-$AD$10))</f>
        <v>0</v>
      </c>
      <c r="QJ108" s="161">
        <f>(($F$22-$V$10)*($F$22-$AD$10))/(($Z$10-$V$10)*($Z$10-$AD$10))</f>
        <v>0</v>
      </c>
      <c r="QK108" s="161">
        <f>(($F$22-$V$10)*($F$22-$Z$10))/(($AD$10-$V$10)*($AD$10-$Z$10))</f>
        <v>1</v>
      </c>
      <c r="QL108" s="92">
        <f>QI108*$X$10+QJ108*$AB$10+QK108*$AF$10</f>
        <v>556.07000000000005</v>
      </c>
      <c r="QM108" s="16">
        <f>$V$10</f>
        <v>301.67</v>
      </c>
      <c r="QN108" s="16">
        <f>$AF$10</f>
        <v>556.07000000000005</v>
      </c>
      <c r="QO108" s="167">
        <f t="shared" si="569"/>
        <v>0</v>
      </c>
      <c r="QP108" s="34"/>
      <c r="QQ108" s="159">
        <v>5</v>
      </c>
      <c r="QR108" s="162">
        <v>1</v>
      </c>
      <c r="QS108" s="306" t="s">
        <v>20</v>
      </c>
      <c r="QT108" s="12">
        <v>-180</v>
      </c>
      <c r="QU108" s="161">
        <f>(($F$22-$AT$10)*($F$22-$AX$10))/(($AP$10-$AT$10)*($AP$10-$AX$10))</f>
        <v>0</v>
      </c>
      <c r="QV108" s="161">
        <f>(($F$22-$AP$10)*($F$22-$AX$10))/(($AT$10-$AP$10)*($AT$10-$AX$10))</f>
        <v>0</v>
      </c>
      <c r="QW108" s="161">
        <f>(($F$22-$AP$10)*($F$22-$AT$10))/(($AX$10-$AP$10)*($AX$10-$AT$10))</f>
        <v>1</v>
      </c>
      <c r="QX108" s="92">
        <f>QU108*$AR$10+QV108*$AV$10+QW108*$AZ$10</f>
        <v>653.67999999999995</v>
      </c>
      <c r="QY108" s="16">
        <f>$AP$10</f>
        <v>54.65</v>
      </c>
      <c r="QZ108" s="16">
        <f>$AZ$10</f>
        <v>653.67999999999995</v>
      </c>
      <c r="RA108" s="167">
        <f t="shared" si="570"/>
        <v>0</v>
      </c>
    </row>
    <row r="109" spans="15:469"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83"/>
      <c r="AB109" s="183"/>
      <c r="AC109" s="183"/>
      <c r="AD109" s="183"/>
      <c r="AE109" s="183"/>
      <c r="AF109" s="183"/>
      <c r="AG109" s="183"/>
      <c r="AH109" s="183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83"/>
      <c r="AV109" s="183"/>
      <c r="AW109" s="183"/>
      <c r="AX109" s="183"/>
      <c r="AY109" s="183"/>
      <c r="AZ109" s="183"/>
      <c r="BA109" s="183"/>
      <c r="BB109" s="183"/>
      <c r="BC109" s="183"/>
      <c r="QE109" s="159">
        <v>5</v>
      </c>
      <c r="QF109" s="162">
        <v>2</v>
      </c>
      <c r="QG109" s="306"/>
      <c r="QH109" s="12">
        <v>-180</v>
      </c>
      <c r="QI109" s="161">
        <f>(($F$22-$Z$17)*($F$22-$AD$17))/(($V$17-$Z$17)*($V$17-$AD$17))</f>
        <v>0</v>
      </c>
      <c r="QJ109" s="161">
        <f>(($F$22-$V$17)*($F$22-$AD$17))/(($Z$17-$V$17)*($Z$17-$AD$17))</f>
        <v>0</v>
      </c>
      <c r="QK109" s="161">
        <f>(($F$22-$V$17)*($F$22-$Z$17))/(($AD$17-$V$17)*($AD$17-$Z$17))</f>
        <v>1</v>
      </c>
      <c r="QL109" s="92">
        <f>QI109*$X$17+QJ109*$AB$17+QK109*$AF$17</f>
        <v>556.07000000000005</v>
      </c>
      <c r="QM109" s="16">
        <f>$V$17</f>
        <v>-495.6</v>
      </c>
      <c r="QN109" s="16">
        <f>$AF$17</f>
        <v>556.07000000000005</v>
      </c>
      <c r="QO109" s="167">
        <f t="shared" si="569"/>
        <v>0</v>
      </c>
      <c r="QP109" s="34"/>
      <c r="QQ109" s="159">
        <v>5</v>
      </c>
      <c r="QR109" s="162">
        <v>2</v>
      </c>
      <c r="QS109" s="306"/>
      <c r="QT109" s="12">
        <v>-180</v>
      </c>
      <c r="QU109" s="161">
        <f>(($F$22-$AT$17)*($F$22-$AX$17))/(($AP$17-$AT$17)*($AP$17-$AX$17))</f>
        <v>0</v>
      </c>
      <c r="QV109" s="161">
        <f>(($F$22-$AP$17)*($F$22-$AX$17))/(($AT$17-$AP$17)*($AT$17-$AX$17))</f>
        <v>0</v>
      </c>
      <c r="QW109" s="161">
        <f>(($F$22-$AP$17)*($F$22-$AT$17))/(($AX$17-$AP$17)*($AX$17-$AT$17))</f>
        <v>1</v>
      </c>
      <c r="QX109" s="92">
        <f>QU109*$AR$17+QV109*$AV$17+QW109*$AZ$17</f>
        <v>653.67999999999995</v>
      </c>
      <c r="QY109" s="16">
        <f>$AP$17</f>
        <v>-200.39</v>
      </c>
      <c r="QZ109" s="16">
        <f>$AZ$17</f>
        <v>653.67999999999995</v>
      </c>
      <c r="RA109" s="167">
        <f t="shared" si="570"/>
        <v>0</v>
      </c>
    </row>
    <row r="110" spans="15:469"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83"/>
      <c r="AB110" s="183"/>
      <c r="AC110" s="183"/>
      <c r="AD110" s="183"/>
      <c r="AE110" s="183"/>
      <c r="AF110" s="183"/>
      <c r="AG110" s="183"/>
      <c r="AH110" s="183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83"/>
      <c r="AV110" s="183"/>
      <c r="AW110" s="183"/>
      <c r="AX110" s="183"/>
      <c r="AY110" s="183"/>
      <c r="AZ110" s="183"/>
      <c r="BA110" s="183"/>
      <c r="BB110" s="183"/>
      <c r="BC110" s="183"/>
      <c r="QE110" s="159">
        <v>5</v>
      </c>
      <c r="QF110" s="162">
        <v>3</v>
      </c>
      <c r="QG110" s="306"/>
      <c r="QH110" s="12">
        <v>-180</v>
      </c>
      <c r="QI110" s="161">
        <f>(($F$22-$Z$24)*($F$22-$AD$24))/(($V$24-$Z$24)*($V$24-$AD$24))</f>
        <v>0</v>
      </c>
      <c r="QJ110" s="161">
        <f>(($F$22-$V$24)*($F$22-$AD$24))/(($Z$24-$V$24)*($Z$24-$AD$24))</f>
        <v>0</v>
      </c>
      <c r="QK110" s="161">
        <f>(($F$22-$V$24)*($F$22-$Z$24))/(($AD$24-$V$24)*($AD$24-$Z$24))</f>
        <v>1</v>
      </c>
      <c r="QL110" s="92">
        <f>QI110*$X$24+QJ110*$AB$24+QK110*$AF$24</f>
        <v>-289.33</v>
      </c>
      <c r="QM110" s="16">
        <f>$V$24</f>
        <v>-495.6</v>
      </c>
      <c r="QN110" s="16">
        <f>$AF$24</f>
        <v>-289.33</v>
      </c>
      <c r="QO110" s="167">
        <f t="shared" si="569"/>
        <v>0</v>
      </c>
      <c r="QP110" s="34"/>
      <c r="QQ110" s="159">
        <v>5</v>
      </c>
      <c r="QR110" s="162">
        <v>3</v>
      </c>
      <c r="QS110" s="306"/>
      <c r="QT110" s="12">
        <v>-180</v>
      </c>
      <c r="QU110" s="161">
        <f>(($F$22-$AT$24)*($F$22-$AX$24))/(($AP$24-$AT$24)*($AP$24-$AX$24))</f>
        <v>0</v>
      </c>
      <c r="QV110" s="161">
        <f>(($F$22-$AP$24)*($F$22-$AX$24))/(($AT$24-$AP$24)*($AT$24-$AX$24))</f>
        <v>0</v>
      </c>
      <c r="QW110" s="161">
        <f>(($F$22-$AP$24)*($F$22-$AT$24))/(($AX$24-$AP$24)*($AX$24-$AT$24))</f>
        <v>1</v>
      </c>
      <c r="QX110" s="92">
        <f>QU110*$AR$24+QV110*$AV$24+QW110*$AZ$24</f>
        <v>-178.26</v>
      </c>
      <c r="QY110" s="16">
        <f>$AP$24</f>
        <v>-200.39</v>
      </c>
      <c r="QZ110" s="16">
        <f>$AZ$24</f>
        <v>-178.26</v>
      </c>
      <c r="RA110" s="167">
        <f t="shared" si="570"/>
        <v>0</v>
      </c>
    </row>
    <row r="111" spans="15:469" ht="15" customHeight="1"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83"/>
      <c r="AB111" s="183"/>
      <c r="AC111" s="183"/>
      <c r="AD111" s="183"/>
      <c r="AE111" s="183"/>
      <c r="AF111" s="183"/>
      <c r="AG111" s="183"/>
      <c r="AH111" s="183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83"/>
      <c r="AV111" s="183"/>
      <c r="AW111" s="183"/>
      <c r="AX111" s="183"/>
      <c r="AY111" s="183"/>
      <c r="AZ111" s="183"/>
      <c r="BA111" s="183"/>
      <c r="BB111" s="183"/>
      <c r="BC111" s="183"/>
      <c r="QE111" s="159">
        <v>5</v>
      </c>
      <c r="QF111" s="162">
        <v>4</v>
      </c>
      <c r="QG111" s="306"/>
      <c r="QH111" s="12">
        <v>-180</v>
      </c>
      <c r="QI111" s="161">
        <f>(($F$22-$Z$31)*($F$22-$AD$31))/(($V$31-$Z$31)*($V$31-$AD$31))</f>
        <v>0</v>
      </c>
      <c r="QJ111" s="161">
        <f>(($F$22-$V$31)*($F$22-$AD$31))/(($Z$31-$V$31)*($Z$31-$AD$31))</f>
        <v>0</v>
      </c>
      <c r="QK111" s="161">
        <f>(($F$22-$V$31)*($F$22-$Z$31))/(($AD$31-$V$31)*($AD$31-$Z$31))</f>
        <v>1</v>
      </c>
      <c r="QL111" s="92">
        <f>QI111*$X$31+QJ111*$AB$31+QK111*$AF$31</f>
        <v>-289.33</v>
      </c>
      <c r="QM111" s="16">
        <f>$V$31</f>
        <v>301.67</v>
      </c>
      <c r="QN111" s="16">
        <f>$AF$31</f>
        <v>-289.33</v>
      </c>
      <c r="QO111" s="167">
        <f t="shared" si="569"/>
        <v>0</v>
      </c>
      <c r="QP111" s="34"/>
      <c r="QQ111" s="159">
        <v>5</v>
      </c>
      <c r="QR111" s="162">
        <v>4</v>
      </c>
      <c r="QS111" s="306"/>
      <c r="QT111" s="12">
        <v>-180</v>
      </c>
      <c r="QU111" s="161">
        <f>(($F$22-$AT$31)*($F$22-$AX$31))/(($AP$31-$AT$31)*($AP$31-$AX$31))</f>
        <v>0</v>
      </c>
      <c r="QV111" s="161">
        <f>(($F$22-$AP$31)*($F$22-$AX$31))/(($AT$31-$AP$31)*($AT$31-$AX$31))</f>
        <v>0</v>
      </c>
      <c r="QW111" s="161">
        <f>(($F$22-$AP$31)*($F$22-$AT$31))/(($AX$31-$AP$31)*($AX$31-$AT$31))</f>
        <v>1</v>
      </c>
      <c r="QX111" s="92">
        <f>QU111*$AR$31+QV111*$AV$31+QW111*$AZ$31</f>
        <v>-178.26</v>
      </c>
      <c r="QY111" s="16">
        <f>$AP$31</f>
        <v>54.65</v>
      </c>
      <c r="QZ111" s="16">
        <f>$AZ$31</f>
        <v>-178.26</v>
      </c>
      <c r="RA111" s="167">
        <f t="shared" si="570"/>
        <v>0</v>
      </c>
    </row>
    <row r="112" spans="15:469" ht="15" customHeight="1"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83"/>
      <c r="AB112" s="183"/>
      <c r="AC112" s="183"/>
      <c r="AD112" s="183"/>
      <c r="AE112" s="183"/>
      <c r="AF112" s="183"/>
      <c r="AG112" s="183"/>
      <c r="AH112" s="183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83"/>
      <c r="AV112" s="183"/>
      <c r="AW112" s="183"/>
      <c r="AX112" s="183"/>
      <c r="AY112" s="183"/>
      <c r="AZ112" s="183"/>
      <c r="BA112" s="183"/>
      <c r="BB112" s="183"/>
      <c r="BC112" s="183"/>
      <c r="QE112" s="159">
        <v>5</v>
      </c>
      <c r="QF112" s="162">
        <v>1</v>
      </c>
      <c r="QG112" s="307" t="s">
        <v>21</v>
      </c>
      <c r="QH112" s="12">
        <v>0</v>
      </c>
      <c r="QI112" s="161">
        <f>(($F$22-$Z$11)*($F$22-$AD$11))/(($V$11-$Z$11)*($V$11-$AD$11))</f>
        <v>0</v>
      </c>
      <c r="QJ112" s="161">
        <f>(($F$22-$V$11)*($F$22-$AD$11))/(($Z$11-$V$11)*($Z$11-$AD$11))</f>
        <v>0</v>
      </c>
      <c r="QK112" s="161">
        <f>(($F$22-$V$11)*($F$22-$Z$11))/(($AD$11-$V$11)*($AD$11-$Z$11))</f>
        <v>1</v>
      </c>
      <c r="QL112" s="92">
        <f>QI112*$X$11+QJ112*$AB$11+QK112*$AF$11</f>
        <v>631.37</v>
      </c>
      <c r="QM112" s="16">
        <f>$V$11</f>
        <v>249</v>
      </c>
      <c r="QN112" s="16">
        <f>$AF$11</f>
        <v>631.37</v>
      </c>
      <c r="QO112" s="167">
        <f t="shared" si="569"/>
        <v>0</v>
      </c>
      <c r="QP112" s="34"/>
      <c r="QQ112" s="159">
        <v>5</v>
      </c>
      <c r="QR112" s="162">
        <v>1</v>
      </c>
      <c r="QS112" s="307" t="s">
        <v>21</v>
      </c>
      <c r="QT112" s="12">
        <v>0</v>
      </c>
      <c r="QU112" s="161">
        <f>(($F$22-$AT$11)*($F$22-$AX$11))/(($AP$11-$AT$11)*($AP$11-$AX$11))</f>
        <v>0</v>
      </c>
      <c r="QV112" s="161">
        <f>(($F$22-$AP$11)*($F$22-$AX$11))/(($AT$11-$AP$11)*($AT$11-$AX$11))</f>
        <v>0</v>
      </c>
      <c r="QW112" s="161">
        <f>(($F$22-$AP$11)*($F$22-$AT$11))/(($AX$11-$AP$11)*($AX$11-$AT$11))</f>
        <v>1</v>
      </c>
      <c r="QX112" s="92">
        <f>QU112*$AR$11+QV112*$AV$11+QW112*$AZ$11</f>
        <v>772.52</v>
      </c>
      <c r="QY112" s="16">
        <f>$AP$11</f>
        <v>18.22</v>
      </c>
      <c r="QZ112" s="16">
        <f>$AZ$11</f>
        <v>772.52</v>
      </c>
      <c r="RA112" s="167">
        <f t="shared" si="570"/>
        <v>0</v>
      </c>
    </row>
    <row r="113" spans="15:469"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83"/>
      <c r="AB113" s="183"/>
      <c r="AC113" s="183"/>
      <c r="AD113" s="183"/>
      <c r="AE113" s="183"/>
      <c r="AF113" s="183"/>
      <c r="AG113" s="183"/>
      <c r="AH113" s="183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83"/>
      <c r="AV113" s="183"/>
      <c r="AW113" s="183"/>
      <c r="AX113" s="183"/>
      <c r="AY113" s="183"/>
      <c r="AZ113" s="183"/>
      <c r="BA113" s="183"/>
      <c r="BB113" s="183"/>
      <c r="BC113" s="183"/>
      <c r="QE113" s="159">
        <v>5</v>
      </c>
      <c r="QF113" s="162">
        <v>2</v>
      </c>
      <c r="QG113" s="307"/>
      <c r="QH113" s="12">
        <v>0</v>
      </c>
      <c r="QI113" s="161">
        <f>(($F$22-$Z$18)*($F$22-$AD$18))/(($V$18-$Z$18)*($V$18-$AD$18))</f>
        <v>0</v>
      </c>
      <c r="QJ113" s="161">
        <f>(($F$22-$V$18)*($F$22-$AD$18))/(($Z$18-$V$18)*($Z$18-$AD$18))</f>
        <v>0</v>
      </c>
      <c r="QK113" s="161">
        <f>(($F$22-$V$18)*($F$22-$Z$18))/(($AD$18-$V$18)*($AD$18-$Z$18))</f>
        <v>1</v>
      </c>
      <c r="QL113" s="92">
        <f>QI113*$X$18+QJ113*$AB$18+QK113*$AF$18</f>
        <v>631.37</v>
      </c>
      <c r="QM113" s="16">
        <f>$V$18</f>
        <v>-548.08000000000004</v>
      </c>
      <c r="QN113" s="16">
        <f>$AF$18</f>
        <v>631.37</v>
      </c>
      <c r="QO113" s="167">
        <f t="shared" si="569"/>
        <v>0</v>
      </c>
      <c r="QP113" s="34"/>
      <c r="QQ113" s="159">
        <v>5</v>
      </c>
      <c r="QR113" s="162">
        <v>2</v>
      </c>
      <c r="QS113" s="307"/>
      <c r="QT113" s="12">
        <v>0</v>
      </c>
      <c r="QU113" s="161">
        <f>(($F$22-$AT$18)*($F$22-$AX$18))/(($AP$18-$AT$18)*($AP$18-$AX$18))</f>
        <v>0</v>
      </c>
      <c r="QV113" s="161">
        <f>(($F$22-$AP$18)*($F$22-$AX$18))/(($AT$18-$AP$18)*($AT$18-$AX$18))</f>
        <v>0</v>
      </c>
      <c r="QW113" s="161">
        <f>(($F$22-$AP$18)*($F$22-$AT$18))/(($AX$18-$AP$18)*($AX$18-$AT$18))</f>
        <v>1</v>
      </c>
      <c r="QX113" s="92">
        <f>QU113*$AR$18+QV113*$AV$18+QW113*$AZ$18</f>
        <v>772.52</v>
      </c>
      <c r="QY113" s="16">
        <f>$AP$18</f>
        <v>-236.82</v>
      </c>
      <c r="QZ113" s="16">
        <f>$AZ$18</f>
        <v>772.52</v>
      </c>
      <c r="RA113" s="167">
        <f t="shared" si="570"/>
        <v>0</v>
      </c>
    </row>
    <row r="114" spans="15:469"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83"/>
      <c r="AB114" s="183"/>
      <c r="AC114" s="183"/>
      <c r="AD114" s="183"/>
      <c r="AE114" s="183"/>
      <c r="AF114" s="183"/>
      <c r="AG114" s="183"/>
      <c r="AH114" s="183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83"/>
      <c r="AV114" s="183"/>
      <c r="AW114" s="183"/>
      <c r="AX114" s="183"/>
      <c r="AY114" s="183"/>
      <c r="AZ114" s="183"/>
      <c r="BA114" s="183"/>
      <c r="BB114" s="183"/>
      <c r="BC114" s="183"/>
      <c r="QE114" s="159">
        <v>5</v>
      </c>
      <c r="QF114" s="162">
        <v>3</v>
      </c>
      <c r="QG114" s="307"/>
      <c r="QH114" s="16">
        <v>0</v>
      </c>
      <c r="QI114" s="161">
        <f>(($F$22-$Z$25)*($F$22-$AD$25))/(($V$25-$Z$25)*($V$25-$AD$25))</f>
        <v>0</v>
      </c>
      <c r="QJ114" s="161">
        <f>(($F$22-$V$25)*($F$22-$AD$25))/(($Z$25-$V$25)*($Z$25-$AD$25))</f>
        <v>0</v>
      </c>
      <c r="QK114" s="161">
        <f>(($F$22-$V$25)*($F$22-$Z$25))/(($AD$25-$V$25)*($AD$25-$Z$25))</f>
        <v>1</v>
      </c>
      <c r="QL114" s="92">
        <f>QI114*$X$25+QJ114*$AB$25+QK114*$AF$25</f>
        <v>-186.91</v>
      </c>
      <c r="QM114" s="16">
        <f>$V$25</f>
        <v>-548.08000000000004</v>
      </c>
      <c r="QN114" s="16">
        <f>$AF$25</f>
        <v>-186.91</v>
      </c>
      <c r="QO114" s="167">
        <f t="shared" si="569"/>
        <v>0</v>
      </c>
      <c r="QP114" s="34"/>
      <c r="QQ114" s="159">
        <v>5</v>
      </c>
      <c r="QR114" s="162">
        <v>3</v>
      </c>
      <c r="QS114" s="307"/>
      <c r="QT114" s="16">
        <v>0</v>
      </c>
      <c r="QU114" s="161">
        <f>(($F$22-$AT$25)*($F$22-$AX$25))/(($AP$25-$AT$25)*($AP$25-$AX$25))</f>
        <v>0</v>
      </c>
      <c r="QV114" s="161">
        <f>(($F$22-$AP$25)*($F$22-$AX$25))/(($AT$25-$AP$25)*($AT$25-$AX$25))</f>
        <v>0</v>
      </c>
      <c r="QW114" s="161">
        <f>(($F$22-$AP$25)*($F$22-$AT$25))/(($AX$25-$AP$25)*($AX$25-$AT$25))</f>
        <v>1</v>
      </c>
      <c r="QX114" s="92">
        <f>QU114*$AR$25+QV114*$AV$25+QW114*$AZ$25</f>
        <v>-59.44</v>
      </c>
      <c r="QY114" s="16">
        <f>$AP$25</f>
        <v>-236.82</v>
      </c>
      <c r="QZ114" s="16">
        <f>$AZ$25</f>
        <v>-59.44</v>
      </c>
      <c r="RA114" s="167">
        <f t="shared" si="570"/>
        <v>0</v>
      </c>
    </row>
    <row r="115" spans="15:469" ht="15" customHeight="1"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83"/>
      <c r="AB115" s="183"/>
      <c r="AC115" s="183"/>
      <c r="AD115" s="183"/>
      <c r="AE115" s="183"/>
      <c r="AF115" s="183"/>
      <c r="AG115" s="183"/>
      <c r="AH115" s="183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83"/>
      <c r="AV115" s="183"/>
      <c r="AW115" s="183"/>
      <c r="AX115" s="183"/>
      <c r="AY115" s="183"/>
      <c r="AZ115" s="183"/>
      <c r="BA115" s="183"/>
      <c r="BB115" s="183"/>
      <c r="BC115" s="183"/>
      <c r="QE115" s="184">
        <v>5</v>
      </c>
      <c r="QF115" s="185">
        <v>4</v>
      </c>
      <c r="QG115" s="308"/>
      <c r="QH115" s="186">
        <v>0</v>
      </c>
      <c r="QI115" s="187">
        <f>(($F$22-$Z$32)*($F$22-$AD$32))/(($V$32-$Z$32)*($V$32-$AD$32))</f>
        <v>0</v>
      </c>
      <c r="QJ115" s="187">
        <f>(($F$22-$V$32)*($F$22-$AD$32))/(($Z$32-$V$32)*($Z$32-$AD$32))</f>
        <v>0</v>
      </c>
      <c r="QK115" s="187">
        <f>(($F$22-$V$32)*($F$22-$Z$32))/(($AD$32-$V$32)*($AD$32-$Z$32))</f>
        <v>1</v>
      </c>
      <c r="QL115" s="97">
        <f>QI115*$X$31+QJ115*$AB$31+QK115*$AF$32</f>
        <v>-186.91</v>
      </c>
      <c r="QM115" s="186">
        <f>$V$32</f>
        <v>249</v>
      </c>
      <c r="QN115" s="186">
        <f>$AF$32</f>
        <v>-186.91</v>
      </c>
      <c r="QO115" s="188">
        <f t="shared" si="569"/>
        <v>0</v>
      </c>
      <c r="QP115" s="34"/>
      <c r="QQ115" s="184">
        <v>5</v>
      </c>
      <c r="QR115" s="185">
        <v>4</v>
      </c>
      <c r="QS115" s="308"/>
      <c r="QT115" s="186">
        <v>0</v>
      </c>
      <c r="QU115" s="187">
        <f>(($F$22-$AT$32)*($F$22-$AX$32))/(($AP$32-$AT$32)*($AP$32-$AX$32))</f>
        <v>0</v>
      </c>
      <c r="QV115" s="187">
        <f>(($F$22-$AP$32)*($F$22-$AX$32))/(($AT$32-$AP$32)*($AT$32-$AX$32))</f>
        <v>0</v>
      </c>
      <c r="QW115" s="187">
        <f>(($F$22-$AP$32)*($F$22-$AT$32))/(($AX$32-$AP$32)*($AX$32-$AT$32))</f>
        <v>1</v>
      </c>
      <c r="QX115" s="97">
        <f>QU115*$AR$31+QV115*$AV$31+QW115*$AZ$32</f>
        <v>-59.44</v>
      </c>
      <c r="QY115" s="186">
        <f>$AP$32</f>
        <v>18.22</v>
      </c>
      <c r="QZ115" s="186">
        <f>$AZ$32</f>
        <v>-59.44</v>
      </c>
      <c r="RA115" s="188">
        <f t="shared" si="570"/>
        <v>0</v>
      </c>
    </row>
    <row r="116" spans="15:469" ht="15" customHeight="1"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83"/>
      <c r="AB116" s="183"/>
      <c r="AC116" s="183"/>
      <c r="AD116" s="183"/>
      <c r="AE116" s="183"/>
      <c r="AF116" s="183"/>
      <c r="AG116" s="183"/>
      <c r="AH116" s="183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83"/>
      <c r="AV116" s="183"/>
      <c r="AW116" s="183"/>
      <c r="AX116" s="183"/>
      <c r="AY116" s="183"/>
      <c r="AZ116" s="183"/>
      <c r="BA116" s="183"/>
      <c r="BB116" s="183"/>
      <c r="BC116" s="183"/>
      <c r="QE116" s="191">
        <v>6</v>
      </c>
      <c r="QF116" s="192">
        <v>1</v>
      </c>
      <c r="QG116" s="295" t="s">
        <v>13</v>
      </c>
      <c r="QH116" s="15">
        <v>60</v>
      </c>
      <c r="QI116" s="193">
        <f>(($F$25-$Z$5)*($F$25-$AD$5))/(($V$5-$Z$5)*($V$5-$AD$5))</f>
        <v>0</v>
      </c>
      <c r="QJ116" s="193">
        <f>(($F$25-$V$5)*($F$25-$AD$5))/(($Z$5-$V$5)*($Z$5-$AD$5))</f>
        <v>0</v>
      </c>
      <c r="QK116" s="193">
        <f>(($F$25-$V$5)*($F$25-$Z$5))/(($AD$5-$V$5)*($AD$5-$Z$5))</f>
        <v>1</v>
      </c>
      <c r="QL116" s="98">
        <f>QI116*$X$5+QJ116*$AB$5+QK116*$AF$5</f>
        <v>326</v>
      </c>
      <c r="QM116" s="194">
        <f>$V$5</f>
        <v>458.5</v>
      </c>
      <c r="QN116" s="194">
        <f>$AF$5</f>
        <v>326</v>
      </c>
      <c r="QO116" s="195">
        <f t="shared" ref="QO116:QO143" si="571">ABS($F$26/QL116)</f>
        <v>0</v>
      </c>
      <c r="QP116" s="34"/>
      <c r="QQ116" s="191">
        <v>6</v>
      </c>
      <c r="QR116" s="192">
        <v>1</v>
      </c>
      <c r="QS116" s="295" t="s">
        <v>13</v>
      </c>
      <c r="QT116" s="15">
        <v>60</v>
      </c>
      <c r="QU116" s="193">
        <f>(($F$25-$AT$5)*($F$25-$AX$5))/(($AP$5-$AT$5)*($AP$5-$AX$5))</f>
        <v>0</v>
      </c>
      <c r="QV116" s="193">
        <f>(($F$25-$AP$5)*($F$25-$AX$5))/(($AT$5-$AP$5)*($AT$5-$AX$5))</f>
        <v>0</v>
      </c>
      <c r="QW116" s="193">
        <f>(($F$25-$AP$5)*($F$25-$AT$5))/(($AX$5-$AP$5)*($AX$5-$AT$5))</f>
        <v>1</v>
      </c>
      <c r="QX116" s="98">
        <f>QU116*$AR$5+QV116*$AV$5+QW116*$AZ$5</f>
        <v>297.12</v>
      </c>
      <c r="QY116" s="194">
        <f>$AP$5</f>
        <v>163.95</v>
      </c>
      <c r="QZ116" s="194">
        <f>$AZ$5</f>
        <v>297.12</v>
      </c>
      <c r="RA116" s="195">
        <f t="shared" ref="RA116:RA143" si="572">ABS($F$26/QX116)</f>
        <v>0</v>
      </c>
    </row>
    <row r="117" spans="15:469"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83"/>
      <c r="AB117" s="183"/>
      <c r="AC117" s="183"/>
      <c r="AD117" s="183"/>
      <c r="AE117" s="183"/>
      <c r="AF117" s="183"/>
      <c r="AG117" s="183"/>
      <c r="AH117" s="183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83"/>
      <c r="AV117" s="183"/>
      <c r="AW117" s="183"/>
      <c r="AX117" s="183"/>
      <c r="AY117" s="183"/>
      <c r="AZ117" s="183"/>
      <c r="BA117" s="183"/>
      <c r="BB117" s="183"/>
      <c r="BC117" s="183"/>
      <c r="QE117" s="159">
        <v>6</v>
      </c>
      <c r="QF117" s="162">
        <v>2</v>
      </c>
      <c r="QG117" s="296"/>
      <c r="QH117" s="12">
        <v>60</v>
      </c>
      <c r="QI117" s="161">
        <f>(($F$25-$Z$12)*($F$25-$AD$12))/(($V$12-$Z$12)*($V$12-$AD$12))</f>
        <v>0</v>
      </c>
      <c r="QJ117" s="161">
        <f>(($F$25-$V$12)*($F$25-$AD$12))/(($Z$12-$V$12)*($Z$12-$AD$12))</f>
        <v>0</v>
      </c>
      <c r="QK117" s="161">
        <f>(($F$25-$V$12)*($F$25-$Z$12))/(($AD$12-$V$12)*($AD$12-$Z$12))</f>
        <v>1</v>
      </c>
      <c r="QL117" s="92">
        <f>QI117*$X$12+QJ117*$AB$12+QK117*$AF$12</f>
        <v>326</v>
      </c>
      <c r="QM117" s="16">
        <f>$V$12</f>
        <v>-338.33</v>
      </c>
      <c r="QN117" s="16">
        <f>$AF$12</f>
        <v>326</v>
      </c>
      <c r="QO117" s="167">
        <f t="shared" si="571"/>
        <v>0</v>
      </c>
      <c r="QP117" s="34"/>
      <c r="QQ117" s="159">
        <v>6</v>
      </c>
      <c r="QR117" s="162">
        <v>2</v>
      </c>
      <c r="QS117" s="296"/>
      <c r="QT117" s="12">
        <v>60</v>
      </c>
      <c r="QU117" s="161">
        <f>(($F$25-$AT$12)*($F$25-$AX$12))/(($AP$12-$AT$12)*($AP$12-$AX$12))</f>
        <v>0</v>
      </c>
      <c r="QV117" s="161">
        <f>(($F$25-$AP$12)*($F$25-$AX$12))/(($AT$12-$AP$12)*($AT$12-$AX$12))</f>
        <v>0</v>
      </c>
      <c r="QW117" s="161">
        <f>(($F$25-$AP$12)*($F$25-$AT$12))/(($AX$12-$AP$12)*($AX$12-$AT$12))</f>
        <v>1</v>
      </c>
      <c r="QX117" s="92">
        <f>QU117*$AR$12+QV117*$AV$12+QW117*$AZ$12</f>
        <v>297.12</v>
      </c>
      <c r="QY117" s="16">
        <f>$AP$12</f>
        <v>-91.09</v>
      </c>
      <c r="QZ117" s="16">
        <f>$AZ$12</f>
        <v>297.12</v>
      </c>
      <c r="RA117" s="167">
        <f t="shared" si="572"/>
        <v>0</v>
      </c>
    </row>
    <row r="118" spans="15:469"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83"/>
      <c r="AB118" s="183"/>
      <c r="AC118" s="183"/>
      <c r="AD118" s="183"/>
      <c r="AE118" s="183"/>
      <c r="AF118" s="183"/>
      <c r="AG118" s="183"/>
      <c r="AH118" s="183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83"/>
      <c r="AV118" s="183"/>
      <c r="AW118" s="183"/>
      <c r="AX118" s="183"/>
      <c r="AY118" s="183"/>
      <c r="AZ118" s="183"/>
      <c r="BA118" s="183"/>
      <c r="BB118" s="183"/>
      <c r="BC118" s="183"/>
      <c r="QE118" s="159">
        <v>6</v>
      </c>
      <c r="QF118" s="162">
        <v>3</v>
      </c>
      <c r="QG118" s="296"/>
      <c r="QH118" s="12">
        <v>60</v>
      </c>
      <c r="QI118" s="161">
        <f>(($F$25-$Z$19)*($F$25-$AD$19))/(($V$19-$Z$19)*($V$19-$AD$19))</f>
        <v>0</v>
      </c>
      <c r="QJ118" s="161">
        <f>(($F$25-$V$19)*($F$25-$AD$19))/(($Z$19-$V$19)*($Z$19-$AD$19))</f>
        <v>0</v>
      </c>
      <c r="QK118" s="161">
        <f>(($F$25-$V$19)*($F$25-$Z$19))/(($AD$19-$V$19)*($AD$19-$Z$19))</f>
        <v>1</v>
      </c>
      <c r="QL118" s="92">
        <f>QI118*$X$19+QJ118*$AB$19+QK118*$AF$19</f>
        <v>-597.79999999999995</v>
      </c>
      <c r="QM118" s="16">
        <f>$V$19</f>
        <v>-338.33</v>
      </c>
      <c r="QN118" s="16">
        <f>$AF$19</f>
        <v>-597.79999999999995</v>
      </c>
      <c r="QO118" s="167">
        <f t="shared" si="571"/>
        <v>0</v>
      </c>
      <c r="QP118" s="34"/>
      <c r="QQ118" s="159">
        <v>6</v>
      </c>
      <c r="QR118" s="162">
        <v>3</v>
      </c>
      <c r="QS118" s="296"/>
      <c r="QT118" s="12">
        <v>60</v>
      </c>
      <c r="QU118" s="161">
        <f>(($F$25-$AT$19)*($F$25-$AX$19))/(($AP$19-$AT$19)*($AP$19-$AX$19))</f>
        <v>0</v>
      </c>
      <c r="QV118" s="161">
        <f>(($F$25-$AP$19)*($F$25-$AX$19))/(($AT$19-$AP$19)*($AT$19-$AX$19))</f>
        <v>0</v>
      </c>
      <c r="QW118" s="161">
        <f>(($F$25-$AP$19)*($F$25-$AT$19))/(($AX$19-$AP$19)*($AX$19-$AT$19))</f>
        <v>1</v>
      </c>
      <c r="QX118" s="92">
        <f>QU118*$AR$19+QV118*$AV$19+QW118*$AZ$19</f>
        <v>-534.79999999999995</v>
      </c>
      <c r="QY118" s="16">
        <f>$AP$19</f>
        <v>-91.09</v>
      </c>
      <c r="QZ118" s="16">
        <f>$AZ$19</f>
        <v>-534.79999999999995</v>
      </c>
      <c r="RA118" s="167">
        <f t="shared" si="572"/>
        <v>0</v>
      </c>
    </row>
    <row r="119" spans="15:469" ht="15" customHeight="1"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C119" s="183"/>
      <c r="AD119" s="183"/>
      <c r="AE119" s="183"/>
      <c r="AG119" s="183"/>
      <c r="AH119" s="183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W119" s="183"/>
      <c r="AX119" s="183"/>
      <c r="AY119" s="183"/>
      <c r="BA119" s="183"/>
      <c r="BB119" s="183"/>
      <c r="BC119" s="183"/>
      <c r="QE119" s="159">
        <v>6</v>
      </c>
      <c r="QF119" s="162">
        <v>4</v>
      </c>
      <c r="QG119" s="296"/>
      <c r="QH119" s="12">
        <v>60</v>
      </c>
      <c r="QI119" s="161">
        <f>(($F$25-$Z$26)*($F$25-$AD$26))/(($V$26-$Z$26)*($V$26-$AD$26))</f>
        <v>0</v>
      </c>
      <c r="QJ119" s="161">
        <f>(($F$25-$V$26)*($F$25-$AD$26))/(($Z$26-$V$26)*($Z$26-$AD$26))</f>
        <v>0</v>
      </c>
      <c r="QK119" s="161">
        <f>(($F$25-$V$26)*($F$25-$Z$26))/(($AD$26-$V$26)*($AD$26-$Z$26))</f>
        <v>1</v>
      </c>
      <c r="QL119" s="92">
        <f>QI119*$X$26+QJ119*$AB$26+QK119*$AF$26</f>
        <v>-597.79999999999995</v>
      </c>
      <c r="QM119" s="16">
        <f>$V$26</f>
        <v>458.5</v>
      </c>
      <c r="QN119" s="16">
        <f>$AF$26</f>
        <v>-597.79999999999995</v>
      </c>
      <c r="QO119" s="167">
        <f t="shared" si="571"/>
        <v>0</v>
      </c>
      <c r="QP119" s="34"/>
      <c r="QQ119" s="159">
        <v>6</v>
      </c>
      <c r="QR119" s="162">
        <v>4</v>
      </c>
      <c r="QS119" s="296"/>
      <c r="QT119" s="12">
        <v>60</v>
      </c>
      <c r="QU119" s="161">
        <f>(($F$25-$AT$26)*($F$25-$AX$26))/(($AP$26-$AT$26)*($AP$26-$AX$26))</f>
        <v>0</v>
      </c>
      <c r="QV119" s="161">
        <f>(($F$25-$AP$26)*($F$25-$AX$26))/(($AT$26-$AP$26)*($AT$26-$AX$26))</f>
        <v>0</v>
      </c>
      <c r="QW119" s="161">
        <f>(($F$25-$AP$26)*($F$25-$AT$26))/(($AX$26-$AP$26)*($AX$26-$AT$26))</f>
        <v>1</v>
      </c>
      <c r="QX119" s="92">
        <f>QU119*$AR$26+QV119*$AV$26+QW119*$AZ$26</f>
        <v>-534.79999999999995</v>
      </c>
      <c r="QY119" s="16">
        <f>$AP$26</f>
        <v>163.95</v>
      </c>
      <c r="QZ119" s="16">
        <f>$AZ$26</f>
        <v>-534.79999999999995</v>
      </c>
      <c r="RA119" s="167">
        <f t="shared" si="572"/>
        <v>0</v>
      </c>
    </row>
    <row r="120" spans="15:469" ht="15" customHeight="1"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G120" s="183"/>
      <c r="AH120" s="183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BA120" s="183"/>
      <c r="BB120" s="183"/>
      <c r="BC120" s="183"/>
      <c r="QE120" s="159">
        <v>6</v>
      </c>
      <c r="QF120" s="162">
        <v>1</v>
      </c>
      <c r="QG120" s="297" t="s">
        <v>15</v>
      </c>
      <c r="QH120" s="12">
        <v>120</v>
      </c>
      <c r="QI120" s="161">
        <f>(($F$25-$Z$6)*($F$25-$AD$6))/(($V$6-$Z$6)*($V$6-$AD$6))</f>
        <v>0</v>
      </c>
      <c r="QJ120" s="161">
        <f>(($F$25-$V$6)*($F$25-$AD$6))/(($Z$6-$V$6)*($Z$6-$AD$6))</f>
        <v>0</v>
      </c>
      <c r="QK120" s="161">
        <f>(($F$25-$V$6)*($F$25-$Z$6))/(($AD$6-$V$6)*($AD$6-$Z$6))</f>
        <v>1</v>
      </c>
      <c r="QL120" s="92">
        <f>QI120*$X$6+QJ120*$AB$6+QK120*$AF$6</f>
        <v>247.2</v>
      </c>
      <c r="QM120" s="16">
        <f>$V$6</f>
        <v>510.42</v>
      </c>
      <c r="QN120" s="16">
        <f>$AF$6</f>
        <v>247.2</v>
      </c>
      <c r="QO120" s="167">
        <f t="shared" si="571"/>
        <v>0</v>
      </c>
      <c r="QP120" s="34"/>
      <c r="QQ120" s="159">
        <v>6</v>
      </c>
      <c r="QR120" s="162">
        <v>1</v>
      </c>
      <c r="QS120" s="297" t="s">
        <v>15</v>
      </c>
      <c r="QT120" s="12">
        <v>120</v>
      </c>
      <c r="QU120" s="161">
        <f>(($F$25-$AT$6)*($F$25-$AX$6))/(($AP$6-$AT$6)*($AP$6-$AX$6))</f>
        <v>0</v>
      </c>
      <c r="QV120" s="161">
        <f>(($F$25-$AP$6)*($F$25-$AX$6))/(($AT$6-$AP$6)*($AT$6-$AX$6))</f>
        <v>0</v>
      </c>
      <c r="QW120" s="161">
        <f>(($F$25-$AP$6)*($F$25-$AT$6))/(($AX$6-$AP$6)*($AX$6-$AT$6))</f>
        <v>1</v>
      </c>
      <c r="QX120" s="92">
        <f>QU120*$AR$6+QV120*$AV$6+QW120*$AZ$6</f>
        <v>178.26</v>
      </c>
      <c r="QY120" s="16">
        <f>$AP$6</f>
        <v>200.39</v>
      </c>
      <c r="QZ120" s="16">
        <f>$AZ$6</f>
        <v>178.26</v>
      </c>
      <c r="RA120" s="167">
        <f t="shared" si="572"/>
        <v>0</v>
      </c>
    </row>
    <row r="121" spans="15:469"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G121" s="183"/>
      <c r="AH121" s="183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BA121" s="183"/>
      <c r="BB121" s="183"/>
      <c r="BC121" s="183"/>
      <c r="QE121" s="159">
        <v>6</v>
      </c>
      <c r="QF121" s="162">
        <v>2</v>
      </c>
      <c r="QG121" s="297"/>
      <c r="QH121" s="12">
        <v>120</v>
      </c>
      <c r="QI121" s="161">
        <f>(($F$25-$Z$13)*($F$25-$AD$13))/(($V$13-$Z$13)*($V$13-$AD$13))</f>
        <v>0</v>
      </c>
      <c r="QJ121" s="161">
        <f>(($F$25-$V$13)*($F$25-$AD$13))/(($Z$13-$V$13)*($Z$13-$AD$13))</f>
        <v>0</v>
      </c>
      <c r="QK121" s="161">
        <f>(($F$25-$V$13)*($F$25-$Z$13))/(($AD$13-$V$13)*($AD$13-$Z$13))</f>
        <v>1</v>
      </c>
      <c r="QL121" s="92">
        <f>QI121*$X$13+QJ121*$AB$13+QK121*$AF$13</f>
        <v>247.2</v>
      </c>
      <c r="QM121" s="16">
        <f>$V$13</f>
        <v>-274.87</v>
      </c>
      <c r="QN121" s="16">
        <f>$AF$13</f>
        <v>247.2</v>
      </c>
      <c r="QO121" s="167">
        <f t="shared" si="571"/>
        <v>0</v>
      </c>
      <c r="QP121" s="34"/>
      <c r="QQ121" s="159">
        <v>6</v>
      </c>
      <c r="QR121" s="162">
        <v>2</v>
      </c>
      <c r="QS121" s="297"/>
      <c r="QT121" s="12">
        <v>120</v>
      </c>
      <c r="QU121" s="161">
        <f>(($F$25-$AT$13)*($F$25-$AX$13))/(($AP$13-$AT$13)*($AP$13-$AX$13))</f>
        <v>0</v>
      </c>
      <c r="QV121" s="161">
        <f>(($F$25-$AP$13)*($F$25-$AX$13))/(($AT$13-$AP$13)*($AT$13-$AX$13))</f>
        <v>0</v>
      </c>
      <c r="QW121" s="161">
        <f>(($F$25-$AP$13)*($F$25-$AT$13))/(($AX$13-$AP$13)*($AX$13-$AT$13))</f>
        <v>1</v>
      </c>
      <c r="QX121" s="92">
        <f>QU121*$AR$13+QV121*$AV$13+QW121*$AZ$13</f>
        <v>178.26</v>
      </c>
      <c r="QY121" s="16">
        <f>$AP$13</f>
        <v>-54.65</v>
      </c>
      <c r="QZ121" s="16">
        <f>$AZ$13</f>
        <v>178.26</v>
      </c>
      <c r="RA121" s="167">
        <f t="shared" si="572"/>
        <v>0</v>
      </c>
    </row>
    <row r="122" spans="15:469"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G122" s="183"/>
      <c r="AH122" s="183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BA122" s="183"/>
      <c r="BB122" s="183"/>
      <c r="BC122" s="183"/>
      <c r="QE122" s="159">
        <v>6</v>
      </c>
      <c r="QF122" s="162">
        <v>3</v>
      </c>
      <c r="QG122" s="297"/>
      <c r="QH122" s="12">
        <v>120</v>
      </c>
      <c r="QI122" s="161">
        <f>(($F$25-$Z$20)*($F$25-$AD$20))/(($V$20-$Z$20)*($V$20-$AD$20))</f>
        <v>0</v>
      </c>
      <c r="QJ122" s="161">
        <f>(($F$25-$V$20)*($F$25-$AD$20))/(($Z$20-$V$20)*($Z$20-$AD$20))</f>
        <v>0</v>
      </c>
      <c r="QK122" s="161">
        <f>(($F$25-$V$20)*($F$25-$Z$20))/(($AD$20-$V$20)*($AD$20-$Z$20))</f>
        <v>1</v>
      </c>
      <c r="QL122" s="92">
        <f>QI122*$X$20+QJ122*$AB$20+QK122*$AF$20</f>
        <v>-651.20000000000005</v>
      </c>
      <c r="QM122" s="16">
        <f>$V$20</f>
        <v>-274.87</v>
      </c>
      <c r="QN122" s="16">
        <f>$AF$20</f>
        <v>-651.20000000000005</v>
      </c>
      <c r="QO122" s="167">
        <f t="shared" si="571"/>
        <v>0</v>
      </c>
      <c r="QP122" s="34"/>
      <c r="QQ122" s="159">
        <v>6</v>
      </c>
      <c r="QR122" s="162">
        <v>3</v>
      </c>
      <c r="QS122" s="297"/>
      <c r="QT122" s="12">
        <v>120</v>
      </c>
      <c r="QU122" s="161">
        <f>(($F$25-$AT$20)*($F$25-$AX$20))/(($AP$20-$AT$20)*($AP$20-$AX$20))</f>
        <v>0</v>
      </c>
      <c r="QV122" s="161">
        <f>(($F$25-$AP$20)*($F$25-$AX$20))/(($AT$20-$AP$20)*($AT$20-$AX$20))</f>
        <v>0</v>
      </c>
      <c r="QW122" s="161">
        <f>(($F$25-$AP$20)*($F$25-$AT$20))/(($AX$20-$AP$20)*($AX$20-$AT$20))</f>
        <v>1</v>
      </c>
      <c r="QX122" s="92">
        <f>QU122*$AR$20+QV122*$AV$20+QW122*$AZ$20</f>
        <v>-653.65</v>
      </c>
      <c r="QY122" s="16">
        <f>$AP$20</f>
        <v>-54.65</v>
      </c>
      <c r="QZ122" s="16">
        <f>$AZ$20</f>
        <v>-653.65</v>
      </c>
      <c r="RA122" s="167">
        <f t="shared" si="572"/>
        <v>0</v>
      </c>
    </row>
    <row r="123" spans="15:469" ht="15" customHeight="1"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G123" s="183"/>
      <c r="AH123" s="183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BA123" s="183"/>
      <c r="BB123" s="183"/>
      <c r="BC123" s="183"/>
      <c r="QE123" s="159">
        <v>6</v>
      </c>
      <c r="QF123" s="162">
        <v>4</v>
      </c>
      <c r="QG123" s="297"/>
      <c r="QH123" s="12">
        <v>120</v>
      </c>
      <c r="QI123" s="161">
        <f>(($F$25-$Z$27)*($F$25-$AD$27))/(($V$27-$Z$27)*($V$27-$AD$27))</f>
        <v>0</v>
      </c>
      <c r="QJ123" s="161">
        <f>(($F$25-$V$27)*($F$25-$AD$27))/(($Z$27-$V$27)*($Z$27-$AD$27))</f>
        <v>0</v>
      </c>
      <c r="QK123" s="161">
        <f>(($F$25-$V$27)*($F$25-$Z$27))/(($AD$27-$V$27)*($AD$27-$Z$27))</f>
        <v>1</v>
      </c>
      <c r="QL123" s="92">
        <f>QI123*$X$27+QJ123*$AB$27+QK123*$AF$27</f>
        <v>-651.20000000000005</v>
      </c>
      <c r="QM123" s="16">
        <f>$V$27</f>
        <v>510.42</v>
      </c>
      <c r="QN123" s="16">
        <f>$AF$27</f>
        <v>-651.20000000000005</v>
      </c>
      <c r="QO123" s="167">
        <f t="shared" si="571"/>
        <v>0</v>
      </c>
      <c r="QP123" s="34"/>
      <c r="QQ123" s="159">
        <v>6</v>
      </c>
      <c r="QR123" s="162">
        <v>4</v>
      </c>
      <c r="QS123" s="297"/>
      <c r="QT123" s="12">
        <v>120</v>
      </c>
      <c r="QU123" s="161">
        <f>(($F$25-$AT$27)*($F$25-$AX$27))/(($AP$27-$AT$27)*($AP$27-$AX$27))</f>
        <v>0</v>
      </c>
      <c r="QV123" s="161">
        <f>(($F$25-$AP$27)*($F$25-$AX$27))/(($AT$27-$AP$27)*($AT$27-$AX$27))</f>
        <v>0</v>
      </c>
      <c r="QW123" s="161">
        <f>(($F$25-$AP$27)*($F$25-$AT$27))/(($AX$27-$AP$27)*($AX$27-$AT$27))</f>
        <v>1</v>
      </c>
      <c r="QX123" s="92">
        <f>QU123*$AR$27+QV123*$AV$27+QW123*$AZ$27</f>
        <v>-653.65</v>
      </c>
      <c r="QY123" s="16">
        <f>$AP$27</f>
        <v>200.39</v>
      </c>
      <c r="QZ123" s="16">
        <f>$AZ$27</f>
        <v>-653.65</v>
      </c>
      <c r="RA123" s="167">
        <f t="shared" si="572"/>
        <v>0</v>
      </c>
    </row>
    <row r="124" spans="15:469" ht="15" customHeight="1"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G124" s="183"/>
      <c r="AH124" s="183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BA124" s="183"/>
      <c r="BB124" s="183"/>
      <c r="BC124" s="183"/>
      <c r="QE124" s="159">
        <v>6</v>
      </c>
      <c r="QF124" s="162">
        <v>1</v>
      </c>
      <c r="QG124" s="309" t="s">
        <v>17</v>
      </c>
      <c r="QH124" s="12">
        <v>180</v>
      </c>
      <c r="QI124" s="161">
        <f>(($F$25-$Z$7)*($F$25-$AD$7))/(($V$7-$Z$7)*($V$7-$AD$7))</f>
        <v>0</v>
      </c>
      <c r="QJ124" s="161">
        <f>(($F$25-$V$7)*($F$25-$AD$7))/(($Z$7-$V$7)*($Z$7-$AD$7))</f>
        <v>0</v>
      </c>
      <c r="QK124" s="161">
        <f>(($F$25-$V$7)*($F$25-$Z$7))/(($AD$7-$V$7)*($AD$7-$Z$7))</f>
        <v>1</v>
      </c>
      <c r="QL124" s="92">
        <f>QI124*$X$7+QJ124*$AB$7+QK124*$AF$7</f>
        <v>162.80000000000001</v>
      </c>
      <c r="QM124" s="16">
        <f>$V$7</f>
        <v>562.66999999999996</v>
      </c>
      <c r="QN124" s="16">
        <f>$AF$7</f>
        <v>162.80000000000001</v>
      </c>
      <c r="QO124" s="167">
        <f t="shared" si="571"/>
        <v>0</v>
      </c>
      <c r="QP124" s="34"/>
      <c r="QQ124" s="159">
        <v>6</v>
      </c>
      <c r="QR124" s="162">
        <v>1</v>
      </c>
      <c r="QS124" s="309" t="s">
        <v>17</v>
      </c>
      <c r="QT124" s="12">
        <v>180</v>
      </c>
      <c r="QU124" s="161">
        <f>(($F$25-$AT$7)*($F$25-$AX$7))/(($AP$7-$AT$7)*($AP$7-$AX$7))</f>
        <v>0</v>
      </c>
      <c r="QV124" s="161">
        <f>(($F$25-$AP$7)*($F$25-$AX$7))/(($AT$7-$AP$7)*($AT$7-$AX$7))</f>
        <v>0</v>
      </c>
      <c r="QW124" s="161">
        <f>(($F$25-$AP$7)*($F$25-$AT$7))/(($AX$7-$AP$7)*($AX$7-$AT$7))</f>
        <v>1</v>
      </c>
      <c r="QX124" s="92">
        <f>QU124*$AR$7+QV124*$AV$7+QW124*$AZ$7</f>
        <v>59.41</v>
      </c>
      <c r="QY124" s="16">
        <f>$AP$7</f>
        <v>236.82</v>
      </c>
      <c r="QZ124" s="16">
        <f>$AZ$7</f>
        <v>59.41</v>
      </c>
      <c r="RA124" s="167">
        <f t="shared" si="572"/>
        <v>0</v>
      </c>
    </row>
    <row r="125" spans="15:469"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G125" s="183"/>
      <c r="AH125" s="183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BA125" s="183"/>
      <c r="BB125" s="183"/>
      <c r="BC125" s="183"/>
      <c r="QE125" s="159">
        <v>6</v>
      </c>
      <c r="QF125" s="162">
        <v>2</v>
      </c>
      <c r="QG125" s="309"/>
      <c r="QH125" s="12">
        <v>180</v>
      </c>
      <c r="QI125" s="161">
        <f>(($F$25-$Z$14)*($F$25-$AD$14))/(($V$14-$Z$14)*($V$14-$AD$14))</f>
        <v>0</v>
      </c>
      <c r="QJ125" s="161">
        <f>(($F$25-$V$14)*($F$25-$AD$14))/(($Z$14-$V$14)*($Z$14-$AD$14))</f>
        <v>0</v>
      </c>
      <c r="QK125" s="161">
        <f>(($F$25-$V$14)*($F$25-$Z$14))/(($AD$14-$V$14)*($AD$14-$Z$14))</f>
        <v>1</v>
      </c>
      <c r="QL125" s="92">
        <f>QI125*$X$14+QJ125*$AB$14+QK125*$AF$14</f>
        <v>162.80000000000001</v>
      </c>
      <c r="QM125" s="16">
        <f>$V$14</f>
        <v>-210.54</v>
      </c>
      <c r="QN125" s="16">
        <f>$AF$14</f>
        <v>162.80000000000001</v>
      </c>
      <c r="QO125" s="167">
        <f t="shared" si="571"/>
        <v>0</v>
      </c>
      <c r="QP125" s="34"/>
      <c r="QQ125" s="159">
        <v>6</v>
      </c>
      <c r="QR125" s="162">
        <v>2</v>
      </c>
      <c r="QS125" s="309"/>
      <c r="QT125" s="12">
        <v>180</v>
      </c>
      <c r="QU125" s="161">
        <f>(($F$25-$AT$14)*($F$25-$AX$14))/(($AP$14-$AT$14)*($AP$14-$AX$14))</f>
        <v>0</v>
      </c>
      <c r="QV125" s="161">
        <f>(($F$25-$AP$14)*($F$25-$AX$14))/(($AT$14-$AP$14)*($AT$14-$AX$14))</f>
        <v>0</v>
      </c>
      <c r="QW125" s="161">
        <f>(($F$25-$AP$14)*($F$25-$AT$14))/(($AX$14-$AP$14)*($AX$14-$AT$14))</f>
        <v>1</v>
      </c>
      <c r="QX125" s="92">
        <f>QU125*$AR$14+QV125*$AV$14+QW125*$AZ$14</f>
        <v>59.41</v>
      </c>
      <c r="QY125" s="16">
        <f>$AP$14</f>
        <v>-18.22</v>
      </c>
      <c r="QZ125" s="16">
        <f>$AZ$14</f>
        <v>59.41</v>
      </c>
      <c r="RA125" s="167">
        <f t="shared" si="572"/>
        <v>0</v>
      </c>
    </row>
    <row r="126" spans="15:469"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G126" s="183"/>
      <c r="AH126" s="183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BA126" s="183"/>
      <c r="BB126" s="183"/>
      <c r="BC126" s="183"/>
      <c r="QE126" s="159">
        <v>6</v>
      </c>
      <c r="QF126" s="162">
        <v>3</v>
      </c>
      <c r="QG126" s="309"/>
      <c r="QH126" s="12">
        <v>180</v>
      </c>
      <c r="QI126" s="161">
        <f>(($F$25-$Z$21)*($F$25-$AD$21))/(($V$21-$Z$21)*($V$21-$AD$21))</f>
        <v>0</v>
      </c>
      <c r="QJ126" s="161">
        <f>(($F$25-$V$21)*($F$25-$AD$21))/(($Z$21-$V$21)*($Z$21-$AD$21))</f>
        <v>0</v>
      </c>
      <c r="QK126" s="161">
        <f>(($F$25-$V$21)*($F$25-$Z$21))/(($AD$21-$V$21)*($AD$21-$Z$21))</f>
        <v>1</v>
      </c>
      <c r="QL126" s="92">
        <f>QI126*$X$21+QJ126*$AB$21+QK126*$AF$21</f>
        <v>-704.4</v>
      </c>
      <c r="QM126" s="16">
        <f>$V$21</f>
        <v>-210.54</v>
      </c>
      <c r="QN126" s="16">
        <f>$AF$21</f>
        <v>-704.4</v>
      </c>
      <c r="QO126" s="167">
        <f t="shared" si="571"/>
        <v>0</v>
      </c>
      <c r="QP126" s="34"/>
      <c r="QQ126" s="159">
        <v>6</v>
      </c>
      <c r="QR126" s="162">
        <v>3</v>
      </c>
      <c r="QS126" s="309"/>
      <c r="QT126" s="12">
        <v>180</v>
      </c>
      <c r="QU126" s="161">
        <f>(($F$25-$AT$21)*($F$25-$AX$21))/(($AP$21-$AT$21)*($AP$21-$AX$21))</f>
        <v>0</v>
      </c>
      <c r="QV126" s="161">
        <f>(($F$25-$AP$21)*($F$25-$AX$21))/(($AT$21-$AP$21)*($AT$21-$AX$21))</f>
        <v>0</v>
      </c>
      <c r="QW126" s="161">
        <f>(($F$25-$AP$21)*($F$25-$AT$21))/(($AX$21-$AP$21)*($AX$21-$AT$21))</f>
        <v>1</v>
      </c>
      <c r="QX126" s="92">
        <f>QU126*$AR$21+QV126*$AV$21+QW126*$AZ$21</f>
        <v>-772.52</v>
      </c>
      <c r="QY126" s="16">
        <f>$AP$21</f>
        <v>-18.22</v>
      </c>
      <c r="QZ126" s="16">
        <f>$AZ$21</f>
        <v>-772.52</v>
      </c>
      <c r="RA126" s="167">
        <f t="shared" si="572"/>
        <v>0</v>
      </c>
    </row>
    <row r="127" spans="15:469" ht="15" customHeight="1"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G127" s="183"/>
      <c r="AH127" s="183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BA127" s="183"/>
      <c r="BB127" s="183"/>
      <c r="BC127" s="183"/>
      <c r="QE127" s="159">
        <v>6</v>
      </c>
      <c r="QF127" s="162">
        <v>4</v>
      </c>
      <c r="QG127" s="309"/>
      <c r="QH127" s="12">
        <v>180</v>
      </c>
      <c r="QI127" s="161">
        <f>(($F$25-$Z$28)*($F$25-$AD$28))/(($V$28-$Z$28)*($V$28-$AD$28))</f>
        <v>0</v>
      </c>
      <c r="QJ127" s="161">
        <f>(($F$25-$V$28)*($F$25-$AD$28))/(($Z$28-$V$28)*($Z$28-$AD$28))</f>
        <v>0</v>
      </c>
      <c r="QK127" s="161">
        <f>(($F$25-$V$28)*($F$25-$Z$28))/(($AD$28-$V$28)*($AD$28-$Z$28))</f>
        <v>1</v>
      </c>
      <c r="QL127" s="92">
        <f>QI127*$X$28+QJ127*$AB$28+QK127*$AF$28</f>
        <v>-704.4</v>
      </c>
      <c r="QM127" s="16">
        <f>$V$28</f>
        <v>562.66999999999996</v>
      </c>
      <c r="QN127" s="16">
        <f>$AF$28</f>
        <v>-704.4</v>
      </c>
      <c r="QO127" s="167">
        <f t="shared" si="571"/>
        <v>0</v>
      </c>
      <c r="QP127" s="34"/>
      <c r="QQ127" s="159">
        <v>6</v>
      </c>
      <c r="QR127" s="162">
        <v>4</v>
      </c>
      <c r="QS127" s="309"/>
      <c r="QT127" s="12">
        <v>180</v>
      </c>
      <c r="QU127" s="161">
        <f>(($F$25-$AT$28)*($F$25-$AX$28))/(($AP$28-$AT$28)*($AP$28-$AX$28))</f>
        <v>0</v>
      </c>
      <c r="QV127" s="161">
        <f>(($F$25-$AP$28)*($F$25-$AX$28))/(($AT$28-$AP$28)*($AT$28-$AX$28))</f>
        <v>0</v>
      </c>
      <c r="QW127" s="161">
        <f>(($F$25-$AP$28)*($F$25-$AT$28))/(($AX$28-$AP$28)*($AX$28-$AT$28))</f>
        <v>1</v>
      </c>
      <c r="QX127" s="92">
        <f>QU127*$AR$28+QV127*$AV$28+QW127*$AZ$28</f>
        <v>-772.52</v>
      </c>
      <c r="QY127" s="16">
        <f>$AP$28</f>
        <v>236.82</v>
      </c>
      <c r="QZ127" s="16">
        <f>$AZ$28</f>
        <v>-772.52</v>
      </c>
      <c r="RA127" s="167">
        <f t="shared" si="572"/>
        <v>0</v>
      </c>
    </row>
    <row r="128" spans="15:469" ht="15" customHeight="1"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G128" s="183"/>
      <c r="AH128" s="183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BA128" s="183"/>
      <c r="BB128" s="183"/>
      <c r="QE128" s="159">
        <v>6</v>
      </c>
      <c r="QF128" s="162">
        <v>1</v>
      </c>
      <c r="QG128" s="304" t="s">
        <v>18</v>
      </c>
      <c r="QH128" s="12">
        <v>-60</v>
      </c>
      <c r="QI128" s="161">
        <f>(($F$25-$Z$8)*($F$25-$AD$8))/(($V$8-$Z$8)*($V$8-$AD$8))</f>
        <v>0</v>
      </c>
      <c r="QJ128" s="161">
        <f>(($F$25-$V$8)*($F$25-$AD$8))/(($Z$8-$V$8)*($Z$8-$AD$8))</f>
        <v>0</v>
      </c>
      <c r="QK128" s="161">
        <f>(($F$25-$V$8)*($F$25-$Z$8))/(($AD$8-$V$8)*($AD$8-$Z$8))</f>
        <v>1</v>
      </c>
      <c r="QL128" s="92">
        <f>QI128*$X$8+QJ128*$AB$8+QK128*$AF$8</f>
        <v>402.13</v>
      </c>
      <c r="QM128" s="16">
        <f>$V$8</f>
        <v>406.67</v>
      </c>
      <c r="QN128" s="16">
        <f>$AF$8</f>
        <v>402.13</v>
      </c>
      <c r="QO128" s="167">
        <f t="shared" si="571"/>
        <v>0</v>
      </c>
      <c r="QP128" s="34"/>
      <c r="QQ128" s="159">
        <v>6</v>
      </c>
      <c r="QR128" s="162">
        <v>1</v>
      </c>
      <c r="QS128" s="304" t="s">
        <v>18</v>
      </c>
      <c r="QT128" s="12">
        <v>-60</v>
      </c>
      <c r="QU128" s="161">
        <f>(($F$25-$AT$8)*($F$25-$AX$8))/(($AP$8-$AT$8)*($AP$8-$AX$8))</f>
        <v>0</v>
      </c>
      <c r="QV128" s="161">
        <f>(($F$25-$AP$8)*($F$25-$AX$8))/(($AT$8-$AP$8)*($AT$8-$AX$8))</f>
        <v>0</v>
      </c>
      <c r="QW128" s="161">
        <f>(($F$25-$AP$8)*($F$25-$AT$8))/(($AX$8-$AP$8)*($AX$8-$AT$8))</f>
        <v>1</v>
      </c>
      <c r="QX128" s="92">
        <f>QU128*$AR$8+QV128*$AV$8+QW128*$AZ$8</f>
        <v>415.98</v>
      </c>
      <c r="QY128" s="16">
        <f>$AP$8</f>
        <v>127.52</v>
      </c>
      <c r="QZ128" s="16">
        <f>$AZ$8</f>
        <v>415.98</v>
      </c>
      <c r="RA128" s="167">
        <f t="shared" si="572"/>
        <v>0</v>
      </c>
    </row>
    <row r="129" spans="15:469"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G129" s="183"/>
      <c r="AH129" s="183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BA129" s="183"/>
      <c r="BB129" s="183"/>
      <c r="QE129" s="159">
        <v>6</v>
      </c>
      <c r="QF129" s="162">
        <v>2</v>
      </c>
      <c r="QG129" s="304"/>
      <c r="QH129" s="12">
        <v>-60</v>
      </c>
      <c r="QI129" s="161">
        <f>(($F$25-$Z$15)*($F$25-$AD$15))/(($V$15-$Z$15)*($V$15-$AD$15))</f>
        <v>0</v>
      </c>
      <c r="QJ129" s="161">
        <f>(($F$25-$V$15)*($F$25-$AD$15))/(($Z$15-$V$15)*($Z$15-$AD$15))</f>
        <v>0</v>
      </c>
      <c r="QK129" s="161">
        <f>(($F$25-$V$15)*($F$25-$Z$15))/(($AD$15-$V$15)*($AD$15-$Z$15))</f>
        <v>1</v>
      </c>
      <c r="QL129" s="92">
        <f>QI129*$X$15+QJ129*$AB$15+QK129*$AF$15</f>
        <v>402.13</v>
      </c>
      <c r="QM129" s="16">
        <f>$V$15</f>
        <v>-391.07</v>
      </c>
      <c r="QN129" s="16">
        <f>$AF$15</f>
        <v>402.13</v>
      </c>
      <c r="QO129" s="167">
        <f t="shared" si="571"/>
        <v>0</v>
      </c>
      <c r="QP129" s="34"/>
      <c r="QQ129" s="159">
        <v>6</v>
      </c>
      <c r="QR129" s="162">
        <v>2</v>
      </c>
      <c r="QS129" s="304"/>
      <c r="QT129" s="12">
        <v>-60</v>
      </c>
      <c r="QU129" s="161">
        <f>(($F$25-$AT$15)*($F$25-$AX$15))/(($AP$15-$AT$15)*($AP$15-$AX$15))</f>
        <v>0</v>
      </c>
      <c r="QV129" s="161">
        <f>(($F$25-$AP$15)*($F$25-$AX$15))/(($AT$15-$AP$15)*($AT$15-$AX$15))</f>
        <v>0</v>
      </c>
      <c r="QW129" s="161">
        <f>(($F$25-$AP$15)*($F$25-$AT$15))/(($AX$15-$AP$15)*($AX$15-$AT$15))</f>
        <v>1</v>
      </c>
      <c r="QX129" s="92">
        <f>QU129*$AR$15+QV129*$AV$15+QW129*$AZ$15</f>
        <v>415.98</v>
      </c>
      <c r="QY129" s="16">
        <f>$AP$15</f>
        <v>-127.52</v>
      </c>
      <c r="QZ129" s="16">
        <f>$AZ$15</f>
        <v>415.98</v>
      </c>
      <c r="RA129" s="167">
        <f t="shared" si="572"/>
        <v>0</v>
      </c>
    </row>
    <row r="130" spans="15:469"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G130" s="183"/>
      <c r="AH130" s="183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BA130" s="183"/>
      <c r="BB130" s="183"/>
      <c r="QE130" s="159">
        <v>6</v>
      </c>
      <c r="QF130" s="162">
        <v>3</v>
      </c>
      <c r="QG130" s="304"/>
      <c r="QH130" s="12">
        <v>-60</v>
      </c>
      <c r="QI130" s="161">
        <f>(($F$25-$Z$22)*($F$25-$AD$22))/(($V$22-$Z$22)*($V$22-$AD$22))</f>
        <v>0</v>
      </c>
      <c r="QJ130" s="161">
        <f>(($F$25-$V$22)*($F$25-$AD$22))/(($Z$22-$V$22)*($Z$22-$AD$22))</f>
        <v>0</v>
      </c>
      <c r="QK130" s="161">
        <f>(($F$25-$V$22)*($F$25-$Z$22))/(($AD$22-$V$22)*($AD$22-$Z$22))</f>
        <v>1</v>
      </c>
      <c r="QL130" s="92">
        <f>QI130*$X$22+QJ130*$AB$22+QK130*$AF$22</f>
        <v>-495</v>
      </c>
      <c r="QM130" s="16">
        <f>$V$22</f>
        <v>-391.07</v>
      </c>
      <c r="QN130" s="16">
        <f>$AF$22</f>
        <v>-495</v>
      </c>
      <c r="QO130" s="167">
        <f t="shared" si="571"/>
        <v>0</v>
      </c>
      <c r="QP130" s="34"/>
      <c r="QQ130" s="159">
        <v>6</v>
      </c>
      <c r="QR130" s="162">
        <v>3</v>
      </c>
      <c r="QS130" s="304"/>
      <c r="QT130" s="12">
        <v>-60</v>
      </c>
      <c r="QU130" s="161">
        <f>(($F$25-$AT$22)*($F$25-$AX$22))/(($AP$22-$AT$22)*($AP$22-$AX$22))</f>
        <v>0</v>
      </c>
      <c r="QV130" s="161">
        <f>(($F$25-$AP$22)*($F$25-$AX$22))/(($AT$22-$AP$22)*($AT$22-$AX$22))</f>
        <v>0</v>
      </c>
      <c r="QW130" s="161">
        <f>(($F$25-$AP$22)*($F$25-$AT$22))/(($AX$22-$AP$22)*($AX$22-$AT$22))</f>
        <v>1</v>
      </c>
      <c r="QX130" s="92">
        <f>QU130*$AR$22+QV130*$AV$22+QW130*$AZ$22</f>
        <v>-415.95</v>
      </c>
      <c r="QY130" s="16">
        <f>$AP$22</f>
        <v>-127.52</v>
      </c>
      <c r="QZ130" s="16">
        <f>$AZ$22</f>
        <v>-415.95</v>
      </c>
      <c r="RA130" s="167">
        <f t="shared" si="572"/>
        <v>0</v>
      </c>
    </row>
    <row r="131" spans="15:469" ht="15" customHeight="1"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G131" s="183"/>
      <c r="AH131" s="183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BA131" s="183"/>
      <c r="BB131" s="183"/>
      <c r="QE131" s="159">
        <v>6</v>
      </c>
      <c r="QF131" s="162">
        <v>4</v>
      </c>
      <c r="QG131" s="304"/>
      <c r="QH131" s="12">
        <v>-60</v>
      </c>
      <c r="QI131" s="161">
        <f>(($F$25-$Z$29)*($F$25-$AD$29))/(($V$29-$Z$29)*($V$29-$AD$29))</f>
        <v>0</v>
      </c>
      <c r="QJ131" s="161">
        <f>(($F$25-$V$29)*($F$25-$AD$29))/(($Z$29-$V$29)*($Z$29-$AD$29))</f>
        <v>0</v>
      </c>
      <c r="QK131" s="161">
        <f>(($F$25-$V$29)*($F$25-$Z$29))/(($AD$29-$V$29)*($AD$29-$Z$29))</f>
        <v>1</v>
      </c>
      <c r="QL131" s="92">
        <f>QI131*$X$29+QJ131*$AB$29+QK131*$AF$29</f>
        <v>-495</v>
      </c>
      <c r="QM131" s="16">
        <f>$V$29</f>
        <v>406.67</v>
      </c>
      <c r="QN131" s="16">
        <f>$AF$29</f>
        <v>-495</v>
      </c>
      <c r="QO131" s="167">
        <f t="shared" si="571"/>
        <v>0</v>
      </c>
      <c r="QP131" s="34"/>
      <c r="QQ131" s="159">
        <v>6</v>
      </c>
      <c r="QR131" s="162">
        <v>4</v>
      </c>
      <c r="QS131" s="304"/>
      <c r="QT131" s="12">
        <v>-60</v>
      </c>
      <c r="QU131" s="161">
        <f>(($F$25-$AT$29)*($F$25-$AX$29))/(($AP$29-$AT$29)*($AP$29-$AX$29))</f>
        <v>0</v>
      </c>
      <c r="QV131" s="161">
        <f>(($F$25-$AP$29)*($F$25-$AX$29))/(($AT$29-$AP$29)*($AT$29-$AX$29))</f>
        <v>0</v>
      </c>
      <c r="QW131" s="161">
        <f>(($F$25-$AP$29)*($F$25-$AT$29))/(($AX$29-$AP$29)*($AX$29-$AT$29))</f>
        <v>1</v>
      </c>
      <c r="QX131" s="92">
        <f>QU131*$AR$29+QV131*$AV$29+QW131*$AZ$29</f>
        <v>-415.95</v>
      </c>
      <c r="QY131" s="16">
        <f>$AP$29</f>
        <v>127.52</v>
      </c>
      <c r="QZ131" s="16">
        <f>$AZ$29</f>
        <v>-415.95</v>
      </c>
      <c r="RA131" s="167">
        <f t="shared" si="572"/>
        <v>0</v>
      </c>
    </row>
    <row r="132" spans="15:469" ht="15" customHeight="1"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G132" s="183"/>
      <c r="AH132" s="183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BA132" s="183"/>
      <c r="BB132" s="183"/>
      <c r="QE132" s="159">
        <v>6</v>
      </c>
      <c r="QF132" s="162">
        <v>1</v>
      </c>
      <c r="QG132" s="305" t="s">
        <v>19</v>
      </c>
      <c r="QH132" s="12">
        <v>-120</v>
      </c>
      <c r="QI132" s="161">
        <f>(($F$25-$Z$9)*($F$25-$AD$9))/(($V$9-$Z$9)*($V$9-$AD$9))</f>
        <v>0</v>
      </c>
      <c r="QJ132" s="161">
        <f>(($F$25-$V$9)*($F$25-$AD$9))/(($Z$9-$V$9)*($Z$9-$AD$9))</f>
        <v>0</v>
      </c>
      <c r="QK132" s="161">
        <f>(($F$25-$V$9)*($F$25-$Z$9))/(($AD$9-$V$9)*($AD$9-$Z$9))</f>
        <v>1</v>
      </c>
      <c r="QL132" s="92">
        <f>QI132*$X$9+QJ132*$AB$9+QK132*$AF$9</f>
        <v>480</v>
      </c>
      <c r="QM132" s="16">
        <f>$V$9</f>
        <v>353.96</v>
      </c>
      <c r="QN132" s="16">
        <f>$AF$9</f>
        <v>480</v>
      </c>
      <c r="QO132" s="167">
        <f t="shared" si="571"/>
        <v>0</v>
      </c>
      <c r="QP132" s="34"/>
      <c r="QQ132" s="159">
        <v>6</v>
      </c>
      <c r="QR132" s="162">
        <v>1</v>
      </c>
      <c r="QS132" s="305" t="s">
        <v>19</v>
      </c>
      <c r="QT132" s="12">
        <v>-120</v>
      </c>
      <c r="QU132" s="161">
        <f>(($F$25-$AT$9)*($F$25-$AX$9))/(($AP$9-$AT$9)*($AP$9-$AX$9))</f>
        <v>0</v>
      </c>
      <c r="QV132" s="161">
        <f>(($F$25-$AP$9)*($F$25-$AX$9))/(($AT$9-$AP$9)*($AT$9-$AX$9))</f>
        <v>0</v>
      </c>
      <c r="QW132" s="161">
        <f>(($F$25-$AP$9)*($F$25-$AT$9))/(($AX$9-$AP$9)*($AX$9-$AT$9))</f>
        <v>1</v>
      </c>
      <c r="QX132" s="92">
        <f>QU132*$AR$9+QV132*$AV$9+QW132*$AZ$9</f>
        <v>534.82000000000005</v>
      </c>
      <c r="QY132" s="16">
        <f>$AP$9</f>
        <v>91.09</v>
      </c>
      <c r="QZ132" s="16">
        <f>$AZ$9</f>
        <v>534.82000000000005</v>
      </c>
      <c r="RA132" s="167">
        <f t="shared" si="572"/>
        <v>0</v>
      </c>
    </row>
    <row r="133" spans="15:469"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G133" s="183"/>
      <c r="AH133" s="183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BA133" s="183"/>
      <c r="BB133" s="183"/>
      <c r="QE133" s="159">
        <v>6</v>
      </c>
      <c r="QF133" s="162">
        <v>2</v>
      </c>
      <c r="QG133" s="305"/>
      <c r="QH133" s="12">
        <v>-120</v>
      </c>
      <c r="QI133" s="161">
        <f>(($F$25-$Z$16)*($F$25-$AD$16))/(($V$16-$Z$16)*($V$16-$AD$16))</f>
        <v>0</v>
      </c>
      <c r="QJ133" s="161">
        <f>(($F$25-$V$16)*($F$25-$AD$16))/(($Z$16-$V$16)*($Z$16-$AD$16))</f>
        <v>0</v>
      </c>
      <c r="QK133" s="161">
        <f>(($F$25-$V$16)*($F$25-$Z$16))/(($AD$16-$V$16)*($AD$16-$Z$16))</f>
        <v>1</v>
      </c>
      <c r="QL133" s="92">
        <f>QI133*$X$16+QJ133*$AB$16+QK133*$AF$16</f>
        <v>480</v>
      </c>
      <c r="QM133" s="16">
        <f>$V$16</f>
        <v>-443.33</v>
      </c>
      <c r="QN133" s="16">
        <f>$AF$16</f>
        <v>480</v>
      </c>
      <c r="QO133" s="167">
        <f t="shared" si="571"/>
        <v>0</v>
      </c>
      <c r="QP133" s="34"/>
      <c r="QQ133" s="159">
        <v>6</v>
      </c>
      <c r="QR133" s="162">
        <v>2</v>
      </c>
      <c r="QS133" s="305"/>
      <c r="QT133" s="12">
        <v>-120</v>
      </c>
      <c r="QU133" s="161">
        <f>(($F$25-$AT$16)*($F$25-$AX$16))/(($AP$16-$AT$16)*($AP$16-$AX$16))</f>
        <v>0</v>
      </c>
      <c r="QV133" s="161">
        <f>(($F$25-$AP$16)*($F$25-$AX$16))/(($AT$16-$AP$16)*($AT$16-$AX$16))</f>
        <v>0</v>
      </c>
      <c r="QW133" s="161">
        <f>(($F$25-$AP$16)*($F$25-$AT$16))/(($AX$16-$AP$16)*($AX$16-$AT$16))</f>
        <v>1</v>
      </c>
      <c r="QX133" s="92">
        <f>QU133*$AR$16+QV133*$AV$16+QW133*$AZ$16</f>
        <v>534.82000000000005</v>
      </c>
      <c r="QY133" s="16">
        <f>$AP$16</f>
        <v>-163.95</v>
      </c>
      <c r="QZ133" s="16">
        <f>$AZ$16</f>
        <v>534.82000000000005</v>
      </c>
      <c r="RA133" s="167">
        <f t="shared" si="572"/>
        <v>0</v>
      </c>
    </row>
    <row r="134" spans="15:469"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G134" s="183"/>
      <c r="AH134" s="183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BA134" s="183"/>
      <c r="BB134" s="183"/>
      <c r="QE134" s="159">
        <v>6</v>
      </c>
      <c r="QF134" s="162">
        <v>3</v>
      </c>
      <c r="QG134" s="305"/>
      <c r="QH134" s="12">
        <v>-120</v>
      </c>
      <c r="QI134" s="161">
        <f>(($F$25-$Z$23)*($F$25-$AD$23))/(($V$23-$Z$23)*($V$23-$AD$23))</f>
        <v>0</v>
      </c>
      <c r="QJ134" s="161">
        <f>(($F$25-$V$23)*($F$25-$AD$23))/(($Z$23-$V$23)*($Z$23-$AD$23))</f>
        <v>0</v>
      </c>
      <c r="QK134" s="161">
        <f>(($F$25-$V$23)*($F$25-$Z$23))/(($AD$23-$V$23)*($AD$23-$Z$23))</f>
        <v>1</v>
      </c>
      <c r="QL134" s="92">
        <f>QI134*$X$23+QJ134*$AB$23+QK134*$AF$23</f>
        <v>-391.42</v>
      </c>
      <c r="QM134" s="16">
        <f>$V$23</f>
        <v>-443.33</v>
      </c>
      <c r="QN134" s="16">
        <f>$AF$23</f>
        <v>-391.42</v>
      </c>
      <c r="QO134" s="167">
        <f t="shared" si="571"/>
        <v>0</v>
      </c>
      <c r="QP134" s="34"/>
      <c r="QQ134" s="159">
        <v>6</v>
      </c>
      <c r="QR134" s="162">
        <v>3</v>
      </c>
      <c r="QS134" s="305"/>
      <c r="QT134" s="12">
        <v>-120</v>
      </c>
      <c r="QU134" s="161">
        <f>(($F$25-$AT$23)*($F$25-$AX$23))/(($AP$23-$AT$23)*($AP$23-$AX$23))</f>
        <v>0</v>
      </c>
      <c r="QV134" s="161">
        <f>(($F$25-$AP$23)*($F$25-$AX$23))/(($AT$23-$AP$23)*($AT$23-$AX$23))</f>
        <v>0</v>
      </c>
      <c r="QW134" s="161">
        <f>(($F$25-$AP$23)*($F$25-$AT$23))/(($AX$23-$AP$23)*($AX$23-$AT$23))</f>
        <v>1</v>
      </c>
      <c r="QX134" s="92">
        <f>QU134*$AR$23+QV134*$AV$23+QW134*$AZ$23</f>
        <v>-297.12</v>
      </c>
      <c r="QY134" s="16">
        <f>$AP$23</f>
        <v>-163.95</v>
      </c>
      <c r="QZ134" s="16">
        <f>$AZ$23</f>
        <v>-297.12</v>
      </c>
      <c r="RA134" s="167">
        <f t="shared" si="572"/>
        <v>0</v>
      </c>
    </row>
    <row r="135" spans="15:469" ht="15" customHeight="1"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G135" s="183"/>
      <c r="AH135" s="183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BA135" s="183"/>
      <c r="BB135" s="183"/>
      <c r="QE135" s="159">
        <v>6</v>
      </c>
      <c r="QF135" s="162">
        <v>4</v>
      </c>
      <c r="QG135" s="305"/>
      <c r="QH135" s="12">
        <v>-120</v>
      </c>
      <c r="QI135" s="161">
        <f>(($F$25-$Z$30)*($F$25-$AD$30))/(($V$30-$Z$30)*($V$30-$AD$30))</f>
        <v>0</v>
      </c>
      <c r="QJ135" s="161">
        <f>(($F$25-$V$30)*($F$25-$AD$30))/(($Z$30-$V$30)*($Z$30-$AD$30))</f>
        <v>0</v>
      </c>
      <c r="QK135" s="161">
        <f>(($F$25-$V$30)*($F$25-$Z$30))/(($AD$30-$V$30)*($AD$30-$Z$30))</f>
        <v>1</v>
      </c>
      <c r="QL135" s="92">
        <f>QI135*$X$30+QJ135*$AB$30+QK135*$AF$30</f>
        <v>-391.42</v>
      </c>
      <c r="QM135" s="16">
        <f>$V$30</f>
        <v>353.96</v>
      </c>
      <c r="QN135" s="16">
        <f>$AF$30</f>
        <v>-391.42</v>
      </c>
      <c r="QO135" s="167">
        <f t="shared" si="571"/>
        <v>0</v>
      </c>
      <c r="QP135" s="34"/>
      <c r="QQ135" s="159">
        <v>6</v>
      </c>
      <c r="QR135" s="162">
        <v>4</v>
      </c>
      <c r="QS135" s="305"/>
      <c r="QT135" s="12">
        <v>-120</v>
      </c>
      <c r="QU135" s="161">
        <f>(($F$25-$AT$30)*($F$25-$AX$30))/(($AP$30-$AT$30)*($AP$30-$AX$30))</f>
        <v>0</v>
      </c>
      <c r="QV135" s="161">
        <f>(($F$25-$AP$30)*($F$25-$AX$30))/(($AT$30-$AP$30)*($AT$30-$AX$30))</f>
        <v>0</v>
      </c>
      <c r="QW135" s="161">
        <f>(($F$25-$AP$30)*($F$25-$AT$30))/(($AX$30-$AP$30)*($AX$30-$AT$30))</f>
        <v>1</v>
      </c>
      <c r="QX135" s="92">
        <f>QU135*$AR$30+QV135*$AV$30+QW135*$AZ$30</f>
        <v>-297.12</v>
      </c>
      <c r="QY135" s="16">
        <f>$AP$30</f>
        <v>91.09</v>
      </c>
      <c r="QZ135" s="16">
        <f>$AZ$30</f>
        <v>-297.12</v>
      </c>
      <c r="RA135" s="167">
        <f t="shared" si="572"/>
        <v>0</v>
      </c>
    </row>
    <row r="136" spans="15:469" ht="15" customHeight="1"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G136" s="183"/>
      <c r="AH136" s="183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BA136" s="183"/>
      <c r="BB136" s="183"/>
      <c r="QE136" s="159">
        <v>6</v>
      </c>
      <c r="QF136" s="162">
        <v>1</v>
      </c>
      <c r="QG136" s="306" t="s">
        <v>20</v>
      </c>
      <c r="QH136" s="12">
        <v>-180</v>
      </c>
      <c r="QI136" s="161">
        <f>(($F$25-$Z$10)*($F$25-$AD$10))/(($V$10-$Z$10)*($V$10-$AD$10))</f>
        <v>0</v>
      </c>
      <c r="QJ136" s="161">
        <f>(($F$25-$V$10)*($F$25-$AD$10))/(($Z$10-$V$10)*($Z$10-$AD$10))</f>
        <v>0</v>
      </c>
      <c r="QK136" s="161">
        <f>(($F$25-$V$10)*($F$25-$Z$10))/(($AD$10-$V$10)*($AD$10-$Z$10))</f>
        <v>1</v>
      </c>
      <c r="QL136" s="92">
        <f>QI136*$X$10+QJ136*$AB$10+QK136*$AF$10</f>
        <v>556.07000000000005</v>
      </c>
      <c r="QM136" s="16">
        <f>$V$10</f>
        <v>301.67</v>
      </c>
      <c r="QN136" s="16">
        <f>$AF$10</f>
        <v>556.07000000000005</v>
      </c>
      <c r="QO136" s="167">
        <f t="shared" si="571"/>
        <v>0</v>
      </c>
      <c r="QP136" s="34"/>
      <c r="QQ136" s="159">
        <v>6</v>
      </c>
      <c r="QR136" s="162">
        <v>1</v>
      </c>
      <c r="QS136" s="306" t="s">
        <v>20</v>
      </c>
      <c r="QT136" s="12">
        <v>-180</v>
      </c>
      <c r="QU136" s="161">
        <f>(($F$25-$AT$10)*($F$25-$AX$10))/(($AP$10-$AT$10)*($AP$10-$AX$10))</f>
        <v>0</v>
      </c>
      <c r="QV136" s="161">
        <f>(($F$25-$AP$10)*($F$25-$AX$10))/(($AT$10-$AP$10)*($AT$10-$AX$10))</f>
        <v>0</v>
      </c>
      <c r="QW136" s="161">
        <f>(($F$25-$AP$10)*($F$25-$AT$10))/(($AX$10-$AP$10)*($AX$10-$AT$10))</f>
        <v>1</v>
      </c>
      <c r="QX136" s="92">
        <f>QU136*$AR$10+QV136*$AV$10+QW136*$AZ$10</f>
        <v>653.67999999999995</v>
      </c>
      <c r="QY136" s="16">
        <f>$AP$10</f>
        <v>54.65</v>
      </c>
      <c r="QZ136" s="16">
        <f>$AZ$10</f>
        <v>653.67999999999995</v>
      </c>
      <c r="RA136" s="167">
        <f t="shared" si="572"/>
        <v>0</v>
      </c>
    </row>
    <row r="137" spans="15:469"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G137" s="183"/>
      <c r="AH137" s="183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BA137" s="183"/>
      <c r="BB137" s="183"/>
      <c r="QE137" s="159">
        <v>6</v>
      </c>
      <c r="QF137" s="162">
        <v>2</v>
      </c>
      <c r="QG137" s="306"/>
      <c r="QH137" s="12">
        <v>-180</v>
      </c>
      <c r="QI137" s="161">
        <f>(($F$25-$Z$17)*($F$25-$AD$17))/(($V$17-$Z$17)*($V$17-$AD$17))</f>
        <v>0</v>
      </c>
      <c r="QJ137" s="161">
        <f>(($F$25-$V$17)*($F$25-$AD$17))/(($Z$17-$V$17)*($Z$17-$AD$17))</f>
        <v>0</v>
      </c>
      <c r="QK137" s="161">
        <f>(($F$25-$V$17)*($F$25-$Z$17))/(($AD$17-$V$17)*($AD$17-$Z$17))</f>
        <v>1</v>
      </c>
      <c r="QL137" s="92">
        <f>QI137*$X$17+QJ137*$AB$17+QK137*$AF$17</f>
        <v>556.07000000000005</v>
      </c>
      <c r="QM137" s="16">
        <f>$V$17</f>
        <v>-495.6</v>
      </c>
      <c r="QN137" s="16">
        <f>$AF$17</f>
        <v>556.07000000000005</v>
      </c>
      <c r="QO137" s="167">
        <f t="shared" si="571"/>
        <v>0</v>
      </c>
      <c r="QP137" s="34"/>
      <c r="QQ137" s="159">
        <v>6</v>
      </c>
      <c r="QR137" s="162">
        <v>2</v>
      </c>
      <c r="QS137" s="306"/>
      <c r="QT137" s="12">
        <v>-180</v>
      </c>
      <c r="QU137" s="161">
        <f>(($F$25-$AT$17)*($F$25-$AX$17))/(($AP$17-$AT$17)*($AP$17-$AX$17))</f>
        <v>0</v>
      </c>
      <c r="QV137" s="161">
        <f>(($F$25-$AP$17)*($F$25-$AX$17))/(($AT$17-$AP$17)*($AT$17-$AX$17))</f>
        <v>0</v>
      </c>
      <c r="QW137" s="161">
        <f>(($F$25-$AP$17)*($F$25-$AT$17))/(($AX$17-$AP$17)*($AX$17-$AT$17))</f>
        <v>1</v>
      </c>
      <c r="QX137" s="92">
        <f>QU137*$AR$17+QV137*$AV$17+QW137*$AZ$17</f>
        <v>653.67999999999995</v>
      </c>
      <c r="QY137" s="16">
        <f>$AP$17</f>
        <v>-200.39</v>
      </c>
      <c r="QZ137" s="16">
        <f>$AZ$17</f>
        <v>653.67999999999995</v>
      </c>
      <c r="RA137" s="167">
        <f t="shared" si="572"/>
        <v>0</v>
      </c>
    </row>
    <row r="138" spans="15:469"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G138" s="183"/>
      <c r="AH138" s="183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BA138" s="183"/>
      <c r="BB138" s="183"/>
      <c r="QE138" s="159">
        <v>6</v>
      </c>
      <c r="QF138" s="162">
        <v>3</v>
      </c>
      <c r="QG138" s="306"/>
      <c r="QH138" s="12">
        <v>-180</v>
      </c>
      <c r="QI138" s="161">
        <f>(($F$25-$Z$24)*($F$25-$AD$24))/(($V$24-$Z$24)*($V$24-$AD$24))</f>
        <v>0</v>
      </c>
      <c r="QJ138" s="161">
        <f>(($F$25-$V$24)*($F$25-$AD$24))/(($Z$24-$V$24)*($Z$24-$AD$24))</f>
        <v>0</v>
      </c>
      <c r="QK138" s="161">
        <f>(($F$25-$V$24)*($F$25-$Z$24))/(($AD$24-$V$24)*($AD$24-$Z$24))</f>
        <v>1</v>
      </c>
      <c r="QL138" s="92">
        <f>QI138*$X$24+QJ138*$AB$24+QK138*$AF$24</f>
        <v>-289.33</v>
      </c>
      <c r="QM138" s="16">
        <f>$V$24</f>
        <v>-495.6</v>
      </c>
      <c r="QN138" s="16">
        <f>$AF$24</f>
        <v>-289.33</v>
      </c>
      <c r="QO138" s="167">
        <f t="shared" si="571"/>
        <v>0</v>
      </c>
      <c r="QP138" s="34"/>
      <c r="QQ138" s="159">
        <v>6</v>
      </c>
      <c r="QR138" s="162">
        <v>3</v>
      </c>
      <c r="QS138" s="306"/>
      <c r="QT138" s="12">
        <v>-180</v>
      </c>
      <c r="QU138" s="161">
        <f>(($F$25-$AT$24)*($F$25-$AX$24))/(($AP$24-$AT$24)*($AP$24-$AX$24))</f>
        <v>0</v>
      </c>
      <c r="QV138" s="161">
        <f>(($F$25-$AP$24)*($F$25-$AX$24))/(($AT$24-$AP$24)*($AT$24-$AX$24))</f>
        <v>0</v>
      </c>
      <c r="QW138" s="161">
        <f>(($F$25-$AP$24)*($F$25-$AT$24))/(($AX$24-$AP$24)*($AX$24-$AT$24))</f>
        <v>1</v>
      </c>
      <c r="QX138" s="92">
        <f>QU138*$AR$24+QV138*$AV$24+QW138*$AZ$24</f>
        <v>-178.26</v>
      </c>
      <c r="QY138" s="16">
        <f>$AP$24</f>
        <v>-200.39</v>
      </c>
      <c r="QZ138" s="16">
        <f>$AZ$24</f>
        <v>-178.26</v>
      </c>
      <c r="RA138" s="167">
        <f t="shared" si="572"/>
        <v>0</v>
      </c>
    </row>
    <row r="139" spans="15:469" ht="15" customHeight="1"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G139" s="183"/>
      <c r="AH139" s="183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BA139" s="183"/>
      <c r="BB139" s="183"/>
      <c r="QE139" s="159">
        <v>6</v>
      </c>
      <c r="QF139" s="162">
        <v>4</v>
      </c>
      <c r="QG139" s="306"/>
      <c r="QH139" s="12">
        <v>-180</v>
      </c>
      <c r="QI139" s="161">
        <f>(($F$25-$Z$31)*($F$25-$AD$31))/(($V$31-$Z$31)*($V$31-$AD$31))</f>
        <v>0</v>
      </c>
      <c r="QJ139" s="161">
        <f>(($F$25-$V$31)*($F$25-$AD$31))/(($Z$31-$V$31)*($Z$31-$AD$31))</f>
        <v>0</v>
      </c>
      <c r="QK139" s="161">
        <f>(($F$25-$V$31)*($F$25-$Z$31))/(($AD$31-$V$31)*($AD$31-$Z$31))</f>
        <v>1</v>
      </c>
      <c r="QL139" s="92">
        <f>QI139*$X$31+QJ139*$AB$31+QK139*$AF$31</f>
        <v>-289.33</v>
      </c>
      <c r="QM139" s="16">
        <f>$V$31</f>
        <v>301.67</v>
      </c>
      <c r="QN139" s="16">
        <f>$AF$31</f>
        <v>-289.33</v>
      </c>
      <c r="QO139" s="167">
        <f t="shared" si="571"/>
        <v>0</v>
      </c>
      <c r="QP139" s="34"/>
      <c r="QQ139" s="159">
        <v>6</v>
      </c>
      <c r="QR139" s="162">
        <v>4</v>
      </c>
      <c r="QS139" s="306"/>
      <c r="QT139" s="12">
        <v>-180</v>
      </c>
      <c r="QU139" s="161">
        <f>(($F$25-$AT$31)*($F$25-$AX$31))/(($AP$31-$AT$31)*($AP$31-$AX$31))</f>
        <v>0</v>
      </c>
      <c r="QV139" s="161">
        <f>(($F$25-$AP$31)*($F$25-$AX$31))/(($AT$31-$AP$31)*($AT$31-$AX$31))</f>
        <v>0</v>
      </c>
      <c r="QW139" s="161">
        <f>(($F$25-$AP$31)*($F$25-$AT$31))/(($AX$31-$AP$31)*($AX$31-$AT$31))</f>
        <v>1</v>
      </c>
      <c r="QX139" s="92">
        <f>QU139*$AR$31+QV139*$AV$31+QW139*$AZ$31</f>
        <v>-178.26</v>
      </c>
      <c r="QY139" s="16">
        <f>$AP$31</f>
        <v>54.65</v>
      </c>
      <c r="QZ139" s="16">
        <f>$AZ$31</f>
        <v>-178.26</v>
      </c>
      <c r="RA139" s="167">
        <f t="shared" si="572"/>
        <v>0</v>
      </c>
    </row>
    <row r="140" spans="15:469" ht="15" customHeight="1"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G140" s="183"/>
      <c r="AH140" s="183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BA140" s="183"/>
      <c r="BB140" s="183"/>
      <c r="QE140" s="159">
        <v>6</v>
      </c>
      <c r="QF140" s="162">
        <v>1</v>
      </c>
      <c r="QG140" s="307" t="s">
        <v>21</v>
      </c>
      <c r="QH140" s="12">
        <v>0</v>
      </c>
      <c r="QI140" s="161">
        <f>(($F$25-$Z$11)*($F$25-$AD$11))/(($V$11-$Z$11)*($V$11-$AD$11))</f>
        <v>0</v>
      </c>
      <c r="QJ140" s="161">
        <f>(($F$25-$V$11)*($F$25-$AD$11))/(($Z$11-$V$11)*($Z$11-$AD$11))</f>
        <v>0</v>
      </c>
      <c r="QK140" s="161">
        <f>(($F$25-$V$11)*($F$25-$Z$11))/(($AD$11-$V$11)*($AD$11-$Z$11))</f>
        <v>1</v>
      </c>
      <c r="QL140" s="92">
        <f>QI140*$X$11+QJ140*$AB$11+QK140*$AF$11</f>
        <v>631.37</v>
      </c>
      <c r="QM140" s="16">
        <f>$V$11</f>
        <v>249</v>
      </c>
      <c r="QN140" s="16">
        <f>$AF$11</f>
        <v>631.37</v>
      </c>
      <c r="QO140" s="167">
        <f t="shared" si="571"/>
        <v>0</v>
      </c>
      <c r="QP140" s="34"/>
      <c r="QQ140" s="159">
        <v>6</v>
      </c>
      <c r="QR140" s="162">
        <v>1</v>
      </c>
      <c r="QS140" s="307" t="s">
        <v>21</v>
      </c>
      <c r="QT140" s="12">
        <v>0</v>
      </c>
      <c r="QU140" s="161">
        <f>(($F$25-$AT$11)*($F$25-$AX$11))/(($AP$11-$AT$11)*($AP$11-$AX$11))</f>
        <v>0</v>
      </c>
      <c r="QV140" s="161">
        <f>(($F$25-$AP$11)*($F$25-$AX$11))/(($AT$11-$AP$11)*($AT$11-$AX$11))</f>
        <v>0</v>
      </c>
      <c r="QW140" s="161">
        <f>(($F$25-$AP$11)*($F$25-$AT$11))/(($AX$11-$AP$11)*($AX$11-$AT$11))</f>
        <v>1</v>
      </c>
      <c r="QX140" s="92">
        <f>QU140*$AR$11+QV140*$AV$11+QW140*$AZ$11</f>
        <v>772.52</v>
      </c>
      <c r="QY140" s="16">
        <f>$AP$11</f>
        <v>18.22</v>
      </c>
      <c r="QZ140" s="16">
        <f>$AZ$11</f>
        <v>772.52</v>
      </c>
      <c r="RA140" s="167">
        <f t="shared" si="572"/>
        <v>0</v>
      </c>
    </row>
    <row r="141" spans="15:469"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G141" s="183"/>
      <c r="AH141" s="183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BA141" s="183"/>
      <c r="BB141" s="183"/>
      <c r="QE141" s="159">
        <v>6</v>
      </c>
      <c r="QF141" s="162">
        <v>2</v>
      </c>
      <c r="QG141" s="307"/>
      <c r="QH141" s="12">
        <v>0</v>
      </c>
      <c r="QI141" s="161">
        <f>(($F$25-$Z$18)*($F$25-$AD$18))/(($V$18-$Z$18)*($V$18-$AD$18))</f>
        <v>0</v>
      </c>
      <c r="QJ141" s="161">
        <f>(($F$25-$V$18)*($F$25-$AD$18))/(($Z$18-$V$18)*($Z$18-$AD$18))</f>
        <v>0</v>
      </c>
      <c r="QK141" s="161">
        <f>(($F$25-$V$18)*($F$25-$Z$18))/(($AD$18-$V$18)*($AD$18-$Z$18))</f>
        <v>1</v>
      </c>
      <c r="QL141" s="92">
        <f>QI141*$X$18+QJ141*$AB$18+QK141*$AF$18</f>
        <v>631.37</v>
      </c>
      <c r="QM141" s="16">
        <f>$V$18</f>
        <v>-548.08000000000004</v>
      </c>
      <c r="QN141" s="16">
        <f>$AF$18</f>
        <v>631.37</v>
      </c>
      <c r="QO141" s="167">
        <f t="shared" si="571"/>
        <v>0</v>
      </c>
      <c r="QP141" s="34"/>
      <c r="QQ141" s="159">
        <v>6</v>
      </c>
      <c r="QR141" s="162">
        <v>2</v>
      </c>
      <c r="QS141" s="307"/>
      <c r="QT141" s="12">
        <v>0</v>
      </c>
      <c r="QU141" s="161">
        <f>(($F$25-$AT$18)*($F$25-$AX$18))/(($AP$18-$AT$18)*($AP$18-$AX$18))</f>
        <v>0</v>
      </c>
      <c r="QV141" s="161">
        <f>(($F$25-$AP$18)*($F$25-$AX$18))/(($AT$18-$AP$18)*($AT$18-$AX$18))</f>
        <v>0</v>
      </c>
      <c r="QW141" s="161">
        <f>(($F$25-$AP$18)*($F$25-$AT$18))/(($AX$18-$AP$18)*($AX$18-$AT$18))</f>
        <v>1</v>
      </c>
      <c r="QX141" s="92">
        <f>QU141*$AR$18+QV141*$AV$18+QW141*$AZ$18</f>
        <v>772.52</v>
      </c>
      <c r="QY141" s="16">
        <f>$AP$18</f>
        <v>-236.82</v>
      </c>
      <c r="QZ141" s="16">
        <f>$AZ$18</f>
        <v>772.52</v>
      </c>
      <c r="RA141" s="167">
        <f t="shared" si="572"/>
        <v>0</v>
      </c>
    </row>
    <row r="142" spans="15:469"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G142" s="183"/>
      <c r="AH142" s="183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BA142" s="183"/>
      <c r="BB142" s="183"/>
      <c r="QE142" s="159">
        <v>6</v>
      </c>
      <c r="QF142" s="162">
        <v>3</v>
      </c>
      <c r="QG142" s="307"/>
      <c r="QH142" s="16">
        <v>0</v>
      </c>
      <c r="QI142" s="161">
        <f>(($F$25-$Z$25)*($F$25-$AD$25))/(($V$25-$Z$25)*($V$25-$AD$25))</f>
        <v>0</v>
      </c>
      <c r="QJ142" s="161">
        <f>(($F$25-$V$25)*($F$25-$AD$25))/(($Z$25-$V$25)*($Z$25-$AD$25))</f>
        <v>0</v>
      </c>
      <c r="QK142" s="161">
        <f>(($F$25-$V$25)*($F$25-$Z$25))/(($AD$25-$V$25)*($AD$25-$Z$25))</f>
        <v>1</v>
      </c>
      <c r="QL142" s="92">
        <f>QI142*$X$25+QJ142*$AB$25+QK142*$AF$25</f>
        <v>-186.91</v>
      </c>
      <c r="QM142" s="16">
        <f>$V$25</f>
        <v>-548.08000000000004</v>
      </c>
      <c r="QN142" s="16">
        <f>$AF$25</f>
        <v>-186.91</v>
      </c>
      <c r="QO142" s="167">
        <f t="shared" si="571"/>
        <v>0</v>
      </c>
      <c r="QP142" s="34"/>
      <c r="QQ142" s="159">
        <v>6</v>
      </c>
      <c r="QR142" s="162">
        <v>3</v>
      </c>
      <c r="QS142" s="307"/>
      <c r="QT142" s="16">
        <v>0</v>
      </c>
      <c r="QU142" s="161">
        <f>(($F$25-$AT$25)*($F$25-$AX$25))/(($AP$25-$AT$25)*($AP$25-$AX$25))</f>
        <v>0</v>
      </c>
      <c r="QV142" s="161">
        <f>(($F$25-$AP$25)*($F$25-$AX$25))/(($AT$25-$AP$25)*($AT$25-$AX$25))</f>
        <v>0</v>
      </c>
      <c r="QW142" s="161">
        <f>(($F$25-$AP$25)*($F$25-$AT$25))/(($AX$25-$AP$25)*($AX$25-$AT$25))</f>
        <v>1</v>
      </c>
      <c r="QX142" s="92">
        <f>QU142*$AR$25+QV142*$AV$25+QW142*$AZ$25</f>
        <v>-59.44</v>
      </c>
      <c r="QY142" s="16">
        <f>$AP$25</f>
        <v>-236.82</v>
      </c>
      <c r="QZ142" s="16">
        <f>$AZ$25</f>
        <v>-59.44</v>
      </c>
      <c r="RA142" s="167">
        <f t="shared" si="572"/>
        <v>0</v>
      </c>
    </row>
    <row r="143" spans="15:469" ht="15" customHeight="1"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G143" s="183"/>
      <c r="AH143" s="183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BA143" s="183"/>
      <c r="BB143" s="183"/>
      <c r="QE143" s="184">
        <v>6</v>
      </c>
      <c r="QF143" s="185">
        <v>4</v>
      </c>
      <c r="QG143" s="308"/>
      <c r="QH143" s="186">
        <v>0</v>
      </c>
      <c r="QI143" s="187">
        <f>(($F$25-$Z$32)*($F$25-$AD$32))/(($V$32-$Z$32)*($V$32-$AD$32))</f>
        <v>0</v>
      </c>
      <c r="QJ143" s="187">
        <f>(($F$25-$V$32)*($F$25-$AD$32))/(($Z$32-$V$32)*($Z$32-$AD$32))</f>
        <v>0</v>
      </c>
      <c r="QK143" s="187">
        <f>(($F$25-$V$32)*($F$25-$Z$32))/(($AD$32-$V$32)*($AD$32-$Z$32))</f>
        <v>1</v>
      </c>
      <c r="QL143" s="97">
        <f>QI143*$X$31+QJ143*$AB$31+QK143*$AF$32</f>
        <v>-186.91</v>
      </c>
      <c r="QM143" s="186">
        <f>$V$32</f>
        <v>249</v>
      </c>
      <c r="QN143" s="186">
        <f>$AF$32</f>
        <v>-186.91</v>
      </c>
      <c r="QO143" s="188">
        <f t="shared" si="571"/>
        <v>0</v>
      </c>
      <c r="QP143" s="34"/>
      <c r="QQ143" s="184">
        <v>6</v>
      </c>
      <c r="QR143" s="185">
        <v>4</v>
      </c>
      <c r="QS143" s="308"/>
      <c r="QT143" s="186">
        <v>0</v>
      </c>
      <c r="QU143" s="187">
        <f>(($F$25-$AT$32)*($F$25-$AX$32))/(($AP$32-$AT$32)*($AP$32-$AX$32))</f>
        <v>0</v>
      </c>
      <c r="QV143" s="187">
        <f>(($F$25-$AP$32)*($F$25-$AX$32))/(($AT$32-$AP$32)*($AT$32-$AX$32))</f>
        <v>0</v>
      </c>
      <c r="QW143" s="187">
        <f>(($F$25-$AP$32)*($F$25-$AT$32))/(($AX$32-$AP$32)*($AX$32-$AT$32))</f>
        <v>1</v>
      </c>
      <c r="QX143" s="97">
        <f>QU143*$AR$31+QV143*$AV$31+QW143*$AZ$32</f>
        <v>-59.44</v>
      </c>
      <c r="QY143" s="186">
        <f>$AP$32</f>
        <v>18.22</v>
      </c>
      <c r="QZ143" s="186">
        <f>$AZ$32</f>
        <v>-59.44</v>
      </c>
      <c r="RA143" s="188">
        <f t="shared" si="572"/>
        <v>0</v>
      </c>
    </row>
    <row r="144" spans="15:469" ht="15" customHeight="1"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G144" s="183"/>
      <c r="AH144" s="183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BA144" s="183"/>
      <c r="BB144" s="183"/>
      <c r="QE144" s="191">
        <v>7</v>
      </c>
      <c r="QF144" s="192">
        <v>1</v>
      </c>
      <c r="QG144" s="295" t="s">
        <v>13</v>
      </c>
      <c r="QH144" s="15">
        <v>60</v>
      </c>
      <c r="QI144" s="193">
        <f>(($F$28-$Z$5)*($F$28-$AD$5))/(($V$5-$Z$5)*($V$5-$AD$5))</f>
        <v>0</v>
      </c>
      <c r="QJ144" s="193">
        <f>(($F$28-$V$5)*($F$28-$AD$5))/(($Z$5-$V$5)*($Z$5-$AD$5))</f>
        <v>0</v>
      </c>
      <c r="QK144" s="193">
        <f>(($F$28-$V$5)*($F$28-$Z$5))/(($AD$5-$V$5)*($AD$5-$Z$5))</f>
        <v>1</v>
      </c>
      <c r="QL144" s="98">
        <f>QI144*$X$5+QJ144*$AB$5+QK144*$AF$5</f>
        <v>326</v>
      </c>
      <c r="QM144" s="194">
        <f>$V$5</f>
        <v>458.5</v>
      </c>
      <c r="QN144" s="194">
        <f>$AF$5</f>
        <v>326</v>
      </c>
      <c r="QO144" s="195">
        <f t="shared" ref="QO144:QO171" si="573">ABS($F$29/QL144)</f>
        <v>0</v>
      </c>
      <c r="QP144" s="34"/>
      <c r="QQ144" s="191">
        <v>7</v>
      </c>
      <c r="QR144" s="192">
        <v>1</v>
      </c>
      <c r="QS144" s="295" t="s">
        <v>13</v>
      </c>
      <c r="QT144" s="15">
        <v>60</v>
      </c>
      <c r="QU144" s="193">
        <f>(($F$28-$AT$5)*($F$28-$AX$5))/(($AP$5-$AT$5)*($AP$5-$AX$5))</f>
        <v>0</v>
      </c>
      <c r="QV144" s="193">
        <f>(($F$28-$AP$5)*($F$28-$AX$5))/(($AT$5-$AP$5)*($AT$5-$AX$5))</f>
        <v>0</v>
      </c>
      <c r="QW144" s="193">
        <f>(($F$28-$AP$5)*($F$28-$AT$5))/(($AX$5-$AP$5)*($AX$5-$AT$5))</f>
        <v>1</v>
      </c>
      <c r="QX144" s="98">
        <f>QU144*$AR$5+QV144*$AV$5+QW144*$AZ$5</f>
        <v>297.12</v>
      </c>
      <c r="QY144" s="194">
        <f>$AP$5</f>
        <v>163.95</v>
      </c>
      <c r="QZ144" s="194">
        <f>$AZ$5</f>
        <v>297.12</v>
      </c>
      <c r="RA144" s="195">
        <f t="shared" ref="RA144:RA171" si="574">ABS($F$29/QX144)</f>
        <v>0</v>
      </c>
    </row>
    <row r="145" spans="15:469"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G145" s="183"/>
      <c r="AH145" s="183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BA145" s="183"/>
      <c r="BB145" s="183"/>
      <c r="QE145" s="159">
        <v>7</v>
      </c>
      <c r="QF145" s="162">
        <v>2</v>
      </c>
      <c r="QG145" s="296"/>
      <c r="QH145" s="12">
        <v>60</v>
      </c>
      <c r="QI145" s="161">
        <f>(($F$28-$Z$12)*($F$28-$AD$12))/(($V$12-$Z$12)*($V$12-$AD$12))</f>
        <v>0</v>
      </c>
      <c r="QJ145" s="161">
        <f>(($F$28-$V$12)*($F$28-$AD$12))/(($Z$12-$V$12)*($Z$12-$AD$12))</f>
        <v>0</v>
      </c>
      <c r="QK145" s="161">
        <f>(($F$28-$V$12)*($F$28-$Z$12))/(($AD$12-$V$12)*($AD$12-$Z$12))</f>
        <v>1</v>
      </c>
      <c r="QL145" s="92">
        <f>QI145*$X$12+QJ145*$AB$12+QK145*$AF$12</f>
        <v>326</v>
      </c>
      <c r="QM145" s="16">
        <f>$V$12</f>
        <v>-338.33</v>
      </c>
      <c r="QN145" s="16">
        <f>$AF$12</f>
        <v>326</v>
      </c>
      <c r="QO145" s="167">
        <f t="shared" si="573"/>
        <v>0</v>
      </c>
      <c r="QP145" s="34"/>
      <c r="QQ145" s="159">
        <v>7</v>
      </c>
      <c r="QR145" s="162">
        <v>2</v>
      </c>
      <c r="QS145" s="296"/>
      <c r="QT145" s="12">
        <v>60</v>
      </c>
      <c r="QU145" s="161">
        <f>(($F$28-$AT$12)*($F$28-$AX$12))/(($AP$12-$AT$12)*($AP$12-$AX$12))</f>
        <v>0</v>
      </c>
      <c r="QV145" s="161">
        <f>(($F$28-$AP$12)*($F$28-$AX$12))/(($AT$12-$AP$12)*($AT$12-$AX$12))</f>
        <v>0</v>
      </c>
      <c r="QW145" s="161">
        <f>(($F$28-$AP$12)*($F$28-$AT$12))/(($AX$12-$AP$12)*($AX$12-$AT$12))</f>
        <v>1</v>
      </c>
      <c r="QX145" s="92">
        <f>QU145*$AR$12+QV145*$AV$12+QW145*$AZ$12</f>
        <v>297.12</v>
      </c>
      <c r="QY145" s="16">
        <f>$AP$12</f>
        <v>-91.09</v>
      </c>
      <c r="QZ145" s="16">
        <f>$AZ$12</f>
        <v>297.12</v>
      </c>
      <c r="RA145" s="167">
        <f t="shared" si="574"/>
        <v>0</v>
      </c>
    </row>
    <row r="146" spans="15:469"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G146" s="183"/>
      <c r="AH146" s="183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BA146" s="183"/>
      <c r="BB146" s="183"/>
      <c r="QE146" s="159">
        <v>7</v>
      </c>
      <c r="QF146" s="162">
        <v>3</v>
      </c>
      <c r="QG146" s="296"/>
      <c r="QH146" s="12">
        <v>60</v>
      </c>
      <c r="QI146" s="161">
        <f>(($F$28-$Z$19)*($F$28-$AD$19))/(($V$19-$Z$19)*($V$19-$AD$19))</f>
        <v>0</v>
      </c>
      <c r="QJ146" s="161">
        <f>(($F$28-$V$19)*($F$28-$AD$19))/(($Z$19-$V$19)*($Z$19-$AD$19))</f>
        <v>0</v>
      </c>
      <c r="QK146" s="161">
        <f>(($F$28-$V$19)*($F$28-$Z$19))/(($AD$19-$V$19)*($AD$19-$Z$19))</f>
        <v>1</v>
      </c>
      <c r="QL146" s="92">
        <f>QI146*$X$19+QJ146*$AB$19+QK146*$AF$19</f>
        <v>-597.79999999999995</v>
      </c>
      <c r="QM146" s="16">
        <f>$V$19</f>
        <v>-338.33</v>
      </c>
      <c r="QN146" s="16">
        <f>$AF$19</f>
        <v>-597.79999999999995</v>
      </c>
      <c r="QO146" s="167">
        <f t="shared" si="573"/>
        <v>0</v>
      </c>
      <c r="QP146" s="34"/>
      <c r="QQ146" s="159">
        <v>7</v>
      </c>
      <c r="QR146" s="162">
        <v>3</v>
      </c>
      <c r="QS146" s="296"/>
      <c r="QT146" s="12">
        <v>60</v>
      </c>
      <c r="QU146" s="161">
        <f>(($F$28-$AT$19)*($F$28-$AX$19))/(($AP$19-$AT$19)*($AP$19-$AX$19))</f>
        <v>0</v>
      </c>
      <c r="QV146" s="161">
        <f>(($F$28-$AP$19)*($F$28-$AX$19))/(($AT$19-$AP$19)*($AT$19-$AX$19))</f>
        <v>0</v>
      </c>
      <c r="QW146" s="161">
        <f>(($F$28-$AP$19)*($F$28-$AT$19))/(($AX$19-$AP$19)*($AX$19-$AT$19))</f>
        <v>1</v>
      </c>
      <c r="QX146" s="92">
        <f>QU146*$AR$19+QV146*$AV$19+QW146*$AZ$19</f>
        <v>-534.79999999999995</v>
      </c>
      <c r="QY146" s="16">
        <f>$AP$19</f>
        <v>-91.09</v>
      </c>
      <c r="QZ146" s="16">
        <f>$AZ$19</f>
        <v>-534.79999999999995</v>
      </c>
      <c r="RA146" s="167">
        <f t="shared" si="574"/>
        <v>0</v>
      </c>
    </row>
    <row r="147" spans="15:469" ht="15" customHeight="1"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G147" s="183"/>
      <c r="AH147" s="183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BA147" s="183"/>
      <c r="BB147" s="183"/>
      <c r="QE147" s="159">
        <v>7</v>
      </c>
      <c r="QF147" s="162">
        <v>4</v>
      </c>
      <c r="QG147" s="296"/>
      <c r="QH147" s="12">
        <v>60</v>
      </c>
      <c r="QI147" s="161">
        <f>(($F$28-$Z$26)*($F$28-$AD$26))/(($V$26-$Z$26)*($V$26-$AD$26))</f>
        <v>0</v>
      </c>
      <c r="QJ147" s="161">
        <f>(($F$28-$V$26)*($F$28-$AD$26))/(($Z$26-$V$26)*($Z$26-$AD$26))</f>
        <v>0</v>
      </c>
      <c r="QK147" s="161">
        <f>(($F$28-$V$26)*($F$28-$Z$26))/(($AD$26-$V$26)*($AD$26-$Z$26))</f>
        <v>1</v>
      </c>
      <c r="QL147" s="92">
        <f>QI147*$X$26+QJ147*$AB$26+QK147*$AF$26</f>
        <v>-597.79999999999995</v>
      </c>
      <c r="QM147" s="16">
        <f>$V$26</f>
        <v>458.5</v>
      </c>
      <c r="QN147" s="16">
        <f>$AF$26</f>
        <v>-597.79999999999995</v>
      </c>
      <c r="QO147" s="167">
        <f t="shared" si="573"/>
        <v>0</v>
      </c>
      <c r="QP147" s="34"/>
      <c r="QQ147" s="159">
        <v>7</v>
      </c>
      <c r="QR147" s="162">
        <v>4</v>
      </c>
      <c r="QS147" s="296"/>
      <c r="QT147" s="12">
        <v>60</v>
      </c>
      <c r="QU147" s="161">
        <f>(($F$28-$AT$26)*($F$28-$AX$26))/(($AP$26-$AT$26)*($AP$26-$AX$26))</f>
        <v>0</v>
      </c>
      <c r="QV147" s="161">
        <f>(($F$28-$AP$26)*($F$28-$AX$26))/(($AT$26-$AP$26)*($AT$26-$AX$26))</f>
        <v>0</v>
      </c>
      <c r="QW147" s="161">
        <f>(($F$28-$AP$26)*($F$28-$AT$26))/(($AX$26-$AP$26)*($AX$26-$AT$26))</f>
        <v>1</v>
      </c>
      <c r="QX147" s="92">
        <f>QU147*$AR$26+QV147*$AV$26+QW147*$AZ$26</f>
        <v>-534.79999999999995</v>
      </c>
      <c r="QY147" s="16">
        <f>$AP$26</f>
        <v>163.95</v>
      </c>
      <c r="QZ147" s="16">
        <f>$AZ$26</f>
        <v>-534.79999999999995</v>
      </c>
      <c r="RA147" s="167">
        <f t="shared" si="574"/>
        <v>0</v>
      </c>
    </row>
    <row r="148" spans="15:469" ht="15" customHeight="1"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G148" s="183"/>
      <c r="AH148" s="183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BA148" s="183"/>
      <c r="BB148" s="183"/>
      <c r="QE148" s="159">
        <v>7</v>
      </c>
      <c r="QF148" s="162">
        <v>1</v>
      </c>
      <c r="QG148" s="297" t="s">
        <v>15</v>
      </c>
      <c r="QH148" s="12">
        <v>120</v>
      </c>
      <c r="QI148" s="161">
        <f>(($F$28-$Z$6)*($F$28-$AD$6))/(($V$6-$Z$6)*($V$6-$AD$6))</f>
        <v>0</v>
      </c>
      <c r="QJ148" s="161">
        <f>(($F$28-$V$6)*($F$28-$AD$6))/(($Z$6-$V$6)*($Z$6-$AD$6))</f>
        <v>0</v>
      </c>
      <c r="QK148" s="161">
        <f>(($F$28-$V$6)*($F$28-$Z$6))/(($AD$6-$V$6)*($AD$6-$Z$6))</f>
        <v>1</v>
      </c>
      <c r="QL148" s="92">
        <f>QI148*$X$6+QJ148*$AB$6+QK148*$AF$6</f>
        <v>247.2</v>
      </c>
      <c r="QM148" s="16">
        <f>$V$6</f>
        <v>510.42</v>
      </c>
      <c r="QN148" s="16">
        <f>$AF$6</f>
        <v>247.2</v>
      </c>
      <c r="QO148" s="167">
        <f t="shared" si="573"/>
        <v>0</v>
      </c>
      <c r="QP148" s="34"/>
      <c r="QQ148" s="159">
        <v>7</v>
      </c>
      <c r="QR148" s="162">
        <v>1</v>
      </c>
      <c r="QS148" s="297" t="s">
        <v>15</v>
      </c>
      <c r="QT148" s="12">
        <v>120</v>
      </c>
      <c r="QU148" s="161">
        <f>(($F$28-$AT$6)*($F$28-$AX$6))/(($AP$6-$AT$6)*($AP$6-$AX$6))</f>
        <v>0</v>
      </c>
      <c r="QV148" s="161">
        <f>(($F$28-$AP$6)*($F$28-$AX$6))/(($AT$6-$AP$6)*($AT$6-$AX$6))</f>
        <v>0</v>
      </c>
      <c r="QW148" s="161">
        <f>(($F$28-$AP$6)*($F$28-$AT$6))/(($AX$6-$AP$6)*($AX$6-$AT$6))</f>
        <v>1</v>
      </c>
      <c r="QX148" s="92">
        <f>QU148*$AR$6+QV148*$AV$6+QW148*$AZ$6</f>
        <v>178.26</v>
      </c>
      <c r="QY148" s="16">
        <f>$AP$6</f>
        <v>200.39</v>
      </c>
      <c r="QZ148" s="16">
        <f>$AZ$6</f>
        <v>178.26</v>
      </c>
      <c r="RA148" s="167">
        <f t="shared" si="574"/>
        <v>0</v>
      </c>
    </row>
    <row r="149" spans="15:469"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G149" s="183"/>
      <c r="AH149" s="183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BA149" s="183"/>
      <c r="BB149" s="183"/>
      <c r="QE149" s="159">
        <v>7</v>
      </c>
      <c r="QF149" s="162">
        <v>2</v>
      </c>
      <c r="QG149" s="297"/>
      <c r="QH149" s="12">
        <v>120</v>
      </c>
      <c r="QI149" s="161">
        <f>(($F$28-$Z$13)*($F$28-$AD$13))/(($V$13-$Z$13)*($V$13-$AD$13))</f>
        <v>0</v>
      </c>
      <c r="QJ149" s="161">
        <f>(($F$28-$V$13)*($F$28-$AD$13))/(($Z$13-$V$13)*($Z$13-$AD$13))</f>
        <v>0</v>
      </c>
      <c r="QK149" s="161">
        <f>(($F$28-$V$13)*($F$28-$Z$13))/(($AD$13-$V$13)*($AD$13-$Z$13))</f>
        <v>1</v>
      </c>
      <c r="QL149" s="92">
        <f>QI149*$X$13+QJ149*$AB$13+QK149*$AF$13</f>
        <v>247.2</v>
      </c>
      <c r="QM149" s="16">
        <f>$V$13</f>
        <v>-274.87</v>
      </c>
      <c r="QN149" s="16">
        <f>$AF$13</f>
        <v>247.2</v>
      </c>
      <c r="QO149" s="167">
        <f t="shared" si="573"/>
        <v>0</v>
      </c>
      <c r="QP149" s="34"/>
      <c r="QQ149" s="159">
        <v>7</v>
      </c>
      <c r="QR149" s="162">
        <v>2</v>
      </c>
      <c r="QS149" s="297"/>
      <c r="QT149" s="12">
        <v>120</v>
      </c>
      <c r="QU149" s="161">
        <f>(($F$28-$AT$13)*($F$28-$AX$13))/(($AP$13-$AT$13)*($AP$13-$AX$13))</f>
        <v>0</v>
      </c>
      <c r="QV149" s="161">
        <f>(($F$28-$AP$13)*($F$28-$AX$13))/(($AT$13-$AP$13)*($AT$13-$AX$13))</f>
        <v>0</v>
      </c>
      <c r="QW149" s="161">
        <f>(($F$28-$AP$13)*($F$28-$AT$13))/(($AX$13-$AP$13)*($AX$13-$AT$13))</f>
        <v>1</v>
      </c>
      <c r="QX149" s="92">
        <f>QU149*$AR$13+QV149*$AV$13+QW149*$AZ$13</f>
        <v>178.26</v>
      </c>
      <c r="QY149" s="16">
        <f>$AP$13</f>
        <v>-54.65</v>
      </c>
      <c r="QZ149" s="16">
        <f>$AZ$13</f>
        <v>178.26</v>
      </c>
      <c r="RA149" s="167">
        <f t="shared" si="574"/>
        <v>0</v>
      </c>
    </row>
    <row r="150" spans="15:469"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G150" s="183"/>
      <c r="AH150" s="183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BA150" s="183"/>
      <c r="BB150" s="183"/>
      <c r="QE150" s="159">
        <v>7</v>
      </c>
      <c r="QF150" s="162">
        <v>3</v>
      </c>
      <c r="QG150" s="297"/>
      <c r="QH150" s="12">
        <v>120</v>
      </c>
      <c r="QI150" s="161">
        <f>(($F$28-$Z$20)*($F$28-$AD$20))/(($V$20-$Z$20)*($V$20-$AD$20))</f>
        <v>0</v>
      </c>
      <c r="QJ150" s="161">
        <f>(($F$28-$V$20)*($F$28-$AD$20))/(($Z$20-$V$20)*($Z$20-$AD$20))</f>
        <v>0</v>
      </c>
      <c r="QK150" s="161">
        <f>(($F$28-$V$20)*($F$28-$Z$20))/(($AD$20-$V$20)*($AD$20-$Z$20))</f>
        <v>1</v>
      </c>
      <c r="QL150" s="92">
        <f>QI150*$X$20+QJ150*$AB$20+QK150*$AF$20</f>
        <v>-651.20000000000005</v>
      </c>
      <c r="QM150" s="16">
        <f>$V$20</f>
        <v>-274.87</v>
      </c>
      <c r="QN150" s="16">
        <f>$AF$20</f>
        <v>-651.20000000000005</v>
      </c>
      <c r="QO150" s="167">
        <f t="shared" si="573"/>
        <v>0</v>
      </c>
      <c r="QP150" s="34"/>
      <c r="QQ150" s="159">
        <v>7</v>
      </c>
      <c r="QR150" s="162">
        <v>3</v>
      </c>
      <c r="QS150" s="297"/>
      <c r="QT150" s="12">
        <v>120</v>
      </c>
      <c r="QU150" s="161">
        <f>(($F$28-$AT$20)*($F$28-$AX$20))/(($AP$20-$AT$20)*($AP$20-$AX$20))</f>
        <v>0</v>
      </c>
      <c r="QV150" s="161">
        <f>(($F$28-$AP$20)*($F$28-$AX$20))/(($AT$20-$AP$20)*($AT$20-$AX$20))</f>
        <v>0</v>
      </c>
      <c r="QW150" s="161">
        <f>(($F$28-$AP$20)*($F$28-$AT$20))/(($AX$20-$AP$20)*($AX$20-$AT$20))</f>
        <v>1</v>
      </c>
      <c r="QX150" s="92">
        <f>QU150*$AR$20+QV150*$AV$20+QW150*$AZ$20</f>
        <v>-653.65</v>
      </c>
      <c r="QY150" s="16">
        <f>$AP$20</f>
        <v>-54.65</v>
      </c>
      <c r="QZ150" s="16">
        <f>$AZ$20</f>
        <v>-653.65</v>
      </c>
      <c r="RA150" s="167">
        <f t="shared" si="574"/>
        <v>0</v>
      </c>
    </row>
    <row r="151" spans="15:469" ht="15" customHeight="1"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BB151" s="183"/>
      <c r="QE151" s="159">
        <v>7</v>
      </c>
      <c r="QF151" s="162">
        <v>4</v>
      </c>
      <c r="QG151" s="297"/>
      <c r="QH151" s="12">
        <v>120</v>
      </c>
      <c r="QI151" s="161">
        <f>(($F$28-$Z$27)*($F$28-$AD$27))/(($V$27-$Z$27)*($V$27-$AD$27))</f>
        <v>0</v>
      </c>
      <c r="QJ151" s="161">
        <f>(($F$28-$V$27)*($F$28-$AD$27))/(($Z$27-$V$27)*($Z$27-$AD$27))</f>
        <v>0</v>
      </c>
      <c r="QK151" s="161">
        <f>(($F$28-$V$27)*($F$28-$Z$27))/(($AD$27-$V$27)*($AD$27-$Z$27))</f>
        <v>1</v>
      </c>
      <c r="QL151" s="92">
        <f>QI151*$X$27+QJ151*$AB$27+QK151*$AF$27</f>
        <v>-651.20000000000005</v>
      </c>
      <c r="QM151" s="16">
        <f>$V$27</f>
        <v>510.42</v>
      </c>
      <c r="QN151" s="16">
        <f>$AF$27</f>
        <v>-651.20000000000005</v>
      </c>
      <c r="QO151" s="167">
        <f t="shared" si="573"/>
        <v>0</v>
      </c>
      <c r="QP151" s="34"/>
      <c r="QQ151" s="159">
        <v>7</v>
      </c>
      <c r="QR151" s="162">
        <v>4</v>
      </c>
      <c r="QS151" s="297"/>
      <c r="QT151" s="12">
        <v>120</v>
      </c>
      <c r="QU151" s="161">
        <f>(($F$28-$AT$27)*($F$28-$AX$27))/(($AP$27-$AT$27)*($AP$27-$AX$27))</f>
        <v>0</v>
      </c>
      <c r="QV151" s="161">
        <f>(($F$28-$AP$27)*($F$28-$AX$27))/(($AT$27-$AP$27)*($AT$27-$AX$27))</f>
        <v>0</v>
      </c>
      <c r="QW151" s="161">
        <f>(($F$28-$AP$27)*($F$28-$AT$27))/(($AX$27-$AP$27)*($AX$27-$AT$27))</f>
        <v>1</v>
      </c>
      <c r="QX151" s="92">
        <f>QU151*$AR$27+QV151*$AV$27+QW151*$AZ$27</f>
        <v>-653.65</v>
      </c>
      <c r="QY151" s="16">
        <f>$AP$27</f>
        <v>200.39</v>
      </c>
      <c r="QZ151" s="16">
        <f>$AZ$27</f>
        <v>-653.65</v>
      </c>
      <c r="RA151" s="167">
        <f t="shared" si="574"/>
        <v>0</v>
      </c>
    </row>
    <row r="152" spans="15:469" ht="15" customHeight="1"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BB152" s="183"/>
      <c r="QE152" s="159">
        <v>7</v>
      </c>
      <c r="QF152" s="162">
        <v>1</v>
      </c>
      <c r="QG152" s="309" t="s">
        <v>17</v>
      </c>
      <c r="QH152" s="12">
        <v>180</v>
      </c>
      <c r="QI152" s="161">
        <f>(($F$28-$Z$7)*($F$28-$AD$7))/(($V$7-$Z$7)*($V$7-$AD$7))</f>
        <v>0</v>
      </c>
      <c r="QJ152" s="161">
        <f>(($F$28-$V$7)*($F$28-$AD$7))/(($Z$7-$V$7)*($Z$7-$AD$7))</f>
        <v>0</v>
      </c>
      <c r="QK152" s="161">
        <f>(($F$28-$V$7)*($F$28-$Z$7))/(($AD$7-$V$7)*($AD$7-$Z$7))</f>
        <v>1</v>
      </c>
      <c r="QL152" s="92">
        <f>QI152*$X$7+QJ152*$AB$7+QK152*$AF$7</f>
        <v>162.80000000000001</v>
      </c>
      <c r="QM152" s="16">
        <f>$V$7</f>
        <v>562.66999999999996</v>
      </c>
      <c r="QN152" s="16">
        <f>$AF$7</f>
        <v>162.80000000000001</v>
      </c>
      <c r="QO152" s="167">
        <f t="shared" si="573"/>
        <v>0</v>
      </c>
      <c r="QP152" s="34"/>
      <c r="QQ152" s="159">
        <v>7</v>
      </c>
      <c r="QR152" s="162">
        <v>1</v>
      </c>
      <c r="QS152" s="309" t="s">
        <v>17</v>
      </c>
      <c r="QT152" s="12">
        <v>180</v>
      </c>
      <c r="QU152" s="161">
        <f>(($F$28-$AT$7)*($F$28-$AX$7))/(($AP$7-$AT$7)*($AP$7-$AX$7))</f>
        <v>0</v>
      </c>
      <c r="QV152" s="161">
        <f>(($F$28-$AP$7)*($F$28-$AX$7))/(($AT$7-$AP$7)*($AT$7-$AX$7))</f>
        <v>0</v>
      </c>
      <c r="QW152" s="161">
        <f>(($F$28-$AP$7)*($F$28-$AT$7))/(($AX$7-$AP$7)*($AX$7-$AT$7))</f>
        <v>1</v>
      </c>
      <c r="QX152" s="92">
        <f>QU152*$AR$7+QV152*$AV$7+QW152*$AZ$7</f>
        <v>59.41</v>
      </c>
      <c r="QY152" s="16">
        <f>$AP$7</f>
        <v>236.82</v>
      </c>
      <c r="QZ152" s="16">
        <f>$AZ$7</f>
        <v>59.41</v>
      </c>
      <c r="RA152" s="167">
        <f t="shared" si="574"/>
        <v>0</v>
      </c>
    </row>
    <row r="153" spans="15:469"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BB153" s="183"/>
      <c r="QE153" s="159">
        <v>7</v>
      </c>
      <c r="QF153" s="162">
        <v>2</v>
      </c>
      <c r="QG153" s="309"/>
      <c r="QH153" s="12">
        <v>180</v>
      </c>
      <c r="QI153" s="161">
        <f>(($F$28-$Z$14)*($F$28-$AD$14))/(($V$14-$Z$14)*($V$14-$AD$14))</f>
        <v>0</v>
      </c>
      <c r="QJ153" s="161">
        <f>(($F$28-$V$14)*($F$28-$AD$14))/(($Z$14-$V$14)*($Z$14-$AD$14))</f>
        <v>0</v>
      </c>
      <c r="QK153" s="161">
        <f>(($F$28-$V$14)*($F$28-$Z$14))/(($AD$14-$V$14)*($AD$14-$Z$14))</f>
        <v>1</v>
      </c>
      <c r="QL153" s="92">
        <f>QI153*$X$14+QJ153*$AB$14+QK153*$AF$14</f>
        <v>162.80000000000001</v>
      </c>
      <c r="QM153" s="16">
        <f>$V$14</f>
        <v>-210.54</v>
      </c>
      <c r="QN153" s="16">
        <f>$AF$14</f>
        <v>162.80000000000001</v>
      </c>
      <c r="QO153" s="167">
        <f t="shared" si="573"/>
        <v>0</v>
      </c>
      <c r="QP153" s="34"/>
      <c r="QQ153" s="159">
        <v>7</v>
      </c>
      <c r="QR153" s="162">
        <v>2</v>
      </c>
      <c r="QS153" s="309"/>
      <c r="QT153" s="12">
        <v>180</v>
      </c>
      <c r="QU153" s="161">
        <f>(($F$28-$AT$14)*($F$28-$AX$14))/(($AP$14-$AT$14)*($AP$14-$AX$14))</f>
        <v>0</v>
      </c>
      <c r="QV153" s="161">
        <f>(($F$28-$AP$14)*($F$28-$AX$14))/(($AT$14-$AP$14)*($AT$14-$AX$14))</f>
        <v>0</v>
      </c>
      <c r="QW153" s="161">
        <f>(($F$28-$AP$14)*($F$28-$AT$14))/(($AX$14-$AP$14)*($AX$14-$AT$14))</f>
        <v>1</v>
      </c>
      <c r="QX153" s="92">
        <f>QU153*$AR$14+QV153*$AV$14+QW153*$AZ$14</f>
        <v>59.41</v>
      </c>
      <c r="QY153" s="16">
        <f>$AP$14</f>
        <v>-18.22</v>
      </c>
      <c r="QZ153" s="16">
        <f>$AZ$14</f>
        <v>59.41</v>
      </c>
      <c r="RA153" s="167">
        <f t="shared" si="574"/>
        <v>0</v>
      </c>
    </row>
    <row r="154" spans="15:469"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BB154" s="183"/>
      <c r="QE154" s="159">
        <v>7</v>
      </c>
      <c r="QF154" s="162">
        <v>3</v>
      </c>
      <c r="QG154" s="309"/>
      <c r="QH154" s="12">
        <v>180</v>
      </c>
      <c r="QI154" s="161">
        <f>(($F$28-$Z$21)*($F$28-$AD$21))/(($V$21-$Z$21)*($V$21-$AD$21))</f>
        <v>0</v>
      </c>
      <c r="QJ154" s="161">
        <f>(($F$28-$V$21)*($F$28-$AD$21))/(($Z$21-$V$21)*($Z$21-$AD$21))</f>
        <v>0</v>
      </c>
      <c r="QK154" s="161">
        <f>(($F$28-$V$21)*($F$28-$Z$21))/(($AD$21-$V$21)*($AD$21-$Z$21))</f>
        <v>1</v>
      </c>
      <c r="QL154" s="92">
        <f>QI154*$X$21+QJ154*$AB$21+QK154*$AF$21</f>
        <v>-704.4</v>
      </c>
      <c r="QM154" s="16">
        <f>$V$21</f>
        <v>-210.54</v>
      </c>
      <c r="QN154" s="16">
        <f>$AF$21</f>
        <v>-704.4</v>
      </c>
      <c r="QO154" s="167">
        <f t="shared" si="573"/>
        <v>0</v>
      </c>
      <c r="QP154" s="34"/>
      <c r="QQ154" s="159">
        <v>7</v>
      </c>
      <c r="QR154" s="162">
        <v>3</v>
      </c>
      <c r="QS154" s="309"/>
      <c r="QT154" s="12">
        <v>180</v>
      </c>
      <c r="QU154" s="161">
        <f>(($F$28-$AT$21)*($F$28-$AX$21))/(($AP$21-$AT$21)*($AP$21-$AX$21))</f>
        <v>0</v>
      </c>
      <c r="QV154" s="161">
        <f>(($F$28-$AP$21)*($F$28-$AX$21))/(($AT$21-$AP$21)*($AT$21-$AX$21))</f>
        <v>0</v>
      </c>
      <c r="QW154" s="161">
        <f>(($F$28-$AP$21)*($F$28-$AT$21))/(($AX$21-$AP$21)*($AX$21-$AT$21))</f>
        <v>1</v>
      </c>
      <c r="QX154" s="92">
        <f>QU154*$AR$21+QV154*$AV$21+QW154*$AZ$21</f>
        <v>-772.52</v>
      </c>
      <c r="QY154" s="16">
        <f>$AP$21</f>
        <v>-18.22</v>
      </c>
      <c r="QZ154" s="16">
        <f>$AZ$21</f>
        <v>-772.52</v>
      </c>
      <c r="RA154" s="167">
        <f t="shared" si="574"/>
        <v>0</v>
      </c>
    </row>
    <row r="155" spans="15:469" ht="15" customHeight="1"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BB155" s="183"/>
      <c r="QE155" s="159">
        <v>7</v>
      </c>
      <c r="QF155" s="162">
        <v>4</v>
      </c>
      <c r="QG155" s="309"/>
      <c r="QH155" s="12">
        <v>180</v>
      </c>
      <c r="QI155" s="161">
        <f>(($F$28-$Z$28)*($F$28-$AD$28))/(($V$28-$Z$28)*($V$28-$AD$28))</f>
        <v>0</v>
      </c>
      <c r="QJ155" s="161">
        <f>(($F$28-$V$28)*($F$28-$AD$28))/(($Z$28-$V$28)*($Z$28-$AD$28))</f>
        <v>0</v>
      </c>
      <c r="QK155" s="161">
        <f>(($F$28-$V$28)*($F$28-$Z$28))/(($AD$28-$V$28)*($AD$28-$Z$28))</f>
        <v>1</v>
      </c>
      <c r="QL155" s="92">
        <f>QI155*$X$28+QJ155*$AB$28+QK155*$AF$28</f>
        <v>-704.4</v>
      </c>
      <c r="QM155" s="16">
        <f>$V$28</f>
        <v>562.66999999999996</v>
      </c>
      <c r="QN155" s="16">
        <f>$AF$28</f>
        <v>-704.4</v>
      </c>
      <c r="QO155" s="167">
        <f t="shared" si="573"/>
        <v>0</v>
      </c>
      <c r="QP155" s="34"/>
      <c r="QQ155" s="159">
        <v>7</v>
      </c>
      <c r="QR155" s="162">
        <v>4</v>
      </c>
      <c r="QS155" s="309"/>
      <c r="QT155" s="12">
        <v>180</v>
      </c>
      <c r="QU155" s="161">
        <f>(($F$28-$AT$28)*($F$28-$AX$28))/(($AP$28-$AT$28)*($AP$28-$AX$28))</f>
        <v>0</v>
      </c>
      <c r="QV155" s="161">
        <f>(($F$28-$AP$28)*($F$28-$AX$28))/(($AT$28-$AP$28)*($AT$28-$AX$28))</f>
        <v>0</v>
      </c>
      <c r="QW155" s="161">
        <f>(($F$28-$AP$28)*($F$28-$AT$28))/(($AX$28-$AP$28)*($AX$28-$AT$28))</f>
        <v>1</v>
      </c>
      <c r="QX155" s="92">
        <f>QU155*$AR$28+QV155*$AV$28+QW155*$AZ$28</f>
        <v>-772.52</v>
      </c>
      <c r="QY155" s="16">
        <f>$AP$28</f>
        <v>236.82</v>
      </c>
      <c r="QZ155" s="16">
        <f>$AZ$28</f>
        <v>-772.52</v>
      </c>
      <c r="RA155" s="167">
        <f t="shared" si="574"/>
        <v>0</v>
      </c>
    </row>
    <row r="156" spans="15:469" ht="15" customHeight="1"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BB156" s="183"/>
      <c r="QE156" s="159">
        <v>7</v>
      </c>
      <c r="QF156" s="162">
        <v>1</v>
      </c>
      <c r="QG156" s="304" t="s">
        <v>18</v>
      </c>
      <c r="QH156" s="12">
        <v>-60</v>
      </c>
      <c r="QI156" s="161">
        <f>(($F$28-$Z$8)*($F$28-$AD$8))/(($V$8-$Z$8)*($V$8-$AD$8))</f>
        <v>0</v>
      </c>
      <c r="QJ156" s="161">
        <f>(($F$28-$V$8)*($F$28-$AD$8))/(($Z$8-$V$8)*($Z$8-$AD$8))</f>
        <v>0</v>
      </c>
      <c r="QK156" s="161">
        <f>(($F$28-$V$8)*($F$28-$Z$8))/(($AD$8-$V$8)*($AD$8-$Z$8))</f>
        <v>1</v>
      </c>
      <c r="QL156" s="92">
        <f>QI156*$X$8+QJ156*$AB$8+QK156*$AF$8</f>
        <v>402.13</v>
      </c>
      <c r="QM156" s="16">
        <f>$V$8</f>
        <v>406.67</v>
      </c>
      <c r="QN156" s="16">
        <f>$AF$8</f>
        <v>402.13</v>
      </c>
      <c r="QO156" s="167">
        <f t="shared" si="573"/>
        <v>0</v>
      </c>
      <c r="QP156" s="34"/>
      <c r="QQ156" s="159">
        <v>7</v>
      </c>
      <c r="QR156" s="162">
        <v>1</v>
      </c>
      <c r="QS156" s="304" t="s">
        <v>18</v>
      </c>
      <c r="QT156" s="12">
        <v>-60</v>
      </c>
      <c r="QU156" s="161">
        <f>(($F$28-$AT$8)*($F$28-$AX$8))/(($AP$8-$AT$8)*($AP$8-$AX$8))</f>
        <v>0</v>
      </c>
      <c r="QV156" s="161">
        <f>(($F$28-$AP$8)*($F$28-$AX$8))/(($AT$8-$AP$8)*($AT$8-$AX$8))</f>
        <v>0</v>
      </c>
      <c r="QW156" s="161">
        <f>(($F$28-$AP$8)*($F$28-$AT$8))/(($AX$8-$AP$8)*($AX$8-$AT$8))</f>
        <v>1</v>
      </c>
      <c r="QX156" s="92">
        <f>QU156*$AR$8+QV156*$AV$8+QW156*$AZ$8</f>
        <v>415.98</v>
      </c>
      <c r="QY156" s="16">
        <f>$AP$8</f>
        <v>127.52</v>
      </c>
      <c r="QZ156" s="16">
        <f>$AZ$8</f>
        <v>415.98</v>
      </c>
      <c r="RA156" s="167">
        <f t="shared" si="574"/>
        <v>0</v>
      </c>
    </row>
    <row r="157" spans="15:469"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BB157" s="183"/>
      <c r="QE157" s="159">
        <v>7</v>
      </c>
      <c r="QF157" s="162">
        <v>2</v>
      </c>
      <c r="QG157" s="304"/>
      <c r="QH157" s="12">
        <v>-60</v>
      </c>
      <c r="QI157" s="161">
        <f>(($F$28-$Z$15)*($F$28-$AD$15))/(($V$15-$Z$15)*($V$15-$AD$15))</f>
        <v>0</v>
      </c>
      <c r="QJ157" s="161">
        <f>(($F$28-$V$15)*($F$28-$AD$15))/(($Z$15-$V$15)*($Z$15-$AD$15))</f>
        <v>0</v>
      </c>
      <c r="QK157" s="161">
        <f>(($F$28-$V$15)*($F$28-$Z$15))/(($AD$15-$V$15)*($AD$15-$Z$15))</f>
        <v>1</v>
      </c>
      <c r="QL157" s="92">
        <f>QI157*$X$15+QJ157*$AB$15+QK157*$AF$15</f>
        <v>402.13</v>
      </c>
      <c r="QM157" s="16">
        <f>$V$15</f>
        <v>-391.07</v>
      </c>
      <c r="QN157" s="16">
        <f>$AF$15</f>
        <v>402.13</v>
      </c>
      <c r="QO157" s="167">
        <f t="shared" si="573"/>
        <v>0</v>
      </c>
      <c r="QP157" s="34"/>
      <c r="QQ157" s="159">
        <v>7</v>
      </c>
      <c r="QR157" s="162">
        <v>2</v>
      </c>
      <c r="QS157" s="304"/>
      <c r="QT157" s="12">
        <v>-60</v>
      </c>
      <c r="QU157" s="161">
        <f>(($F$28-$AT$15)*($F$28-$AX$15))/(($AP$15-$AT$15)*($AP$15-$AX$15))</f>
        <v>0</v>
      </c>
      <c r="QV157" s="161">
        <f>(($F$28-$AP$15)*($F$28-$AX$15))/(($AT$15-$AP$15)*($AT$15-$AX$15))</f>
        <v>0</v>
      </c>
      <c r="QW157" s="161">
        <f>(($F$28-$AP$15)*($F$28-$AT$15))/(($AX$15-$AP$15)*($AX$15-$AT$15))</f>
        <v>1</v>
      </c>
      <c r="QX157" s="92">
        <f>QU157*$AR$15+QV157*$AV$15+QW157*$AZ$15</f>
        <v>415.98</v>
      </c>
      <c r="QY157" s="16">
        <f>$AP$15</f>
        <v>-127.52</v>
      </c>
      <c r="QZ157" s="16">
        <f>$AZ$15</f>
        <v>415.98</v>
      </c>
      <c r="RA157" s="167">
        <f t="shared" si="574"/>
        <v>0</v>
      </c>
    </row>
    <row r="158" spans="15:469"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BB158" s="183"/>
      <c r="QE158" s="159">
        <v>7</v>
      </c>
      <c r="QF158" s="162">
        <v>3</v>
      </c>
      <c r="QG158" s="304"/>
      <c r="QH158" s="12">
        <v>-60</v>
      </c>
      <c r="QI158" s="161">
        <f>(($F$28-$Z$22)*($F$28-$AD$22))/(($V$22-$Z$22)*($V$22-$AD$22))</f>
        <v>0</v>
      </c>
      <c r="QJ158" s="161">
        <f>(($F$28-$V$22)*($F$28-$AD$22))/(($Z$22-$V$22)*($Z$22-$AD$22))</f>
        <v>0</v>
      </c>
      <c r="QK158" s="161">
        <f>(($F$28-$V$22)*($F$28-$Z$22))/(($AD$22-$V$22)*($AD$22-$Z$22))</f>
        <v>1</v>
      </c>
      <c r="QL158" s="92">
        <f>QI158*$X$22+QJ158*$AB$22+QK158*$AF$22</f>
        <v>-495</v>
      </c>
      <c r="QM158" s="16">
        <f>$V$22</f>
        <v>-391.07</v>
      </c>
      <c r="QN158" s="16">
        <f>$AF$22</f>
        <v>-495</v>
      </c>
      <c r="QO158" s="167">
        <f t="shared" si="573"/>
        <v>0</v>
      </c>
      <c r="QP158" s="34"/>
      <c r="QQ158" s="159">
        <v>7</v>
      </c>
      <c r="QR158" s="162">
        <v>3</v>
      </c>
      <c r="QS158" s="304"/>
      <c r="QT158" s="12">
        <v>-60</v>
      </c>
      <c r="QU158" s="161">
        <f>(($F$28-$AT$22)*($F$28-$AX$22))/(($AP$22-$AT$22)*($AP$22-$AX$22))</f>
        <v>0</v>
      </c>
      <c r="QV158" s="161">
        <f>(($F$28-$AP$22)*($F$28-$AX$22))/(($AT$22-$AP$22)*($AT$22-$AX$22))</f>
        <v>0</v>
      </c>
      <c r="QW158" s="161">
        <f>(($F$28-$AP$22)*($F$28-$AT$22))/(($AX$22-$AP$22)*($AX$22-$AT$22))</f>
        <v>1</v>
      </c>
      <c r="QX158" s="92">
        <f>QU158*$AR$22+QV158*$AV$22+QW158*$AZ$22</f>
        <v>-415.95</v>
      </c>
      <c r="QY158" s="16">
        <f>$AP$22</f>
        <v>-127.52</v>
      </c>
      <c r="QZ158" s="16">
        <f>$AZ$22</f>
        <v>-415.95</v>
      </c>
      <c r="RA158" s="167">
        <f t="shared" si="574"/>
        <v>0</v>
      </c>
    </row>
    <row r="159" spans="15:469" ht="15" customHeight="1"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BB159" s="183"/>
      <c r="QE159" s="159">
        <v>7</v>
      </c>
      <c r="QF159" s="162">
        <v>4</v>
      </c>
      <c r="QG159" s="304"/>
      <c r="QH159" s="12">
        <v>-60</v>
      </c>
      <c r="QI159" s="161">
        <f>(($F$28-$Z$29)*($F$28-$AD$29))/(($V$29-$Z$29)*($V$29-$AD$29))</f>
        <v>0</v>
      </c>
      <c r="QJ159" s="161">
        <f>(($F$28-$V$29)*($F$28-$AD$29))/(($Z$29-$V$29)*($Z$29-$AD$29))</f>
        <v>0</v>
      </c>
      <c r="QK159" s="161">
        <f>(($F$28-$V$29)*($F$28-$Z$29))/(($AD$29-$V$29)*($AD$29-$Z$29))</f>
        <v>1</v>
      </c>
      <c r="QL159" s="92">
        <f>QI159*$X$29+QJ159*$AB$29+QK159*$AF$29</f>
        <v>-495</v>
      </c>
      <c r="QM159" s="16">
        <f>$V$29</f>
        <v>406.67</v>
      </c>
      <c r="QN159" s="16">
        <f>$AF$29</f>
        <v>-495</v>
      </c>
      <c r="QO159" s="167">
        <f t="shared" si="573"/>
        <v>0</v>
      </c>
      <c r="QP159" s="34"/>
      <c r="QQ159" s="159">
        <v>7</v>
      </c>
      <c r="QR159" s="162">
        <v>4</v>
      </c>
      <c r="QS159" s="304"/>
      <c r="QT159" s="12">
        <v>-60</v>
      </c>
      <c r="QU159" s="161">
        <f>(($F$28-$AT$29)*($F$28-$AX$29))/(($AP$29-$AT$29)*($AP$29-$AX$29))</f>
        <v>0</v>
      </c>
      <c r="QV159" s="161">
        <f>(($F$28-$AP$29)*($F$28-$AX$29))/(($AT$29-$AP$29)*($AT$29-$AX$29))</f>
        <v>0</v>
      </c>
      <c r="QW159" s="161">
        <f>(($F$28-$AP$29)*($F$28-$AT$29))/(($AX$29-$AP$29)*($AX$29-$AT$29))</f>
        <v>1</v>
      </c>
      <c r="QX159" s="92">
        <f>QU159*$AR$29+QV159*$AV$29+QW159*$AZ$29</f>
        <v>-415.95</v>
      </c>
      <c r="QY159" s="16">
        <f>$AP$29</f>
        <v>127.52</v>
      </c>
      <c r="QZ159" s="16">
        <f>$AZ$29</f>
        <v>-415.95</v>
      </c>
      <c r="RA159" s="167">
        <f t="shared" si="574"/>
        <v>0</v>
      </c>
    </row>
    <row r="160" spans="15:469" ht="15" customHeight="1"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BB160" s="183"/>
      <c r="QE160" s="159">
        <v>7</v>
      </c>
      <c r="QF160" s="162">
        <v>1</v>
      </c>
      <c r="QG160" s="305" t="s">
        <v>19</v>
      </c>
      <c r="QH160" s="12">
        <v>-120</v>
      </c>
      <c r="QI160" s="161">
        <f>(($F$28-$Z$9)*($F$28-$AD$9))/(($V$9-$Z$9)*($V$9-$AD$9))</f>
        <v>0</v>
      </c>
      <c r="QJ160" s="161">
        <f>(($F$28-$V$9)*($F$28-$AD$9))/(($Z$9-$V$9)*($Z$9-$AD$9))</f>
        <v>0</v>
      </c>
      <c r="QK160" s="161">
        <f>(($F$28-$V$9)*($F$28-$Z$9))/(($AD$9-$V$9)*($AD$9-$Z$9))</f>
        <v>1</v>
      </c>
      <c r="QL160" s="92">
        <f>QI160*$X$9+QJ160*$AB$9+QK160*$AF$9</f>
        <v>480</v>
      </c>
      <c r="QM160" s="16">
        <f>$V$9</f>
        <v>353.96</v>
      </c>
      <c r="QN160" s="16">
        <f>$AF$9</f>
        <v>480</v>
      </c>
      <c r="QO160" s="167">
        <f t="shared" si="573"/>
        <v>0</v>
      </c>
      <c r="QP160" s="34"/>
      <c r="QQ160" s="159">
        <v>7</v>
      </c>
      <c r="QR160" s="162">
        <v>1</v>
      </c>
      <c r="QS160" s="305" t="s">
        <v>19</v>
      </c>
      <c r="QT160" s="12">
        <v>-120</v>
      </c>
      <c r="QU160" s="161">
        <f>(($F$28-$AT$9)*($F$28-$AX$9))/(($AP$9-$AT$9)*($AP$9-$AX$9))</f>
        <v>0</v>
      </c>
      <c r="QV160" s="161">
        <f>(($F$28-$AP$9)*($F$28-$AX$9))/(($AT$9-$AP$9)*($AT$9-$AX$9))</f>
        <v>0</v>
      </c>
      <c r="QW160" s="161">
        <f>(($F$28-$AP$9)*($F$28-$AT$9))/(($AX$9-$AP$9)*($AX$9-$AT$9))</f>
        <v>1</v>
      </c>
      <c r="QX160" s="92">
        <f>QU160*$AR$9+QV160*$AV$9+QW160*$AZ$9</f>
        <v>534.82000000000005</v>
      </c>
      <c r="QY160" s="16">
        <f>$AP$9</f>
        <v>91.09</v>
      </c>
      <c r="QZ160" s="16">
        <f>$AZ$9</f>
        <v>534.82000000000005</v>
      </c>
      <c r="RA160" s="167">
        <f t="shared" si="574"/>
        <v>0</v>
      </c>
    </row>
    <row r="161" spans="15:469"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BB161" s="183"/>
      <c r="QE161" s="159">
        <v>7</v>
      </c>
      <c r="QF161" s="162">
        <v>2</v>
      </c>
      <c r="QG161" s="305"/>
      <c r="QH161" s="12">
        <v>-120</v>
      </c>
      <c r="QI161" s="161">
        <f>(($F$28-$Z$16)*($F$28-$AD$16))/(($V$16-$Z$16)*($V$16-$AD$16))</f>
        <v>0</v>
      </c>
      <c r="QJ161" s="161">
        <f>(($F$28-$V$16)*($F$28-$AD$16))/(($Z$16-$V$16)*($Z$16-$AD$16))</f>
        <v>0</v>
      </c>
      <c r="QK161" s="161">
        <f>(($F$28-$V$16)*($F$28-$Z$16))/(($AD$16-$V$16)*($AD$16-$Z$16))</f>
        <v>1</v>
      </c>
      <c r="QL161" s="92">
        <f>QI161*$X$16+QJ161*$AB$16+QK161*$AF$16</f>
        <v>480</v>
      </c>
      <c r="QM161" s="16">
        <f>$V$16</f>
        <v>-443.33</v>
      </c>
      <c r="QN161" s="16">
        <f>$AF$16</f>
        <v>480</v>
      </c>
      <c r="QO161" s="167">
        <f t="shared" si="573"/>
        <v>0</v>
      </c>
      <c r="QP161" s="34"/>
      <c r="QQ161" s="159">
        <v>7</v>
      </c>
      <c r="QR161" s="162">
        <v>2</v>
      </c>
      <c r="QS161" s="305"/>
      <c r="QT161" s="12">
        <v>-120</v>
      </c>
      <c r="QU161" s="161">
        <f>(($F$28-$AT$16)*($F$28-$AX$16))/(($AP$16-$AT$16)*($AP$16-$AX$16))</f>
        <v>0</v>
      </c>
      <c r="QV161" s="161">
        <f>(($F$28-$AP$16)*($F$28-$AX$16))/(($AT$16-$AP$16)*($AT$16-$AX$16))</f>
        <v>0</v>
      </c>
      <c r="QW161" s="161">
        <f>(($F$28-$AP$16)*($F$28-$AT$16))/(($AX$16-$AP$16)*($AX$16-$AT$16))</f>
        <v>1</v>
      </c>
      <c r="QX161" s="92">
        <f>QU161*$AR$16+QV161*$AV$16+QW161*$AZ$16</f>
        <v>534.82000000000005</v>
      </c>
      <c r="QY161" s="16">
        <f>$AP$16</f>
        <v>-163.95</v>
      </c>
      <c r="QZ161" s="16">
        <f>$AZ$16</f>
        <v>534.82000000000005</v>
      </c>
      <c r="RA161" s="167">
        <f t="shared" si="574"/>
        <v>0</v>
      </c>
    </row>
    <row r="162" spans="15:469"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BB162" s="183"/>
      <c r="QE162" s="159">
        <v>7</v>
      </c>
      <c r="QF162" s="162">
        <v>3</v>
      </c>
      <c r="QG162" s="305"/>
      <c r="QH162" s="12">
        <v>-120</v>
      </c>
      <c r="QI162" s="161">
        <f>(($F$28-$Z$23)*($F$28-$AD$23))/(($V$23-$Z$23)*($V$23-$AD$23))</f>
        <v>0</v>
      </c>
      <c r="QJ162" s="161">
        <f>(($F$28-$V$23)*($F$28-$AD$23))/(($Z$23-$V$23)*($Z$23-$AD$23))</f>
        <v>0</v>
      </c>
      <c r="QK162" s="161">
        <f>(($F$28-$V$23)*($F$28-$Z$23))/(($AD$23-$V$23)*($AD$23-$Z$23))</f>
        <v>1</v>
      </c>
      <c r="QL162" s="92">
        <f>QI162*$X$23+QJ162*$AB$23+QK162*$AF$23</f>
        <v>-391.42</v>
      </c>
      <c r="QM162" s="16">
        <f>$V$23</f>
        <v>-443.33</v>
      </c>
      <c r="QN162" s="16">
        <f>$AF$23</f>
        <v>-391.42</v>
      </c>
      <c r="QO162" s="167">
        <f t="shared" si="573"/>
        <v>0</v>
      </c>
      <c r="QP162" s="34"/>
      <c r="QQ162" s="159">
        <v>7</v>
      </c>
      <c r="QR162" s="162">
        <v>3</v>
      </c>
      <c r="QS162" s="305"/>
      <c r="QT162" s="12">
        <v>-120</v>
      </c>
      <c r="QU162" s="161">
        <f>(($F$28-$AT$23)*($F$28-$AX$23))/(($AP$23-$AT$23)*($AP$23-$AX$23))</f>
        <v>0</v>
      </c>
      <c r="QV162" s="161">
        <f>(($F$28-$AP$23)*($F$28-$AX$23))/(($AT$23-$AP$23)*($AT$23-$AX$23))</f>
        <v>0</v>
      </c>
      <c r="QW162" s="161">
        <f>(($F$28-$AP$23)*($F$28-$AT$23))/(($AX$23-$AP$23)*($AX$23-$AT$23))</f>
        <v>1</v>
      </c>
      <c r="QX162" s="92">
        <f>QU162*$AR$23+QV162*$AV$23+QW162*$AZ$23</f>
        <v>-297.12</v>
      </c>
      <c r="QY162" s="16">
        <f>$AP$23</f>
        <v>-163.95</v>
      </c>
      <c r="QZ162" s="16">
        <f>$AZ$23</f>
        <v>-297.12</v>
      </c>
      <c r="RA162" s="167">
        <f t="shared" si="574"/>
        <v>0</v>
      </c>
    </row>
    <row r="163" spans="15:469" ht="15" customHeight="1"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BB163" s="183"/>
      <c r="QE163" s="159">
        <v>7</v>
      </c>
      <c r="QF163" s="162">
        <v>4</v>
      </c>
      <c r="QG163" s="305"/>
      <c r="QH163" s="12">
        <v>-120</v>
      </c>
      <c r="QI163" s="161">
        <f>(($F$28-$Z$30)*($F$28-$AD$30))/(($V$30-$Z$30)*($V$30-$AD$30))</f>
        <v>0</v>
      </c>
      <c r="QJ163" s="161">
        <f>(($F$28-$V$30)*($F$28-$AD$30))/(($Z$30-$V$30)*($Z$30-$AD$30))</f>
        <v>0</v>
      </c>
      <c r="QK163" s="161">
        <f>(($F$28-$V$30)*($F$28-$Z$30))/(($AD$30-$V$30)*($AD$30-$Z$30))</f>
        <v>1</v>
      </c>
      <c r="QL163" s="92">
        <f>QI163*$X$30+QJ163*$AB$30+QK163*$AF$30</f>
        <v>-391.42</v>
      </c>
      <c r="QM163" s="16">
        <f>$V$30</f>
        <v>353.96</v>
      </c>
      <c r="QN163" s="16">
        <f>$AF$30</f>
        <v>-391.42</v>
      </c>
      <c r="QO163" s="167">
        <f t="shared" si="573"/>
        <v>0</v>
      </c>
      <c r="QP163" s="34"/>
      <c r="QQ163" s="159">
        <v>7</v>
      </c>
      <c r="QR163" s="162">
        <v>4</v>
      </c>
      <c r="QS163" s="305"/>
      <c r="QT163" s="12">
        <v>-120</v>
      </c>
      <c r="QU163" s="161">
        <f>(($F$28-$AT$30)*($F$28-$AX$30))/(($AP$30-$AT$30)*($AP$30-$AX$30))</f>
        <v>0</v>
      </c>
      <c r="QV163" s="161">
        <f>(($F$28-$AP$30)*($F$28-$AX$30))/(($AT$30-$AP$30)*($AT$30-$AX$30))</f>
        <v>0</v>
      </c>
      <c r="QW163" s="161">
        <f>(($F$28-$AP$30)*($F$28-$AT$30))/(($AX$30-$AP$30)*($AX$30-$AT$30))</f>
        <v>1</v>
      </c>
      <c r="QX163" s="92">
        <f>QU163*$AR$30+QV163*$AV$30+QW163*$AZ$30</f>
        <v>-297.12</v>
      </c>
      <c r="QY163" s="16">
        <f>$AP$30</f>
        <v>91.09</v>
      </c>
      <c r="QZ163" s="16">
        <f>$AZ$30</f>
        <v>-297.12</v>
      </c>
      <c r="RA163" s="167">
        <f t="shared" si="574"/>
        <v>0</v>
      </c>
    </row>
    <row r="164" spans="15:469" ht="15" customHeight="1"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BB164" s="183"/>
      <c r="QE164" s="159">
        <v>7</v>
      </c>
      <c r="QF164" s="162">
        <v>1</v>
      </c>
      <c r="QG164" s="306" t="s">
        <v>20</v>
      </c>
      <c r="QH164" s="12">
        <v>-180</v>
      </c>
      <c r="QI164" s="161">
        <f>(($F$28-$Z$10)*($F$28-$AD$10))/(($V$10-$Z$10)*($V$10-$AD$10))</f>
        <v>0</v>
      </c>
      <c r="QJ164" s="161">
        <f>(($F$28-$V$10)*($F$28-$AD$10))/(($Z$10-$V$10)*($Z$10-$AD$10))</f>
        <v>0</v>
      </c>
      <c r="QK164" s="161">
        <f>(($F$28-$V$10)*($F$28-$Z$10))/(($AD$10-$V$10)*($AD$10-$Z$10))</f>
        <v>1</v>
      </c>
      <c r="QL164" s="92">
        <f>QI164*$X$10+QJ164*$AB$10+QK164*$AF$10</f>
        <v>556.07000000000005</v>
      </c>
      <c r="QM164" s="16">
        <f>$V$10</f>
        <v>301.67</v>
      </c>
      <c r="QN164" s="16">
        <f>$AF$10</f>
        <v>556.07000000000005</v>
      </c>
      <c r="QO164" s="167">
        <f t="shared" si="573"/>
        <v>0</v>
      </c>
      <c r="QP164" s="34"/>
      <c r="QQ164" s="159">
        <v>7</v>
      </c>
      <c r="QR164" s="162">
        <v>1</v>
      </c>
      <c r="QS164" s="306" t="s">
        <v>20</v>
      </c>
      <c r="QT164" s="12">
        <v>-180</v>
      </c>
      <c r="QU164" s="161">
        <f>(($F$28-$AT$10)*($F$28-$AX$10))/(($AP$10-$AT$10)*($AP$10-$AX$10))</f>
        <v>0</v>
      </c>
      <c r="QV164" s="161">
        <f>(($F$28-$AP$10)*($F$28-$AX$10))/(($AT$10-$AP$10)*($AT$10-$AX$10))</f>
        <v>0</v>
      </c>
      <c r="QW164" s="161">
        <f>(($F$28-$AP$10)*($F$28-$AT$10))/(($AX$10-$AP$10)*($AX$10-$AT$10))</f>
        <v>1</v>
      </c>
      <c r="QX164" s="92">
        <f>QU164*$AR$10+QV164*$AV$10+QW164*$AZ$10</f>
        <v>653.67999999999995</v>
      </c>
      <c r="QY164" s="16">
        <f>$AP$10</f>
        <v>54.65</v>
      </c>
      <c r="QZ164" s="16">
        <f>$AZ$10</f>
        <v>653.67999999999995</v>
      </c>
      <c r="RA164" s="167">
        <f t="shared" si="574"/>
        <v>0</v>
      </c>
    </row>
    <row r="165" spans="15:469"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BB165" s="183"/>
      <c r="QE165" s="159">
        <v>7</v>
      </c>
      <c r="QF165" s="162">
        <v>2</v>
      </c>
      <c r="QG165" s="306"/>
      <c r="QH165" s="12">
        <v>-180</v>
      </c>
      <c r="QI165" s="161">
        <f>(($F$28-$Z$17)*($F$28-$AD$17))/(($V$17-$Z$17)*($V$17-$AD$17))</f>
        <v>0</v>
      </c>
      <c r="QJ165" s="161">
        <f>(($F$28-$V$17)*($F$28-$AD$17))/(($Z$17-$V$17)*($Z$17-$AD$17))</f>
        <v>0</v>
      </c>
      <c r="QK165" s="161">
        <f>(($F$28-$V$17)*($F$28-$Z$17))/(($AD$17-$V$17)*($AD$17-$Z$17))</f>
        <v>1</v>
      </c>
      <c r="QL165" s="92">
        <f>QI165*$X$17+QJ165*$AB$17+QK165*$AF$17</f>
        <v>556.07000000000005</v>
      </c>
      <c r="QM165" s="16">
        <f>$V$17</f>
        <v>-495.6</v>
      </c>
      <c r="QN165" s="16">
        <f>$AF$17</f>
        <v>556.07000000000005</v>
      </c>
      <c r="QO165" s="167">
        <f t="shared" si="573"/>
        <v>0</v>
      </c>
      <c r="QP165" s="34"/>
      <c r="QQ165" s="159">
        <v>7</v>
      </c>
      <c r="QR165" s="162">
        <v>2</v>
      </c>
      <c r="QS165" s="306"/>
      <c r="QT165" s="12">
        <v>-180</v>
      </c>
      <c r="QU165" s="161">
        <f>(($F$28-$AT$17)*($F$28-$AX$17))/(($AP$17-$AT$17)*($AP$17-$AX$17))</f>
        <v>0</v>
      </c>
      <c r="QV165" s="161">
        <f>(($F$28-$AP$17)*($F$28-$AX$17))/(($AT$17-$AP$17)*($AT$17-$AX$17))</f>
        <v>0</v>
      </c>
      <c r="QW165" s="161">
        <f>(($F$28-$AP$17)*($F$28-$AT$17))/(($AX$17-$AP$17)*($AX$17-$AT$17))</f>
        <v>1</v>
      </c>
      <c r="QX165" s="92">
        <f>QU165*$AR$17+QV165*$AV$17+QW165*$AZ$17</f>
        <v>653.67999999999995</v>
      </c>
      <c r="QY165" s="16">
        <f>$AP$17</f>
        <v>-200.39</v>
      </c>
      <c r="QZ165" s="16">
        <f>$AZ$17</f>
        <v>653.67999999999995</v>
      </c>
      <c r="RA165" s="167">
        <f t="shared" si="574"/>
        <v>0</v>
      </c>
    </row>
    <row r="166" spans="15:469"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BB166" s="183"/>
      <c r="QE166" s="159">
        <v>7</v>
      </c>
      <c r="QF166" s="162">
        <v>3</v>
      </c>
      <c r="QG166" s="306"/>
      <c r="QH166" s="12">
        <v>-180</v>
      </c>
      <c r="QI166" s="161">
        <f>(($F$28-$Z$24)*($F$28-$AD$24))/(($V$24-$Z$24)*($V$24-$AD$24))</f>
        <v>0</v>
      </c>
      <c r="QJ166" s="161">
        <f>(($F$28-$V$24)*($F$28-$AD$24))/(($Z$24-$V$24)*($Z$24-$AD$24))</f>
        <v>0</v>
      </c>
      <c r="QK166" s="161">
        <f>(($F$28-$V$24)*($F$28-$Z$24))/(($AD$24-$V$24)*($AD$24-$Z$24))</f>
        <v>1</v>
      </c>
      <c r="QL166" s="92">
        <f>QI166*$X$24+QJ166*$AB$24+QK166*$AF$24</f>
        <v>-289.33</v>
      </c>
      <c r="QM166" s="16">
        <f>$V$24</f>
        <v>-495.6</v>
      </c>
      <c r="QN166" s="16">
        <f>$AF$24</f>
        <v>-289.33</v>
      </c>
      <c r="QO166" s="167">
        <f t="shared" si="573"/>
        <v>0</v>
      </c>
      <c r="QP166" s="34"/>
      <c r="QQ166" s="159">
        <v>7</v>
      </c>
      <c r="QR166" s="162">
        <v>3</v>
      </c>
      <c r="QS166" s="306"/>
      <c r="QT166" s="12">
        <v>-180</v>
      </c>
      <c r="QU166" s="161">
        <f>(($F$28-$AT$24)*($F$28-$AX$24))/(($AP$24-$AT$24)*($AP$24-$AX$24))</f>
        <v>0</v>
      </c>
      <c r="QV166" s="161">
        <f>(($F$28-$AP$24)*($F$28-$AX$24))/(($AT$24-$AP$24)*($AT$24-$AX$24))</f>
        <v>0</v>
      </c>
      <c r="QW166" s="161">
        <f>(($F$28-$AP$24)*($F$28-$AT$24))/(($AX$24-$AP$24)*($AX$24-$AT$24))</f>
        <v>1</v>
      </c>
      <c r="QX166" s="92">
        <f>QU166*$AR$24+QV166*$AV$24+QW166*$AZ$24</f>
        <v>-178.26</v>
      </c>
      <c r="QY166" s="16">
        <f>$AP$24</f>
        <v>-200.39</v>
      </c>
      <c r="QZ166" s="16">
        <f>$AZ$24</f>
        <v>-178.26</v>
      </c>
      <c r="RA166" s="167">
        <f t="shared" si="574"/>
        <v>0</v>
      </c>
    </row>
    <row r="167" spans="15:469" ht="15" customHeight="1"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QE167" s="159">
        <v>7</v>
      </c>
      <c r="QF167" s="162">
        <v>4</v>
      </c>
      <c r="QG167" s="306"/>
      <c r="QH167" s="12">
        <v>-180</v>
      </c>
      <c r="QI167" s="161">
        <f>(($F$28-$Z$31)*($F$28-$AD$31))/(($V$31-$Z$31)*($V$31-$AD$31))</f>
        <v>0</v>
      </c>
      <c r="QJ167" s="161">
        <f>(($F$28-$V$31)*($F$28-$AD$31))/(($Z$31-$V$31)*($Z$31-$AD$31))</f>
        <v>0</v>
      </c>
      <c r="QK167" s="161">
        <f>(($F$28-$V$31)*($F$28-$Z$31))/(($AD$31-$V$31)*($AD$31-$Z$31))</f>
        <v>1</v>
      </c>
      <c r="QL167" s="92">
        <f>QI167*$X$31+QJ167*$AB$31+QK167*$AF$31</f>
        <v>-289.33</v>
      </c>
      <c r="QM167" s="16">
        <f>$V$31</f>
        <v>301.67</v>
      </c>
      <c r="QN167" s="16">
        <f>$AF$31</f>
        <v>-289.33</v>
      </c>
      <c r="QO167" s="167">
        <f t="shared" si="573"/>
        <v>0</v>
      </c>
      <c r="QP167" s="34"/>
      <c r="QQ167" s="159">
        <v>7</v>
      </c>
      <c r="QR167" s="162">
        <v>4</v>
      </c>
      <c r="QS167" s="306"/>
      <c r="QT167" s="12">
        <v>-180</v>
      </c>
      <c r="QU167" s="161">
        <f>(($F$28-$AT$31)*($F$28-$AX$31))/(($AP$31-$AT$31)*($AP$31-$AX$31))</f>
        <v>0</v>
      </c>
      <c r="QV167" s="161">
        <f>(($F$28-$AP$31)*($F$28-$AX$31))/(($AT$31-$AP$31)*($AT$31-$AX$31))</f>
        <v>0</v>
      </c>
      <c r="QW167" s="161">
        <f>(($F$28-$AP$31)*($F$28-$AT$31))/(($AX$31-$AP$31)*($AX$31-$AT$31))</f>
        <v>1</v>
      </c>
      <c r="QX167" s="92">
        <f>QU167*$AR$31+QV167*$AV$31+QW167*$AZ$31</f>
        <v>-178.26</v>
      </c>
      <c r="QY167" s="16">
        <f>$AP$31</f>
        <v>54.65</v>
      </c>
      <c r="QZ167" s="16">
        <f>$AZ$31</f>
        <v>-178.26</v>
      </c>
      <c r="RA167" s="167">
        <f t="shared" si="574"/>
        <v>0</v>
      </c>
    </row>
    <row r="168" spans="15:469" ht="15" customHeight="1"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QE168" s="159">
        <v>7</v>
      </c>
      <c r="QF168" s="162">
        <v>1</v>
      </c>
      <c r="QG168" s="307" t="s">
        <v>21</v>
      </c>
      <c r="QH168" s="12">
        <v>0</v>
      </c>
      <c r="QI168" s="161">
        <f>(($F$28-$Z$11)*($F$28-$AD$11))/(($V$11-$Z$11)*($V$11-$AD$11))</f>
        <v>0</v>
      </c>
      <c r="QJ168" s="161">
        <f>(($F$28-$V$11)*($F$28-$AD$11))/(($Z$11-$V$11)*($Z$11-$AD$11))</f>
        <v>0</v>
      </c>
      <c r="QK168" s="161">
        <f>(($F$28-$V$11)*($F$28-$Z$11))/(($AD$11-$V$11)*($AD$11-$Z$11))</f>
        <v>1</v>
      </c>
      <c r="QL168" s="92">
        <f>QI168*$X$11+QJ168*$AB$11+QK168*$AF$11</f>
        <v>631.37</v>
      </c>
      <c r="QM168" s="16">
        <f>$V$11</f>
        <v>249</v>
      </c>
      <c r="QN168" s="16">
        <f>$AF$11</f>
        <v>631.37</v>
      </c>
      <c r="QO168" s="167">
        <f t="shared" si="573"/>
        <v>0</v>
      </c>
      <c r="QP168" s="34"/>
      <c r="QQ168" s="159">
        <v>7</v>
      </c>
      <c r="QR168" s="162">
        <v>1</v>
      </c>
      <c r="QS168" s="307" t="s">
        <v>21</v>
      </c>
      <c r="QT168" s="12">
        <v>0</v>
      </c>
      <c r="QU168" s="161">
        <f>(($F$28-$AT$11)*($F$28-$AX$11))/(($AP$11-$AT$11)*($AP$11-$AX$11))</f>
        <v>0</v>
      </c>
      <c r="QV168" s="161">
        <f>(($F$28-$AP$11)*($F$28-$AX$11))/(($AT$11-$AP$11)*($AT$11-$AX$11))</f>
        <v>0</v>
      </c>
      <c r="QW168" s="161">
        <f>(($F$28-$AP$11)*($F$28-$AT$11))/(($AX$11-$AP$11)*($AX$11-$AT$11))</f>
        <v>1</v>
      </c>
      <c r="QX168" s="92">
        <f>QU168*$AR$11+QV168*$AV$11+QW168*$AZ$11</f>
        <v>772.52</v>
      </c>
      <c r="QY168" s="16">
        <f>$AP$11</f>
        <v>18.22</v>
      </c>
      <c r="QZ168" s="16">
        <f>$AZ$11</f>
        <v>772.52</v>
      </c>
      <c r="RA168" s="167">
        <f t="shared" si="574"/>
        <v>0</v>
      </c>
    </row>
    <row r="169" spans="15:469"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QE169" s="159">
        <v>7</v>
      </c>
      <c r="QF169" s="162">
        <v>2</v>
      </c>
      <c r="QG169" s="307"/>
      <c r="QH169" s="12">
        <v>0</v>
      </c>
      <c r="QI169" s="161">
        <f>(($F$28-$Z$18)*($F$28-$AD$18))/(($V$18-$Z$18)*($V$18-$AD$18))</f>
        <v>0</v>
      </c>
      <c r="QJ169" s="161">
        <f>(($F$28-$V$18)*($F$28-$AD$18))/(($Z$18-$V$18)*($Z$18-$AD$18))</f>
        <v>0</v>
      </c>
      <c r="QK169" s="161">
        <f>(($F$28-$V$18)*($F$28-$Z$18))/(($AD$18-$V$18)*($AD$18-$Z$18))</f>
        <v>1</v>
      </c>
      <c r="QL169" s="92">
        <f>QI169*$X$18+QJ169*$AB$18+QK169*$AF$18</f>
        <v>631.37</v>
      </c>
      <c r="QM169" s="16">
        <f>$V$18</f>
        <v>-548.08000000000004</v>
      </c>
      <c r="QN169" s="16">
        <f>$AF$18</f>
        <v>631.37</v>
      </c>
      <c r="QO169" s="167">
        <f t="shared" si="573"/>
        <v>0</v>
      </c>
      <c r="QP169" s="34"/>
      <c r="QQ169" s="159">
        <v>7</v>
      </c>
      <c r="QR169" s="162">
        <v>2</v>
      </c>
      <c r="QS169" s="307"/>
      <c r="QT169" s="12">
        <v>0</v>
      </c>
      <c r="QU169" s="161">
        <f>(($F$28-$AT$18)*($F$28-$AX$18))/(($AP$18-$AT$18)*($AP$18-$AX$18))</f>
        <v>0</v>
      </c>
      <c r="QV169" s="161">
        <f>(($F$28-$AP$18)*($F$28-$AX$18))/(($AT$18-$AP$18)*($AT$18-$AX$18))</f>
        <v>0</v>
      </c>
      <c r="QW169" s="161">
        <f>(($F$28-$AP$18)*($F$28-$AT$18))/(($AX$18-$AP$18)*($AX$18-$AT$18))</f>
        <v>1</v>
      </c>
      <c r="QX169" s="92">
        <f>QU169*$AR$18+QV169*$AV$18+QW169*$AZ$18</f>
        <v>772.52</v>
      </c>
      <c r="QY169" s="16">
        <f>$AP$18</f>
        <v>-236.82</v>
      </c>
      <c r="QZ169" s="16">
        <f>$AZ$18</f>
        <v>772.52</v>
      </c>
      <c r="RA169" s="167">
        <f t="shared" si="574"/>
        <v>0</v>
      </c>
    </row>
    <row r="170" spans="15:469"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QE170" s="159">
        <v>7</v>
      </c>
      <c r="QF170" s="162">
        <v>3</v>
      </c>
      <c r="QG170" s="307"/>
      <c r="QH170" s="16">
        <v>0</v>
      </c>
      <c r="QI170" s="161">
        <f>(($F$28-$Z$25)*($F$28-$AD$25))/(($V$25-$Z$25)*($V$25-$AD$25))</f>
        <v>0</v>
      </c>
      <c r="QJ170" s="161">
        <f>(($F$28-$V$25)*($F$28-$AD$25))/(($Z$25-$V$25)*($Z$25-$AD$25))</f>
        <v>0</v>
      </c>
      <c r="QK170" s="161">
        <f>(($F$28-$V$25)*($F$28-$Z$25))/(($AD$25-$V$25)*($AD$25-$Z$25))</f>
        <v>1</v>
      </c>
      <c r="QL170" s="92">
        <f>QI170*$X$25+QJ170*$AB$25+QK170*$AF$25</f>
        <v>-186.91</v>
      </c>
      <c r="QM170" s="16">
        <f>$V$25</f>
        <v>-548.08000000000004</v>
      </c>
      <c r="QN170" s="16">
        <f>$AF$25</f>
        <v>-186.91</v>
      </c>
      <c r="QO170" s="167">
        <f t="shared" si="573"/>
        <v>0</v>
      </c>
      <c r="QP170" s="34"/>
      <c r="QQ170" s="159">
        <v>7</v>
      </c>
      <c r="QR170" s="162">
        <v>3</v>
      </c>
      <c r="QS170" s="307"/>
      <c r="QT170" s="16">
        <v>0</v>
      </c>
      <c r="QU170" s="161">
        <f>(($F$28-$AT$25)*($F$28-$AX$25))/(($AP$25-$AT$25)*($AP$25-$AX$25))</f>
        <v>0</v>
      </c>
      <c r="QV170" s="161">
        <f>(($F$28-$AP$25)*($F$28-$AX$25))/(($AT$25-$AP$25)*($AT$25-$AX$25))</f>
        <v>0</v>
      </c>
      <c r="QW170" s="161">
        <f>(($F$28-$AP$25)*($F$28-$AT$25))/(($AX$25-$AP$25)*($AX$25-$AT$25))</f>
        <v>1</v>
      </c>
      <c r="QX170" s="92">
        <f>QU170*$AR$25+QV170*$AV$25+QW170*$AZ$25</f>
        <v>-59.44</v>
      </c>
      <c r="QY170" s="16">
        <f>$AP$25</f>
        <v>-236.82</v>
      </c>
      <c r="QZ170" s="16">
        <f>$AZ$25</f>
        <v>-59.44</v>
      </c>
      <c r="RA170" s="167">
        <f t="shared" si="574"/>
        <v>0</v>
      </c>
    </row>
    <row r="171" spans="15:469" ht="15" customHeight="1"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QE171" s="184">
        <v>7</v>
      </c>
      <c r="QF171" s="185">
        <v>4</v>
      </c>
      <c r="QG171" s="308"/>
      <c r="QH171" s="186">
        <v>0</v>
      </c>
      <c r="QI171" s="187">
        <f>(($F$28-$Z$32)*($F$28-$AD$32))/(($V$32-$Z$32)*($V$32-$AD$32))</f>
        <v>0</v>
      </c>
      <c r="QJ171" s="187">
        <f>(($F$28-$V$32)*($F$28-$AD$32))/(($Z$32-$V$32)*($Z$32-$AD$32))</f>
        <v>0</v>
      </c>
      <c r="QK171" s="187">
        <f>(($F$28-$V$32)*($F$28-$Z$32))/(($AD$32-$V$32)*($AD$32-$Z$32))</f>
        <v>1</v>
      </c>
      <c r="QL171" s="97">
        <f>QI171*$X$31+QJ171*$AB$31+QK171*$AF$32</f>
        <v>-186.91</v>
      </c>
      <c r="QM171" s="186">
        <f>$V$32</f>
        <v>249</v>
      </c>
      <c r="QN171" s="186">
        <f>$AF$32</f>
        <v>-186.91</v>
      </c>
      <c r="QO171" s="188">
        <f t="shared" si="573"/>
        <v>0</v>
      </c>
      <c r="QP171" s="34"/>
      <c r="QQ171" s="184">
        <v>7</v>
      </c>
      <c r="QR171" s="185">
        <v>4</v>
      </c>
      <c r="QS171" s="308"/>
      <c r="QT171" s="186">
        <v>0</v>
      </c>
      <c r="QU171" s="187">
        <f>(($F$28-$AT$32)*($F$28-$AX$32))/(($AP$32-$AT$32)*($AP$32-$AX$32))</f>
        <v>0</v>
      </c>
      <c r="QV171" s="187">
        <f>(($F$28-$AP$32)*($F$28-$AX$32))/(($AT$32-$AP$32)*($AT$32-$AX$32))</f>
        <v>0</v>
      </c>
      <c r="QW171" s="187">
        <f>(($F$28-$AP$32)*($F$28-$AT$32))/(($AX$32-$AP$32)*($AX$32-$AT$32))</f>
        <v>1</v>
      </c>
      <c r="QX171" s="97">
        <f>QU171*$AR$31+QV171*$AV$31+QW171*$AZ$32</f>
        <v>-59.44</v>
      </c>
      <c r="QY171" s="186">
        <f>$AP$32</f>
        <v>18.22</v>
      </c>
      <c r="QZ171" s="186">
        <f>$AZ$32</f>
        <v>-59.44</v>
      </c>
      <c r="RA171" s="188">
        <f t="shared" si="574"/>
        <v>0</v>
      </c>
    </row>
    <row r="172" spans="15:469" ht="15" customHeight="1"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QE172" s="191">
        <v>8</v>
      </c>
      <c r="QF172" s="192">
        <v>1</v>
      </c>
      <c r="QG172" s="295" t="s">
        <v>13</v>
      </c>
      <c r="QH172" s="15">
        <v>60</v>
      </c>
      <c r="QI172" s="193">
        <f>(($F$31-$Z$5)*($F$31-$AD$5))/(($V$5-$Z$5)*($V$5-$AD$5))</f>
        <v>0</v>
      </c>
      <c r="QJ172" s="193">
        <f>(($F$31-$V$5)*($F$31-$AD$5))/(($Z$5-$V$5)*($Z$5-$AD$5))</f>
        <v>0</v>
      </c>
      <c r="QK172" s="193">
        <f>(($F$31-$V$5)*($F$31-$Z$5))/(($AD$5-$V$5)*($AD$5-$Z$5))</f>
        <v>1</v>
      </c>
      <c r="QL172" s="98">
        <f>QI172*$X$5+QJ172*$AB$5+QK172*$AF$5</f>
        <v>326</v>
      </c>
      <c r="QM172" s="194">
        <f>$V$5</f>
        <v>458.5</v>
      </c>
      <c r="QN172" s="194">
        <f>$AF$5</f>
        <v>326</v>
      </c>
      <c r="QO172" s="195">
        <f t="shared" ref="QO172:QO199" si="575">ABS($F$32/QL172)</f>
        <v>0</v>
      </c>
      <c r="QP172" s="34"/>
      <c r="QQ172" s="191">
        <v>8</v>
      </c>
      <c r="QR172" s="192">
        <v>1</v>
      </c>
      <c r="QS172" s="295" t="s">
        <v>13</v>
      </c>
      <c r="QT172" s="15">
        <v>60</v>
      </c>
      <c r="QU172" s="193">
        <f>(($F$31-$AT$5)*($F$31-$AX$5))/(($AP$5-$AT$5)*($AP$5-$AX$5))</f>
        <v>0</v>
      </c>
      <c r="QV172" s="193">
        <f>(($F$31-$AP$5)*($F$31-$AX$5))/(($AT$5-$AP$5)*($AT$5-$AX$5))</f>
        <v>0</v>
      </c>
      <c r="QW172" s="193">
        <f>(($F$31-$AP$5)*($F$31-$AT$5))/(($AX$5-$AP$5)*($AX$5-$AT$5))</f>
        <v>1</v>
      </c>
      <c r="QX172" s="98">
        <f>QU172*$AR$5+QV172*$AV$5+QW172*$AZ$5</f>
        <v>297.12</v>
      </c>
      <c r="QY172" s="194">
        <f>$AP$5</f>
        <v>163.95</v>
      </c>
      <c r="QZ172" s="194">
        <f>$AZ$5</f>
        <v>297.12</v>
      </c>
      <c r="RA172" s="195">
        <f t="shared" ref="RA172:RA199" si="576">ABS($F$32/QX172)</f>
        <v>0</v>
      </c>
    </row>
    <row r="173" spans="15:469"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QE173" s="159">
        <v>8</v>
      </c>
      <c r="QF173" s="162">
        <v>2</v>
      </c>
      <c r="QG173" s="296"/>
      <c r="QH173" s="12">
        <v>60</v>
      </c>
      <c r="QI173" s="161">
        <f>(($F$31-$Z$12)*($F$31-$AD$12))/(($V$12-$Z$12)*($V$12-$AD$12))</f>
        <v>0</v>
      </c>
      <c r="QJ173" s="161">
        <f>(($F$31-$V$12)*($F$31-$AD$12))/(($Z$12-$V$12)*($Z$12-$AD$12))</f>
        <v>0</v>
      </c>
      <c r="QK173" s="161">
        <f>(($F$31-$V$12)*($F$31-$Z$12))/(($AD$12-$V$12)*($AD$12-$Z$12))</f>
        <v>1</v>
      </c>
      <c r="QL173" s="92">
        <f>QI173*$X$12+QJ173*$AB$12+QK173*$AF$12</f>
        <v>326</v>
      </c>
      <c r="QM173" s="16">
        <f>$V$12</f>
        <v>-338.33</v>
      </c>
      <c r="QN173" s="16">
        <f>$AF$12</f>
        <v>326</v>
      </c>
      <c r="QO173" s="167">
        <f t="shared" si="575"/>
        <v>0</v>
      </c>
      <c r="QP173" s="34"/>
      <c r="QQ173" s="159">
        <v>8</v>
      </c>
      <c r="QR173" s="162">
        <v>2</v>
      </c>
      <c r="QS173" s="296"/>
      <c r="QT173" s="12">
        <v>60</v>
      </c>
      <c r="QU173" s="161">
        <f>(($F$31-$AT$12)*($F$31-$AX$12))/(($AP$12-$AT$12)*($AP$12-$AX$12))</f>
        <v>0</v>
      </c>
      <c r="QV173" s="161">
        <f>(($F$31-$AP$12)*($F$31-$AX$12))/(($AT$12-$AP$12)*($AT$12-$AX$12))</f>
        <v>0</v>
      </c>
      <c r="QW173" s="161">
        <f>(($F$31-$AP$12)*($F$31-$AT$12))/(($AX$12-$AP$12)*($AX$12-$AT$12))</f>
        <v>1</v>
      </c>
      <c r="QX173" s="92">
        <f>QU173*$AR$12+QV173*$AV$12+QW173*$AZ$12</f>
        <v>297.12</v>
      </c>
      <c r="QY173" s="16">
        <f>$AP$12</f>
        <v>-91.09</v>
      </c>
      <c r="QZ173" s="16">
        <f>$AZ$12</f>
        <v>297.12</v>
      </c>
      <c r="RA173" s="167">
        <f t="shared" si="576"/>
        <v>0</v>
      </c>
    </row>
    <row r="174" spans="15:469"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QE174" s="159">
        <v>8</v>
      </c>
      <c r="QF174" s="162">
        <v>3</v>
      </c>
      <c r="QG174" s="296"/>
      <c r="QH174" s="12">
        <v>60</v>
      </c>
      <c r="QI174" s="161">
        <f>(($F$31-$Z$19)*($F$31-$AD$19))/(($V$19-$Z$19)*($V$19-$AD$19))</f>
        <v>0</v>
      </c>
      <c r="QJ174" s="161">
        <f>(($F$31-$V$19)*($F$31-$AD$19))/(($Z$19-$V$19)*($Z$19-$AD$19))</f>
        <v>0</v>
      </c>
      <c r="QK174" s="161">
        <f>(($F$31-$V$19)*($F$31-$Z$19))/(($AD$19-$V$19)*($AD$19-$Z$19))</f>
        <v>1</v>
      </c>
      <c r="QL174" s="92">
        <f>QI174*$X$19+QJ174*$AB$19+QK174*$AF$19</f>
        <v>-597.79999999999995</v>
      </c>
      <c r="QM174" s="16">
        <f>$V$19</f>
        <v>-338.33</v>
      </c>
      <c r="QN174" s="16">
        <f>$AF$19</f>
        <v>-597.79999999999995</v>
      </c>
      <c r="QO174" s="167">
        <f t="shared" si="575"/>
        <v>0</v>
      </c>
      <c r="QP174" s="34"/>
      <c r="QQ174" s="159">
        <v>8</v>
      </c>
      <c r="QR174" s="162">
        <v>3</v>
      </c>
      <c r="QS174" s="296"/>
      <c r="QT174" s="12">
        <v>60</v>
      </c>
      <c r="QU174" s="161">
        <f>(($F$31-$AT$19)*($F$31-$AX$19))/(($AP$19-$AT$19)*($AP$19-$AX$19))</f>
        <v>0</v>
      </c>
      <c r="QV174" s="161">
        <f>(($F$31-$AP$19)*($F$31-$AX$19))/(($AT$19-$AP$19)*($AT$19-$AX$19))</f>
        <v>0</v>
      </c>
      <c r="QW174" s="161">
        <f>(($F$31-$AP$19)*($F$31-$AT$19))/(($AX$19-$AP$19)*($AX$19-$AT$19))</f>
        <v>1</v>
      </c>
      <c r="QX174" s="92">
        <f>QU174*$AR$19+QV174*$AV$19+QW174*$AZ$19</f>
        <v>-534.79999999999995</v>
      </c>
      <c r="QY174" s="16">
        <f>$AP$19</f>
        <v>-91.09</v>
      </c>
      <c r="QZ174" s="16">
        <f>$AZ$19</f>
        <v>-534.79999999999995</v>
      </c>
      <c r="RA174" s="167">
        <f t="shared" si="576"/>
        <v>0</v>
      </c>
    </row>
    <row r="175" spans="15:469" ht="15" customHeight="1"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QE175" s="159">
        <v>8</v>
      </c>
      <c r="QF175" s="162">
        <v>4</v>
      </c>
      <c r="QG175" s="296"/>
      <c r="QH175" s="12">
        <v>60</v>
      </c>
      <c r="QI175" s="161">
        <f>(($F$31-$Z$26)*($F$31-$AD$26))/(($V$26-$Z$26)*($V$26-$AD$26))</f>
        <v>0</v>
      </c>
      <c r="QJ175" s="161">
        <f>(($F$31-$V$26)*($F$31-$AD$26))/(($Z$26-$V$26)*($Z$26-$AD$26))</f>
        <v>0</v>
      </c>
      <c r="QK175" s="161">
        <f>(($F$31-$V$26)*($F$31-$Z$26))/(($AD$26-$V$26)*($AD$26-$Z$26))</f>
        <v>1</v>
      </c>
      <c r="QL175" s="92">
        <f>QI175*$X$26+QJ175*$AB$26+QK175*$AF$26</f>
        <v>-597.79999999999995</v>
      </c>
      <c r="QM175" s="16">
        <f>$V$26</f>
        <v>458.5</v>
      </c>
      <c r="QN175" s="16">
        <f>$AF$26</f>
        <v>-597.79999999999995</v>
      </c>
      <c r="QO175" s="167">
        <f t="shared" si="575"/>
        <v>0</v>
      </c>
      <c r="QP175" s="34"/>
      <c r="QQ175" s="159">
        <v>8</v>
      </c>
      <c r="QR175" s="162">
        <v>4</v>
      </c>
      <c r="QS175" s="296"/>
      <c r="QT175" s="12">
        <v>60</v>
      </c>
      <c r="QU175" s="161">
        <f>(($F$31-$AT$26)*($F$31-$AX$26))/(($AP$26-$AT$26)*($AP$26-$AX$26))</f>
        <v>0</v>
      </c>
      <c r="QV175" s="161">
        <f>(($F$31-$AP$26)*($F$31-$AX$26))/(($AT$26-$AP$26)*($AT$26-$AX$26))</f>
        <v>0</v>
      </c>
      <c r="QW175" s="161">
        <f>(($F$31-$AP$26)*($F$31-$AT$26))/(($AX$26-$AP$26)*($AX$26-$AT$26))</f>
        <v>1</v>
      </c>
      <c r="QX175" s="92">
        <f>QU175*$AR$26+QV175*$AV$26+QW175*$AZ$26</f>
        <v>-534.79999999999995</v>
      </c>
      <c r="QY175" s="16">
        <f>$AP$26</f>
        <v>163.95</v>
      </c>
      <c r="QZ175" s="16">
        <f>$AZ$26</f>
        <v>-534.79999999999995</v>
      </c>
      <c r="RA175" s="167">
        <f t="shared" si="576"/>
        <v>0</v>
      </c>
    </row>
    <row r="176" spans="15:469" ht="15" customHeight="1"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QE176" s="159">
        <v>8</v>
      </c>
      <c r="QF176" s="162">
        <v>1</v>
      </c>
      <c r="QG176" s="297" t="s">
        <v>15</v>
      </c>
      <c r="QH176" s="12">
        <v>120</v>
      </c>
      <c r="QI176" s="161">
        <f>(($F$31-$Z$6)*($F$31-$AD$6))/(($V$6-$Z$6)*($V$6-$AD$6))</f>
        <v>0</v>
      </c>
      <c r="QJ176" s="161">
        <f>(($F$31-$V$6)*($F$31-$AD$6))/(($Z$6-$V$6)*($Z$6-$AD$6))</f>
        <v>0</v>
      </c>
      <c r="QK176" s="161">
        <f>(($F$31-$V$6)*($F$31-$Z$6))/(($AD$6-$V$6)*($AD$6-$Z$6))</f>
        <v>1</v>
      </c>
      <c r="QL176" s="92">
        <f>QI176*$X$6+QJ176*$AB$6+QK176*$AF$6</f>
        <v>247.2</v>
      </c>
      <c r="QM176" s="16">
        <f>$V$6</f>
        <v>510.42</v>
      </c>
      <c r="QN176" s="16">
        <f>$AF$6</f>
        <v>247.2</v>
      </c>
      <c r="QO176" s="167">
        <f t="shared" si="575"/>
        <v>0</v>
      </c>
      <c r="QP176" s="34"/>
      <c r="QQ176" s="159">
        <v>8</v>
      </c>
      <c r="QR176" s="162">
        <v>1</v>
      </c>
      <c r="QS176" s="297" t="s">
        <v>15</v>
      </c>
      <c r="QT176" s="12">
        <v>120</v>
      </c>
      <c r="QU176" s="161">
        <f>(($F$31-$AT$6)*($F$31-$AX$6))/(($AP$6-$AT$6)*($AP$6-$AX$6))</f>
        <v>0</v>
      </c>
      <c r="QV176" s="161">
        <f>(($F$31-$AP$6)*($F$31-$AX$6))/(($AT$6-$AP$6)*($AT$6-$AX$6))</f>
        <v>0</v>
      </c>
      <c r="QW176" s="161">
        <f>(($F$31-$AP$6)*($F$31-$AT$6))/(($AX$6-$AP$6)*($AX$6-$AT$6))</f>
        <v>1</v>
      </c>
      <c r="QX176" s="92">
        <f>QU176*$AR$6+QV176*$AV$6+QW176*$AZ$6</f>
        <v>178.26</v>
      </c>
      <c r="QY176" s="16">
        <f>$AP$6</f>
        <v>200.39</v>
      </c>
      <c r="QZ176" s="16">
        <f>$AZ$6</f>
        <v>178.26</v>
      </c>
      <c r="RA176" s="167">
        <f t="shared" si="576"/>
        <v>0</v>
      </c>
    </row>
    <row r="177" spans="15:469"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QE177" s="159">
        <v>8</v>
      </c>
      <c r="QF177" s="162">
        <v>2</v>
      </c>
      <c r="QG177" s="297"/>
      <c r="QH177" s="12">
        <v>120</v>
      </c>
      <c r="QI177" s="161">
        <f>(($F$31-$Z$13)*($F$31-$AD$13))/(($V$13-$Z$13)*($V$13-$AD$13))</f>
        <v>0</v>
      </c>
      <c r="QJ177" s="161">
        <f>(($F$31-$V$13)*($F$31-$AD$13))/(($Z$13-$V$13)*($Z$13-$AD$13))</f>
        <v>0</v>
      </c>
      <c r="QK177" s="161">
        <f>(($F$31-$V$13)*($F$31-$Z$13))/(($AD$13-$V$13)*($AD$13-$Z$13))</f>
        <v>1</v>
      </c>
      <c r="QL177" s="92">
        <f>QI177*$X$13+QJ177*$AB$13+QK177*$AF$13</f>
        <v>247.2</v>
      </c>
      <c r="QM177" s="16">
        <f>$V$13</f>
        <v>-274.87</v>
      </c>
      <c r="QN177" s="16">
        <f>$AF$13</f>
        <v>247.2</v>
      </c>
      <c r="QO177" s="167">
        <f t="shared" si="575"/>
        <v>0</v>
      </c>
      <c r="QP177" s="34"/>
      <c r="QQ177" s="159">
        <v>8</v>
      </c>
      <c r="QR177" s="162">
        <v>2</v>
      </c>
      <c r="QS177" s="297"/>
      <c r="QT177" s="12">
        <v>120</v>
      </c>
      <c r="QU177" s="161">
        <f>(($F$31-$AT$13)*($F$31-$AX$13))/(($AP$13-$AT$13)*($AP$13-$AX$13))</f>
        <v>0</v>
      </c>
      <c r="QV177" s="161">
        <f>(($F$31-$AP$13)*($F$31-$AX$13))/(($AT$13-$AP$13)*($AT$13-$AX$13))</f>
        <v>0</v>
      </c>
      <c r="QW177" s="161">
        <f>(($F$31-$AP$13)*($F$31-$AT$13))/(($AX$13-$AP$13)*($AX$13-$AT$13))</f>
        <v>1</v>
      </c>
      <c r="QX177" s="92">
        <f>QU177*$AR$13+QV177*$AV$13+QW177*$AZ$13</f>
        <v>178.26</v>
      </c>
      <c r="QY177" s="16">
        <f>$AP$13</f>
        <v>-54.65</v>
      </c>
      <c r="QZ177" s="16">
        <f>$AZ$13</f>
        <v>178.26</v>
      </c>
      <c r="RA177" s="167">
        <f t="shared" si="576"/>
        <v>0</v>
      </c>
    </row>
    <row r="178" spans="15:469"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QE178" s="159">
        <v>8</v>
      </c>
      <c r="QF178" s="162">
        <v>3</v>
      </c>
      <c r="QG178" s="297"/>
      <c r="QH178" s="12">
        <v>120</v>
      </c>
      <c r="QI178" s="161">
        <f>(($F$31-$Z$20)*($F$31-$AD$20))/(($V$20-$Z$20)*($V$20-$AD$20))</f>
        <v>0</v>
      </c>
      <c r="QJ178" s="161">
        <f>(($F$31-$V$20)*($F$31-$AD$20))/(($Z$20-$V$20)*($Z$20-$AD$20))</f>
        <v>0</v>
      </c>
      <c r="QK178" s="161">
        <f>(($F$31-$V$20)*($F$31-$Z$20))/(($AD$20-$V$20)*($AD$20-$Z$20))</f>
        <v>1</v>
      </c>
      <c r="QL178" s="92">
        <f>QI178*$X$20+QJ178*$AB$20+QK178*$AF$20</f>
        <v>-651.20000000000005</v>
      </c>
      <c r="QM178" s="16">
        <f>$V$20</f>
        <v>-274.87</v>
      </c>
      <c r="QN178" s="16">
        <f>$AF$20</f>
        <v>-651.20000000000005</v>
      </c>
      <c r="QO178" s="167">
        <f t="shared" si="575"/>
        <v>0</v>
      </c>
      <c r="QP178" s="34"/>
      <c r="QQ178" s="159">
        <v>8</v>
      </c>
      <c r="QR178" s="162">
        <v>3</v>
      </c>
      <c r="QS178" s="297"/>
      <c r="QT178" s="12">
        <v>120</v>
      </c>
      <c r="QU178" s="161">
        <f>(($F$31-$AT$20)*($F$31-$AX$20))/(($AP$20-$AT$20)*($AP$20-$AX$20))</f>
        <v>0</v>
      </c>
      <c r="QV178" s="161">
        <f>(($F$31-$AP$20)*($F$31-$AX$20))/(($AT$20-$AP$20)*($AT$20-$AX$20))</f>
        <v>0</v>
      </c>
      <c r="QW178" s="161">
        <f>(($F$31-$AP$20)*($F$31-$AT$20))/(($AX$20-$AP$20)*($AX$20-$AT$20))</f>
        <v>1</v>
      </c>
      <c r="QX178" s="92">
        <f>QU178*$AR$20+QV178*$AV$20+QW178*$AZ$20</f>
        <v>-653.65</v>
      </c>
      <c r="QY178" s="16">
        <f>$AP$20</f>
        <v>-54.65</v>
      </c>
      <c r="QZ178" s="16">
        <f>$AZ$20</f>
        <v>-653.65</v>
      </c>
      <c r="RA178" s="167">
        <f t="shared" si="576"/>
        <v>0</v>
      </c>
    </row>
    <row r="179" spans="15:469" ht="15" customHeight="1"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QE179" s="159">
        <v>8</v>
      </c>
      <c r="QF179" s="162">
        <v>4</v>
      </c>
      <c r="QG179" s="297"/>
      <c r="QH179" s="12">
        <v>120</v>
      </c>
      <c r="QI179" s="161">
        <f>(($F$31-$Z$27)*($F$31-$AD$27))/(($V$27-$Z$27)*($V$27-$AD$27))</f>
        <v>0</v>
      </c>
      <c r="QJ179" s="161">
        <f>(($F$31-$V$27)*($F$31-$AD$27))/(($Z$27-$V$27)*($Z$27-$AD$27))</f>
        <v>0</v>
      </c>
      <c r="QK179" s="161">
        <f>(($F$31-$V$27)*($F$31-$Z$27))/(($AD$27-$V$27)*($AD$27-$Z$27))</f>
        <v>1</v>
      </c>
      <c r="QL179" s="92">
        <f>QI179*$X$27+QJ179*$AB$27+QK179*$AF$27</f>
        <v>-651.20000000000005</v>
      </c>
      <c r="QM179" s="16">
        <f>$V$27</f>
        <v>510.42</v>
      </c>
      <c r="QN179" s="16">
        <f>$AF$27</f>
        <v>-651.20000000000005</v>
      </c>
      <c r="QO179" s="167">
        <f t="shared" si="575"/>
        <v>0</v>
      </c>
      <c r="QP179" s="34"/>
      <c r="QQ179" s="159">
        <v>8</v>
      </c>
      <c r="QR179" s="162">
        <v>4</v>
      </c>
      <c r="QS179" s="297"/>
      <c r="QT179" s="12">
        <v>120</v>
      </c>
      <c r="QU179" s="161">
        <f>(($F$31-$AT$27)*($F$31-$AX$27))/(($AP$27-$AT$27)*($AP$27-$AX$27))</f>
        <v>0</v>
      </c>
      <c r="QV179" s="161">
        <f>(($F$31-$AP$27)*($F$31-$AX$27))/(($AT$27-$AP$27)*($AT$27-$AX$27))</f>
        <v>0</v>
      </c>
      <c r="QW179" s="161">
        <f>(($F$31-$AP$27)*($F$31-$AT$27))/(($AX$27-$AP$27)*($AX$27-$AT$27))</f>
        <v>1</v>
      </c>
      <c r="QX179" s="92">
        <f>QU179*$AR$27+QV179*$AV$27+QW179*$AZ$27</f>
        <v>-653.65</v>
      </c>
      <c r="QY179" s="16">
        <f>$AP$27</f>
        <v>200.39</v>
      </c>
      <c r="QZ179" s="16">
        <f>$AZ$27</f>
        <v>-653.65</v>
      </c>
      <c r="RA179" s="167">
        <f t="shared" si="576"/>
        <v>0</v>
      </c>
    </row>
    <row r="180" spans="15:469" ht="15" customHeight="1"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QE180" s="159">
        <v>8</v>
      </c>
      <c r="QF180" s="162">
        <v>1</v>
      </c>
      <c r="QG180" s="309" t="s">
        <v>17</v>
      </c>
      <c r="QH180" s="12">
        <v>180</v>
      </c>
      <c r="QI180" s="161">
        <f>(($F$31-$Z$7)*($F$31-$AD$7))/(($V$7-$Z$7)*($V$7-$AD$7))</f>
        <v>0</v>
      </c>
      <c r="QJ180" s="161">
        <f>(($F$31-$V$7)*($F$31-$AD$7))/(($Z$7-$V$7)*($Z$7-$AD$7))</f>
        <v>0</v>
      </c>
      <c r="QK180" s="161">
        <f>(($F$31-$V$7)*($F$31-$Z$7))/(($AD$7-$V$7)*($AD$7-$Z$7))</f>
        <v>1</v>
      </c>
      <c r="QL180" s="92">
        <f>QI180*$X$7+QJ180*$AB$7+QK180*$AF$7</f>
        <v>162.80000000000001</v>
      </c>
      <c r="QM180" s="16">
        <f>$V$7</f>
        <v>562.66999999999996</v>
      </c>
      <c r="QN180" s="16">
        <f>$AF$7</f>
        <v>162.80000000000001</v>
      </c>
      <c r="QO180" s="167">
        <f t="shared" si="575"/>
        <v>0</v>
      </c>
      <c r="QP180" s="34"/>
      <c r="QQ180" s="159">
        <v>8</v>
      </c>
      <c r="QR180" s="162">
        <v>1</v>
      </c>
      <c r="QS180" s="309" t="s">
        <v>17</v>
      </c>
      <c r="QT180" s="12">
        <v>180</v>
      </c>
      <c r="QU180" s="161">
        <f>(($F$31-$AT$7)*($F$31-$AX$7))/(($AP$7-$AT$7)*($AP$7-$AX$7))</f>
        <v>0</v>
      </c>
      <c r="QV180" s="161">
        <f>(($F$31-$AP$7)*($F$31-$AX$7))/(($AT$7-$AP$7)*($AT$7-$AX$7))</f>
        <v>0</v>
      </c>
      <c r="QW180" s="161">
        <f>(($F$31-$AP$7)*($F$31-$AT$7))/(($AX$7-$AP$7)*($AX$7-$AT$7))</f>
        <v>1</v>
      </c>
      <c r="QX180" s="92">
        <f>QU180*$AR$7+QV180*$AV$7+QW180*$AZ$7</f>
        <v>59.41</v>
      </c>
      <c r="QY180" s="16">
        <f>$AP$7</f>
        <v>236.82</v>
      </c>
      <c r="QZ180" s="16">
        <f>$AZ$7</f>
        <v>59.41</v>
      </c>
      <c r="RA180" s="167">
        <f t="shared" si="576"/>
        <v>0</v>
      </c>
    </row>
    <row r="181" spans="15:469"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QE181" s="159">
        <v>8</v>
      </c>
      <c r="QF181" s="162">
        <v>2</v>
      </c>
      <c r="QG181" s="309"/>
      <c r="QH181" s="12">
        <v>180</v>
      </c>
      <c r="QI181" s="161">
        <f>(($F$31-$Z$14)*($F$31-$AD$14))/(($V$14-$Z$14)*($V$14-$AD$14))</f>
        <v>0</v>
      </c>
      <c r="QJ181" s="161">
        <f>(($F$31-$V$14)*($F$31-$AD$14))/(($Z$14-$V$14)*($Z$14-$AD$14))</f>
        <v>0</v>
      </c>
      <c r="QK181" s="161">
        <f>(($F$31-$V$14)*($F$31-$Z$14))/(($AD$14-$V$14)*($AD$14-$Z$14))</f>
        <v>1</v>
      </c>
      <c r="QL181" s="92">
        <f>QI181*$X$14+QJ181*$AB$14+QK181*$AF$14</f>
        <v>162.80000000000001</v>
      </c>
      <c r="QM181" s="16">
        <f>$V$14</f>
        <v>-210.54</v>
      </c>
      <c r="QN181" s="16">
        <f>$AF$14</f>
        <v>162.80000000000001</v>
      </c>
      <c r="QO181" s="167">
        <f t="shared" si="575"/>
        <v>0</v>
      </c>
      <c r="QP181" s="34"/>
      <c r="QQ181" s="159">
        <v>8</v>
      </c>
      <c r="QR181" s="162">
        <v>2</v>
      </c>
      <c r="QS181" s="309"/>
      <c r="QT181" s="12">
        <v>180</v>
      </c>
      <c r="QU181" s="161">
        <f>(($F$31-$AT$14)*($F$31-$AX$14))/(($AP$14-$AT$14)*($AP$14-$AX$14))</f>
        <v>0</v>
      </c>
      <c r="QV181" s="161">
        <f>(($F$31-$AP$14)*($F$31-$AX$14))/(($AT$14-$AP$14)*($AT$14-$AX$14))</f>
        <v>0</v>
      </c>
      <c r="QW181" s="161">
        <f>(($F$31-$AP$14)*($F$31-$AT$14))/(($AX$14-$AP$14)*($AX$14-$AT$14))</f>
        <v>1</v>
      </c>
      <c r="QX181" s="92">
        <f>QU181*$AR$14+QV181*$AV$14+QW181*$AZ$14</f>
        <v>59.41</v>
      </c>
      <c r="QY181" s="16">
        <f>$AP$14</f>
        <v>-18.22</v>
      </c>
      <c r="QZ181" s="16">
        <f>$AZ$14</f>
        <v>59.41</v>
      </c>
      <c r="RA181" s="167">
        <f t="shared" si="576"/>
        <v>0</v>
      </c>
    </row>
    <row r="182" spans="15:469"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QE182" s="159">
        <v>8</v>
      </c>
      <c r="QF182" s="162">
        <v>3</v>
      </c>
      <c r="QG182" s="309"/>
      <c r="QH182" s="12">
        <v>180</v>
      </c>
      <c r="QI182" s="161">
        <f>(($F$31-$Z$21)*($F$31-$AD$21))/(($V$21-$Z$21)*($V$21-$AD$21))</f>
        <v>0</v>
      </c>
      <c r="QJ182" s="161">
        <f>(($F$31-$V$21)*($F$31-$AD$21))/(($Z$21-$V$21)*($Z$21-$AD$21))</f>
        <v>0</v>
      </c>
      <c r="QK182" s="161">
        <f>(($F$31-$V$21)*($F$31-$Z$21))/(($AD$21-$V$21)*($AD$21-$Z$21))</f>
        <v>1</v>
      </c>
      <c r="QL182" s="92">
        <f>QI182*$X$21+QJ182*$AB$21+QK182*$AF$21</f>
        <v>-704.4</v>
      </c>
      <c r="QM182" s="16">
        <f>$V$21</f>
        <v>-210.54</v>
      </c>
      <c r="QN182" s="16">
        <f>$AF$21</f>
        <v>-704.4</v>
      </c>
      <c r="QO182" s="167">
        <f t="shared" si="575"/>
        <v>0</v>
      </c>
      <c r="QP182" s="34"/>
      <c r="QQ182" s="159">
        <v>8</v>
      </c>
      <c r="QR182" s="162">
        <v>3</v>
      </c>
      <c r="QS182" s="309"/>
      <c r="QT182" s="12">
        <v>180</v>
      </c>
      <c r="QU182" s="161">
        <f>(($F$31-$AT$21)*($F$31-$AX$21))/(($AP$21-$AT$21)*($AP$21-$AX$21))</f>
        <v>0</v>
      </c>
      <c r="QV182" s="161">
        <f>(($F$31-$AP$21)*($F$31-$AX$21))/(($AT$21-$AP$21)*($AT$21-$AX$21))</f>
        <v>0</v>
      </c>
      <c r="QW182" s="161">
        <f>(($F$31-$AP$21)*($F$31-$AT$21))/(($AX$21-$AP$21)*($AX$21-$AT$21))</f>
        <v>1</v>
      </c>
      <c r="QX182" s="92">
        <f>QU182*$AR$21+QV182*$AV$21+QW182*$AZ$21</f>
        <v>-772.52</v>
      </c>
      <c r="QY182" s="16">
        <f>$AP$21</f>
        <v>-18.22</v>
      </c>
      <c r="QZ182" s="16">
        <f>$AZ$21</f>
        <v>-772.52</v>
      </c>
      <c r="RA182" s="167">
        <f t="shared" si="576"/>
        <v>0</v>
      </c>
    </row>
    <row r="183" spans="15:469" ht="15" customHeight="1"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QE183" s="159">
        <v>8</v>
      </c>
      <c r="QF183" s="162">
        <v>4</v>
      </c>
      <c r="QG183" s="309"/>
      <c r="QH183" s="12">
        <v>180</v>
      </c>
      <c r="QI183" s="161">
        <f>(($F$31-$Z$28)*($F$31-$AD$28))/(($V$28-$Z$28)*($V$28-$AD$28))</f>
        <v>0</v>
      </c>
      <c r="QJ183" s="161">
        <f>(($F$31-$V$28)*($F$31-$AD$28))/(($Z$28-$V$28)*($Z$28-$AD$28))</f>
        <v>0</v>
      </c>
      <c r="QK183" s="161">
        <f>(($F$31-$V$28)*($F$31-$Z$28))/(($AD$28-$V$28)*($AD$28-$Z$28))</f>
        <v>1</v>
      </c>
      <c r="QL183" s="92">
        <f>QI183*$X$28+QJ183*$AB$28+QK183*$AF$28</f>
        <v>-704.4</v>
      </c>
      <c r="QM183" s="16">
        <f>$V$28</f>
        <v>562.66999999999996</v>
      </c>
      <c r="QN183" s="16">
        <f>$AF$28</f>
        <v>-704.4</v>
      </c>
      <c r="QO183" s="167">
        <f t="shared" si="575"/>
        <v>0</v>
      </c>
      <c r="QP183" s="34"/>
      <c r="QQ183" s="159">
        <v>8</v>
      </c>
      <c r="QR183" s="162">
        <v>4</v>
      </c>
      <c r="QS183" s="309"/>
      <c r="QT183" s="12">
        <v>180</v>
      </c>
      <c r="QU183" s="161">
        <f>(($F$31-$AT$28)*($F$31-$AX$28))/(($AP$28-$AT$28)*($AP$28-$AX$28))</f>
        <v>0</v>
      </c>
      <c r="QV183" s="161">
        <f>(($F$31-$AP$28)*($F$31-$AX$28))/(($AT$28-$AP$28)*($AT$28-$AX$28))</f>
        <v>0</v>
      </c>
      <c r="QW183" s="161">
        <f>(($F$31-$AP$28)*($F$31-$AT$28))/(($AX$28-$AP$28)*($AX$28-$AT$28))</f>
        <v>1</v>
      </c>
      <c r="QX183" s="92">
        <f>QU183*$AR$28+QV183*$AV$28+QW183*$AZ$28</f>
        <v>-772.52</v>
      </c>
      <c r="QY183" s="16">
        <f>$AP$28</f>
        <v>236.82</v>
      </c>
      <c r="QZ183" s="16">
        <f>$AZ$28</f>
        <v>-772.52</v>
      </c>
      <c r="RA183" s="167">
        <f t="shared" si="576"/>
        <v>0</v>
      </c>
    </row>
    <row r="184" spans="15:469" ht="15" customHeight="1"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QE184" s="159">
        <v>8</v>
      </c>
      <c r="QF184" s="162">
        <v>1</v>
      </c>
      <c r="QG184" s="304" t="s">
        <v>18</v>
      </c>
      <c r="QH184" s="12">
        <v>-60</v>
      </c>
      <c r="QI184" s="161">
        <f>(($F$31-$Z$8)*($F$31-$AD$8))/(($V$8-$Z$8)*($V$8-$AD$8))</f>
        <v>0</v>
      </c>
      <c r="QJ184" s="161">
        <f>(($F$31-$V$8)*($F$31-$AD$8))/(($Z$8-$V$8)*($Z$8-$AD$8))</f>
        <v>0</v>
      </c>
      <c r="QK184" s="161">
        <f>(($F$31-$V$8)*($F$31-$Z$8))/(($AD$8-$V$8)*($AD$8-$Z$8))</f>
        <v>1</v>
      </c>
      <c r="QL184" s="92">
        <f>QI184*$X$8+QJ184*$AB$8+QK184*$AF$8</f>
        <v>402.13</v>
      </c>
      <c r="QM184" s="16">
        <f>$V$8</f>
        <v>406.67</v>
      </c>
      <c r="QN184" s="16">
        <f>$AF$8</f>
        <v>402.13</v>
      </c>
      <c r="QO184" s="167">
        <f t="shared" si="575"/>
        <v>0</v>
      </c>
      <c r="QP184" s="34"/>
      <c r="QQ184" s="159">
        <v>8</v>
      </c>
      <c r="QR184" s="162">
        <v>1</v>
      </c>
      <c r="QS184" s="304" t="s">
        <v>18</v>
      </c>
      <c r="QT184" s="12">
        <v>-60</v>
      </c>
      <c r="QU184" s="161">
        <f>(($F$31-$AT$8)*($F$31-$AX$8))/(($AP$8-$AT$8)*($AP$8-$AX$8))</f>
        <v>0</v>
      </c>
      <c r="QV184" s="161">
        <f>(($F$31-$AP$8)*($F$31-$AX$8))/(($AT$8-$AP$8)*($AT$8-$AX$8))</f>
        <v>0</v>
      </c>
      <c r="QW184" s="161">
        <f>(($F$31-$AP$8)*($F$31-$AT$8))/(($AX$8-$AP$8)*($AX$8-$AT$8))</f>
        <v>1</v>
      </c>
      <c r="QX184" s="92">
        <f>QU184*$AR$8+QV184*$AV$8+QW184*$AZ$8</f>
        <v>415.98</v>
      </c>
      <c r="QY184" s="16">
        <f>$AP$8</f>
        <v>127.52</v>
      </c>
      <c r="QZ184" s="16">
        <f>$AZ$8</f>
        <v>415.98</v>
      </c>
      <c r="RA184" s="167">
        <f t="shared" si="576"/>
        <v>0</v>
      </c>
    </row>
    <row r="185" spans="15:469"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QE185" s="159">
        <v>8</v>
      </c>
      <c r="QF185" s="162">
        <v>2</v>
      </c>
      <c r="QG185" s="304"/>
      <c r="QH185" s="12">
        <v>-60</v>
      </c>
      <c r="QI185" s="161">
        <f>(($F$31-$Z$15)*($F$31-$AD$15))/(($V$15-$Z$15)*($V$15-$AD$15))</f>
        <v>0</v>
      </c>
      <c r="QJ185" s="161">
        <f>(($F$31-$V$15)*($F$31-$AD$15))/(($Z$15-$V$15)*($Z$15-$AD$15))</f>
        <v>0</v>
      </c>
      <c r="QK185" s="161">
        <f>(($F$31-$V$15)*($F$31-$Z$15))/(($AD$15-$V$15)*($AD$15-$Z$15))</f>
        <v>1</v>
      </c>
      <c r="QL185" s="92">
        <f>QI185*$X$15+QJ185*$AB$15+QK185*$AF$15</f>
        <v>402.13</v>
      </c>
      <c r="QM185" s="16">
        <f>$V$15</f>
        <v>-391.07</v>
      </c>
      <c r="QN185" s="16">
        <f>$AF$15</f>
        <v>402.13</v>
      </c>
      <c r="QO185" s="167">
        <f t="shared" si="575"/>
        <v>0</v>
      </c>
      <c r="QP185" s="34"/>
      <c r="QQ185" s="159">
        <v>8</v>
      </c>
      <c r="QR185" s="162">
        <v>2</v>
      </c>
      <c r="QS185" s="304"/>
      <c r="QT185" s="12">
        <v>-60</v>
      </c>
      <c r="QU185" s="161">
        <f>(($F$31-$AT$15)*($F$31-$AX$15))/(($AP$15-$AT$15)*($AP$15-$AX$15))</f>
        <v>0</v>
      </c>
      <c r="QV185" s="161">
        <f>(($F$31-$AP$15)*($F$31-$AX$15))/(($AT$15-$AP$15)*($AT$15-$AX$15))</f>
        <v>0</v>
      </c>
      <c r="QW185" s="161">
        <f>(($F$31-$AP$15)*($F$31-$AT$15))/(($AX$15-$AP$15)*($AX$15-$AT$15))</f>
        <v>1</v>
      </c>
      <c r="QX185" s="92">
        <f>QU185*$AR$15+QV185*$AV$15+QW185*$AZ$15</f>
        <v>415.98</v>
      </c>
      <c r="QY185" s="16">
        <f>$AP$15</f>
        <v>-127.52</v>
      </c>
      <c r="QZ185" s="16">
        <f>$AZ$15</f>
        <v>415.98</v>
      </c>
      <c r="RA185" s="167">
        <f t="shared" si="576"/>
        <v>0</v>
      </c>
    </row>
    <row r="186" spans="15:469"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QE186" s="159">
        <v>8</v>
      </c>
      <c r="QF186" s="162">
        <v>3</v>
      </c>
      <c r="QG186" s="304"/>
      <c r="QH186" s="12">
        <v>-60</v>
      </c>
      <c r="QI186" s="161">
        <f>(($F$31-$Z$22)*($F$31-$AD$22))/(($V$22-$Z$22)*($V$22-$AD$22))</f>
        <v>0</v>
      </c>
      <c r="QJ186" s="161">
        <f>(($F$31-$V$22)*($F$31-$AD$22))/(($Z$22-$V$22)*($Z$22-$AD$22))</f>
        <v>0</v>
      </c>
      <c r="QK186" s="161">
        <f>(($F$31-$V$22)*($F$31-$Z$22))/(($AD$22-$V$22)*($AD$22-$Z$22))</f>
        <v>1</v>
      </c>
      <c r="QL186" s="92">
        <f>QI186*$X$22+QJ186*$AB$22+QK186*$AF$22</f>
        <v>-495</v>
      </c>
      <c r="QM186" s="16">
        <f>$V$22</f>
        <v>-391.07</v>
      </c>
      <c r="QN186" s="16">
        <f>$AF$22</f>
        <v>-495</v>
      </c>
      <c r="QO186" s="167">
        <f t="shared" si="575"/>
        <v>0</v>
      </c>
      <c r="QP186" s="34"/>
      <c r="QQ186" s="159">
        <v>8</v>
      </c>
      <c r="QR186" s="162">
        <v>3</v>
      </c>
      <c r="QS186" s="304"/>
      <c r="QT186" s="12">
        <v>-60</v>
      </c>
      <c r="QU186" s="161">
        <f>(($F$31-$AT$22)*($F$31-$AX$22))/(($AP$22-$AT$22)*($AP$22-$AX$22))</f>
        <v>0</v>
      </c>
      <c r="QV186" s="161">
        <f>(($F$31-$AP$22)*($F$31-$AX$22))/(($AT$22-$AP$22)*($AT$22-$AX$22))</f>
        <v>0</v>
      </c>
      <c r="QW186" s="161">
        <f>(($F$31-$AP$22)*($F$31-$AT$22))/(($AX$22-$AP$22)*($AX$22-$AT$22))</f>
        <v>1</v>
      </c>
      <c r="QX186" s="92">
        <f>QU186*$AR$22+QV186*$AV$22+QW186*$AZ$22</f>
        <v>-415.95</v>
      </c>
      <c r="QY186" s="16">
        <f>$AP$22</f>
        <v>-127.52</v>
      </c>
      <c r="QZ186" s="16">
        <f>$AZ$22</f>
        <v>-415.95</v>
      </c>
      <c r="RA186" s="167">
        <f t="shared" si="576"/>
        <v>0</v>
      </c>
    </row>
    <row r="187" spans="15:469" ht="15" customHeight="1"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QE187" s="159">
        <v>8</v>
      </c>
      <c r="QF187" s="162">
        <v>4</v>
      </c>
      <c r="QG187" s="304"/>
      <c r="QH187" s="12">
        <v>-60</v>
      </c>
      <c r="QI187" s="161">
        <f>(($F$31-$Z$29)*($F$31-$AD$29))/(($V$29-$Z$29)*($V$29-$AD$29))</f>
        <v>0</v>
      </c>
      <c r="QJ187" s="161">
        <f>(($F$31-$V$29)*($F$31-$AD$29))/(($Z$29-$V$29)*($Z$29-$AD$29))</f>
        <v>0</v>
      </c>
      <c r="QK187" s="161">
        <f>(($F$31-$V$29)*($F$31-$Z$29))/(($AD$29-$V$29)*($AD$29-$Z$29))</f>
        <v>1</v>
      </c>
      <c r="QL187" s="92">
        <f>QI187*$X$29+QJ187*$AB$29+QK187*$AF$29</f>
        <v>-495</v>
      </c>
      <c r="QM187" s="16">
        <f>$V$29</f>
        <v>406.67</v>
      </c>
      <c r="QN187" s="16">
        <f>$AF$29</f>
        <v>-495</v>
      </c>
      <c r="QO187" s="167">
        <f t="shared" si="575"/>
        <v>0</v>
      </c>
      <c r="QP187" s="34"/>
      <c r="QQ187" s="159">
        <v>8</v>
      </c>
      <c r="QR187" s="162">
        <v>4</v>
      </c>
      <c r="QS187" s="304"/>
      <c r="QT187" s="12">
        <v>-60</v>
      </c>
      <c r="QU187" s="161">
        <f>(($F$31-$AT$29)*($F$31-$AX$29))/(($AP$29-$AT$29)*($AP$29-$AX$29))</f>
        <v>0</v>
      </c>
      <c r="QV187" s="161">
        <f>(($F$31-$AP$29)*($F$31-$AX$29))/(($AT$29-$AP$29)*($AT$29-$AX$29))</f>
        <v>0</v>
      </c>
      <c r="QW187" s="161">
        <f>(($F$31-$AP$29)*($F$31-$AT$29))/(($AX$29-$AP$29)*($AX$29-$AT$29))</f>
        <v>1</v>
      </c>
      <c r="QX187" s="92">
        <f>QU187*$AR$29+QV187*$AV$29+QW187*$AZ$29</f>
        <v>-415.95</v>
      </c>
      <c r="QY187" s="16">
        <f>$AP$29</f>
        <v>127.52</v>
      </c>
      <c r="QZ187" s="16">
        <f>$AZ$29</f>
        <v>-415.95</v>
      </c>
      <c r="RA187" s="167">
        <f t="shared" si="576"/>
        <v>0</v>
      </c>
    </row>
    <row r="188" spans="15:469" ht="15" customHeight="1"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QE188" s="159">
        <v>8</v>
      </c>
      <c r="QF188" s="162">
        <v>1</v>
      </c>
      <c r="QG188" s="305" t="s">
        <v>19</v>
      </c>
      <c r="QH188" s="12">
        <v>-120</v>
      </c>
      <c r="QI188" s="161">
        <f>(($F$31-$Z$9)*($F$31-$AD$9))/(($V$9-$Z$9)*($V$9-$AD$9))</f>
        <v>0</v>
      </c>
      <c r="QJ188" s="161">
        <f>(($F$31-$V$9)*($F$31-$AD$9))/(($Z$9-$V$9)*($Z$9-$AD$9))</f>
        <v>0</v>
      </c>
      <c r="QK188" s="161">
        <f>(($F$31-$V$9)*($F$31-$Z$9))/(($AD$9-$V$9)*($AD$9-$Z$9))</f>
        <v>1</v>
      </c>
      <c r="QL188" s="92">
        <f>QI188*$X$9+QJ188*$AB$9+QK188*$AF$9</f>
        <v>480</v>
      </c>
      <c r="QM188" s="16">
        <f>$V$9</f>
        <v>353.96</v>
      </c>
      <c r="QN188" s="16">
        <f>$AF$9</f>
        <v>480</v>
      </c>
      <c r="QO188" s="167">
        <f t="shared" si="575"/>
        <v>0</v>
      </c>
      <c r="QP188" s="34"/>
      <c r="QQ188" s="159">
        <v>8</v>
      </c>
      <c r="QR188" s="162">
        <v>1</v>
      </c>
      <c r="QS188" s="305" t="s">
        <v>19</v>
      </c>
      <c r="QT188" s="12">
        <v>-120</v>
      </c>
      <c r="QU188" s="161">
        <f>(($F$31-$AT$9)*($F$31-$AX$9))/(($AP$9-$AT$9)*($AP$9-$AX$9))</f>
        <v>0</v>
      </c>
      <c r="QV188" s="161">
        <f>(($F$31-$AP$9)*($F$31-$AX$9))/(($AT$9-$AP$9)*($AT$9-$AX$9))</f>
        <v>0</v>
      </c>
      <c r="QW188" s="161">
        <f>(($F$31-$AP$9)*($F$31-$AT$9))/(($AX$9-$AP$9)*($AX$9-$AT$9))</f>
        <v>1</v>
      </c>
      <c r="QX188" s="92">
        <f>QU188*$AR$9+QV188*$AV$9+QW188*$AZ$9</f>
        <v>534.82000000000005</v>
      </c>
      <c r="QY188" s="16">
        <f>$AP$9</f>
        <v>91.09</v>
      </c>
      <c r="QZ188" s="16">
        <f>$AZ$9</f>
        <v>534.82000000000005</v>
      </c>
      <c r="RA188" s="167">
        <f t="shared" si="576"/>
        <v>0</v>
      </c>
    </row>
    <row r="189" spans="15:469"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QE189" s="159">
        <v>8</v>
      </c>
      <c r="QF189" s="162">
        <v>2</v>
      </c>
      <c r="QG189" s="305"/>
      <c r="QH189" s="12">
        <v>-120</v>
      </c>
      <c r="QI189" s="161">
        <f>(($F$31-$Z$16)*($F$31-$AD$16))/(($V$16-$Z$16)*($V$16-$AD$16))</f>
        <v>0</v>
      </c>
      <c r="QJ189" s="161">
        <f>(($F$31-$V$16)*($F$31-$AD$16))/(($Z$16-$V$16)*($Z$16-$AD$16))</f>
        <v>0</v>
      </c>
      <c r="QK189" s="161">
        <f>(($F$31-$V$16)*($F$31-$Z$16))/(($AD$16-$V$16)*($AD$16-$Z$16))</f>
        <v>1</v>
      </c>
      <c r="QL189" s="92">
        <f>QI189*$X$16+QJ189*$AB$16+QK189*$AF$16</f>
        <v>480</v>
      </c>
      <c r="QM189" s="16">
        <f>$V$16</f>
        <v>-443.33</v>
      </c>
      <c r="QN189" s="16">
        <f>$AF$16</f>
        <v>480</v>
      </c>
      <c r="QO189" s="167">
        <f t="shared" si="575"/>
        <v>0</v>
      </c>
      <c r="QP189" s="34"/>
      <c r="QQ189" s="159">
        <v>8</v>
      </c>
      <c r="QR189" s="162">
        <v>2</v>
      </c>
      <c r="QS189" s="305"/>
      <c r="QT189" s="12">
        <v>-120</v>
      </c>
      <c r="QU189" s="161">
        <f>(($F$31-$AT$16)*($F$31-$AX$16))/(($AP$16-$AT$16)*($AP$16-$AX$16))</f>
        <v>0</v>
      </c>
      <c r="QV189" s="161">
        <f>(($F$31-$AP$16)*($F$31-$AX$16))/(($AT$16-$AP$16)*($AT$16-$AX$16))</f>
        <v>0</v>
      </c>
      <c r="QW189" s="161">
        <f>(($F$31-$AP$16)*($F$31-$AT$16))/(($AX$16-$AP$16)*($AX$16-$AT$16))</f>
        <v>1</v>
      </c>
      <c r="QX189" s="92">
        <f>QU189*$AR$16+QV189*$AV$16+QW189*$AZ$16</f>
        <v>534.82000000000005</v>
      </c>
      <c r="QY189" s="16">
        <f>$AP$16</f>
        <v>-163.95</v>
      </c>
      <c r="QZ189" s="16">
        <f>$AZ$16</f>
        <v>534.82000000000005</v>
      </c>
      <c r="RA189" s="167">
        <f t="shared" si="576"/>
        <v>0</v>
      </c>
    </row>
    <row r="190" spans="15:469"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QE190" s="159">
        <v>8</v>
      </c>
      <c r="QF190" s="162">
        <v>3</v>
      </c>
      <c r="QG190" s="305"/>
      <c r="QH190" s="12">
        <v>-120</v>
      </c>
      <c r="QI190" s="161">
        <f>(($F$31-$Z$23)*($F$31-$AD$23))/(($V$23-$Z$23)*($V$23-$AD$23))</f>
        <v>0</v>
      </c>
      <c r="QJ190" s="161">
        <f>(($F$31-$V$23)*($F$31-$AD$23))/(($Z$23-$V$23)*($Z$23-$AD$23))</f>
        <v>0</v>
      </c>
      <c r="QK190" s="161">
        <f>(($F$31-$V$23)*($F$31-$Z$23))/(($AD$23-$V$23)*($AD$23-$Z$23))</f>
        <v>1</v>
      </c>
      <c r="QL190" s="92">
        <f>QI190*$X$23+QJ190*$AB$23+QK190*$AF$23</f>
        <v>-391.42</v>
      </c>
      <c r="QM190" s="16">
        <f>$V$23</f>
        <v>-443.33</v>
      </c>
      <c r="QN190" s="16">
        <f>$AF$23</f>
        <v>-391.42</v>
      </c>
      <c r="QO190" s="167">
        <f t="shared" si="575"/>
        <v>0</v>
      </c>
      <c r="QP190" s="34"/>
      <c r="QQ190" s="159">
        <v>8</v>
      </c>
      <c r="QR190" s="162">
        <v>3</v>
      </c>
      <c r="QS190" s="305"/>
      <c r="QT190" s="12">
        <v>-120</v>
      </c>
      <c r="QU190" s="161">
        <f>(($F$31-$AT$23)*($F$31-$AX$23))/(($AP$23-$AT$23)*($AP$23-$AX$23))</f>
        <v>0</v>
      </c>
      <c r="QV190" s="161">
        <f>(($F$31-$AP$23)*($F$31-$AX$23))/(($AT$23-$AP$23)*($AT$23-$AX$23))</f>
        <v>0</v>
      </c>
      <c r="QW190" s="161">
        <f>(($F$31-$AP$23)*($F$31-$AT$23))/(($AX$23-$AP$23)*($AX$23-$AT$23))</f>
        <v>1</v>
      </c>
      <c r="QX190" s="92">
        <f>QU190*$AR$23+QV190*$AV$23+QW190*$AZ$23</f>
        <v>-297.12</v>
      </c>
      <c r="QY190" s="16">
        <f>$AP$23</f>
        <v>-163.95</v>
      </c>
      <c r="QZ190" s="16">
        <f>$AZ$23</f>
        <v>-297.12</v>
      </c>
      <c r="RA190" s="167">
        <f t="shared" si="576"/>
        <v>0</v>
      </c>
    </row>
    <row r="191" spans="15:469" ht="15" customHeight="1"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QE191" s="159">
        <v>8</v>
      </c>
      <c r="QF191" s="162">
        <v>4</v>
      </c>
      <c r="QG191" s="305"/>
      <c r="QH191" s="12">
        <v>-120</v>
      </c>
      <c r="QI191" s="161">
        <f>(($F$31-$Z$30)*($F$31-$AD$30))/(($V$30-$Z$30)*($V$30-$AD$30))</f>
        <v>0</v>
      </c>
      <c r="QJ191" s="161">
        <f>(($F$31-$V$30)*($F$31-$AD$30))/(($Z$30-$V$30)*($Z$30-$AD$30))</f>
        <v>0</v>
      </c>
      <c r="QK191" s="161">
        <f>(($F$31-$V$30)*($F$31-$Z$30))/(($AD$30-$V$30)*($AD$30-$Z$30))</f>
        <v>1</v>
      </c>
      <c r="QL191" s="92">
        <f>QI191*$X$30+QJ191*$AB$30+QK191*$AF$30</f>
        <v>-391.42</v>
      </c>
      <c r="QM191" s="16">
        <f>$V$30</f>
        <v>353.96</v>
      </c>
      <c r="QN191" s="16">
        <f>$AF$30</f>
        <v>-391.42</v>
      </c>
      <c r="QO191" s="167">
        <f t="shared" si="575"/>
        <v>0</v>
      </c>
      <c r="QP191" s="34"/>
      <c r="QQ191" s="159">
        <v>8</v>
      </c>
      <c r="QR191" s="162">
        <v>4</v>
      </c>
      <c r="QS191" s="305"/>
      <c r="QT191" s="12">
        <v>-120</v>
      </c>
      <c r="QU191" s="161">
        <f>(($F$31-$AT$30)*($F$31-$AX$30))/(($AP$30-$AT$30)*($AP$30-$AX$30))</f>
        <v>0</v>
      </c>
      <c r="QV191" s="161">
        <f>(($F$31-$AP$30)*($F$31-$AX$30))/(($AT$30-$AP$30)*($AT$30-$AX$30))</f>
        <v>0</v>
      </c>
      <c r="QW191" s="161">
        <f>(($F$31-$AP$30)*($F$31-$AT$30))/(($AX$30-$AP$30)*($AX$30-$AT$30))</f>
        <v>1</v>
      </c>
      <c r="QX191" s="92">
        <f>QU191*$AR$30+QV191*$AV$30+QW191*$AZ$30</f>
        <v>-297.12</v>
      </c>
      <c r="QY191" s="16">
        <f>$AP$30</f>
        <v>91.09</v>
      </c>
      <c r="QZ191" s="16">
        <f>$AZ$30</f>
        <v>-297.12</v>
      </c>
      <c r="RA191" s="167">
        <f t="shared" si="576"/>
        <v>0</v>
      </c>
    </row>
    <row r="192" spans="15:469" ht="15" customHeight="1"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QE192" s="159">
        <v>8</v>
      </c>
      <c r="QF192" s="162">
        <v>1</v>
      </c>
      <c r="QG192" s="306" t="s">
        <v>20</v>
      </c>
      <c r="QH192" s="12">
        <v>-180</v>
      </c>
      <c r="QI192" s="161">
        <f>(($F$31-$Z$10)*($F$31-$AD$10))/(($V$10-$Z$10)*($V$10-$AD$10))</f>
        <v>0</v>
      </c>
      <c r="QJ192" s="161">
        <f>(($F$31-$V$10)*($F$31-$AD$10))/(($Z$10-$V$10)*($Z$10-$AD$10))</f>
        <v>0</v>
      </c>
      <c r="QK192" s="161">
        <f>(($F$31-$V$10)*($F$31-$Z$10))/(($AD$10-$V$10)*($AD$10-$Z$10))</f>
        <v>1</v>
      </c>
      <c r="QL192" s="92">
        <f>QI192*$X$10+QJ192*$AB$10+QK192*$AF$10</f>
        <v>556.07000000000005</v>
      </c>
      <c r="QM192" s="16">
        <f>$V$10</f>
        <v>301.67</v>
      </c>
      <c r="QN192" s="16">
        <f>$AF$10</f>
        <v>556.07000000000005</v>
      </c>
      <c r="QO192" s="167">
        <f t="shared" si="575"/>
        <v>0</v>
      </c>
      <c r="QP192" s="34"/>
      <c r="QQ192" s="159">
        <v>8</v>
      </c>
      <c r="QR192" s="162">
        <v>1</v>
      </c>
      <c r="QS192" s="306" t="s">
        <v>20</v>
      </c>
      <c r="QT192" s="12">
        <v>-180</v>
      </c>
      <c r="QU192" s="161">
        <f>(($F$31-$AT$10)*($F$31-$AX$10))/(($AP$10-$AT$10)*($AP$10-$AX$10))</f>
        <v>0</v>
      </c>
      <c r="QV192" s="161">
        <f>(($F$31-$AP$10)*($F$31-$AX$10))/(($AT$10-$AP$10)*($AT$10-$AX$10))</f>
        <v>0</v>
      </c>
      <c r="QW192" s="161">
        <f>(($F$31-$AP$10)*($F$31-$AT$10))/(($AX$10-$AP$10)*($AX$10-$AT$10))</f>
        <v>1</v>
      </c>
      <c r="QX192" s="92">
        <f>QU192*$AR$10+QV192*$AV$10+QW192*$AZ$10</f>
        <v>653.67999999999995</v>
      </c>
      <c r="QY192" s="16">
        <f>$AP$10</f>
        <v>54.65</v>
      </c>
      <c r="QZ192" s="16">
        <f>$AZ$10</f>
        <v>653.67999999999995</v>
      </c>
      <c r="RA192" s="167">
        <f t="shared" si="576"/>
        <v>0</v>
      </c>
    </row>
    <row r="193" spans="15:469"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QE193" s="159">
        <v>8</v>
      </c>
      <c r="QF193" s="162">
        <v>2</v>
      </c>
      <c r="QG193" s="306"/>
      <c r="QH193" s="12">
        <v>-180</v>
      </c>
      <c r="QI193" s="161">
        <f>(($F$31-$Z$17)*($F$31-$AD$17))/(($V$17-$Z$17)*($V$17-$AD$17))</f>
        <v>0</v>
      </c>
      <c r="QJ193" s="161">
        <f>(($F$31-$V$17)*($F$31-$AD$17))/(($Z$17-$V$17)*($Z$17-$AD$17))</f>
        <v>0</v>
      </c>
      <c r="QK193" s="161">
        <f>(($F$31-$V$17)*($F$31-$Z$17))/(($AD$17-$V$17)*($AD$17-$Z$17))</f>
        <v>1</v>
      </c>
      <c r="QL193" s="92">
        <f>QI193*$X$17+QJ193*$AB$17+QK193*$AF$17</f>
        <v>556.07000000000005</v>
      </c>
      <c r="QM193" s="16">
        <f>$V$17</f>
        <v>-495.6</v>
      </c>
      <c r="QN193" s="16">
        <f>$AF$17</f>
        <v>556.07000000000005</v>
      </c>
      <c r="QO193" s="167">
        <f t="shared" si="575"/>
        <v>0</v>
      </c>
      <c r="QP193" s="34"/>
      <c r="QQ193" s="159">
        <v>8</v>
      </c>
      <c r="QR193" s="162">
        <v>2</v>
      </c>
      <c r="QS193" s="306"/>
      <c r="QT193" s="12">
        <v>-180</v>
      </c>
      <c r="QU193" s="161">
        <f>(($F$31-$AT$17)*($F$31-$AX$17))/(($AP$17-$AT$17)*($AP$17-$AX$17))</f>
        <v>0</v>
      </c>
      <c r="QV193" s="161">
        <f>(($F$31-$AP$17)*($F$31-$AX$17))/(($AT$17-$AP$17)*($AT$17-$AX$17))</f>
        <v>0</v>
      </c>
      <c r="QW193" s="161">
        <f>(($F$31-$AP$17)*($F$31-$AT$17))/(($AX$17-$AP$17)*($AX$17-$AT$17))</f>
        <v>1</v>
      </c>
      <c r="QX193" s="92">
        <f>QU193*$AR$17+QV193*$AV$17+QW193*$AZ$17</f>
        <v>653.67999999999995</v>
      </c>
      <c r="QY193" s="16">
        <f>$AP$17</f>
        <v>-200.39</v>
      </c>
      <c r="QZ193" s="16">
        <f>$AZ$17</f>
        <v>653.67999999999995</v>
      </c>
      <c r="RA193" s="167">
        <f t="shared" si="576"/>
        <v>0</v>
      </c>
    </row>
    <row r="194" spans="15:469"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QE194" s="159">
        <v>8</v>
      </c>
      <c r="QF194" s="162">
        <v>3</v>
      </c>
      <c r="QG194" s="306"/>
      <c r="QH194" s="12">
        <v>-180</v>
      </c>
      <c r="QI194" s="161">
        <f>(($F$31-$Z$24)*($F$31-$AD$24))/(($V$24-$Z$24)*($V$24-$AD$24))</f>
        <v>0</v>
      </c>
      <c r="QJ194" s="161">
        <f>(($F$31-$V$24)*($F$31-$AD$24))/(($Z$24-$V$24)*($Z$24-$AD$24))</f>
        <v>0</v>
      </c>
      <c r="QK194" s="161">
        <f>(($F$31-$V$24)*($F$31-$Z$24))/(($AD$24-$V$24)*($AD$24-$Z$24))</f>
        <v>1</v>
      </c>
      <c r="QL194" s="92">
        <f>QI194*$X$24+QJ194*$AB$24+QK194*$AF$24</f>
        <v>-289.33</v>
      </c>
      <c r="QM194" s="16">
        <f>$V$24</f>
        <v>-495.6</v>
      </c>
      <c r="QN194" s="16">
        <f>$AF$24</f>
        <v>-289.33</v>
      </c>
      <c r="QO194" s="167">
        <f t="shared" si="575"/>
        <v>0</v>
      </c>
      <c r="QP194" s="34"/>
      <c r="QQ194" s="159">
        <v>8</v>
      </c>
      <c r="QR194" s="162">
        <v>3</v>
      </c>
      <c r="QS194" s="306"/>
      <c r="QT194" s="12">
        <v>-180</v>
      </c>
      <c r="QU194" s="161">
        <f>(($F$31-$AT$24)*($F$31-$AX$24))/(($AP$24-$AT$24)*($AP$24-$AX$24))</f>
        <v>0</v>
      </c>
      <c r="QV194" s="161">
        <f>(($F$31-$AP$24)*($F$31-$AX$24))/(($AT$24-$AP$24)*($AT$24-$AX$24))</f>
        <v>0</v>
      </c>
      <c r="QW194" s="161">
        <f>(($F$31-$AP$24)*($F$31-$AT$24))/(($AX$24-$AP$24)*($AX$24-$AT$24))</f>
        <v>1</v>
      </c>
      <c r="QX194" s="92">
        <f>QU194*$AR$24+QV194*$AV$24+QW194*$AZ$24</f>
        <v>-178.26</v>
      </c>
      <c r="QY194" s="16">
        <f>$AP$24</f>
        <v>-200.39</v>
      </c>
      <c r="QZ194" s="16">
        <f>$AZ$24</f>
        <v>-178.26</v>
      </c>
      <c r="RA194" s="167">
        <f t="shared" si="576"/>
        <v>0</v>
      </c>
    </row>
    <row r="195" spans="15:469"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QE195" s="159">
        <v>8</v>
      </c>
      <c r="QF195" s="162">
        <v>4</v>
      </c>
      <c r="QG195" s="306"/>
      <c r="QH195" s="12">
        <v>-180</v>
      </c>
      <c r="QI195" s="161">
        <f>(($F$31-$Z$31)*($F$31-$AD$31))/(($V$31-$Z$31)*($V$31-$AD$31))</f>
        <v>0</v>
      </c>
      <c r="QJ195" s="161">
        <f>(($F$31-$V$31)*($F$31-$AD$31))/(($Z$31-$V$31)*($Z$31-$AD$31))</f>
        <v>0</v>
      </c>
      <c r="QK195" s="161">
        <f>(($F$31-$V$31)*($F$31-$Z$31))/(($AD$31-$V$31)*($AD$31-$Z$31))</f>
        <v>1</v>
      </c>
      <c r="QL195" s="92">
        <f>QI195*$X$31+QJ195*$AB$31+QK195*$AF$31</f>
        <v>-289.33</v>
      </c>
      <c r="QM195" s="16">
        <f>$V$31</f>
        <v>301.67</v>
      </c>
      <c r="QN195" s="16">
        <f>$AF$31</f>
        <v>-289.33</v>
      </c>
      <c r="QO195" s="167">
        <f t="shared" si="575"/>
        <v>0</v>
      </c>
      <c r="QP195" s="34"/>
      <c r="QQ195" s="159">
        <v>8</v>
      </c>
      <c r="QR195" s="162">
        <v>4</v>
      </c>
      <c r="QS195" s="306"/>
      <c r="QT195" s="12">
        <v>-180</v>
      </c>
      <c r="QU195" s="161">
        <f>(($F$31-$AT$31)*($F$31-$AX$31))/(($AP$31-$AT$31)*($AP$31-$AX$31))</f>
        <v>0</v>
      </c>
      <c r="QV195" s="161">
        <f>(($F$31-$AP$31)*($F$31-$AX$31))/(($AT$31-$AP$31)*($AT$31-$AX$31))</f>
        <v>0</v>
      </c>
      <c r="QW195" s="161">
        <f>(($F$31-$AP$31)*($F$31-$AT$31))/(($AX$31-$AP$31)*($AX$31-$AT$31))</f>
        <v>1</v>
      </c>
      <c r="QX195" s="92">
        <f>QU195*$AR$31+QV195*$AV$31+QW195*$AZ$31</f>
        <v>-178.26</v>
      </c>
      <c r="QY195" s="16">
        <f>$AP$31</f>
        <v>54.65</v>
      </c>
      <c r="QZ195" s="16">
        <f>$AZ$31</f>
        <v>-178.26</v>
      </c>
      <c r="RA195" s="167">
        <f t="shared" si="576"/>
        <v>0</v>
      </c>
    </row>
    <row r="196" spans="15:469" ht="15" customHeight="1"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QE196" s="159">
        <v>8</v>
      </c>
      <c r="QF196" s="162">
        <v>1</v>
      </c>
      <c r="QG196" s="307" t="s">
        <v>21</v>
      </c>
      <c r="QH196" s="12">
        <v>0</v>
      </c>
      <c r="QI196" s="161">
        <f>(($F$31-$Z$11)*($F$31-$AD$11))/(($V$11-$Z$11)*($V$11-$AD$11))</f>
        <v>0</v>
      </c>
      <c r="QJ196" s="161">
        <f>(($F$31-$V$11)*($F$31-$AD$11))/(($Z$11-$V$11)*($Z$11-$AD$11))</f>
        <v>0</v>
      </c>
      <c r="QK196" s="161">
        <f>(($F$31-$V$11)*($F$31-$Z$11))/(($AD$11-$V$11)*($AD$11-$Z$11))</f>
        <v>1</v>
      </c>
      <c r="QL196" s="92">
        <f>QI196*$X$11+QJ196*$AB$11+QK196*$AF$11</f>
        <v>631.37</v>
      </c>
      <c r="QM196" s="16">
        <f>$V$11</f>
        <v>249</v>
      </c>
      <c r="QN196" s="16">
        <f>$AF$11</f>
        <v>631.37</v>
      </c>
      <c r="QO196" s="167">
        <f t="shared" si="575"/>
        <v>0</v>
      </c>
      <c r="QP196" s="34"/>
      <c r="QQ196" s="159">
        <v>8</v>
      </c>
      <c r="QR196" s="162">
        <v>1</v>
      </c>
      <c r="QS196" s="307" t="s">
        <v>21</v>
      </c>
      <c r="QT196" s="12">
        <v>0</v>
      </c>
      <c r="QU196" s="161">
        <f>(($F$31-$AT$11)*($F$31-$AX$11))/(($AP$11-$AT$11)*($AP$11-$AX$11))</f>
        <v>0</v>
      </c>
      <c r="QV196" s="161">
        <f>(($F$31-$AP$11)*($F$31-$AX$11))/(($AT$11-$AP$11)*($AT$11-$AX$11))</f>
        <v>0</v>
      </c>
      <c r="QW196" s="161">
        <f>(($F$31-$AP$11)*($F$31-$AT$11))/(($AX$11-$AP$11)*($AX$11-$AT$11))</f>
        <v>1</v>
      </c>
      <c r="QX196" s="92">
        <f>QU196*$AR$11+QV196*$AV$11+QW196*$AZ$11</f>
        <v>772.52</v>
      </c>
      <c r="QY196" s="16">
        <f>$AP$11</f>
        <v>18.22</v>
      </c>
      <c r="QZ196" s="16">
        <f>$AZ$11</f>
        <v>772.52</v>
      </c>
      <c r="RA196" s="167">
        <f t="shared" si="576"/>
        <v>0</v>
      </c>
    </row>
    <row r="197" spans="15:469"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QE197" s="159">
        <v>8</v>
      </c>
      <c r="QF197" s="162">
        <v>2</v>
      </c>
      <c r="QG197" s="307"/>
      <c r="QH197" s="12">
        <v>0</v>
      </c>
      <c r="QI197" s="161">
        <f>(($F$31-$Z$18)*($F$31-$AD$18))/(($V$18-$Z$18)*($V$18-$AD$18))</f>
        <v>0</v>
      </c>
      <c r="QJ197" s="161">
        <f>(($F$31-$V$18)*($F$31-$AD$18))/(($Z$18-$V$18)*($Z$18-$AD$18))</f>
        <v>0</v>
      </c>
      <c r="QK197" s="161">
        <f>(($F$31-$V$18)*($F$31-$Z$18))/(($AD$18-$V$18)*($AD$18-$Z$18))</f>
        <v>1</v>
      </c>
      <c r="QL197" s="92">
        <f>QI197*$X$18+QJ197*$AB$18+QK197*$AF$18</f>
        <v>631.37</v>
      </c>
      <c r="QM197" s="16">
        <f>$V$18</f>
        <v>-548.08000000000004</v>
      </c>
      <c r="QN197" s="16">
        <f>$AF$18</f>
        <v>631.37</v>
      </c>
      <c r="QO197" s="167">
        <f t="shared" si="575"/>
        <v>0</v>
      </c>
      <c r="QP197" s="34"/>
      <c r="QQ197" s="159">
        <v>8</v>
      </c>
      <c r="QR197" s="162">
        <v>2</v>
      </c>
      <c r="QS197" s="307"/>
      <c r="QT197" s="12">
        <v>0</v>
      </c>
      <c r="QU197" s="161">
        <f>(($F$31-$AT$18)*($F$31-$AX$18))/(($AP$18-$AT$18)*($AP$18-$AX$18))</f>
        <v>0</v>
      </c>
      <c r="QV197" s="161">
        <f>(($F$31-$AP$18)*($F$31-$AX$18))/(($AT$18-$AP$18)*($AT$18-$AX$18))</f>
        <v>0</v>
      </c>
      <c r="QW197" s="161">
        <f>(($F$31-$AP$18)*($F$31-$AT$18))/(($AX$18-$AP$18)*($AX$18-$AT$18))</f>
        <v>1</v>
      </c>
      <c r="QX197" s="92">
        <f>QU197*$AR$18+QV197*$AV$18+QW197*$AZ$18</f>
        <v>772.52</v>
      </c>
      <c r="QY197" s="16">
        <f>$AP$18</f>
        <v>-236.82</v>
      </c>
      <c r="QZ197" s="16">
        <f>$AZ$18</f>
        <v>772.52</v>
      </c>
      <c r="RA197" s="167">
        <f t="shared" si="576"/>
        <v>0</v>
      </c>
    </row>
    <row r="198" spans="15:469"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QE198" s="159">
        <v>8</v>
      </c>
      <c r="QF198" s="162">
        <v>3</v>
      </c>
      <c r="QG198" s="307"/>
      <c r="QH198" s="16">
        <v>0</v>
      </c>
      <c r="QI198" s="161">
        <f>(($F$31-$Z$25)*($F$31-$AD$25))/(($V$25-$Z$25)*($V$25-$AD$25))</f>
        <v>0</v>
      </c>
      <c r="QJ198" s="161">
        <f>(($F$31-$V$25)*($F$31-$AD$25))/(($Z$25-$V$25)*($Z$25-$AD$25))</f>
        <v>0</v>
      </c>
      <c r="QK198" s="161">
        <f>(($F$31-$V$25)*($F$31-$Z$25))/(($AD$25-$V$25)*($AD$25-$Z$25))</f>
        <v>1</v>
      </c>
      <c r="QL198" s="92">
        <f>QI198*$X$25+QJ198*$AB$25+QK198*$AF$25</f>
        <v>-186.91</v>
      </c>
      <c r="QM198" s="16">
        <f>$V$25</f>
        <v>-548.08000000000004</v>
      </c>
      <c r="QN198" s="16">
        <f>$AF$25</f>
        <v>-186.91</v>
      </c>
      <c r="QO198" s="167">
        <f t="shared" si="575"/>
        <v>0</v>
      </c>
      <c r="QP198" s="34"/>
      <c r="QQ198" s="159">
        <v>8</v>
      </c>
      <c r="QR198" s="162">
        <v>3</v>
      </c>
      <c r="QS198" s="307"/>
      <c r="QT198" s="16">
        <v>0</v>
      </c>
      <c r="QU198" s="161">
        <f>(($F$31-$AT$25)*($F$31-$AX$25))/(($AP$25-$AT$25)*($AP$25-$AX$25))</f>
        <v>0</v>
      </c>
      <c r="QV198" s="161">
        <f>(($F$31-$AP$25)*($F$31-$AX$25))/(($AT$25-$AP$25)*($AT$25-$AX$25))</f>
        <v>0</v>
      </c>
      <c r="QW198" s="161">
        <f>(($F$31-$AP$25)*($F$31-$AT$25))/(($AX$25-$AP$25)*($AX$25-$AT$25))</f>
        <v>1</v>
      </c>
      <c r="QX198" s="92">
        <f>QU198*$AR$25+QV198*$AV$25+QW198*$AZ$25</f>
        <v>-59.44</v>
      </c>
      <c r="QY198" s="16">
        <f>$AP$25</f>
        <v>-236.82</v>
      </c>
      <c r="QZ198" s="16">
        <f>$AZ$25</f>
        <v>-59.44</v>
      </c>
      <c r="RA198" s="167">
        <f t="shared" si="576"/>
        <v>0</v>
      </c>
    </row>
    <row r="199" spans="15:469"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QE199" s="184">
        <v>8</v>
      </c>
      <c r="QF199" s="185">
        <v>4</v>
      </c>
      <c r="QG199" s="308"/>
      <c r="QH199" s="186">
        <v>0</v>
      </c>
      <c r="QI199" s="187">
        <f>(($F$31-$Z$32)*($F$31-$AD$32))/(($V$32-$Z$32)*($V$32-$AD$32))</f>
        <v>0</v>
      </c>
      <c r="QJ199" s="187">
        <f>(($F$31-$V$32)*($F$31-$AD$32))/(($Z$32-$V$32)*($Z$32-$AD$32))</f>
        <v>0</v>
      </c>
      <c r="QK199" s="187">
        <f>(($F$31-$V$32)*($F$31-$Z$32))/(($AD$32-$V$32)*($AD$32-$Z$32))</f>
        <v>1</v>
      </c>
      <c r="QL199" s="97">
        <f>QI199*$X$31+QJ199*$AB$31+QK199*$AF$32</f>
        <v>-186.91</v>
      </c>
      <c r="QM199" s="186">
        <f>$V$32</f>
        <v>249</v>
      </c>
      <c r="QN199" s="186">
        <f>$AF$32</f>
        <v>-186.91</v>
      </c>
      <c r="QO199" s="188">
        <f t="shared" si="575"/>
        <v>0</v>
      </c>
      <c r="QP199" s="34"/>
      <c r="QQ199" s="184">
        <v>8</v>
      </c>
      <c r="QR199" s="185">
        <v>4</v>
      </c>
      <c r="QS199" s="308"/>
      <c r="QT199" s="186">
        <v>0</v>
      </c>
      <c r="QU199" s="187">
        <f>(($F$31-$AT$32)*($F$31-$AX$32))/(($AP$32-$AT$32)*($AP$32-$AX$32))</f>
        <v>0</v>
      </c>
      <c r="QV199" s="187">
        <f>(($F$31-$AP$32)*($F$31-$AX$32))/(($AT$32-$AP$32)*($AT$32-$AX$32))</f>
        <v>0</v>
      </c>
      <c r="QW199" s="187">
        <f>(($F$31-$AP$32)*($F$31-$AT$32))/(($AX$32-$AP$32)*($AX$32-$AT$32))</f>
        <v>1</v>
      </c>
      <c r="QX199" s="97">
        <f>QU199*$AR$31+QV199*$AV$31+QW199*$AZ$32</f>
        <v>-59.44</v>
      </c>
      <c r="QY199" s="186">
        <f>$AP$32</f>
        <v>18.22</v>
      </c>
      <c r="QZ199" s="186">
        <f>$AZ$32</f>
        <v>-59.44</v>
      </c>
      <c r="RA199" s="188">
        <f t="shared" si="576"/>
        <v>0</v>
      </c>
    </row>
    <row r="200" spans="15:469" ht="15" customHeight="1"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QE200" s="191">
        <v>9</v>
      </c>
      <c r="QF200" s="192">
        <v>1</v>
      </c>
      <c r="QG200" s="295" t="s">
        <v>13</v>
      </c>
      <c r="QH200" s="15">
        <v>60</v>
      </c>
      <c r="QI200" s="193">
        <f>(($F$34-$Z$5)*($F$34-$AD$5))/(($V$5-$Z$5)*($V$5-$AD$5))</f>
        <v>0</v>
      </c>
      <c r="QJ200" s="193">
        <f>(($F$34-$V$5)*($F$34-$AD$5))/(($Z$5-$V$5)*($Z$5-$AD$5))</f>
        <v>0</v>
      </c>
      <c r="QK200" s="193">
        <f>(($F$34-$V$5)*($F$34-$Z$5))/(($AD$5-$V$5)*($AD$5-$Z$5))</f>
        <v>1</v>
      </c>
      <c r="QL200" s="98">
        <f>QI200*$X$5+QJ200*$AB$5+QK200*$AF$5</f>
        <v>326</v>
      </c>
      <c r="QM200" s="194">
        <f>$V$5</f>
        <v>458.5</v>
      </c>
      <c r="QN200" s="194">
        <f>$AF$5</f>
        <v>326</v>
      </c>
      <c r="QO200" s="195">
        <f t="shared" ref="QO200:QO227" si="577">ABS($F$35/QL200)</f>
        <v>0</v>
      </c>
      <c r="QP200" s="34"/>
      <c r="QQ200" s="191">
        <v>9</v>
      </c>
      <c r="QR200" s="192">
        <v>1</v>
      </c>
      <c r="QS200" s="295" t="s">
        <v>13</v>
      </c>
      <c r="QT200" s="15">
        <v>60</v>
      </c>
      <c r="QU200" s="193">
        <f>(($F$34-$AT$5)*($F$34-$AX$5))/(($AP$5-$AT$5)*($AP$5-$AX$5))</f>
        <v>0</v>
      </c>
      <c r="QV200" s="193">
        <f>(($F$34-$AP$5)*($F$34-$AX$5))/(($AT$5-$AP$5)*($AT$5-$AX$5))</f>
        <v>0</v>
      </c>
      <c r="QW200" s="193">
        <f>(($F$34-$AP$5)*($F$34-$AT$5))/(($AX$5-$AP$5)*($AX$5-$AT$5))</f>
        <v>1</v>
      </c>
      <c r="QX200" s="98">
        <f>QU200*$AR$5+QV200*$AV$5+QW200*$AZ$5</f>
        <v>297.12</v>
      </c>
      <c r="QY200" s="194">
        <f>$AP$5</f>
        <v>163.95</v>
      </c>
      <c r="QZ200" s="194">
        <f>$AZ$5</f>
        <v>297.12</v>
      </c>
      <c r="RA200" s="195">
        <f t="shared" ref="RA200:RA227" si="578">ABS($F$35/QX200)</f>
        <v>0</v>
      </c>
    </row>
    <row r="201" spans="15:469"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QE201" s="159">
        <v>9</v>
      </c>
      <c r="QF201" s="162">
        <v>2</v>
      </c>
      <c r="QG201" s="296"/>
      <c r="QH201" s="12">
        <v>60</v>
      </c>
      <c r="QI201" s="161">
        <f>(($F$34-$Z$12)*($F$34-$AD$12))/(($V$12-$Z$12)*($V$12-$AD$12))</f>
        <v>0</v>
      </c>
      <c r="QJ201" s="161">
        <f>(($F$34-$V$12)*($F$34-$AD$12))/(($Z$12-$V$12)*($Z$12-$AD$12))</f>
        <v>0</v>
      </c>
      <c r="QK201" s="161">
        <f>(($F$34-$V$12)*($F$34-$Z$12))/(($AD$12-$V$12)*($AD$12-$Z$12))</f>
        <v>1</v>
      </c>
      <c r="QL201" s="92">
        <f>QI201*$X$12+QJ201*$AB$12+QK201*$AF$12</f>
        <v>326</v>
      </c>
      <c r="QM201" s="16">
        <f>$V$12</f>
        <v>-338.33</v>
      </c>
      <c r="QN201" s="16">
        <f>$AF$12</f>
        <v>326</v>
      </c>
      <c r="QO201" s="167">
        <f t="shared" si="577"/>
        <v>0</v>
      </c>
      <c r="QP201" s="34"/>
      <c r="QQ201" s="159">
        <v>9</v>
      </c>
      <c r="QR201" s="162">
        <v>2</v>
      </c>
      <c r="QS201" s="296"/>
      <c r="QT201" s="12">
        <v>60</v>
      </c>
      <c r="QU201" s="161">
        <f>(($F$34-$AT$12)*($F$34-$AX$12))/(($AP$12-$AT$12)*($AP$12-$AX$12))</f>
        <v>0</v>
      </c>
      <c r="QV201" s="161">
        <f>(($F$34-$AP$12)*($F$34-$AX$12))/(($AT$12-$AP$12)*($AT$12-$AX$12))</f>
        <v>0</v>
      </c>
      <c r="QW201" s="161">
        <f>(($F$34-$AP$12)*($F$34-$AT$12))/(($AX$12-$AP$12)*($AX$12-$AT$12))</f>
        <v>1</v>
      </c>
      <c r="QX201" s="92">
        <f>QU201*$AR$12+QV201*$AV$12+QW201*$AZ$12</f>
        <v>297.12</v>
      </c>
      <c r="QY201" s="16">
        <f>$AP$12</f>
        <v>-91.09</v>
      </c>
      <c r="QZ201" s="16">
        <f>$AZ$12</f>
        <v>297.12</v>
      </c>
      <c r="RA201" s="167">
        <f t="shared" si="578"/>
        <v>0</v>
      </c>
    </row>
    <row r="202" spans="15:469"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QE202" s="159">
        <v>9</v>
      </c>
      <c r="QF202" s="162">
        <v>3</v>
      </c>
      <c r="QG202" s="296"/>
      <c r="QH202" s="12">
        <v>60</v>
      </c>
      <c r="QI202" s="161">
        <f>(($F$34-$Z$19)*($F$34-$AD$19))/(($V$19-$Z$19)*($V$19-$AD$19))</f>
        <v>0</v>
      </c>
      <c r="QJ202" s="161">
        <f>(($F$16-$V$19)*($F$16-$AD$19))/(($Z$19-$V$19)*($Z$19-$AD$19))</f>
        <v>-6.3276542995457444E-2</v>
      </c>
      <c r="QK202" s="161">
        <f>(($F$34-$V$19)*($F$34-$Z$19))/(($AD$19-$V$19)*($AD$19-$Z$19))</f>
        <v>1</v>
      </c>
      <c r="QL202" s="92">
        <f>QI202*$X$19+QJ202*$AB$19+QK202*$AF$19</f>
        <v>-547.4786964174325</v>
      </c>
      <c r="QM202" s="16">
        <f>$V$19</f>
        <v>-338.33</v>
      </c>
      <c r="QN202" s="16">
        <f>$AF$19</f>
        <v>-597.79999999999995</v>
      </c>
      <c r="QO202" s="167">
        <f t="shared" si="577"/>
        <v>0</v>
      </c>
      <c r="QP202" s="34"/>
      <c r="QQ202" s="159">
        <v>9</v>
      </c>
      <c r="QR202" s="162">
        <v>3</v>
      </c>
      <c r="QS202" s="296"/>
      <c r="QT202" s="12">
        <v>60</v>
      </c>
      <c r="QU202" s="161">
        <f>(($F$34-$AT$19)*($F$34-$AX$19))/(($AP$19-$AT$19)*($AP$19-$AX$19))</f>
        <v>0</v>
      </c>
      <c r="QV202" s="161">
        <f>(($F$16-$AP$19)*($F$16-$AX$19))/(($AT$19-$AP$19)*($AT$19-$AX$19))</f>
        <v>-0.2448082186248465</v>
      </c>
      <c r="QW202" s="161">
        <f>(($F$34-$AP$19)*($F$34-$AT$19))/(($AX$19-$AP$19)*($AX$19-$AT$19))</f>
        <v>1</v>
      </c>
      <c r="QX202" s="92">
        <f>QU202*$AR$19+QV202*$AV$19+QW202*$AZ$19</f>
        <v>-367.50051147396607</v>
      </c>
      <c r="QY202" s="16">
        <f>$AP$19</f>
        <v>-91.09</v>
      </c>
      <c r="QZ202" s="16">
        <f>$AZ$19</f>
        <v>-534.79999999999995</v>
      </c>
      <c r="RA202" s="167">
        <f t="shared" si="578"/>
        <v>0</v>
      </c>
    </row>
    <row r="203" spans="15:469"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QE203" s="159">
        <v>9</v>
      </c>
      <c r="QF203" s="162">
        <v>4</v>
      </c>
      <c r="QG203" s="296"/>
      <c r="QH203" s="12">
        <v>60</v>
      </c>
      <c r="QI203" s="161">
        <f>(($F$34-$Z$26)*($F$34-$AD$26))/(($V$26-$Z$26)*($V$26-$AD$26))</f>
        <v>0</v>
      </c>
      <c r="QJ203" s="161">
        <f>(($F$34-$V$26)*($F$34-$AD$26))/(($Z$26-$V$26)*($Z$26-$AD$26))</f>
        <v>0</v>
      </c>
      <c r="QK203" s="161">
        <f>(($F$34-$V$26)*($F$34-$Z$26))/(($AD$26-$V$26)*($AD$26-$Z$26))</f>
        <v>1</v>
      </c>
      <c r="QL203" s="92">
        <f>QI203*$X$26+QJ203*$AB$26+QK203*$AF$26</f>
        <v>-597.79999999999995</v>
      </c>
      <c r="QM203" s="16">
        <f>$V$26</f>
        <v>458.5</v>
      </c>
      <c r="QN203" s="16">
        <f>$AF$26</f>
        <v>-597.79999999999995</v>
      </c>
      <c r="QO203" s="167">
        <f t="shared" si="577"/>
        <v>0</v>
      </c>
      <c r="QP203" s="34"/>
      <c r="QQ203" s="159">
        <v>9</v>
      </c>
      <c r="QR203" s="162">
        <v>4</v>
      </c>
      <c r="QS203" s="296"/>
      <c r="QT203" s="12">
        <v>60</v>
      </c>
      <c r="QU203" s="161">
        <f>(($F$34-$AT$26)*($F$34-$AX$26))/(($AP$26-$AT$26)*($AP$26-$AX$26))</f>
        <v>0</v>
      </c>
      <c r="QV203" s="161">
        <f>(($F$34-$AP$26)*($F$34-$AX$26))/(($AT$26-$AP$26)*($AT$26-$AX$26))</f>
        <v>0</v>
      </c>
      <c r="QW203" s="161">
        <f>(($F$34-$AP$26)*($F$34-$AT$26))/(($AX$26-$AP$26)*($AX$26-$AT$26))</f>
        <v>1</v>
      </c>
      <c r="QX203" s="92">
        <f>QU203*$AR$26+QV203*$AV$26+QW203*$AZ$26</f>
        <v>-534.79999999999995</v>
      </c>
      <c r="QY203" s="16">
        <f>$AP$26</f>
        <v>163.95</v>
      </c>
      <c r="QZ203" s="16">
        <f>$AZ$26</f>
        <v>-534.79999999999995</v>
      </c>
      <c r="RA203" s="167">
        <f t="shared" si="578"/>
        <v>0</v>
      </c>
    </row>
    <row r="204" spans="15:469" ht="15" customHeight="1"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QE204" s="159">
        <v>9</v>
      </c>
      <c r="QF204" s="162">
        <v>1</v>
      </c>
      <c r="QG204" s="297" t="s">
        <v>15</v>
      </c>
      <c r="QH204" s="12">
        <v>120</v>
      </c>
      <c r="QI204" s="161">
        <f>(($F$34-$Z$6)*($F$34-$AD$6))/(($V$6-$Z$6)*($V$6-$AD$6))</f>
        <v>0</v>
      </c>
      <c r="QJ204" s="161">
        <f>(($F$34-$V$6)*($F$34-$AD$6))/(($Z$6-$V$6)*($Z$6-$AD$6))</f>
        <v>0</v>
      </c>
      <c r="QK204" s="161">
        <f>(($F$34-$V$6)*($F$34-$Z$6))/(($AD$6-$V$6)*($AD$6-$Z$6))</f>
        <v>1</v>
      </c>
      <c r="QL204" s="92">
        <f>QI204*$X$6+QJ204*$AB$6+QK204*$AF$6</f>
        <v>247.2</v>
      </c>
      <c r="QM204" s="16">
        <f>$V$6</f>
        <v>510.42</v>
      </c>
      <c r="QN204" s="16">
        <f>$AF$6</f>
        <v>247.2</v>
      </c>
      <c r="QO204" s="167">
        <f t="shared" si="577"/>
        <v>0</v>
      </c>
      <c r="QP204" s="34"/>
      <c r="QQ204" s="159">
        <v>9</v>
      </c>
      <c r="QR204" s="162">
        <v>1</v>
      </c>
      <c r="QS204" s="297" t="s">
        <v>15</v>
      </c>
      <c r="QT204" s="12">
        <v>120</v>
      </c>
      <c r="QU204" s="161">
        <f>(($F$34-$AT$6)*($F$34-$AX$6))/(($AP$6-$AT$6)*($AP$6-$AX$6))</f>
        <v>0</v>
      </c>
      <c r="QV204" s="161">
        <f>(($F$34-$AP$6)*($F$34-$AX$6))/(($AT$6-$AP$6)*($AT$6-$AX$6))</f>
        <v>0</v>
      </c>
      <c r="QW204" s="161">
        <f>(($F$34-$AP$6)*($F$34-$AT$6))/(($AX$6-$AP$6)*($AX$6-$AT$6))</f>
        <v>1</v>
      </c>
      <c r="QX204" s="92">
        <f>QU204*$AR$6+QV204*$AV$6+QW204*$AZ$6</f>
        <v>178.26</v>
      </c>
      <c r="QY204" s="16">
        <f>$AP$6</f>
        <v>200.39</v>
      </c>
      <c r="QZ204" s="16">
        <f>$AZ$6</f>
        <v>178.26</v>
      </c>
      <c r="RA204" s="167">
        <f t="shared" si="578"/>
        <v>0</v>
      </c>
    </row>
    <row r="205" spans="15:469"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QE205" s="159">
        <v>9</v>
      </c>
      <c r="QF205" s="162">
        <v>2</v>
      </c>
      <c r="QG205" s="297"/>
      <c r="QH205" s="12">
        <v>120</v>
      </c>
      <c r="QI205" s="161">
        <f>(($F$34-$Z$13)*($F$34-$AD$13))/(($V$13-$Z$13)*($V$13-$AD$13))</f>
        <v>0</v>
      </c>
      <c r="QJ205" s="161">
        <f>(($F$34-$V$13)*($F$34-$AD$13))/(($Z$13-$V$13)*($Z$13-$AD$13))</f>
        <v>0</v>
      </c>
      <c r="QK205" s="161">
        <f>(($F$34-$V$13)*($F$34-$Z$13))/(($AD$13-$V$13)*($AD$13-$Z$13))</f>
        <v>1</v>
      </c>
      <c r="QL205" s="92">
        <f>QI205*$X$13+QJ205*$AB$13+QK205*$AF$13</f>
        <v>247.2</v>
      </c>
      <c r="QM205" s="16">
        <f>$V$13</f>
        <v>-274.87</v>
      </c>
      <c r="QN205" s="16">
        <f>$AF$13</f>
        <v>247.2</v>
      </c>
      <c r="QO205" s="167">
        <f t="shared" si="577"/>
        <v>0</v>
      </c>
      <c r="QP205" s="34"/>
      <c r="QQ205" s="159">
        <v>9</v>
      </c>
      <c r="QR205" s="162">
        <v>2</v>
      </c>
      <c r="QS205" s="297"/>
      <c r="QT205" s="12">
        <v>120</v>
      </c>
      <c r="QU205" s="161">
        <f>(($F$34-$AT$13)*($F$34-$AX$13))/(($AP$13-$AT$13)*($AP$13-$AX$13))</f>
        <v>0</v>
      </c>
      <c r="QV205" s="161">
        <f>(($F$34-$AP$13)*($F$34-$AX$13))/(($AT$13-$AP$13)*($AT$13-$AX$13))</f>
        <v>0</v>
      </c>
      <c r="QW205" s="161">
        <f>(($F$34-$AP$13)*($F$34-$AT$13))/(($AX$13-$AP$13)*($AX$13-$AT$13))</f>
        <v>1</v>
      </c>
      <c r="QX205" s="92">
        <f>QU205*$AR$13+QV205*$AV$13+QW205*$AZ$13</f>
        <v>178.26</v>
      </c>
      <c r="QY205" s="16">
        <f>$AP$13</f>
        <v>-54.65</v>
      </c>
      <c r="QZ205" s="16">
        <f>$AZ$13</f>
        <v>178.26</v>
      </c>
      <c r="RA205" s="167">
        <f t="shared" si="578"/>
        <v>0</v>
      </c>
    </row>
    <row r="206" spans="15:469"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QE206" s="159">
        <v>9</v>
      </c>
      <c r="QF206" s="162">
        <v>3</v>
      </c>
      <c r="QG206" s="297"/>
      <c r="QH206" s="12">
        <v>120</v>
      </c>
      <c r="QI206" s="161">
        <f>(($F$34-$Z$20)*($F$34-$AD$20))/(($V$20-$Z$20)*($V$20-$AD$20))</f>
        <v>0</v>
      </c>
      <c r="QJ206" s="161">
        <f>(($F$34-$V$20)*($F$34-$AD$20))/(($Z$20-$V$20)*($Z$20-$AD$20))</f>
        <v>0</v>
      </c>
      <c r="QK206" s="161">
        <f>(($F$34-$V$20)*($F$34-$Z$20))/(($AD$20-$V$20)*($AD$20-$Z$20))</f>
        <v>1</v>
      </c>
      <c r="QL206" s="92">
        <f>QI206*$X$20+QJ206*$AB$20+QK206*$AF$20</f>
        <v>-651.20000000000005</v>
      </c>
      <c r="QM206" s="16">
        <f>$V$20</f>
        <v>-274.87</v>
      </c>
      <c r="QN206" s="16">
        <f>$AF$20</f>
        <v>-651.20000000000005</v>
      </c>
      <c r="QO206" s="167">
        <f t="shared" si="577"/>
        <v>0</v>
      </c>
      <c r="QP206" s="34"/>
      <c r="QQ206" s="159">
        <v>9</v>
      </c>
      <c r="QR206" s="162">
        <v>3</v>
      </c>
      <c r="QS206" s="297"/>
      <c r="QT206" s="12">
        <v>120</v>
      </c>
      <c r="QU206" s="161">
        <f>(($F$34-$AT$20)*($F$34-$AX$20))/(($AP$20-$AT$20)*($AP$20-$AX$20))</f>
        <v>0</v>
      </c>
      <c r="QV206" s="161">
        <f>(($F$34-$AP$20)*($F$34-$AX$20))/(($AT$20-$AP$20)*($AT$20-$AX$20))</f>
        <v>0</v>
      </c>
      <c r="QW206" s="161">
        <f>(($F$34-$AP$20)*($F$34-$AT$20))/(($AX$20-$AP$20)*($AX$20-$AT$20))</f>
        <v>1</v>
      </c>
      <c r="QX206" s="92">
        <f>QU206*$AR$20+QV206*$AV$20+QW206*$AZ$20</f>
        <v>-653.65</v>
      </c>
      <c r="QY206" s="16">
        <f>$AP$20</f>
        <v>-54.65</v>
      </c>
      <c r="QZ206" s="16">
        <f>$AZ$20</f>
        <v>-653.65</v>
      </c>
      <c r="RA206" s="167">
        <f t="shared" si="578"/>
        <v>0</v>
      </c>
    </row>
    <row r="207" spans="15:469"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QE207" s="159">
        <v>9</v>
      </c>
      <c r="QF207" s="162">
        <v>4</v>
      </c>
      <c r="QG207" s="297"/>
      <c r="QH207" s="12">
        <v>120</v>
      </c>
      <c r="QI207" s="161">
        <f>(($F$34-$Z$27)*($F$34-$AD$27))/(($V$27-$Z$27)*($V$27-$AD$27))</f>
        <v>0</v>
      </c>
      <c r="QJ207" s="161">
        <f>(($F$34-$V$27)*($F$34-$AD$27))/(($Z$27-$V$27)*($Z$27-$AD$27))</f>
        <v>0</v>
      </c>
      <c r="QK207" s="161">
        <f>(($F$34-$V$27)*($F$34-$Z$27))/(($AD$27-$V$27)*($AD$27-$Z$27))</f>
        <v>1</v>
      </c>
      <c r="QL207" s="92">
        <f>QI207*$X$27+QJ207*$AB$27+QK207*$AF$27</f>
        <v>-651.20000000000005</v>
      </c>
      <c r="QM207" s="16">
        <f>$V$27</f>
        <v>510.42</v>
      </c>
      <c r="QN207" s="16">
        <f>$AF$27</f>
        <v>-651.20000000000005</v>
      </c>
      <c r="QO207" s="167">
        <f t="shared" si="577"/>
        <v>0</v>
      </c>
      <c r="QP207" s="34"/>
      <c r="QQ207" s="159">
        <v>9</v>
      </c>
      <c r="QR207" s="162">
        <v>4</v>
      </c>
      <c r="QS207" s="297"/>
      <c r="QT207" s="12">
        <v>120</v>
      </c>
      <c r="QU207" s="161">
        <f>(($F$34-$AT$27)*($F$34-$AX$27))/(($AP$27-$AT$27)*($AP$27-$AX$27))</f>
        <v>0</v>
      </c>
      <c r="QV207" s="161">
        <f>(($F$34-$AP$27)*($F$34-$AX$27))/(($AT$27-$AP$27)*($AT$27-$AX$27))</f>
        <v>0</v>
      </c>
      <c r="QW207" s="161">
        <f>(($F$34-$AP$27)*($F$34-$AT$27))/(($AX$27-$AP$27)*($AX$27-$AT$27))</f>
        <v>1</v>
      </c>
      <c r="QX207" s="92">
        <f>QU207*$AR$27+QV207*$AV$27+QW207*$AZ$27</f>
        <v>-653.65</v>
      </c>
      <c r="QY207" s="16">
        <f>$AP$27</f>
        <v>200.39</v>
      </c>
      <c r="QZ207" s="16">
        <f>$AZ$27</f>
        <v>-653.65</v>
      </c>
      <c r="RA207" s="167">
        <f t="shared" si="578"/>
        <v>0</v>
      </c>
    </row>
    <row r="208" spans="15:469" ht="15" customHeight="1"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QE208" s="159">
        <v>9</v>
      </c>
      <c r="QF208" s="162">
        <v>1</v>
      </c>
      <c r="QG208" s="309" t="s">
        <v>17</v>
      </c>
      <c r="QH208" s="12">
        <v>180</v>
      </c>
      <c r="QI208" s="161">
        <f>(($F$34-$Z$7)*($F$34-$AD$7))/(($V$7-$Z$7)*($V$7-$AD$7))</f>
        <v>0</v>
      </c>
      <c r="QJ208" s="161">
        <f>(($F$34-$V$7)*($F$34-$AD$7))/(($Z$7-$V$7)*($Z$7-$AD$7))</f>
        <v>0</v>
      </c>
      <c r="QK208" s="161">
        <f>(($F$34-$V$7)*($F$34-$Z$7))/(($AD$7-$V$7)*($AD$7-$Z$7))</f>
        <v>1</v>
      </c>
      <c r="QL208" s="92">
        <f>QI208*$X$7+QJ208*$AB$7+QK208*$AF$7</f>
        <v>162.80000000000001</v>
      </c>
      <c r="QM208" s="16">
        <f>$V$7</f>
        <v>562.66999999999996</v>
      </c>
      <c r="QN208" s="16">
        <f>$AF$7</f>
        <v>162.80000000000001</v>
      </c>
      <c r="QO208" s="167">
        <f t="shared" si="577"/>
        <v>0</v>
      </c>
      <c r="QP208" s="34"/>
      <c r="QQ208" s="159">
        <v>9</v>
      </c>
      <c r="QR208" s="162">
        <v>1</v>
      </c>
      <c r="QS208" s="309" t="s">
        <v>17</v>
      </c>
      <c r="QT208" s="12">
        <v>180</v>
      </c>
      <c r="QU208" s="161">
        <f>(($F$34-$AT$7)*($F$34-$AX$7))/(($AP$7-$AT$7)*($AP$7-$AX$7))</f>
        <v>0</v>
      </c>
      <c r="QV208" s="161">
        <f>(($F$34-$AP$7)*($F$34-$AX$7))/(($AT$7-$AP$7)*($AT$7-$AX$7))</f>
        <v>0</v>
      </c>
      <c r="QW208" s="161">
        <f>(($F$34-$AP$7)*($F$34-$AT$7))/(($AX$7-$AP$7)*($AX$7-$AT$7))</f>
        <v>1</v>
      </c>
      <c r="QX208" s="92">
        <f>QU208*$AR$7+QV208*$AV$7+QW208*$AZ$7</f>
        <v>59.41</v>
      </c>
      <c r="QY208" s="16">
        <f>$AP$7</f>
        <v>236.82</v>
      </c>
      <c r="QZ208" s="16">
        <f>$AZ$7</f>
        <v>59.41</v>
      </c>
      <c r="RA208" s="167">
        <f t="shared" si="578"/>
        <v>0</v>
      </c>
    </row>
    <row r="209" spans="15:469"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QE209" s="159">
        <v>9</v>
      </c>
      <c r="QF209" s="162">
        <v>2</v>
      </c>
      <c r="QG209" s="309"/>
      <c r="QH209" s="12">
        <v>180</v>
      </c>
      <c r="QI209" s="161">
        <f>(($F$34-$Z$14)*($F$34-$AD$14))/(($V$14-$Z$14)*($V$14-$AD$14))</f>
        <v>0</v>
      </c>
      <c r="QJ209" s="161">
        <f>(($F$34-$V$14)*($F$34-$AD$14))/(($Z$14-$V$14)*($Z$14-$AD$14))</f>
        <v>0</v>
      </c>
      <c r="QK209" s="161">
        <f>(($F$34-$V$14)*($F$34-$Z$14))/(($AD$14-$V$14)*($AD$14-$Z$14))</f>
        <v>1</v>
      </c>
      <c r="QL209" s="92">
        <f>QI209*$X$14+QJ209*$AB$14+QK209*$AF$14</f>
        <v>162.80000000000001</v>
      </c>
      <c r="QM209" s="16">
        <f>$V$14</f>
        <v>-210.54</v>
      </c>
      <c r="QN209" s="16">
        <f>$AF$14</f>
        <v>162.80000000000001</v>
      </c>
      <c r="QO209" s="167">
        <f t="shared" si="577"/>
        <v>0</v>
      </c>
      <c r="QP209" s="34"/>
      <c r="QQ209" s="159">
        <v>9</v>
      </c>
      <c r="QR209" s="162">
        <v>2</v>
      </c>
      <c r="QS209" s="309"/>
      <c r="QT209" s="12">
        <v>180</v>
      </c>
      <c r="QU209" s="161">
        <f>(($F$34-$AT$14)*($F$34-$AX$14))/(($AP$14-$AT$14)*($AP$14-$AX$14))</f>
        <v>0</v>
      </c>
      <c r="QV209" s="161">
        <f>(($F$34-$AP$14)*($F$34-$AX$14))/(($AT$14-$AP$14)*($AT$14-$AX$14))</f>
        <v>0</v>
      </c>
      <c r="QW209" s="161">
        <f>(($F$34-$AP$14)*($F$34-$AT$14))/(($AX$14-$AP$14)*($AX$14-$AT$14))</f>
        <v>1</v>
      </c>
      <c r="QX209" s="92">
        <f>QU209*$AR$14+QV209*$AV$14+QW209*$AZ$14</f>
        <v>59.41</v>
      </c>
      <c r="QY209" s="16">
        <f>$AP$14</f>
        <v>-18.22</v>
      </c>
      <c r="QZ209" s="16">
        <f>$AZ$14</f>
        <v>59.41</v>
      </c>
      <c r="RA209" s="167">
        <f t="shared" si="578"/>
        <v>0</v>
      </c>
    </row>
    <row r="210" spans="15:469"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QE210" s="159">
        <v>9</v>
      </c>
      <c r="QF210" s="162">
        <v>3</v>
      </c>
      <c r="QG210" s="309"/>
      <c r="QH210" s="12">
        <v>180</v>
      </c>
      <c r="QI210" s="161">
        <f>(($F$34-$Z$21)*($F$34-$AD$21))/(($V$21-$Z$21)*($V$21-$AD$21))</f>
        <v>0</v>
      </c>
      <c r="QJ210" s="161">
        <f>(($F$34-$V$21)*($F$34-$AD$21))/(($Z$21-$V$21)*($Z$21-$AD$21))</f>
        <v>0</v>
      </c>
      <c r="QK210" s="161">
        <f>(($F$34-$V$21)*($F$34-$Z$21))/(($AD$21-$V$21)*($AD$21-$Z$21))</f>
        <v>1</v>
      </c>
      <c r="QL210" s="92">
        <f>QI210*$X$21+QJ210*$AB$21+QK210*$AF$21</f>
        <v>-704.4</v>
      </c>
      <c r="QM210" s="16">
        <f>$V$21</f>
        <v>-210.54</v>
      </c>
      <c r="QN210" s="16">
        <f>$AF$21</f>
        <v>-704.4</v>
      </c>
      <c r="QO210" s="167">
        <f t="shared" si="577"/>
        <v>0</v>
      </c>
      <c r="QP210" s="34"/>
      <c r="QQ210" s="159">
        <v>9</v>
      </c>
      <c r="QR210" s="162">
        <v>3</v>
      </c>
      <c r="QS210" s="309"/>
      <c r="QT210" s="12">
        <v>180</v>
      </c>
      <c r="QU210" s="161">
        <f>(($F$34-$AT$21)*($F$34-$AX$21))/(($AP$21-$AT$21)*($AP$21-$AX$21))</f>
        <v>0</v>
      </c>
      <c r="QV210" s="161">
        <f>(($F$34-$AP$21)*($F$34-$AX$21))/(($AT$21-$AP$21)*($AT$21-$AX$21))</f>
        <v>0</v>
      </c>
      <c r="QW210" s="161">
        <f>(($F$34-$AP$21)*($F$34-$AT$21))/(($AX$21-$AP$21)*($AX$21-$AT$21))</f>
        <v>1</v>
      </c>
      <c r="QX210" s="92">
        <f>QU210*$AR$21+QV210*$AV$21+QW210*$AZ$21</f>
        <v>-772.52</v>
      </c>
      <c r="QY210" s="16">
        <f>$AP$21</f>
        <v>-18.22</v>
      </c>
      <c r="QZ210" s="16">
        <f>$AZ$21</f>
        <v>-772.52</v>
      </c>
      <c r="RA210" s="167">
        <f t="shared" si="578"/>
        <v>0</v>
      </c>
    </row>
    <row r="211" spans="15:469"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QE211" s="159">
        <v>9</v>
      </c>
      <c r="QF211" s="162">
        <v>4</v>
      </c>
      <c r="QG211" s="309"/>
      <c r="QH211" s="12">
        <v>180</v>
      </c>
      <c r="QI211" s="161">
        <f>(($F$34-$Z$28)*($F$34-$AD$28))/(($V$28-$Z$28)*($V$28-$AD$28))</f>
        <v>0</v>
      </c>
      <c r="QJ211" s="161">
        <f>(($F$34-$V$28)*($F$34-$AD$28))/(($Z$28-$V$28)*($Z$28-$AD$28))</f>
        <v>0</v>
      </c>
      <c r="QK211" s="161">
        <f>(($F$34-$V$28)*($F$34-$Z$28))/(($AD$28-$V$28)*($AD$28-$Z$28))</f>
        <v>1</v>
      </c>
      <c r="QL211" s="92">
        <f>QI211*$X$28+QJ211*$AB$28+QK211*$AF$28</f>
        <v>-704.4</v>
      </c>
      <c r="QM211" s="16">
        <f>$V$28</f>
        <v>562.66999999999996</v>
      </c>
      <c r="QN211" s="16">
        <f>$AF$28</f>
        <v>-704.4</v>
      </c>
      <c r="QO211" s="167">
        <f t="shared" si="577"/>
        <v>0</v>
      </c>
      <c r="QP211" s="34"/>
      <c r="QQ211" s="159">
        <v>9</v>
      </c>
      <c r="QR211" s="162">
        <v>4</v>
      </c>
      <c r="QS211" s="309"/>
      <c r="QT211" s="12">
        <v>180</v>
      </c>
      <c r="QU211" s="161">
        <f>(($F$34-$AT$28)*($F$34-$AX$28))/(($AP$28-$AT$28)*($AP$28-$AX$28))</f>
        <v>0</v>
      </c>
      <c r="QV211" s="161">
        <f>(($F$34-$AP$28)*($F$34-$AX$28))/(($AT$28-$AP$28)*($AT$28-$AX$28))</f>
        <v>0</v>
      </c>
      <c r="QW211" s="161">
        <f>(($F$34-$AP$28)*($F$34-$AT$28))/(($AX$28-$AP$28)*($AX$28-$AT$28))</f>
        <v>1</v>
      </c>
      <c r="QX211" s="92">
        <f>QU211*$AR$28+QV211*$AV$28+QW211*$AZ$28</f>
        <v>-772.52</v>
      </c>
      <c r="QY211" s="16">
        <f>$AP$28</f>
        <v>236.82</v>
      </c>
      <c r="QZ211" s="16">
        <f>$AZ$28</f>
        <v>-772.52</v>
      </c>
      <c r="RA211" s="167">
        <f t="shared" si="578"/>
        <v>0</v>
      </c>
    </row>
    <row r="212" spans="15:469" ht="15" customHeight="1"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QE212" s="159">
        <v>9</v>
      </c>
      <c r="QF212" s="162">
        <v>1</v>
      </c>
      <c r="QG212" s="304" t="s">
        <v>18</v>
      </c>
      <c r="QH212" s="12">
        <v>-60</v>
      </c>
      <c r="QI212" s="161">
        <f>(($F$34-$Z$8)*($F$34-$AD$8))/(($V$8-$Z$8)*($V$8-$AD$8))</f>
        <v>0</v>
      </c>
      <c r="QJ212" s="161">
        <f>(($F$34-$V$8)*($F$34-$AD$8))/(($Z$8-$V$8)*($Z$8-$AD$8))</f>
        <v>0</v>
      </c>
      <c r="QK212" s="161">
        <f>(($F$34-$V$8)*($F$34-$Z$8))/(($AD$8-$V$8)*($AD$8-$Z$8))</f>
        <v>1</v>
      </c>
      <c r="QL212" s="92">
        <f>QI212*$X$8+QJ212*$AB$8+QK212*$AF$8</f>
        <v>402.13</v>
      </c>
      <c r="QM212" s="16">
        <f>$V$8</f>
        <v>406.67</v>
      </c>
      <c r="QN212" s="16">
        <f>$AF$8</f>
        <v>402.13</v>
      </c>
      <c r="QO212" s="167">
        <f t="shared" si="577"/>
        <v>0</v>
      </c>
      <c r="QP212" s="34"/>
      <c r="QQ212" s="159">
        <v>9</v>
      </c>
      <c r="QR212" s="162">
        <v>1</v>
      </c>
      <c r="QS212" s="304" t="s">
        <v>18</v>
      </c>
      <c r="QT212" s="12">
        <v>-60</v>
      </c>
      <c r="QU212" s="161">
        <f>(($F$34-$AT$8)*($F$34-$AX$8))/(($AP$8-$AT$8)*($AP$8-$AX$8))</f>
        <v>0</v>
      </c>
      <c r="QV212" s="161">
        <f>(($F$34-$AP$8)*($F$34-$AX$8))/(($AT$8-$AP$8)*($AT$8-$AX$8))</f>
        <v>0</v>
      </c>
      <c r="QW212" s="161">
        <f>(($F$34-$AP$8)*($F$34-$AT$8))/(($AX$8-$AP$8)*($AX$8-$AT$8))</f>
        <v>1</v>
      </c>
      <c r="QX212" s="92">
        <f>QU212*$AR$8+QV212*$AV$8+QW212*$AZ$8</f>
        <v>415.98</v>
      </c>
      <c r="QY212" s="16">
        <f>$AP$8</f>
        <v>127.52</v>
      </c>
      <c r="QZ212" s="16">
        <f>$AZ$8</f>
        <v>415.98</v>
      </c>
      <c r="RA212" s="167">
        <f t="shared" si="578"/>
        <v>0</v>
      </c>
    </row>
    <row r="213" spans="15:469"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QE213" s="159">
        <v>9</v>
      </c>
      <c r="QF213" s="162">
        <v>2</v>
      </c>
      <c r="QG213" s="304"/>
      <c r="QH213" s="12">
        <v>-60</v>
      </c>
      <c r="QI213" s="161">
        <f>(($F$34-$Z$15)*($F$34-$AD$15))/(($V$15-$Z$15)*($V$15-$AD$15))</f>
        <v>0</v>
      </c>
      <c r="QJ213" s="161">
        <f>(($F$34-$V$15)*($F$34-$AD$15))/(($Z$15-$V$15)*($Z$15-$AD$15))</f>
        <v>0</v>
      </c>
      <c r="QK213" s="161">
        <f>(($F$34-$V$15)*($F$34-$Z$15))/(($AD$15-$V$15)*($AD$15-$Z$15))</f>
        <v>1</v>
      </c>
      <c r="QL213" s="92">
        <f>QI213*$X$15+QJ213*$AB$15+QK213*$AF$15</f>
        <v>402.13</v>
      </c>
      <c r="QM213" s="16">
        <f>$V$15</f>
        <v>-391.07</v>
      </c>
      <c r="QN213" s="16">
        <f>$AF$15</f>
        <v>402.13</v>
      </c>
      <c r="QO213" s="167">
        <f t="shared" si="577"/>
        <v>0</v>
      </c>
      <c r="QP213" s="34"/>
      <c r="QQ213" s="159">
        <v>9</v>
      </c>
      <c r="QR213" s="162">
        <v>2</v>
      </c>
      <c r="QS213" s="304"/>
      <c r="QT213" s="12">
        <v>-60</v>
      </c>
      <c r="QU213" s="161">
        <f>(($F$34-$AT$15)*($F$34-$AX$15))/(($AP$15-$AT$15)*($AP$15-$AX$15))</f>
        <v>0</v>
      </c>
      <c r="QV213" s="161">
        <f>(($F$34-$AP$15)*($F$34-$AX$15))/(($AT$15-$AP$15)*($AT$15-$AX$15))</f>
        <v>0</v>
      </c>
      <c r="QW213" s="161">
        <f>(($F$34-$AP$15)*($F$34-$AT$15))/(($AX$15-$AP$15)*($AX$15-$AT$15))</f>
        <v>1</v>
      </c>
      <c r="QX213" s="92">
        <f>QU213*$AR$15+QV213*$AV$15+QW213*$AZ$15</f>
        <v>415.98</v>
      </c>
      <c r="QY213" s="16">
        <f>$AP$15</f>
        <v>-127.52</v>
      </c>
      <c r="QZ213" s="16">
        <f>$AZ$15</f>
        <v>415.98</v>
      </c>
      <c r="RA213" s="167">
        <f t="shared" si="578"/>
        <v>0</v>
      </c>
    </row>
    <row r="214" spans="15:469"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QE214" s="159">
        <v>9</v>
      </c>
      <c r="QF214" s="162">
        <v>3</v>
      </c>
      <c r="QG214" s="304"/>
      <c r="QH214" s="12">
        <v>-60</v>
      </c>
      <c r="QI214" s="161">
        <f>(($F$34-$Z$22)*($F$34-$AD$22))/(($V$22-$Z$22)*($V$22-$AD$22))</f>
        <v>0</v>
      </c>
      <c r="QJ214" s="161">
        <f>(($F$34-$V$22)*($F$34-$AD$22))/(($Z$22-$V$22)*($Z$22-$AD$22))</f>
        <v>0</v>
      </c>
      <c r="QK214" s="161">
        <f>(($F$34-$V$22)*($F$34-$Z$22))/(($AD$22-$V$22)*($AD$22-$Z$22))</f>
        <v>1</v>
      </c>
      <c r="QL214" s="92">
        <f>QI214*$X$22+QJ214*$AB$22+QK214*$AF$22</f>
        <v>-495</v>
      </c>
      <c r="QM214" s="16">
        <f>$V$22</f>
        <v>-391.07</v>
      </c>
      <c r="QN214" s="16">
        <f>$AF$22</f>
        <v>-495</v>
      </c>
      <c r="QO214" s="167">
        <f t="shared" si="577"/>
        <v>0</v>
      </c>
      <c r="QP214" s="34"/>
      <c r="QQ214" s="159">
        <v>9</v>
      </c>
      <c r="QR214" s="162">
        <v>3</v>
      </c>
      <c r="QS214" s="304"/>
      <c r="QT214" s="12">
        <v>-60</v>
      </c>
      <c r="QU214" s="161">
        <f>(($F$34-$AT$22)*($F$34-$AX$22))/(($AP$22-$AT$22)*($AP$22-$AX$22))</f>
        <v>0</v>
      </c>
      <c r="QV214" s="161">
        <f>(($F$34-$AP$22)*($F$34-$AX$22))/(($AT$22-$AP$22)*($AT$22-$AX$22))</f>
        <v>0</v>
      </c>
      <c r="QW214" s="161">
        <f>(($F$34-$AP$22)*($F$34-$AT$22))/(($AX$22-$AP$22)*($AX$22-$AT$22))</f>
        <v>1</v>
      </c>
      <c r="QX214" s="92">
        <f>QU214*$AR$22+QV214*$AV$22+QW214*$AZ$22</f>
        <v>-415.95</v>
      </c>
      <c r="QY214" s="16">
        <f>$AP$22</f>
        <v>-127.52</v>
      </c>
      <c r="QZ214" s="16">
        <f>$AZ$22</f>
        <v>-415.95</v>
      </c>
      <c r="RA214" s="167">
        <f t="shared" si="578"/>
        <v>0</v>
      </c>
    </row>
    <row r="215" spans="15:469"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QE215" s="159">
        <v>9</v>
      </c>
      <c r="QF215" s="162">
        <v>4</v>
      </c>
      <c r="QG215" s="304"/>
      <c r="QH215" s="12">
        <v>-60</v>
      </c>
      <c r="QI215" s="161">
        <f>(($F$34-$Z$29)*($F$34-$AD$29))/(($V$29-$Z$29)*($V$29-$AD$29))</f>
        <v>0</v>
      </c>
      <c r="QJ215" s="161">
        <f>(($F$34-$V$29)*($F$34-$AD$29))/(($Z$29-$V$29)*($Z$29-$AD$29))</f>
        <v>0</v>
      </c>
      <c r="QK215" s="161">
        <f>(($F$34-$V$29)*($F$34-$Z$29))/(($AD$29-$V$29)*($AD$29-$Z$29))</f>
        <v>1</v>
      </c>
      <c r="QL215" s="92">
        <f>QI215*$X$29+QJ215*$AB$29+QK215*$AF$29</f>
        <v>-495</v>
      </c>
      <c r="QM215" s="16">
        <f>$V$29</f>
        <v>406.67</v>
      </c>
      <c r="QN215" s="16">
        <f>$AF$29</f>
        <v>-495</v>
      </c>
      <c r="QO215" s="167">
        <f t="shared" si="577"/>
        <v>0</v>
      </c>
      <c r="QP215" s="34"/>
      <c r="QQ215" s="159">
        <v>9</v>
      </c>
      <c r="QR215" s="162">
        <v>4</v>
      </c>
      <c r="QS215" s="304"/>
      <c r="QT215" s="12">
        <v>-60</v>
      </c>
      <c r="QU215" s="161">
        <f>(($F$34-$AT$29)*($F$34-$AX$29))/(($AP$29-$AT$29)*($AP$29-$AX$29))</f>
        <v>0</v>
      </c>
      <c r="QV215" s="161">
        <f>(($F$34-$AP$29)*($F$34-$AX$29))/(($AT$29-$AP$29)*($AT$29-$AX$29))</f>
        <v>0</v>
      </c>
      <c r="QW215" s="161">
        <f>(($F$34-$AP$29)*($F$34-$AT$29))/(($AX$29-$AP$29)*($AX$29-$AT$29))</f>
        <v>1</v>
      </c>
      <c r="QX215" s="92">
        <f>QU215*$AR$29+QV215*$AV$29+QW215*$AZ$29</f>
        <v>-415.95</v>
      </c>
      <c r="QY215" s="16">
        <f>$AP$29</f>
        <v>127.52</v>
      </c>
      <c r="QZ215" s="16">
        <f>$AZ$29</f>
        <v>-415.95</v>
      </c>
      <c r="RA215" s="167">
        <f t="shared" si="578"/>
        <v>0</v>
      </c>
    </row>
    <row r="216" spans="15:469" ht="15" customHeight="1"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QE216" s="159">
        <v>9</v>
      </c>
      <c r="QF216" s="162">
        <v>1</v>
      </c>
      <c r="QG216" s="305" t="s">
        <v>19</v>
      </c>
      <c r="QH216" s="12">
        <v>-120</v>
      </c>
      <c r="QI216" s="161">
        <f>(($F$34-$Z$9)*($F$34-$AD$9))/(($V$9-$Z$9)*($V$9-$AD$9))</f>
        <v>0</v>
      </c>
      <c r="QJ216" s="161">
        <f>(($F$34-$V$9)*($F$34-$AD$9))/(($Z$9-$V$9)*($Z$9-$AD$9))</f>
        <v>0</v>
      </c>
      <c r="QK216" s="161">
        <f>(($F$34-$V$9)*($F$34-$Z$9))/(($AD$9-$V$9)*($AD$9-$Z$9))</f>
        <v>1</v>
      </c>
      <c r="QL216" s="92">
        <f>QI216*$X$9+QJ216*$AB$9+QK216*$AF$9</f>
        <v>480</v>
      </c>
      <c r="QM216" s="16">
        <f>$V$9</f>
        <v>353.96</v>
      </c>
      <c r="QN216" s="16">
        <f>$AF$9</f>
        <v>480</v>
      </c>
      <c r="QO216" s="167">
        <f t="shared" si="577"/>
        <v>0</v>
      </c>
      <c r="QP216" s="34"/>
      <c r="QQ216" s="159">
        <v>9</v>
      </c>
      <c r="QR216" s="162">
        <v>1</v>
      </c>
      <c r="QS216" s="305" t="s">
        <v>19</v>
      </c>
      <c r="QT216" s="12">
        <v>-120</v>
      </c>
      <c r="QU216" s="161">
        <f>(($F$34-$AT$9)*($F$34-$AX$9))/(($AP$9-$AT$9)*($AP$9-$AX$9))</f>
        <v>0</v>
      </c>
      <c r="QV216" s="161">
        <f>(($F$34-$AP$9)*($F$34-$AX$9))/(($AT$9-$AP$9)*($AT$9-$AX$9))</f>
        <v>0</v>
      </c>
      <c r="QW216" s="161">
        <f>(($F$34-$AP$9)*($F$34-$AT$9))/(($AX$9-$AP$9)*($AX$9-$AT$9))</f>
        <v>1</v>
      </c>
      <c r="QX216" s="92">
        <f>QU216*$AR$9+QV216*$AV$9+QW216*$AZ$9</f>
        <v>534.82000000000005</v>
      </c>
      <c r="QY216" s="16">
        <f>$AP$9</f>
        <v>91.09</v>
      </c>
      <c r="QZ216" s="16">
        <f>$AZ$9</f>
        <v>534.82000000000005</v>
      </c>
      <c r="RA216" s="167">
        <f t="shared" si="578"/>
        <v>0</v>
      </c>
    </row>
    <row r="217" spans="15:469"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QE217" s="159">
        <v>9</v>
      </c>
      <c r="QF217" s="162">
        <v>2</v>
      </c>
      <c r="QG217" s="305"/>
      <c r="QH217" s="12">
        <v>-120</v>
      </c>
      <c r="QI217" s="161">
        <f>(($F$34-$Z$16)*($F$34-$AD$16))/(($V$16-$Z$16)*($V$16-$AD$16))</f>
        <v>0</v>
      </c>
      <c r="QJ217" s="161">
        <f>(($F$34-$V$16)*($F$34-$AD$16))/(($Z$16-$V$16)*($Z$16-$AD$16))</f>
        <v>0</v>
      </c>
      <c r="QK217" s="161">
        <f>(($F$34-$V$16)*($F$34-$Z$16))/(($AD$16-$V$16)*($AD$16-$Z$16))</f>
        <v>1</v>
      </c>
      <c r="QL217" s="92">
        <f>QI217*$X$16+QJ217*$AB$16+QK217*$AF$16</f>
        <v>480</v>
      </c>
      <c r="QM217" s="16">
        <f>$V$16</f>
        <v>-443.33</v>
      </c>
      <c r="QN217" s="16">
        <f>$AF$16</f>
        <v>480</v>
      </c>
      <c r="QO217" s="167">
        <f t="shared" si="577"/>
        <v>0</v>
      </c>
      <c r="QP217" s="34"/>
      <c r="QQ217" s="159">
        <v>9</v>
      </c>
      <c r="QR217" s="162">
        <v>2</v>
      </c>
      <c r="QS217" s="305"/>
      <c r="QT217" s="12">
        <v>-120</v>
      </c>
      <c r="QU217" s="161">
        <f>(($F$34-$AT$16)*($F$34-$AX$16))/(($AP$16-$AT$16)*($AP$16-$AX$16))</f>
        <v>0</v>
      </c>
      <c r="QV217" s="161">
        <f>(($F$34-$AP$16)*($F$34-$AX$16))/(($AT$16-$AP$16)*($AT$16-$AX$16))</f>
        <v>0</v>
      </c>
      <c r="QW217" s="161">
        <f>(($F$34-$AP$16)*($F$34-$AT$16))/(($AX$16-$AP$16)*($AX$16-$AT$16))</f>
        <v>1</v>
      </c>
      <c r="QX217" s="92">
        <f>QU217*$AR$16+QV217*$AV$16+QW217*$AZ$16</f>
        <v>534.82000000000005</v>
      </c>
      <c r="QY217" s="16">
        <f>$AP$16</f>
        <v>-163.95</v>
      </c>
      <c r="QZ217" s="16">
        <f>$AZ$16</f>
        <v>534.82000000000005</v>
      </c>
      <c r="RA217" s="167">
        <f t="shared" si="578"/>
        <v>0</v>
      </c>
    </row>
    <row r="218" spans="15:469"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QE218" s="159">
        <v>9</v>
      </c>
      <c r="QF218" s="162">
        <v>3</v>
      </c>
      <c r="QG218" s="305"/>
      <c r="QH218" s="12">
        <v>-120</v>
      </c>
      <c r="QI218" s="161">
        <f>(($F$34-$Z$23)*($F$34-$AD$23))/(($V$23-$Z$23)*($V$23-$AD$23))</f>
        <v>0</v>
      </c>
      <c r="QJ218" s="161">
        <f>(($F$34-$V$23)*($F$34-$AD$23))/(($Z$23-$V$23)*($Z$23-$AD$23))</f>
        <v>0</v>
      </c>
      <c r="QK218" s="161">
        <f>(($F$34-$V$23)*($F$34-$Z$23))/(($AD$23-$V$23)*($AD$23-$Z$23))</f>
        <v>1</v>
      </c>
      <c r="QL218" s="92">
        <f>QI218*$X$23+QJ218*$AB$23+QK218*$AF$23</f>
        <v>-391.42</v>
      </c>
      <c r="QM218" s="16">
        <f>$V$23</f>
        <v>-443.33</v>
      </c>
      <c r="QN218" s="16">
        <f>$AF$23</f>
        <v>-391.42</v>
      </c>
      <c r="QO218" s="167">
        <f t="shared" si="577"/>
        <v>0</v>
      </c>
      <c r="QP218" s="34"/>
      <c r="QQ218" s="159">
        <v>9</v>
      </c>
      <c r="QR218" s="162">
        <v>3</v>
      </c>
      <c r="QS218" s="305"/>
      <c r="QT218" s="12">
        <v>-120</v>
      </c>
      <c r="QU218" s="161">
        <f>(($F$34-$AT$23)*($F$34-$AX$23))/(($AP$23-$AT$23)*($AP$23-$AX$23))</f>
        <v>0</v>
      </c>
      <c r="QV218" s="161">
        <f>(($F$34-$AP$23)*($F$34-$AX$23))/(($AT$23-$AP$23)*($AT$23-$AX$23))</f>
        <v>0</v>
      </c>
      <c r="QW218" s="161">
        <f>(($F$34-$AP$23)*($F$34-$AT$23))/(($AX$23-$AP$23)*($AX$23-$AT$23))</f>
        <v>1</v>
      </c>
      <c r="QX218" s="92">
        <f>QU218*$AR$23+QV218*$AV$23+QW218*$AZ$23</f>
        <v>-297.12</v>
      </c>
      <c r="QY218" s="16">
        <f>$AP$23</f>
        <v>-163.95</v>
      </c>
      <c r="QZ218" s="16">
        <f>$AZ$23</f>
        <v>-297.12</v>
      </c>
      <c r="RA218" s="167">
        <f t="shared" si="578"/>
        <v>0</v>
      </c>
    </row>
    <row r="219" spans="15:469"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QE219" s="159">
        <v>9</v>
      </c>
      <c r="QF219" s="162">
        <v>4</v>
      </c>
      <c r="QG219" s="305"/>
      <c r="QH219" s="12">
        <v>-120</v>
      </c>
      <c r="QI219" s="161">
        <f>(($F$34-$Z$30)*($F$34-$AD$30))/(($V$30-$Z$30)*($V$30-$AD$30))</f>
        <v>0</v>
      </c>
      <c r="QJ219" s="161">
        <f>(($F$34-$V$30)*($F$34-$AD$30))/(($Z$30-$V$30)*($Z$30-$AD$30))</f>
        <v>0</v>
      </c>
      <c r="QK219" s="161">
        <f>(($F$34-$V$30)*($F$34-$Z$30))/(($AD$30-$V$30)*($AD$30-$Z$30))</f>
        <v>1</v>
      </c>
      <c r="QL219" s="92">
        <f>QI219*$X$30+QJ219*$AB$30+QK219*$AF$30</f>
        <v>-391.42</v>
      </c>
      <c r="QM219" s="16">
        <f>$V$30</f>
        <v>353.96</v>
      </c>
      <c r="QN219" s="16">
        <f>$AF$30</f>
        <v>-391.42</v>
      </c>
      <c r="QO219" s="167">
        <f t="shared" si="577"/>
        <v>0</v>
      </c>
      <c r="QP219" s="34"/>
      <c r="QQ219" s="159">
        <v>9</v>
      </c>
      <c r="QR219" s="162">
        <v>4</v>
      </c>
      <c r="QS219" s="305"/>
      <c r="QT219" s="12">
        <v>-120</v>
      </c>
      <c r="QU219" s="161">
        <f>(($F$34-$AT$30)*($F$34-$AX$30))/(($AP$30-$AT$30)*($AP$30-$AX$30))</f>
        <v>0</v>
      </c>
      <c r="QV219" s="161">
        <f>(($F$34-$AP$30)*($F$34-$AX$30))/(($AT$30-$AP$30)*($AT$30-$AX$30))</f>
        <v>0</v>
      </c>
      <c r="QW219" s="161">
        <f>(($F$34-$AP$30)*($F$34-$AT$30))/(($AX$30-$AP$30)*($AX$30-$AT$30))</f>
        <v>1</v>
      </c>
      <c r="QX219" s="92">
        <f>QU219*$AR$30+QV219*$AV$30+QW219*$AZ$30</f>
        <v>-297.12</v>
      </c>
      <c r="QY219" s="16">
        <f>$AP$30</f>
        <v>91.09</v>
      </c>
      <c r="QZ219" s="16">
        <f>$AZ$30</f>
        <v>-297.12</v>
      </c>
      <c r="RA219" s="167">
        <f t="shared" si="578"/>
        <v>0</v>
      </c>
    </row>
    <row r="220" spans="15:469" ht="15" customHeight="1"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QE220" s="159">
        <v>9</v>
      </c>
      <c r="QF220" s="162">
        <v>1</v>
      </c>
      <c r="QG220" s="306" t="s">
        <v>20</v>
      </c>
      <c r="QH220" s="12">
        <v>-180</v>
      </c>
      <c r="QI220" s="161">
        <f>(($F$34-$Z$10)*($F$34-$AD$10))/(($V$10-$Z$10)*($V$10-$AD$10))</f>
        <v>0</v>
      </c>
      <c r="QJ220" s="161">
        <f>(($F$34-$V$10)*($F$34-$AD$10))/(($Z$10-$V$10)*($Z$10-$AD$10))</f>
        <v>0</v>
      </c>
      <c r="QK220" s="161">
        <f>(($F$34-$V$10)*($F$34-$Z$10))/(($AD$10-$V$10)*($AD$10-$Z$10))</f>
        <v>1</v>
      </c>
      <c r="QL220" s="92">
        <f>QI220*$X$10+QJ220*$AB$10+QK220*$AF$10</f>
        <v>556.07000000000005</v>
      </c>
      <c r="QM220" s="16">
        <f>$V$10</f>
        <v>301.67</v>
      </c>
      <c r="QN220" s="16">
        <f>$AF$10</f>
        <v>556.07000000000005</v>
      </c>
      <c r="QO220" s="167">
        <f t="shared" si="577"/>
        <v>0</v>
      </c>
      <c r="QP220" s="34"/>
      <c r="QQ220" s="159">
        <v>9</v>
      </c>
      <c r="QR220" s="162">
        <v>1</v>
      </c>
      <c r="QS220" s="306" t="s">
        <v>20</v>
      </c>
      <c r="QT220" s="12">
        <v>-180</v>
      </c>
      <c r="QU220" s="161">
        <f>(($F$34-$AT$10)*($F$34-$AX$10))/(($AP$10-$AT$10)*($AP$10-$AX$10))</f>
        <v>0</v>
      </c>
      <c r="QV220" s="161">
        <f>(($F$34-$AP$10)*($F$34-$AX$10))/(($AT$10-$AP$10)*($AT$10-$AX$10))</f>
        <v>0</v>
      </c>
      <c r="QW220" s="161">
        <f>(($F$34-$AP$10)*($F$34-$AT$10))/(($AX$10-$AP$10)*($AX$10-$AT$10))</f>
        <v>1</v>
      </c>
      <c r="QX220" s="92">
        <f>QU220*$AR$10+QV220*$AV$10+QW220*$AZ$10</f>
        <v>653.67999999999995</v>
      </c>
      <c r="QY220" s="16">
        <f>$AP$10</f>
        <v>54.65</v>
      </c>
      <c r="QZ220" s="16">
        <f>$AZ$10</f>
        <v>653.67999999999995</v>
      </c>
      <c r="RA220" s="167">
        <f t="shared" si="578"/>
        <v>0</v>
      </c>
    </row>
    <row r="221" spans="15:469"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QE221" s="159">
        <v>9</v>
      </c>
      <c r="QF221" s="162">
        <v>2</v>
      </c>
      <c r="QG221" s="306"/>
      <c r="QH221" s="12">
        <v>-180</v>
      </c>
      <c r="QI221" s="161">
        <f>(($F$34-$Z$17)*($F$34-$AD$17))/(($V$17-$Z$17)*($V$17-$AD$17))</f>
        <v>0</v>
      </c>
      <c r="QJ221" s="161">
        <f>(($F$34-$V$17)*($F$34-$AD$17))/(($Z$17-$V$17)*($Z$17-$AD$17))</f>
        <v>0</v>
      </c>
      <c r="QK221" s="161">
        <f>(($F$34-$V$17)*($F$34-$Z$17))/(($AD$17-$V$17)*($AD$17-$Z$17))</f>
        <v>1</v>
      </c>
      <c r="QL221" s="92">
        <f>QI221*$X$17+QJ221*$AB$17+QK221*$AF$17</f>
        <v>556.07000000000005</v>
      </c>
      <c r="QM221" s="16">
        <f>$V$17</f>
        <v>-495.6</v>
      </c>
      <c r="QN221" s="16">
        <f>$AF$17</f>
        <v>556.07000000000005</v>
      </c>
      <c r="QO221" s="167">
        <f t="shared" si="577"/>
        <v>0</v>
      </c>
      <c r="QP221" s="34"/>
      <c r="QQ221" s="159">
        <v>9</v>
      </c>
      <c r="QR221" s="162">
        <v>2</v>
      </c>
      <c r="QS221" s="306"/>
      <c r="QT221" s="12">
        <v>-180</v>
      </c>
      <c r="QU221" s="161">
        <f>(($F$34-$AT$17)*($F$34-$AX$17))/(($AP$17-$AT$17)*($AP$17-$AX$17))</f>
        <v>0</v>
      </c>
      <c r="QV221" s="161">
        <f>(($F$34-$AP$17)*($F$34-$AX$17))/(($AT$17-$AP$17)*($AT$17-$AX$17))</f>
        <v>0</v>
      </c>
      <c r="QW221" s="161">
        <f>(($F$34-$AP$17)*($F$34-$AT$17))/(($AX$17-$AP$17)*($AX$17-$AT$17))</f>
        <v>1</v>
      </c>
      <c r="QX221" s="92">
        <f>QU221*$AR$17+QV221*$AV$17+QW221*$AZ$17</f>
        <v>653.67999999999995</v>
      </c>
      <c r="QY221" s="16">
        <f>$AP$17</f>
        <v>-200.39</v>
      </c>
      <c r="QZ221" s="16">
        <f>$AZ$17</f>
        <v>653.67999999999995</v>
      </c>
      <c r="RA221" s="167">
        <f t="shared" si="578"/>
        <v>0</v>
      </c>
    </row>
    <row r="222" spans="15:469"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QE222" s="159">
        <v>9</v>
      </c>
      <c r="QF222" s="162">
        <v>3</v>
      </c>
      <c r="QG222" s="306"/>
      <c r="QH222" s="12">
        <v>-180</v>
      </c>
      <c r="QI222" s="161">
        <f>(($F$34-$Z$24)*($F$34-$AD$24))/(($V$24-$Z$24)*($V$24-$AD$24))</f>
        <v>0</v>
      </c>
      <c r="QJ222" s="161">
        <f>(($F$34-$V$24)*($F$34-$AD$24))/(($Z$24-$V$24)*($Z$24-$AD$24))</f>
        <v>0</v>
      </c>
      <c r="QK222" s="161">
        <f>(($F$34-$V$24)*($F$34-$Z$24))/(($AD$24-$V$24)*($AD$24-$Z$24))</f>
        <v>1</v>
      </c>
      <c r="QL222" s="92">
        <f>QI222*$X$24+QJ222*$AB$24+QK222*$AF$24</f>
        <v>-289.33</v>
      </c>
      <c r="QM222" s="16">
        <f>$V$24</f>
        <v>-495.6</v>
      </c>
      <c r="QN222" s="16">
        <f>$AF$24</f>
        <v>-289.33</v>
      </c>
      <c r="QO222" s="167">
        <f t="shared" si="577"/>
        <v>0</v>
      </c>
      <c r="QP222" s="34"/>
      <c r="QQ222" s="159">
        <v>9</v>
      </c>
      <c r="QR222" s="162">
        <v>3</v>
      </c>
      <c r="QS222" s="306"/>
      <c r="QT222" s="12">
        <v>-180</v>
      </c>
      <c r="QU222" s="161">
        <f>(($F$34-$AT$24)*($F$34-$AX$24))/(($AP$24-$AT$24)*($AP$24-$AX$24))</f>
        <v>0</v>
      </c>
      <c r="QV222" s="161">
        <f>(($F$34-$AP$24)*($F$34-$AX$24))/(($AT$24-$AP$24)*($AT$24-$AX$24))</f>
        <v>0</v>
      </c>
      <c r="QW222" s="161">
        <f>(($F$34-$AP$24)*($F$34-$AT$24))/(($AX$24-$AP$24)*($AX$24-$AT$24))</f>
        <v>1</v>
      </c>
      <c r="QX222" s="92">
        <f>QU222*$AR$24+QV222*$AV$24+QW222*$AZ$24</f>
        <v>-178.26</v>
      </c>
      <c r="QY222" s="16">
        <f>$AP$24</f>
        <v>-200.39</v>
      </c>
      <c r="QZ222" s="16">
        <f>$AZ$24</f>
        <v>-178.26</v>
      </c>
      <c r="RA222" s="167">
        <f t="shared" si="578"/>
        <v>0</v>
      </c>
    </row>
    <row r="223" spans="15:469"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QE223" s="159">
        <v>9</v>
      </c>
      <c r="QF223" s="162">
        <v>4</v>
      </c>
      <c r="QG223" s="306"/>
      <c r="QH223" s="12">
        <v>-180</v>
      </c>
      <c r="QI223" s="161">
        <f>(($F$34-$Z$31)*($F$34-$AD$31))/(($V$31-$Z$31)*($V$31-$AD$31))</f>
        <v>0</v>
      </c>
      <c r="QJ223" s="161">
        <f>(($F$34-$V$31)*($F$34-$AD$31))/(($Z$31-$V$31)*($Z$31-$AD$31))</f>
        <v>0</v>
      </c>
      <c r="QK223" s="161">
        <f>(($F$34-$V$31)*($F$34-$Z$31))/(($AD$31-$V$31)*($AD$31-$Z$31))</f>
        <v>1</v>
      </c>
      <c r="QL223" s="92">
        <f>QI223*$X$31+QJ223*$AB$31+QK223*$AF$31</f>
        <v>-289.33</v>
      </c>
      <c r="QM223" s="16">
        <f>$V$31</f>
        <v>301.67</v>
      </c>
      <c r="QN223" s="16">
        <f>$AF$31</f>
        <v>-289.33</v>
      </c>
      <c r="QO223" s="167">
        <f t="shared" si="577"/>
        <v>0</v>
      </c>
      <c r="QP223" s="34"/>
      <c r="QQ223" s="159">
        <v>9</v>
      </c>
      <c r="QR223" s="162">
        <v>4</v>
      </c>
      <c r="QS223" s="306"/>
      <c r="QT223" s="12">
        <v>-180</v>
      </c>
      <c r="QU223" s="161">
        <f>(($F$34-$AT$31)*($F$34-$AX$31))/(($AP$31-$AT$31)*($AP$31-$AX$31))</f>
        <v>0</v>
      </c>
      <c r="QV223" s="161">
        <f>(($F$34-$AP$31)*($F$34-$AX$31))/(($AT$31-$AP$31)*($AT$31-$AX$31))</f>
        <v>0</v>
      </c>
      <c r="QW223" s="161">
        <f>(($F$34-$AP$31)*($F$34-$AT$31))/(($AX$31-$AP$31)*($AX$31-$AT$31))</f>
        <v>1</v>
      </c>
      <c r="QX223" s="92">
        <f>QU223*$AR$31+QV223*$AV$31+QW223*$AZ$31</f>
        <v>-178.26</v>
      </c>
      <c r="QY223" s="16">
        <f>$AP$31</f>
        <v>54.65</v>
      </c>
      <c r="QZ223" s="16">
        <f>$AZ$31</f>
        <v>-178.26</v>
      </c>
      <c r="RA223" s="167">
        <f t="shared" si="578"/>
        <v>0</v>
      </c>
    </row>
    <row r="224" spans="15:469" ht="15" customHeight="1"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QE224" s="159">
        <v>9</v>
      </c>
      <c r="QF224" s="162">
        <v>1</v>
      </c>
      <c r="QG224" s="307" t="s">
        <v>21</v>
      </c>
      <c r="QH224" s="12">
        <v>0</v>
      </c>
      <c r="QI224" s="161">
        <f>(($F$34-$Z$11)*($F$34-$AD$11))/(($V$11-$Z$11)*($V$11-$AD$11))</f>
        <v>0</v>
      </c>
      <c r="QJ224" s="161">
        <f>(($F$34-$V$11)*($F$34-$AD$11))/(($Z$11-$V$11)*($Z$11-$AD$11))</f>
        <v>0</v>
      </c>
      <c r="QK224" s="161">
        <f>(($F$34-$V$11)*($F$34-$Z$11))/(($AD$11-$V$11)*($AD$11-$Z$11))</f>
        <v>1</v>
      </c>
      <c r="QL224" s="92">
        <f>QI224*$X$11+QJ224*$AB$11+QK224*$AF$11</f>
        <v>631.37</v>
      </c>
      <c r="QM224" s="16">
        <f>$V$11</f>
        <v>249</v>
      </c>
      <c r="QN224" s="16">
        <f>$AF$11</f>
        <v>631.37</v>
      </c>
      <c r="QO224" s="167">
        <f t="shared" si="577"/>
        <v>0</v>
      </c>
      <c r="QP224" s="34"/>
      <c r="QQ224" s="159">
        <v>9</v>
      </c>
      <c r="QR224" s="162">
        <v>1</v>
      </c>
      <c r="QS224" s="307" t="s">
        <v>21</v>
      </c>
      <c r="QT224" s="12">
        <v>0</v>
      </c>
      <c r="QU224" s="161">
        <f>(($F$34-$AT$11)*($F$34-$AX$11))/(($AP$11-$AT$11)*($AP$11-$AX$11))</f>
        <v>0</v>
      </c>
      <c r="QV224" s="161">
        <f>(($F$34-$AP$11)*($F$34-$AX$11))/(($AT$11-$AP$11)*($AT$11-$AX$11))</f>
        <v>0</v>
      </c>
      <c r="QW224" s="161">
        <f>(($F$34-$AP$11)*($F$34-$AT$11))/(($AX$11-$AP$11)*($AX$11-$AT$11))</f>
        <v>1</v>
      </c>
      <c r="QX224" s="92">
        <f>QU224*$AR$11+QV224*$AV$11+QW224*$AZ$11</f>
        <v>772.52</v>
      </c>
      <c r="QY224" s="16">
        <f>$AP$11</f>
        <v>18.22</v>
      </c>
      <c r="QZ224" s="16">
        <f>$AZ$11</f>
        <v>772.52</v>
      </c>
      <c r="RA224" s="167">
        <f t="shared" si="578"/>
        <v>0</v>
      </c>
    </row>
    <row r="225" spans="15:469"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QE225" s="159">
        <v>9</v>
      </c>
      <c r="QF225" s="162">
        <v>2</v>
      </c>
      <c r="QG225" s="307"/>
      <c r="QH225" s="12">
        <v>0</v>
      </c>
      <c r="QI225" s="161">
        <f>(($F$34-$Z$18)*($F$34-$AD$18))/(($V$18-$Z$18)*($V$18-$AD$18))</f>
        <v>0</v>
      </c>
      <c r="QJ225" s="161">
        <f>(($F$34-$V$18)*($F$34-$AD$18))/(($Z$18-$V$18)*($Z$18-$AD$18))</f>
        <v>0</v>
      </c>
      <c r="QK225" s="161">
        <f>(($F$34-$V$18)*($F$34-$Z$18))/(($AD$18-$V$18)*($AD$18-$Z$18))</f>
        <v>1</v>
      </c>
      <c r="QL225" s="92">
        <f>QI225*$X$18+QJ225*$AB$18+QK225*$AF$18</f>
        <v>631.37</v>
      </c>
      <c r="QM225" s="16">
        <f>$V$18</f>
        <v>-548.08000000000004</v>
      </c>
      <c r="QN225" s="16">
        <f>$AF$18</f>
        <v>631.37</v>
      </c>
      <c r="QO225" s="167">
        <f t="shared" si="577"/>
        <v>0</v>
      </c>
      <c r="QP225" s="34"/>
      <c r="QQ225" s="159">
        <v>9</v>
      </c>
      <c r="QR225" s="162">
        <v>2</v>
      </c>
      <c r="QS225" s="307"/>
      <c r="QT225" s="12">
        <v>0</v>
      </c>
      <c r="QU225" s="161">
        <f>(($F$34-$AT$18)*($F$34-$AX$18))/(($AP$18-$AT$18)*($AP$18-$AX$18))</f>
        <v>0</v>
      </c>
      <c r="QV225" s="161">
        <f>(($F$34-$AP$18)*($F$34-$AX$18))/(($AT$18-$AP$18)*($AT$18-$AX$18))</f>
        <v>0</v>
      </c>
      <c r="QW225" s="161">
        <f>(($F$34-$AP$18)*($F$34-$AT$18))/(($AX$18-$AP$18)*($AX$18-$AT$18))</f>
        <v>1</v>
      </c>
      <c r="QX225" s="92">
        <f>QU225*$AR$18+QV225*$AV$18+QW225*$AZ$18</f>
        <v>772.52</v>
      </c>
      <c r="QY225" s="16">
        <f>$AP$18</f>
        <v>-236.82</v>
      </c>
      <c r="QZ225" s="16">
        <f>$AZ$18</f>
        <v>772.52</v>
      </c>
      <c r="RA225" s="167">
        <f t="shared" si="578"/>
        <v>0</v>
      </c>
    </row>
    <row r="226" spans="15:469"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QE226" s="159">
        <v>9</v>
      </c>
      <c r="QF226" s="162">
        <v>3</v>
      </c>
      <c r="QG226" s="307"/>
      <c r="QH226" s="16">
        <v>0</v>
      </c>
      <c r="QI226" s="161">
        <f>(($F$34-$Z$25)*($F$34-$AD$25))/(($V$25-$Z$25)*($V$25-$AD$25))</f>
        <v>0</v>
      </c>
      <c r="QJ226" s="161">
        <f>(($F$34-$V$25)*($F$34-$AD$25))/(($Z$25-$V$25)*($Z$25-$AD$25))</f>
        <v>0</v>
      </c>
      <c r="QK226" s="161">
        <f>(($F$34-$V$25)*($F$34-$Z$25))/(($AD$25-$V$25)*($AD$25-$Z$25))</f>
        <v>1</v>
      </c>
      <c r="QL226" s="92">
        <f>QI226*$X$25+QJ226*$AB$25+QK226*$AF$25</f>
        <v>-186.91</v>
      </c>
      <c r="QM226" s="16">
        <f>$V$25</f>
        <v>-548.08000000000004</v>
      </c>
      <c r="QN226" s="16">
        <f>$AF$25</f>
        <v>-186.91</v>
      </c>
      <c r="QO226" s="167">
        <f t="shared" si="577"/>
        <v>0</v>
      </c>
      <c r="QP226" s="34"/>
      <c r="QQ226" s="159">
        <v>9</v>
      </c>
      <c r="QR226" s="162">
        <v>3</v>
      </c>
      <c r="QS226" s="307"/>
      <c r="QT226" s="16">
        <v>0</v>
      </c>
      <c r="QU226" s="161">
        <f>(($F$34-$AT$25)*($F$34-$AX$25))/(($AP$25-$AT$25)*($AP$25-$AX$25))</f>
        <v>0</v>
      </c>
      <c r="QV226" s="161">
        <f>(($F$34-$AP$25)*($F$34-$AX$25))/(($AT$25-$AP$25)*($AT$25-$AX$25))</f>
        <v>0</v>
      </c>
      <c r="QW226" s="161">
        <f>(($F$34-$AP$25)*($F$34-$AT$25))/(($AX$25-$AP$25)*($AX$25-$AT$25))</f>
        <v>1</v>
      </c>
      <c r="QX226" s="92">
        <f>QU226*$AR$25+QV226*$AV$25+QW226*$AZ$25</f>
        <v>-59.44</v>
      </c>
      <c r="QY226" s="16">
        <f>$AP$25</f>
        <v>-236.82</v>
      </c>
      <c r="QZ226" s="16">
        <f>$AZ$25</f>
        <v>-59.44</v>
      </c>
      <c r="RA226" s="167">
        <f t="shared" si="578"/>
        <v>0</v>
      </c>
    </row>
    <row r="227" spans="15:469"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QE227" s="184">
        <v>9</v>
      </c>
      <c r="QF227" s="185">
        <v>4</v>
      </c>
      <c r="QG227" s="308"/>
      <c r="QH227" s="186">
        <v>0</v>
      </c>
      <c r="QI227" s="187">
        <f>(($F$34-$Z$32)*($F$34-$AD$32))/(($V$32-$Z$32)*($V$32-$AD$32))</f>
        <v>0</v>
      </c>
      <c r="QJ227" s="187">
        <f>(($F$34-$V$32)*($F$34-$AD$32))/(($Z$32-$V$32)*($Z$32-$AD$32))</f>
        <v>0</v>
      </c>
      <c r="QK227" s="187">
        <f>(($F$34-$V$32)*($F$34-$Z$32))/(($AD$32-$V$32)*($AD$32-$Z$32))</f>
        <v>1</v>
      </c>
      <c r="QL227" s="97">
        <f>QI227*$X$31+QJ227*$AB$31+QK227*$AF$32</f>
        <v>-186.91</v>
      </c>
      <c r="QM227" s="186">
        <f>$V$32</f>
        <v>249</v>
      </c>
      <c r="QN227" s="186">
        <f>$AF$32</f>
        <v>-186.91</v>
      </c>
      <c r="QO227" s="188">
        <f t="shared" si="577"/>
        <v>0</v>
      </c>
      <c r="QP227" s="34"/>
      <c r="QQ227" s="184">
        <v>9</v>
      </c>
      <c r="QR227" s="185">
        <v>4</v>
      </c>
      <c r="QS227" s="308"/>
      <c r="QT227" s="186">
        <v>0</v>
      </c>
      <c r="QU227" s="187">
        <f>(($F$34-$AT$32)*($F$34-$AX$32))/(($AP$32-$AT$32)*($AP$32-$AX$32))</f>
        <v>0</v>
      </c>
      <c r="QV227" s="187">
        <f>(($F$34-$AP$32)*($F$34-$AX$32))/(($AT$32-$AP$32)*($AT$32-$AX$32))</f>
        <v>0</v>
      </c>
      <c r="QW227" s="187">
        <f>(($F$34-$AP$32)*($F$34-$AT$32))/(($AX$32-$AP$32)*($AX$32-$AT$32))</f>
        <v>1</v>
      </c>
      <c r="QX227" s="97">
        <f>QU227*$AR$31+QV227*$AV$31+QW227*$AZ$32</f>
        <v>-59.44</v>
      </c>
      <c r="QY227" s="186">
        <f>$AP$32</f>
        <v>18.22</v>
      </c>
      <c r="QZ227" s="186">
        <f>$AZ$32</f>
        <v>-59.44</v>
      </c>
      <c r="RA227" s="188">
        <f t="shared" si="578"/>
        <v>0</v>
      </c>
    </row>
    <row r="228" spans="15:469" ht="15" customHeight="1"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QE228" s="191">
        <v>10</v>
      </c>
      <c r="QF228" s="192">
        <v>1</v>
      </c>
      <c r="QG228" s="295" t="s">
        <v>13</v>
      </c>
      <c r="QH228" s="15">
        <v>60</v>
      </c>
      <c r="QI228" s="193">
        <f>(($F$37-$Z$5)*($F$37-$AD$5))/(($V$5-$Z$5)*($V$5-$AD$5))</f>
        <v>0</v>
      </c>
      <c r="QJ228" s="193">
        <f>(($F$37-$V$5)*($F$37-$AD$5))/(($Z$5-$V$5)*($Z$5-$AD$5))</f>
        <v>0</v>
      </c>
      <c r="QK228" s="193">
        <f>(($F$37-$V$5)*($F$37-$Z$5))/(($AD$5-$V$5)*($AD$5-$Z$5))</f>
        <v>1</v>
      </c>
      <c r="QL228" s="98">
        <f>$QI$4*$X$5+$QJ$4*$AB$5+$QK$4*$AF$5</f>
        <v>320.76960765886577</v>
      </c>
      <c r="QM228" s="194">
        <f>$V$5</f>
        <v>458.5</v>
      </c>
      <c r="QN228" s="194">
        <f>$AF$5</f>
        <v>326</v>
      </c>
      <c r="QO228" s="195">
        <f t="shared" ref="QO228:QO255" si="579">ABS($F$38/QL228)</f>
        <v>0</v>
      </c>
      <c r="QP228" s="34"/>
      <c r="QQ228" s="191">
        <v>10</v>
      </c>
      <c r="QR228" s="192">
        <v>1</v>
      </c>
      <c r="QS228" s="295" t="s">
        <v>13</v>
      </c>
      <c r="QT228" s="15">
        <v>60</v>
      </c>
      <c r="QU228" s="193">
        <f>(($F$37-$AT$5)*($F$37-$AX$5))/(($AP$5-$AT$5)*($AP$5-$AX$5))</f>
        <v>0</v>
      </c>
      <c r="QV228" s="193">
        <f>(($F$37-$AP$5)*($F$37-$AX$5))/(($AT$5-$AP$5)*($AT$5-$AX$5))</f>
        <v>0</v>
      </c>
      <c r="QW228" s="193">
        <f>(($F$37-$AP$5)*($F$37-$AT$5))/(($AX$5-$AP$5)*($AX$5-$AT$5))</f>
        <v>1</v>
      </c>
      <c r="QX228" s="98">
        <f>$QI$4*$AR$5+$QJ$4*$AV$5+$QK$4*$AZ$5</f>
        <v>289.43670370709094</v>
      </c>
      <c r="QY228" s="194">
        <f>$AP$5</f>
        <v>163.95</v>
      </c>
      <c r="QZ228" s="194">
        <f>$AZ$5</f>
        <v>297.12</v>
      </c>
      <c r="RA228" s="195">
        <f t="shared" ref="RA228:RA255" si="580">ABS($F$38/QX228)</f>
        <v>0</v>
      </c>
    </row>
    <row r="229" spans="15:469"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QE229" s="159">
        <v>10</v>
      </c>
      <c r="QF229" s="162">
        <v>2</v>
      </c>
      <c r="QG229" s="296"/>
      <c r="QH229" s="12">
        <v>60</v>
      </c>
      <c r="QI229" s="161">
        <f>(($F$37-$Z$12)*($F$37-$AD$12))/(($V$12-$Z$12)*($V$12-$AD$12))</f>
        <v>0</v>
      </c>
      <c r="QJ229" s="161">
        <f>(($F$37-$V$12)*($F$37-$AD$12))/(($Z$12-$V$12)*($Z$12-$AD$12))</f>
        <v>0</v>
      </c>
      <c r="QK229" s="161">
        <f>(($F$37-$V$12)*($F$37-$Z$12))/(($AD$12-$V$12)*($AD$12-$Z$12))</f>
        <v>1</v>
      </c>
      <c r="QL229" s="92">
        <f>$QI$4*$X$12+$QJ$4*$AB$12+$QK$4*$AF$12</f>
        <v>327.37349880892242</v>
      </c>
      <c r="QM229" s="16">
        <f>$V$12</f>
        <v>-338.33</v>
      </c>
      <c r="QN229" s="16">
        <f>$AF$12</f>
        <v>326</v>
      </c>
      <c r="QO229" s="167">
        <f t="shared" si="579"/>
        <v>0</v>
      </c>
      <c r="QP229" s="34"/>
      <c r="QQ229" s="159">
        <v>10</v>
      </c>
      <c r="QR229" s="162">
        <v>2</v>
      </c>
      <c r="QS229" s="296"/>
      <c r="QT229" s="12">
        <v>60</v>
      </c>
      <c r="QU229" s="161">
        <f>(($F$37-$AT$12)*($F$37-$AX$12))/(($AP$12-$AT$12)*($AP$12-$AX$12))</f>
        <v>0</v>
      </c>
      <c r="QV229" s="161">
        <f>(($F$37-$AP$12)*($F$37-$AX$12))/(($AT$12-$AP$12)*($AT$12-$AX$12))</f>
        <v>0</v>
      </c>
      <c r="QW229" s="161">
        <f>(($F$37-$AP$12)*($F$37-$AT$12))/(($AX$12-$AP$12)*($AX$12-$AT$12))</f>
        <v>1</v>
      </c>
      <c r="QX229" s="92">
        <f>$QI$4*$AR$12+$QJ$4*$AV$12+$QK$4*$AZ$12</f>
        <v>298.77984533690415</v>
      </c>
      <c r="QY229" s="16">
        <f>$AP$12</f>
        <v>-91.09</v>
      </c>
      <c r="QZ229" s="16">
        <f>$AZ$12</f>
        <v>297.12</v>
      </c>
      <c r="RA229" s="167">
        <f t="shared" si="580"/>
        <v>0</v>
      </c>
    </row>
    <row r="230" spans="15:469"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QE230" s="159">
        <v>10</v>
      </c>
      <c r="QF230" s="162">
        <v>3</v>
      </c>
      <c r="QG230" s="296"/>
      <c r="QH230" s="12">
        <v>60</v>
      </c>
      <c r="QI230" s="161">
        <f>(($F$37-$Z$19)*($F$37-$AD$19))/(($V$19-$Z$19)*($V$19-$AD$19))</f>
        <v>0</v>
      </c>
      <c r="QJ230" s="161">
        <f>(($F$37-$V$19)*($F$37-$AD$19))/(($Z$19-$V$19)*($Z$19-$AD$19))</f>
        <v>0</v>
      </c>
      <c r="QK230" s="161">
        <f>(($F$37-$V$19)*($F$37-$Z$19))/(($AD$19-$V$19)*($AD$19-$Z$19))</f>
        <v>1</v>
      </c>
      <c r="QL230" s="92">
        <f>$QI$4*$X$19+$QJ$4*$AB$19+$QK$4*$AF$19</f>
        <v>-589.99032188084743</v>
      </c>
      <c r="QM230" s="16">
        <f>$V$19</f>
        <v>-338.33</v>
      </c>
      <c r="QN230" s="16">
        <f>$AF$19</f>
        <v>-597.79999999999995</v>
      </c>
      <c r="QO230" s="167">
        <f t="shared" si="579"/>
        <v>0</v>
      </c>
      <c r="QP230" s="34"/>
      <c r="QQ230" s="159">
        <v>10</v>
      </c>
      <c r="QR230" s="162">
        <v>3</v>
      </c>
      <c r="QS230" s="296"/>
      <c r="QT230" s="12">
        <v>60</v>
      </c>
      <c r="QU230" s="161">
        <f>(($F$37-$AT$19)*($F$37-$AX$19))/(($AP$19-$AT$19)*($AP$19-$AX$19))</f>
        <v>0</v>
      </c>
      <c r="QV230" s="161">
        <f>(($F$37-$AP$19)*($F$37-$AX$19))/(($AT$19-$AP$19)*($AT$19-$AX$19))</f>
        <v>0</v>
      </c>
      <c r="QW230" s="161">
        <f>(($F$37-$AP$19)*($F$37-$AT$19))/(($AX$19-$AP$19)*($AX$19-$AT$19))</f>
        <v>1</v>
      </c>
      <c r="QX230" s="92">
        <f>$QI$4*$AR$19+$QJ$4*$AV$19+$QK$4*$AZ$19</f>
        <v>-528.44354738922254</v>
      </c>
      <c r="QY230" s="16">
        <f>$AP$19</f>
        <v>-91.09</v>
      </c>
      <c r="QZ230" s="16">
        <f>$AZ$19</f>
        <v>-534.79999999999995</v>
      </c>
      <c r="RA230" s="167">
        <f t="shared" si="580"/>
        <v>0</v>
      </c>
    </row>
    <row r="231" spans="15:469"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QE231" s="159">
        <v>10</v>
      </c>
      <c r="QF231" s="162">
        <v>4</v>
      </c>
      <c r="QG231" s="296"/>
      <c r="QH231" s="12">
        <v>60</v>
      </c>
      <c r="QI231" s="161">
        <f>(($F$37-$Z$26)*($F$37-$AD$26))/(($V$26-$Z$26)*($V$26-$AD$26))</f>
        <v>0</v>
      </c>
      <c r="QJ231" s="161">
        <f>(($F$37-$V$26)*($F$37-$AD$26))/(($Z$26-$V$26)*($Z$26-$AD$26))</f>
        <v>0</v>
      </c>
      <c r="QK231" s="161">
        <f>(($F$37-$V$26)*($F$37-$Z$26))/(($AD$26-$V$26)*($AD$26-$Z$26))</f>
        <v>1</v>
      </c>
      <c r="QL231" s="92">
        <f>$QI$4*$X$26+$QJ$4*$AB$26+$QK$4*$AF$26</f>
        <v>-599.11561707585179</v>
      </c>
      <c r="QM231" s="16">
        <f>$V$26</f>
        <v>458.5</v>
      </c>
      <c r="QN231" s="16">
        <f>$AF$26</f>
        <v>-597.79999999999995</v>
      </c>
      <c r="QO231" s="167">
        <f t="shared" si="579"/>
        <v>0</v>
      </c>
      <c r="QP231" s="34"/>
      <c r="QQ231" s="159">
        <v>10</v>
      </c>
      <c r="QR231" s="162">
        <v>4</v>
      </c>
      <c r="QS231" s="296"/>
      <c r="QT231" s="12">
        <v>60</v>
      </c>
      <c r="QU231" s="161">
        <f>(($F$37-$AT$26)*($F$37-$AX$26))/(($AP$26-$AT$26)*($AP$26-$AX$26))</f>
        <v>0</v>
      </c>
      <c r="QV231" s="161">
        <f>(($F$37-$AP$26)*($F$37-$AX$26))/(($AT$26-$AP$26)*($AT$26-$AX$26))</f>
        <v>0</v>
      </c>
      <c r="QW231" s="161">
        <f>(($F$37-$AP$26)*($F$37-$AT$26))/(($AX$26-$AP$26)*($AX$26-$AT$26))</f>
        <v>1</v>
      </c>
      <c r="QX231" s="92">
        <f>$QI$4*$AR$26+$QJ$4*$AV$26+$QK$4*$AZ$26</f>
        <v>-537.78601526717557</v>
      </c>
      <c r="QY231" s="16">
        <f>$AP$26</f>
        <v>163.95</v>
      </c>
      <c r="QZ231" s="16">
        <f>$AZ$26</f>
        <v>-534.79999999999995</v>
      </c>
      <c r="RA231" s="167">
        <f t="shared" si="580"/>
        <v>0</v>
      </c>
    </row>
    <row r="232" spans="15:469" ht="15" customHeight="1"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QE232" s="159">
        <v>10</v>
      </c>
      <c r="QF232" s="162">
        <v>1</v>
      </c>
      <c r="QG232" s="297" t="s">
        <v>15</v>
      </c>
      <c r="QH232" s="12">
        <v>120</v>
      </c>
      <c r="QI232" s="161">
        <f>(($F$37-$Z$6)*($F$37-$AD$6))/(($V$6-$Z$6)*($V$6-$AD$6))</f>
        <v>0</v>
      </c>
      <c r="QJ232" s="161">
        <f>(($F$37-$V$6)*($F$37-$AD$6))/(($Z$6-$V$6)*($Z$6-$AD$6))</f>
        <v>0</v>
      </c>
      <c r="QK232" s="161">
        <f>(($F$37-$V$6)*($F$37-$Z$6))/(($AD$6-$V$6)*($AD$6-$Z$6))</f>
        <v>1</v>
      </c>
      <c r="QL232" s="92">
        <f>QI232*$X$6+QJ232*$AB$6+QK232*$AF$6</f>
        <v>247.2</v>
      </c>
      <c r="QM232" s="16">
        <f>$V$6</f>
        <v>510.42</v>
      </c>
      <c r="QN232" s="16">
        <f>$AF$6</f>
        <v>247.2</v>
      </c>
      <c r="QO232" s="167">
        <f t="shared" si="579"/>
        <v>0</v>
      </c>
      <c r="QP232" s="34"/>
      <c r="QQ232" s="159">
        <v>10</v>
      </c>
      <c r="QR232" s="162">
        <v>1</v>
      </c>
      <c r="QS232" s="297" t="s">
        <v>15</v>
      </c>
      <c r="QT232" s="12">
        <v>120</v>
      </c>
      <c r="QU232" s="161">
        <f>(($F$37-$AT$6)*($F$37-$AX$6))/(($AP$6-$AT$6)*($AP$6-$AX$6))</f>
        <v>0</v>
      </c>
      <c r="QV232" s="161">
        <f>(($F$37-$AP$6)*($F$37-$AX$6))/(($AT$6-$AP$6)*($AT$6-$AX$6))</f>
        <v>0</v>
      </c>
      <c r="QW232" s="161">
        <f>(($F$37-$AP$6)*($F$37-$AT$6))/(($AX$6-$AP$6)*($AX$6-$AT$6))</f>
        <v>1</v>
      </c>
      <c r="QX232" s="92">
        <f>QU232*$AR$6+QV232*$AV$6+QW232*$AZ$6</f>
        <v>178.26</v>
      </c>
      <c r="QY232" s="16">
        <f>$AP$6</f>
        <v>200.39</v>
      </c>
      <c r="QZ232" s="16">
        <f>$AZ$6</f>
        <v>178.26</v>
      </c>
      <c r="RA232" s="167">
        <f t="shared" si="580"/>
        <v>0</v>
      </c>
    </row>
    <row r="233" spans="15:469"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QE233" s="159">
        <v>10</v>
      </c>
      <c r="QF233" s="162">
        <v>2</v>
      </c>
      <c r="QG233" s="297"/>
      <c r="QH233" s="12">
        <v>120</v>
      </c>
      <c r="QI233" s="161">
        <f>(($F$37-$Z$13)*($F$37-$AD$13))/(($V$13-$Z$13)*($V$13-$AD$13))</f>
        <v>0</v>
      </c>
      <c r="QJ233" s="161">
        <f>(($F$37-$V$13)*($F$37-$AD$13))/(($Z$13-$V$13)*($Z$13-$AD$13))</f>
        <v>0</v>
      </c>
      <c r="QK233" s="161">
        <f>(($F$37-$V$13)*($F$37-$Z$13))/(($AD$13-$V$13)*($AD$13-$Z$13))</f>
        <v>1</v>
      </c>
      <c r="QL233" s="92">
        <f>QI233*$X$13+QJ233*$AB$13+QK233*$AF$13</f>
        <v>247.2</v>
      </c>
      <c r="QM233" s="16">
        <f>$V$13</f>
        <v>-274.87</v>
      </c>
      <c r="QN233" s="16">
        <f>$AF$13</f>
        <v>247.2</v>
      </c>
      <c r="QO233" s="167">
        <f t="shared" si="579"/>
        <v>0</v>
      </c>
      <c r="QP233" s="34"/>
      <c r="QQ233" s="159">
        <v>10</v>
      </c>
      <c r="QR233" s="162">
        <v>2</v>
      </c>
      <c r="QS233" s="297"/>
      <c r="QT233" s="12">
        <v>120</v>
      </c>
      <c r="QU233" s="161">
        <f>(($F$37-$AT$13)*($F$37-$AX$13))/(($AP$13-$AT$13)*($AP$13-$AX$13))</f>
        <v>0</v>
      </c>
      <c r="QV233" s="161">
        <f>(($F$37-$AP$13)*($F$37-$AX$13))/(($AT$13-$AP$13)*($AT$13-$AX$13))</f>
        <v>0</v>
      </c>
      <c r="QW233" s="161">
        <f>(($F$37-$AP$13)*($F$37-$AT$13))/(($AX$13-$AP$13)*($AX$13-$AT$13))</f>
        <v>1</v>
      </c>
      <c r="QX233" s="92">
        <f>QU233*$AR$13+QV233*$AV$13+QW233*$AZ$13</f>
        <v>178.26</v>
      </c>
      <c r="QY233" s="16">
        <f>$AP$13</f>
        <v>-54.65</v>
      </c>
      <c r="QZ233" s="16">
        <f>$AZ$13</f>
        <v>178.26</v>
      </c>
      <c r="RA233" s="167">
        <f t="shared" si="580"/>
        <v>0</v>
      </c>
    </row>
    <row r="234" spans="15:469"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QE234" s="159">
        <v>10</v>
      </c>
      <c r="QF234" s="162">
        <v>3</v>
      </c>
      <c r="QG234" s="297"/>
      <c r="QH234" s="12">
        <v>120</v>
      </c>
      <c r="QI234" s="161">
        <f>(($F$37-$Z$20)*($F$37-$AD$20))/(($V$20-$Z$20)*($V$20-$AD$20))</f>
        <v>0</v>
      </c>
      <c r="QJ234" s="161">
        <f>(($F$37-$V$20)*($F$37-$AD$20))/(($Z$20-$V$20)*($Z$20-$AD$20))</f>
        <v>0</v>
      </c>
      <c r="QK234" s="161">
        <f>(($F$37-$V$20)*($F$37-$Z$20))/(($AD$20-$V$20)*($AD$20-$Z$20))</f>
        <v>1</v>
      </c>
      <c r="QL234" s="92">
        <f>QI234*$X$20+QJ234*$AB$20+QK234*$AF$20</f>
        <v>-651.20000000000005</v>
      </c>
      <c r="QM234" s="16">
        <f>$V$20</f>
        <v>-274.87</v>
      </c>
      <c r="QN234" s="16">
        <f>$AF$20</f>
        <v>-651.20000000000005</v>
      </c>
      <c r="QO234" s="167">
        <f t="shared" si="579"/>
        <v>0</v>
      </c>
      <c r="QP234" s="34"/>
      <c r="QQ234" s="159">
        <v>10</v>
      </c>
      <c r="QR234" s="162">
        <v>3</v>
      </c>
      <c r="QS234" s="297"/>
      <c r="QT234" s="12">
        <v>120</v>
      </c>
      <c r="QU234" s="161">
        <f>(($F$37-$AT$20)*($F$37-$AX$20))/(($AP$20-$AT$20)*($AP$20-$AX$20))</f>
        <v>0</v>
      </c>
      <c r="QV234" s="161">
        <f>(($F$37-$AP$20)*($F$37-$AX$20))/(($AT$20-$AP$20)*($AT$20-$AX$20))</f>
        <v>0</v>
      </c>
      <c r="QW234" s="161">
        <f>(($F$37-$AP$20)*($F$37-$AT$20))/(($AX$20-$AP$20)*($AX$20-$AT$20))</f>
        <v>1</v>
      </c>
      <c r="QX234" s="92">
        <f>QU234*$AR$20+QV234*$AV$20+QW234*$AZ$20</f>
        <v>-653.65</v>
      </c>
      <c r="QY234" s="16">
        <f>$AP$20</f>
        <v>-54.65</v>
      </c>
      <c r="QZ234" s="16">
        <f>$AZ$20</f>
        <v>-653.65</v>
      </c>
      <c r="RA234" s="167">
        <f t="shared" si="580"/>
        <v>0</v>
      </c>
    </row>
    <row r="235" spans="15:469"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QE235" s="159">
        <v>10</v>
      </c>
      <c r="QF235" s="162">
        <v>4</v>
      </c>
      <c r="QG235" s="297"/>
      <c r="QH235" s="12">
        <v>120</v>
      </c>
      <c r="QI235" s="161">
        <f>(($F$37-$Z$27)*($F$37-$AD$27))/(($V$27-$Z$27)*($V$27-$AD$27))</f>
        <v>0</v>
      </c>
      <c r="QJ235" s="161">
        <f>(($F$37-$V$27)*($F$37-$AD$27))/(($Z$27-$V$27)*($Z$27-$AD$27))</f>
        <v>0</v>
      </c>
      <c r="QK235" s="161">
        <f>(($F$37-$V$27)*($F$37-$Z$27))/(($AD$27-$V$27)*($AD$27-$Z$27))</f>
        <v>1</v>
      </c>
      <c r="QL235" s="92">
        <f>QI235*$X$27+QJ235*$AB$27+QK235*$AF$27</f>
        <v>-651.20000000000005</v>
      </c>
      <c r="QM235" s="16">
        <f>$V$27</f>
        <v>510.42</v>
      </c>
      <c r="QN235" s="16">
        <f>$AF$27</f>
        <v>-651.20000000000005</v>
      </c>
      <c r="QO235" s="167">
        <f t="shared" si="579"/>
        <v>0</v>
      </c>
      <c r="QP235" s="34"/>
      <c r="QQ235" s="159">
        <v>10</v>
      </c>
      <c r="QR235" s="162">
        <v>4</v>
      </c>
      <c r="QS235" s="297"/>
      <c r="QT235" s="12">
        <v>120</v>
      </c>
      <c r="QU235" s="161">
        <f>(($F$37-$AT$27)*($F$37-$AX$27))/(($AP$27-$AT$27)*($AP$27-$AX$27))</f>
        <v>0</v>
      </c>
      <c r="QV235" s="161">
        <f>(($F$37-$AP$27)*($F$37-$AX$27))/(($AT$27-$AP$27)*($AT$27-$AX$27))</f>
        <v>0</v>
      </c>
      <c r="QW235" s="161">
        <f>(($F$37-$AP$27)*($F$37-$AT$27))/(($AX$27-$AP$27)*($AX$27-$AT$27))</f>
        <v>1</v>
      </c>
      <c r="QX235" s="92">
        <f>QU235*$AR$27+QV235*$AV$27+QW235*$AZ$27</f>
        <v>-653.65</v>
      </c>
      <c r="QY235" s="16">
        <f>$AP$27</f>
        <v>200.39</v>
      </c>
      <c r="QZ235" s="16">
        <f>$AZ$27</f>
        <v>-653.65</v>
      </c>
      <c r="RA235" s="167">
        <f t="shared" si="580"/>
        <v>0</v>
      </c>
    </row>
    <row r="236" spans="15:469" ht="15" customHeight="1"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QE236" s="159">
        <v>10</v>
      </c>
      <c r="QF236" s="162">
        <v>1</v>
      </c>
      <c r="QG236" s="309" t="s">
        <v>17</v>
      </c>
      <c r="QH236" s="12">
        <v>180</v>
      </c>
      <c r="QI236" s="161">
        <f>(($F$37-$Z$7)*($F$37-$AD$7))/(($V$7-$Z$7)*($V$7-$AD$7))</f>
        <v>0</v>
      </c>
      <c r="QJ236" s="161">
        <f>(($F$37-$V$7)*($F$37-$AD$7))/(($Z$7-$V$7)*($Z$7-$AD$7))</f>
        <v>0</v>
      </c>
      <c r="QK236" s="161">
        <f>(($F$37-$V$7)*($F$37-$Z$7))/(($AD$7-$V$7)*($AD$7-$Z$7))</f>
        <v>1</v>
      </c>
      <c r="QL236" s="92">
        <f>QI236*$X$7+QJ236*$AB$7+QK236*$AF$7</f>
        <v>162.80000000000001</v>
      </c>
      <c r="QM236" s="16">
        <f>$V$7</f>
        <v>562.66999999999996</v>
      </c>
      <c r="QN236" s="16">
        <f>$AF$7</f>
        <v>162.80000000000001</v>
      </c>
      <c r="QO236" s="167">
        <f t="shared" si="579"/>
        <v>0</v>
      </c>
      <c r="QP236" s="34"/>
      <c r="QQ236" s="159">
        <v>10</v>
      </c>
      <c r="QR236" s="162">
        <v>1</v>
      </c>
      <c r="QS236" s="309" t="s">
        <v>17</v>
      </c>
      <c r="QT236" s="12">
        <v>180</v>
      </c>
      <c r="QU236" s="161">
        <f>(($F$37-$AT$7)*($F$37-$AX$7))/(($AP$7-$AT$7)*($AP$7-$AX$7))</f>
        <v>0</v>
      </c>
      <c r="QV236" s="161">
        <f>(($F$37-$AP$7)*($F$37-$AX$7))/(($AT$7-$AP$7)*($AT$7-$AX$7))</f>
        <v>0</v>
      </c>
      <c r="QW236" s="161">
        <f>(($F$37-$AP$7)*($F$37-$AT$7))/(($AX$7-$AP$7)*($AX$7-$AT$7))</f>
        <v>1</v>
      </c>
      <c r="QX236" s="92">
        <f>QU236*$AR$7+QV236*$AV$7+QW236*$AZ$7</f>
        <v>59.41</v>
      </c>
      <c r="QY236" s="16">
        <f>$AP$7</f>
        <v>236.82</v>
      </c>
      <c r="QZ236" s="16">
        <f>$AZ$7</f>
        <v>59.41</v>
      </c>
      <c r="RA236" s="167">
        <f t="shared" si="580"/>
        <v>0</v>
      </c>
    </row>
    <row r="237" spans="15:469"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QE237" s="159">
        <v>10</v>
      </c>
      <c r="QF237" s="162">
        <v>2</v>
      </c>
      <c r="QG237" s="309"/>
      <c r="QH237" s="12">
        <v>180</v>
      </c>
      <c r="QI237" s="161">
        <f>(($F$37-$Z$14)*($F$37-$AD$14))/(($V$14-$Z$14)*($V$14-$AD$14))</f>
        <v>0</v>
      </c>
      <c r="QJ237" s="161">
        <f>(($F$37-$V$14)*($F$37-$AD$14))/(($Z$14-$V$14)*($Z$14-$AD$14))</f>
        <v>0</v>
      </c>
      <c r="QK237" s="161">
        <f>(($F$37-$V$14)*($F$37-$Z$14))/(($AD$14-$V$14)*($AD$14-$Z$14))</f>
        <v>1</v>
      </c>
      <c r="QL237" s="92">
        <f>QI237*$X$14+QJ237*$AB$14+QK237*$AF$14</f>
        <v>162.80000000000001</v>
      </c>
      <c r="QM237" s="16">
        <f>$V$14</f>
        <v>-210.54</v>
      </c>
      <c r="QN237" s="16">
        <f>$AF$14</f>
        <v>162.80000000000001</v>
      </c>
      <c r="QO237" s="167">
        <f t="shared" si="579"/>
        <v>0</v>
      </c>
      <c r="QP237" s="34"/>
      <c r="QQ237" s="159">
        <v>10</v>
      </c>
      <c r="QR237" s="162">
        <v>2</v>
      </c>
      <c r="QS237" s="309"/>
      <c r="QT237" s="12">
        <v>180</v>
      </c>
      <c r="QU237" s="161">
        <f>(($F$37-$AT$14)*($F$37-$AX$14))/(($AP$14-$AT$14)*($AP$14-$AX$14))</f>
        <v>0</v>
      </c>
      <c r="QV237" s="161">
        <f>(($F$37-$AP$14)*($F$37-$AX$14))/(($AT$14-$AP$14)*($AT$14-$AX$14))</f>
        <v>0</v>
      </c>
      <c r="QW237" s="161">
        <f>(($F$37-$AP$14)*($F$37-$AT$14))/(($AX$14-$AP$14)*($AX$14-$AT$14))</f>
        <v>1</v>
      </c>
      <c r="QX237" s="92">
        <f>QU237*$AR$14+QV237*$AV$14+QW237*$AZ$14</f>
        <v>59.41</v>
      </c>
      <c r="QY237" s="16">
        <f>$AP$14</f>
        <v>-18.22</v>
      </c>
      <c r="QZ237" s="16">
        <f>$AZ$14</f>
        <v>59.41</v>
      </c>
      <c r="RA237" s="167">
        <f t="shared" si="580"/>
        <v>0</v>
      </c>
    </row>
    <row r="238" spans="15:469"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QE238" s="159">
        <v>10</v>
      </c>
      <c r="QF238" s="162">
        <v>3</v>
      </c>
      <c r="QG238" s="309"/>
      <c r="QH238" s="12">
        <v>180</v>
      </c>
      <c r="QI238" s="161">
        <f>(($F$37-$Z$21)*($F$37-$AD$21))/(($V$21-$Z$21)*($V$21-$AD$21))</f>
        <v>0</v>
      </c>
      <c r="QJ238" s="161">
        <f>(($F$37-$V$21)*($F$37-$AD$21))/(($Z$21-$V$21)*($Z$21-$AD$21))</f>
        <v>0</v>
      </c>
      <c r="QK238" s="161">
        <f>(($F$37-$V$21)*($F$37-$Z$21))/(($AD$21-$V$21)*($AD$21-$Z$21))</f>
        <v>1</v>
      </c>
      <c r="QL238" s="92">
        <f>QI238*$X$21+QJ238*$AB$21+QK238*$AF$21</f>
        <v>-704.4</v>
      </c>
      <c r="QM238" s="16">
        <f>$V$21</f>
        <v>-210.54</v>
      </c>
      <c r="QN238" s="16">
        <f>$AF$21</f>
        <v>-704.4</v>
      </c>
      <c r="QO238" s="167">
        <f t="shared" si="579"/>
        <v>0</v>
      </c>
      <c r="QP238" s="34"/>
      <c r="QQ238" s="159">
        <v>10</v>
      </c>
      <c r="QR238" s="162">
        <v>3</v>
      </c>
      <c r="QS238" s="309"/>
      <c r="QT238" s="12">
        <v>180</v>
      </c>
      <c r="QU238" s="161">
        <f>(($F$37-$AT$21)*($F$37-$AX$21))/(($AP$21-$AT$21)*($AP$21-$AX$21))</f>
        <v>0</v>
      </c>
      <c r="QV238" s="161">
        <f>(($F$37-$AP$21)*($F$37-$AX$21))/(($AT$21-$AP$21)*($AT$21-$AX$21))</f>
        <v>0</v>
      </c>
      <c r="QW238" s="161">
        <f>(($F$37-$AP$21)*($F$37-$AT$21))/(($AX$21-$AP$21)*($AX$21-$AT$21))</f>
        <v>1</v>
      </c>
      <c r="QX238" s="92">
        <f>QU238*$AR$21+QV238*$AV$21+QW238*$AZ$21</f>
        <v>-772.52</v>
      </c>
      <c r="QY238" s="16">
        <f>$AP$21</f>
        <v>-18.22</v>
      </c>
      <c r="QZ238" s="16">
        <f>$AZ$21</f>
        <v>-772.52</v>
      </c>
      <c r="RA238" s="167">
        <f t="shared" si="580"/>
        <v>0</v>
      </c>
    </row>
    <row r="239" spans="15:469"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QE239" s="159">
        <v>10</v>
      </c>
      <c r="QF239" s="162">
        <v>4</v>
      </c>
      <c r="QG239" s="309"/>
      <c r="QH239" s="12">
        <v>180</v>
      </c>
      <c r="QI239" s="161">
        <f>(($F$37-$Z$28)*($F$37-$AD$28))/(($V$28-$Z$28)*($V$28-$AD$28))</f>
        <v>0</v>
      </c>
      <c r="QJ239" s="161">
        <f>(($F$37-$V$28)*($F$37-$AD$28))/(($Z$28-$V$28)*($Z$28-$AD$28))</f>
        <v>0</v>
      </c>
      <c r="QK239" s="161">
        <f>(($F$37-$V$28)*($F$37-$Z$28))/(($AD$28-$V$28)*($AD$28-$Z$28))</f>
        <v>1</v>
      </c>
      <c r="QL239" s="92">
        <f>QI239*$X$28+QJ239*$AB$28+QK239*$AF$28</f>
        <v>-704.4</v>
      </c>
      <c r="QM239" s="16">
        <f>$V$28</f>
        <v>562.66999999999996</v>
      </c>
      <c r="QN239" s="16">
        <f>$AF$28</f>
        <v>-704.4</v>
      </c>
      <c r="QO239" s="167">
        <f t="shared" si="579"/>
        <v>0</v>
      </c>
      <c r="QP239" s="34"/>
      <c r="QQ239" s="159">
        <v>10</v>
      </c>
      <c r="QR239" s="162">
        <v>4</v>
      </c>
      <c r="QS239" s="309"/>
      <c r="QT239" s="12">
        <v>180</v>
      </c>
      <c r="QU239" s="161">
        <f>(($F$37-$AT$28)*($F$37-$AX$28))/(($AP$28-$AT$28)*($AP$28-$AX$28))</f>
        <v>0</v>
      </c>
      <c r="QV239" s="161">
        <f>(($F$37-$AP$28)*($F$37-$AX$28))/(($AT$28-$AP$28)*($AT$28-$AX$28))</f>
        <v>0</v>
      </c>
      <c r="QW239" s="161">
        <f>(($F$37-$AP$28)*($F$37-$AT$28))/(($AX$28-$AP$28)*($AX$28-$AT$28))</f>
        <v>1</v>
      </c>
      <c r="QX239" s="92">
        <f>QU239*$AR$28+QV239*$AV$28+QW239*$AZ$28</f>
        <v>-772.52</v>
      </c>
      <c r="QY239" s="16">
        <f>$AP$28</f>
        <v>236.82</v>
      </c>
      <c r="QZ239" s="16">
        <f>$AZ$28</f>
        <v>-772.52</v>
      </c>
      <c r="RA239" s="167">
        <f t="shared" si="580"/>
        <v>0</v>
      </c>
    </row>
    <row r="240" spans="15:469" ht="15" customHeight="1"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QE240" s="159">
        <v>10</v>
      </c>
      <c r="QF240" s="162">
        <v>1</v>
      </c>
      <c r="QG240" s="304" t="s">
        <v>18</v>
      </c>
      <c r="QH240" s="12">
        <v>-60</v>
      </c>
      <c r="QI240" s="161">
        <f>(($F$37-$Z$8)*($F$37-$AD$8))/(($V$8-$Z$8)*($V$8-$AD$8))</f>
        <v>0</v>
      </c>
      <c r="QJ240" s="161">
        <f>(($F$37-$V$8)*($F$37-$AD$8))/(($Z$8-$V$8)*($Z$8-$AD$8))</f>
        <v>0</v>
      </c>
      <c r="QK240" s="161">
        <f>(($F$37-$V$8)*($F$37-$Z$8))/(($AD$8-$V$8)*($AD$8-$Z$8))</f>
        <v>1</v>
      </c>
      <c r="QL240" s="92">
        <f>QI240*$X$8+QJ240*$AB$8+QK240*$AF$8</f>
        <v>402.13</v>
      </c>
      <c r="QM240" s="16">
        <f>$V$8</f>
        <v>406.67</v>
      </c>
      <c r="QN240" s="16">
        <f>$AF$8</f>
        <v>402.13</v>
      </c>
      <c r="QO240" s="167">
        <f t="shared" si="579"/>
        <v>0</v>
      </c>
      <c r="QP240" s="34"/>
      <c r="QQ240" s="159">
        <v>10</v>
      </c>
      <c r="QR240" s="162">
        <v>1</v>
      </c>
      <c r="QS240" s="304" t="s">
        <v>18</v>
      </c>
      <c r="QT240" s="12">
        <v>-60</v>
      </c>
      <c r="QU240" s="161">
        <f>(($F$37-$AT$8)*($F$37-$AX$8))/(($AP$8-$AT$8)*($AP$8-$AX$8))</f>
        <v>0</v>
      </c>
      <c r="QV240" s="161">
        <f>(($F$37-$AP$8)*($F$37-$AX$8))/(($AT$8-$AP$8)*($AT$8-$AX$8))</f>
        <v>0</v>
      </c>
      <c r="QW240" s="161">
        <f>(($F$37-$AP$8)*($F$37-$AT$8))/(($AX$8-$AP$8)*($AX$8-$AT$8))</f>
        <v>1</v>
      </c>
      <c r="QX240" s="92">
        <f>QU240*$AR$8+QV240*$AV$8+QW240*$AZ$8</f>
        <v>415.98</v>
      </c>
      <c r="QY240" s="16">
        <f>$AP$8</f>
        <v>127.52</v>
      </c>
      <c r="QZ240" s="16">
        <f>$AZ$8</f>
        <v>415.98</v>
      </c>
      <c r="RA240" s="167">
        <f t="shared" si="580"/>
        <v>0</v>
      </c>
    </row>
    <row r="241" spans="15:469"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QE241" s="159">
        <v>10</v>
      </c>
      <c r="QF241" s="162">
        <v>2</v>
      </c>
      <c r="QG241" s="304"/>
      <c r="QH241" s="12">
        <v>-60</v>
      </c>
      <c r="QI241" s="161">
        <f>(($F$37-$Z$15)*($F$37-$AD$15))/(($V$15-$Z$15)*($V$15-$AD$15))</f>
        <v>0</v>
      </c>
      <c r="QJ241" s="161">
        <f>(($F$37-$V$15)*($F$37-$AD$15))/(($Z$15-$V$15)*($Z$15-$AD$15))</f>
        <v>0</v>
      </c>
      <c r="QK241" s="161">
        <f>(($F$37-$V$15)*($F$37-$Z$15))/(($AD$15-$V$15)*($AD$15-$Z$15))</f>
        <v>1</v>
      </c>
      <c r="QL241" s="92">
        <f>QI241*$X$15+QJ241*$AB$15+QK241*$AF$15</f>
        <v>402.13</v>
      </c>
      <c r="QM241" s="16">
        <f>$V$15</f>
        <v>-391.07</v>
      </c>
      <c r="QN241" s="16">
        <f>$AF$15</f>
        <v>402.13</v>
      </c>
      <c r="QO241" s="167">
        <f t="shared" si="579"/>
        <v>0</v>
      </c>
      <c r="QP241" s="34"/>
      <c r="QQ241" s="159">
        <v>10</v>
      </c>
      <c r="QR241" s="162">
        <v>2</v>
      </c>
      <c r="QS241" s="304"/>
      <c r="QT241" s="12">
        <v>-60</v>
      </c>
      <c r="QU241" s="161">
        <f>(($F$37-$AT$15)*($F$37-$AX$15))/(($AP$15-$AT$15)*($AP$15-$AX$15))</f>
        <v>0</v>
      </c>
      <c r="QV241" s="161">
        <f>(($F$37-$AP$15)*($F$37-$AX$15))/(($AT$15-$AP$15)*($AT$15-$AX$15))</f>
        <v>0</v>
      </c>
      <c r="QW241" s="161">
        <f>(($F$37-$AP$15)*($F$37-$AT$15))/(($AX$15-$AP$15)*($AX$15-$AT$15))</f>
        <v>1</v>
      </c>
      <c r="QX241" s="92">
        <f>QU241*$AR$15+QV241*$AV$15+QW241*$AZ$15</f>
        <v>415.98</v>
      </c>
      <c r="QY241" s="16">
        <f>$AP$15</f>
        <v>-127.52</v>
      </c>
      <c r="QZ241" s="16">
        <f>$AZ$15</f>
        <v>415.98</v>
      </c>
      <c r="RA241" s="167">
        <f t="shared" si="580"/>
        <v>0</v>
      </c>
    </row>
    <row r="242" spans="15:469"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QE242" s="159">
        <v>10</v>
      </c>
      <c r="QF242" s="162">
        <v>3</v>
      </c>
      <c r="QG242" s="304"/>
      <c r="QH242" s="12">
        <v>-60</v>
      </c>
      <c r="QI242" s="161">
        <f>(($F$37-$Z$22)*($F$37-$AD$22))/(($V$22-$Z$22)*($V$22-$AD$22))</f>
        <v>0</v>
      </c>
      <c r="QJ242" s="161">
        <f>(($F$37-$V$22)*($F$37-$AD$22))/(($Z$22-$V$22)*($Z$22-$AD$22))</f>
        <v>0</v>
      </c>
      <c r="QK242" s="161">
        <f>(($F$37-$V$22)*($F$37-$Z$22))/(($AD$22-$V$22)*($AD$22-$Z$22))</f>
        <v>1</v>
      </c>
      <c r="QL242" s="92">
        <f>QI242*$X$22+QJ242*$AB$22+QK242*$AF$22</f>
        <v>-495</v>
      </c>
      <c r="QM242" s="16">
        <f>$V$22</f>
        <v>-391.07</v>
      </c>
      <c r="QN242" s="16">
        <f>$AF$22</f>
        <v>-495</v>
      </c>
      <c r="QO242" s="167">
        <f t="shared" si="579"/>
        <v>0</v>
      </c>
      <c r="QP242" s="34"/>
      <c r="QQ242" s="159">
        <v>10</v>
      </c>
      <c r="QR242" s="162">
        <v>3</v>
      </c>
      <c r="QS242" s="304"/>
      <c r="QT242" s="12">
        <v>-60</v>
      </c>
      <c r="QU242" s="161">
        <f>(($F$37-$AT$22)*($F$37-$AX$22))/(($AP$22-$AT$22)*($AP$22-$AX$22))</f>
        <v>0</v>
      </c>
      <c r="QV242" s="161">
        <f>(($F$37-$AP$22)*($F$37-$AX$22))/(($AT$22-$AP$22)*($AT$22-$AX$22))</f>
        <v>0</v>
      </c>
      <c r="QW242" s="161">
        <f>(($F$37-$AP$22)*($F$37-$AT$22))/(($AX$22-$AP$22)*($AX$22-$AT$22))</f>
        <v>1</v>
      </c>
      <c r="QX242" s="92">
        <f>QU242*$AR$22+QV242*$AV$22+QW242*$AZ$22</f>
        <v>-415.95</v>
      </c>
      <c r="QY242" s="16">
        <f>$AP$22</f>
        <v>-127.52</v>
      </c>
      <c r="QZ242" s="16">
        <f>$AZ$22</f>
        <v>-415.95</v>
      </c>
      <c r="RA242" s="167">
        <f t="shared" si="580"/>
        <v>0</v>
      </c>
    </row>
    <row r="243" spans="15:469"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QE243" s="159">
        <v>10</v>
      </c>
      <c r="QF243" s="162">
        <v>4</v>
      </c>
      <c r="QG243" s="304"/>
      <c r="QH243" s="12">
        <v>-60</v>
      </c>
      <c r="QI243" s="161">
        <f>(($F$37-$Z$29)*($F$37-$AD$29))/(($V$29-$Z$29)*($V$29-$AD$29))</f>
        <v>0</v>
      </c>
      <c r="QJ243" s="161">
        <f>(($F$37-$V$29)*($F$37-$AD$29))/(($Z$29-$V$29)*($Z$29-$AD$29))</f>
        <v>0</v>
      </c>
      <c r="QK243" s="161">
        <f>(($F$37-$V$29)*($F$37-$Z$29))/(($AD$29-$V$29)*($AD$29-$Z$29))</f>
        <v>1</v>
      </c>
      <c r="QL243" s="92">
        <f>QI243*$X$29+QJ243*$AB$29+QK243*$AF$29</f>
        <v>-495</v>
      </c>
      <c r="QM243" s="16">
        <f>$V$29</f>
        <v>406.67</v>
      </c>
      <c r="QN243" s="16">
        <f>$AF$29</f>
        <v>-495</v>
      </c>
      <c r="QO243" s="167">
        <f t="shared" si="579"/>
        <v>0</v>
      </c>
      <c r="QP243" s="34"/>
      <c r="QQ243" s="159">
        <v>10</v>
      </c>
      <c r="QR243" s="162">
        <v>4</v>
      </c>
      <c r="QS243" s="304"/>
      <c r="QT243" s="12">
        <v>-60</v>
      </c>
      <c r="QU243" s="161">
        <f>(($F$37-$AT$29)*($F$37-$AX$29))/(($AP$29-$AT$29)*($AP$29-$AX$29))</f>
        <v>0</v>
      </c>
      <c r="QV243" s="161">
        <f>(($F$37-$AP$29)*($F$37-$AX$29))/(($AT$29-$AP$29)*($AT$29-$AX$29))</f>
        <v>0</v>
      </c>
      <c r="QW243" s="161">
        <f>(($F$37-$AP$29)*($F$37-$AT$29))/(($AX$29-$AP$29)*($AX$29-$AT$29))</f>
        <v>1</v>
      </c>
      <c r="QX243" s="92">
        <f>QU243*$AR$29+QV243*$AV$29+QW243*$AZ$29</f>
        <v>-415.95</v>
      </c>
      <c r="QY243" s="16">
        <f>$AP$29</f>
        <v>127.52</v>
      </c>
      <c r="QZ243" s="16">
        <f>$AZ$29</f>
        <v>-415.95</v>
      </c>
      <c r="RA243" s="167">
        <f t="shared" si="580"/>
        <v>0</v>
      </c>
    </row>
    <row r="244" spans="15:469" ht="15" customHeight="1"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QE244" s="159">
        <v>10</v>
      </c>
      <c r="QF244" s="162">
        <v>1</v>
      </c>
      <c r="QG244" s="305" t="s">
        <v>19</v>
      </c>
      <c r="QH244" s="12">
        <v>-120</v>
      </c>
      <c r="QI244" s="161">
        <f>(($F$37-$Z$9)*($F$37-$AD$9))/(($V$9-$Z$9)*($V$9-$AD$9))</f>
        <v>0</v>
      </c>
      <c r="QJ244" s="161">
        <f>(($F$37-$V$9)*($F$37-$AD$9))/(($Z$9-$V$9)*($Z$9-$AD$9))</f>
        <v>0</v>
      </c>
      <c r="QK244" s="161">
        <f>(($F$37-$V$9)*($F$37-$Z$9))/(($AD$9-$V$9)*($AD$9-$Z$9))</f>
        <v>1</v>
      </c>
      <c r="QL244" s="92">
        <f>QI244*$X$9+QJ244*$AB$9+QK244*$AF$9</f>
        <v>480</v>
      </c>
      <c r="QM244" s="16">
        <f>$V$9</f>
        <v>353.96</v>
      </c>
      <c r="QN244" s="16">
        <f>$AF$9</f>
        <v>480</v>
      </c>
      <c r="QO244" s="167">
        <f t="shared" si="579"/>
        <v>0</v>
      </c>
      <c r="QP244" s="34"/>
      <c r="QQ244" s="159">
        <v>10</v>
      </c>
      <c r="QR244" s="162">
        <v>1</v>
      </c>
      <c r="QS244" s="305" t="s">
        <v>19</v>
      </c>
      <c r="QT244" s="12">
        <v>-120</v>
      </c>
      <c r="QU244" s="161">
        <f>(($F$37-$AT$9)*($F$37-$AX$9))/(($AP$9-$AT$9)*($AP$9-$AX$9))</f>
        <v>0</v>
      </c>
      <c r="QV244" s="161">
        <f>(($F$37-$AP$9)*($F$37-$AX$9))/(($AT$9-$AP$9)*($AT$9-$AX$9))</f>
        <v>0</v>
      </c>
      <c r="QW244" s="161">
        <f>(($F$37-$AP$9)*($F$37-$AT$9))/(($AX$9-$AP$9)*($AX$9-$AT$9))</f>
        <v>1</v>
      </c>
      <c r="QX244" s="92">
        <f>QU244*$AR$9+QV244*$AV$9+QW244*$AZ$9</f>
        <v>534.82000000000005</v>
      </c>
      <c r="QY244" s="16">
        <f>$AP$9</f>
        <v>91.09</v>
      </c>
      <c r="QZ244" s="16">
        <f>$AZ$9</f>
        <v>534.82000000000005</v>
      </c>
      <c r="RA244" s="167">
        <f t="shared" si="580"/>
        <v>0</v>
      </c>
    </row>
    <row r="245" spans="15:469"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QE245" s="159">
        <v>10</v>
      </c>
      <c r="QF245" s="162">
        <v>2</v>
      </c>
      <c r="QG245" s="305"/>
      <c r="QH245" s="12">
        <v>-120</v>
      </c>
      <c r="QI245" s="161">
        <f>(($F$37-$Z$16)*($F$37-$AD$16))/(($V$16-$Z$16)*($V$16-$AD$16))</f>
        <v>0</v>
      </c>
      <c r="QJ245" s="161">
        <f>(($F$37-$V$16)*($F$37-$AD$16))/(($Z$16-$V$16)*($Z$16-$AD$16))</f>
        <v>0</v>
      </c>
      <c r="QK245" s="161">
        <f>(($F$37-$V$16)*($F$37-$Z$16))/(($AD$16-$V$16)*($AD$16-$Z$16))</f>
        <v>1</v>
      </c>
      <c r="QL245" s="92">
        <f>QI245*$X$16+QJ245*$AB$16+QK245*$AF$16</f>
        <v>480</v>
      </c>
      <c r="QM245" s="16">
        <f>$V$16</f>
        <v>-443.33</v>
      </c>
      <c r="QN245" s="16">
        <f>$AF$16</f>
        <v>480</v>
      </c>
      <c r="QO245" s="167">
        <f t="shared" si="579"/>
        <v>0</v>
      </c>
      <c r="QP245" s="34"/>
      <c r="QQ245" s="159">
        <v>10</v>
      </c>
      <c r="QR245" s="162">
        <v>2</v>
      </c>
      <c r="QS245" s="305"/>
      <c r="QT245" s="12">
        <v>-120</v>
      </c>
      <c r="QU245" s="161">
        <f>(($F$37-$AT$16)*($F$37-$AX$16))/(($AP$16-$AT$16)*($AP$16-$AX$16))</f>
        <v>0</v>
      </c>
      <c r="QV245" s="161">
        <f>(($F$37-$AP$16)*($F$37-$AX$16))/(($AT$16-$AP$16)*($AT$16-$AX$16))</f>
        <v>0</v>
      </c>
      <c r="QW245" s="161">
        <f>(($F$37-$AP$16)*($F$37-$AT$16))/(($AX$16-$AP$16)*($AX$16-$AT$16))</f>
        <v>1</v>
      </c>
      <c r="QX245" s="92">
        <f>QU245*$AR$16+QV245*$AV$16+QW245*$AZ$16</f>
        <v>534.82000000000005</v>
      </c>
      <c r="QY245" s="16">
        <f>$AP$16</f>
        <v>-163.95</v>
      </c>
      <c r="QZ245" s="16">
        <f>$AZ$16</f>
        <v>534.82000000000005</v>
      </c>
      <c r="RA245" s="167">
        <f t="shared" si="580"/>
        <v>0</v>
      </c>
    </row>
    <row r="246" spans="15:469"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QE246" s="159">
        <v>10</v>
      </c>
      <c r="QF246" s="162">
        <v>3</v>
      </c>
      <c r="QG246" s="305"/>
      <c r="QH246" s="12">
        <v>-120</v>
      </c>
      <c r="QI246" s="161">
        <f>(($F$37-$Z$23)*($F$37-$AD$23))/(($V$23-$Z$23)*($V$23-$AD$23))</f>
        <v>0</v>
      </c>
      <c r="QJ246" s="161">
        <f>(($F$37-$V$23)*($F$37-$AD$23))/(($Z$23-$V$23)*($Z$23-$AD$23))</f>
        <v>0</v>
      </c>
      <c r="QK246" s="161">
        <f>(($F$37-$V$23)*($F$37-$Z$23))/(($AD$23-$V$23)*($AD$23-$Z$23))</f>
        <v>1</v>
      </c>
      <c r="QL246" s="92">
        <f>QI246*$X$23+QJ246*$AB$23+QK246*$AF$23</f>
        <v>-391.42</v>
      </c>
      <c r="QM246" s="16">
        <f>$V$23</f>
        <v>-443.33</v>
      </c>
      <c r="QN246" s="16">
        <f>$AF$23</f>
        <v>-391.42</v>
      </c>
      <c r="QO246" s="167">
        <f t="shared" si="579"/>
        <v>0</v>
      </c>
      <c r="QP246" s="34"/>
      <c r="QQ246" s="159">
        <v>10</v>
      </c>
      <c r="QR246" s="162">
        <v>3</v>
      </c>
      <c r="QS246" s="305"/>
      <c r="QT246" s="12">
        <v>-120</v>
      </c>
      <c r="QU246" s="161">
        <f>(($F$37-$AT$23)*($F$37-$AX$23))/(($AP$23-$AT$23)*($AP$23-$AX$23))</f>
        <v>0</v>
      </c>
      <c r="QV246" s="161">
        <f>(($F$37-$AP$23)*($F$37-$AX$23))/(($AT$23-$AP$23)*($AT$23-$AX$23))</f>
        <v>0</v>
      </c>
      <c r="QW246" s="161">
        <f>(($F$37-$AP$23)*($F$37-$AT$23))/(($AX$23-$AP$23)*($AX$23-$AT$23))</f>
        <v>1</v>
      </c>
      <c r="QX246" s="92">
        <f>QU246*$AR$23+QV246*$AV$23+QW246*$AZ$23</f>
        <v>-297.12</v>
      </c>
      <c r="QY246" s="16">
        <f>$AP$23</f>
        <v>-163.95</v>
      </c>
      <c r="QZ246" s="16">
        <f>$AZ$23</f>
        <v>-297.12</v>
      </c>
      <c r="RA246" s="167">
        <f t="shared" si="580"/>
        <v>0</v>
      </c>
    </row>
    <row r="247" spans="15:469"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QE247" s="159">
        <v>10</v>
      </c>
      <c r="QF247" s="162">
        <v>4</v>
      </c>
      <c r="QG247" s="305"/>
      <c r="QH247" s="12">
        <v>-120</v>
      </c>
      <c r="QI247" s="161">
        <f>(($F$37-$Z$30)*($F$37-$AD$30))/(($V$30-$Z$30)*($V$30-$AD$30))</f>
        <v>0</v>
      </c>
      <c r="QJ247" s="161">
        <f>(($F$37-$V$30)*($F$37-$AD$30))/(($Z$30-$V$30)*($Z$30-$AD$30))</f>
        <v>0</v>
      </c>
      <c r="QK247" s="161">
        <f>(($F$37-$V$30)*($F$37-$Z$30))/(($AD$30-$V$30)*($AD$30-$Z$30))</f>
        <v>1</v>
      </c>
      <c r="QL247" s="92">
        <f>QI247*$X$30+QJ247*$AB$30+QK247*$AF$30</f>
        <v>-391.42</v>
      </c>
      <c r="QM247" s="16">
        <f>$V$30</f>
        <v>353.96</v>
      </c>
      <c r="QN247" s="16">
        <f>$AF$30</f>
        <v>-391.42</v>
      </c>
      <c r="QO247" s="167">
        <f t="shared" si="579"/>
        <v>0</v>
      </c>
      <c r="QP247" s="34"/>
      <c r="QQ247" s="159">
        <v>10</v>
      </c>
      <c r="QR247" s="162">
        <v>4</v>
      </c>
      <c r="QS247" s="305"/>
      <c r="QT247" s="12">
        <v>-120</v>
      </c>
      <c r="QU247" s="161">
        <f>(($F$37-$AT$30)*($F$37-$AX$30))/(($AP$30-$AT$30)*($AP$30-$AX$30))</f>
        <v>0</v>
      </c>
      <c r="QV247" s="161">
        <f>(($F$37-$AP$30)*($F$37-$AX$30))/(($AT$30-$AP$30)*($AT$30-$AX$30))</f>
        <v>0</v>
      </c>
      <c r="QW247" s="161">
        <f>(($F$37-$AP$30)*($F$37-$AT$30))/(($AX$30-$AP$30)*($AX$30-$AT$30))</f>
        <v>1</v>
      </c>
      <c r="QX247" s="92">
        <f>QU247*$AR$30+QV247*$AV$30+QW247*$AZ$30</f>
        <v>-297.12</v>
      </c>
      <c r="QY247" s="16">
        <f>$AP$30</f>
        <v>91.09</v>
      </c>
      <c r="QZ247" s="16">
        <f>$AZ$30</f>
        <v>-297.12</v>
      </c>
      <c r="RA247" s="167">
        <f t="shared" si="580"/>
        <v>0</v>
      </c>
    </row>
    <row r="248" spans="15:469" ht="15" customHeight="1"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QE248" s="159">
        <v>10</v>
      </c>
      <c r="QF248" s="162">
        <v>1</v>
      </c>
      <c r="QG248" s="306" t="s">
        <v>20</v>
      </c>
      <c r="QH248" s="12">
        <v>-180</v>
      </c>
      <c r="QI248" s="161">
        <f>(($F$37-$Z$10)*($F$37-$AD$10))/(($V$10-$Z$10)*($V$10-$AD$10))</f>
        <v>0</v>
      </c>
      <c r="QJ248" s="161">
        <f>(($F$37-$V$10)*($F$37-$AD$10))/(($Z$10-$V$10)*($Z$10-$AD$10))</f>
        <v>0</v>
      </c>
      <c r="QK248" s="161">
        <f>(($F$37-$V$10)*($F$37-$Z$10))/(($AD$10-$V$10)*($AD$10-$Z$10))</f>
        <v>1</v>
      </c>
      <c r="QL248" s="92">
        <f>QI248*$X$10+QJ248*$AB$10+QK248*$AF$10</f>
        <v>556.07000000000005</v>
      </c>
      <c r="QM248" s="16">
        <f>$V$10</f>
        <v>301.67</v>
      </c>
      <c r="QN248" s="16">
        <f>$AF$10</f>
        <v>556.07000000000005</v>
      </c>
      <c r="QO248" s="167">
        <f t="shared" si="579"/>
        <v>0</v>
      </c>
      <c r="QP248" s="34"/>
      <c r="QQ248" s="159">
        <v>10</v>
      </c>
      <c r="QR248" s="162">
        <v>1</v>
      </c>
      <c r="QS248" s="306" t="s">
        <v>20</v>
      </c>
      <c r="QT248" s="12">
        <v>-180</v>
      </c>
      <c r="QU248" s="161">
        <f>(($F$37-$AT$10)*($F$37-$AX$10))/(($AP$10-$AT$10)*($AP$10-$AX$10))</f>
        <v>0</v>
      </c>
      <c r="QV248" s="161">
        <f>(($F$37-$AP$10)*($F$37-$AX$10))/(($AT$10-$AP$10)*($AT$10-$AX$10))</f>
        <v>0</v>
      </c>
      <c r="QW248" s="161">
        <f>(($F$37-$AP$10)*($F$37-$AT$10))/(($AX$10-$AP$10)*($AX$10-$AT$10))</f>
        <v>1</v>
      </c>
      <c r="QX248" s="92">
        <f>QU248*$AR$10+QV248*$AV$10+QW248*$AZ$10</f>
        <v>653.67999999999995</v>
      </c>
      <c r="QY248" s="16">
        <f>$AP$10</f>
        <v>54.65</v>
      </c>
      <c r="QZ248" s="16">
        <f>$AZ$10</f>
        <v>653.67999999999995</v>
      </c>
      <c r="RA248" s="167">
        <f t="shared" si="580"/>
        <v>0</v>
      </c>
    </row>
    <row r="249" spans="15:469"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QE249" s="159">
        <v>10</v>
      </c>
      <c r="QF249" s="162">
        <v>2</v>
      </c>
      <c r="QG249" s="306"/>
      <c r="QH249" s="12">
        <v>-180</v>
      </c>
      <c r="QI249" s="161">
        <f>(($F$37-$Z$17)*($F$37-$AD$17))/(($V$17-$Z$17)*($V$17-$AD$17))</f>
        <v>0</v>
      </c>
      <c r="QJ249" s="161">
        <f>(($F$37-$V$17)*($F$37-$AD$17))/(($Z$17-$V$17)*($Z$17-$AD$17))</f>
        <v>0</v>
      </c>
      <c r="QK249" s="161">
        <f>(($F$37-$V$17)*($F$37-$Z$17))/(($AD$17-$V$17)*($AD$17-$Z$17))</f>
        <v>1</v>
      </c>
      <c r="QL249" s="92">
        <f>QI249*$X$17+QJ249*$AB$17+QK249*$AF$17</f>
        <v>556.07000000000005</v>
      </c>
      <c r="QM249" s="16">
        <f>$V$17</f>
        <v>-495.6</v>
      </c>
      <c r="QN249" s="16">
        <f>$AF$17</f>
        <v>556.07000000000005</v>
      </c>
      <c r="QO249" s="167">
        <f t="shared" si="579"/>
        <v>0</v>
      </c>
      <c r="QP249" s="34"/>
      <c r="QQ249" s="159">
        <v>10</v>
      </c>
      <c r="QR249" s="162">
        <v>2</v>
      </c>
      <c r="QS249" s="306"/>
      <c r="QT249" s="12">
        <v>-180</v>
      </c>
      <c r="QU249" s="161">
        <f>(($F$37-$AT$17)*($F$37-$AX$17))/(($AP$17-$AT$17)*($AP$17-$AX$17))</f>
        <v>0</v>
      </c>
      <c r="QV249" s="161">
        <f>(($F$37-$AP$17)*($F$37-$AX$17))/(($AT$17-$AP$17)*($AT$17-$AX$17))</f>
        <v>0</v>
      </c>
      <c r="QW249" s="161">
        <f>(($F$37-$AP$17)*($F$37-$AT$17))/(($AX$17-$AP$17)*($AX$17-$AT$17))</f>
        <v>1</v>
      </c>
      <c r="QX249" s="92">
        <f>QU249*$AR$17+QV249*$AV$17+QW249*$AZ$17</f>
        <v>653.67999999999995</v>
      </c>
      <c r="QY249" s="16">
        <f>$AP$17</f>
        <v>-200.39</v>
      </c>
      <c r="QZ249" s="16">
        <f>$AZ$17</f>
        <v>653.67999999999995</v>
      </c>
      <c r="RA249" s="167">
        <f t="shared" si="580"/>
        <v>0</v>
      </c>
    </row>
    <row r="250" spans="15:469"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QE250" s="159">
        <v>10</v>
      </c>
      <c r="QF250" s="162">
        <v>3</v>
      </c>
      <c r="QG250" s="306"/>
      <c r="QH250" s="12">
        <v>-180</v>
      </c>
      <c r="QI250" s="161">
        <f>(($F$37-$Z$24)*($F$37-$AD$24))/(($V$24-$Z$24)*($V$24-$AD$24))</f>
        <v>0</v>
      </c>
      <c r="QJ250" s="161">
        <f>(($F$37-$V$24)*($F$37-$AD$24))/(($Z$24-$V$24)*($Z$24-$AD$24))</f>
        <v>0</v>
      </c>
      <c r="QK250" s="161">
        <f>(($F$37-$V$24)*($F$37-$Z$24))/(($AD$24-$V$24)*($AD$24-$Z$24))</f>
        <v>1</v>
      </c>
      <c r="QL250" s="92">
        <f>QI250*$X$24+QJ250*$AB$24+QK250*$AF$24</f>
        <v>-289.33</v>
      </c>
      <c r="QM250" s="16">
        <f>$V$24</f>
        <v>-495.6</v>
      </c>
      <c r="QN250" s="16">
        <f>$AF$24</f>
        <v>-289.33</v>
      </c>
      <c r="QO250" s="167">
        <f t="shared" si="579"/>
        <v>0</v>
      </c>
      <c r="QP250" s="34"/>
      <c r="QQ250" s="159">
        <v>10</v>
      </c>
      <c r="QR250" s="162">
        <v>3</v>
      </c>
      <c r="QS250" s="306"/>
      <c r="QT250" s="12">
        <v>-180</v>
      </c>
      <c r="QU250" s="161">
        <f>(($F$37-$AT$24)*($F$37-$AX$24))/(($AP$24-$AT$24)*($AP$24-$AX$24))</f>
        <v>0</v>
      </c>
      <c r="QV250" s="161">
        <f>(($F$37-$AP$24)*($F$37-$AX$24))/(($AT$24-$AP$24)*($AT$24-$AX$24))</f>
        <v>0</v>
      </c>
      <c r="QW250" s="161">
        <f>(($F$37-$AP$24)*($F$37-$AT$24))/(($AX$24-$AP$24)*($AX$24-$AT$24))</f>
        <v>1</v>
      </c>
      <c r="QX250" s="92">
        <f>QU250*$AR$24+QV250*$AV$24+QW250*$AZ$24</f>
        <v>-178.26</v>
      </c>
      <c r="QY250" s="16">
        <f>$AP$24</f>
        <v>-200.39</v>
      </c>
      <c r="QZ250" s="16">
        <f>$AZ$24</f>
        <v>-178.26</v>
      </c>
      <c r="RA250" s="167">
        <f t="shared" si="580"/>
        <v>0</v>
      </c>
    </row>
    <row r="251" spans="15:469"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QE251" s="159">
        <v>10</v>
      </c>
      <c r="QF251" s="162">
        <v>4</v>
      </c>
      <c r="QG251" s="306"/>
      <c r="QH251" s="12">
        <v>-180</v>
      </c>
      <c r="QI251" s="161">
        <f>(($F$37-$Z$31)*($F$37-$AD$31))/(($V$31-$Z$31)*($V$31-$AD$31))</f>
        <v>0</v>
      </c>
      <c r="QJ251" s="161">
        <f>(($F$37-$V$31)*($F$37-$AD$31))/(($Z$31-$V$31)*($Z$31-$AD$31))</f>
        <v>0</v>
      </c>
      <c r="QK251" s="161">
        <f>(($F$37-$V$31)*($F$37-$Z$31))/(($AD$31-$V$31)*($AD$31-$Z$31))</f>
        <v>1</v>
      </c>
      <c r="QL251" s="92">
        <f>QI251*$X$31+QJ251*$AB$31+QK251*$AF$31</f>
        <v>-289.33</v>
      </c>
      <c r="QM251" s="16">
        <f>$V$31</f>
        <v>301.67</v>
      </c>
      <c r="QN251" s="16">
        <f>$AF$31</f>
        <v>-289.33</v>
      </c>
      <c r="QO251" s="167">
        <f t="shared" si="579"/>
        <v>0</v>
      </c>
      <c r="QP251" s="34"/>
      <c r="QQ251" s="159">
        <v>10</v>
      </c>
      <c r="QR251" s="162">
        <v>4</v>
      </c>
      <c r="QS251" s="306"/>
      <c r="QT251" s="12">
        <v>-180</v>
      </c>
      <c r="QU251" s="161">
        <f>(($F$37-$AT$31)*($F$37-$AX$31))/(($AP$31-$AT$31)*($AP$31-$AX$31))</f>
        <v>0</v>
      </c>
      <c r="QV251" s="161">
        <f>(($F$37-$AP$31)*($F$37-$AX$31))/(($AT$31-$AP$31)*($AT$31-$AX$31))</f>
        <v>0</v>
      </c>
      <c r="QW251" s="161">
        <f>(($F$37-$AP$31)*($F$37-$AT$31))/(($AX$31-$AP$31)*($AX$31-$AT$31))</f>
        <v>1</v>
      </c>
      <c r="QX251" s="92">
        <f>QU251*$AR$31+QV251*$AV$31+QW251*$AZ$31</f>
        <v>-178.26</v>
      </c>
      <c r="QY251" s="16">
        <f>$AP$31</f>
        <v>54.65</v>
      </c>
      <c r="QZ251" s="16">
        <f>$AZ$31</f>
        <v>-178.26</v>
      </c>
      <c r="RA251" s="167">
        <f t="shared" si="580"/>
        <v>0</v>
      </c>
    </row>
    <row r="252" spans="15:469" ht="15" customHeight="1"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QE252" s="159">
        <v>10</v>
      </c>
      <c r="QF252" s="162">
        <v>1</v>
      </c>
      <c r="QG252" s="307" t="s">
        <v>21</v>
      </c>
      <c r="QH252" s="12">
        <v>0</v>
      </c>
      <c r="QI252" s="161">
        <f>(($F$37-$Z$11)*($F$37-$AD$11))/(($V$11-$Z$11)*($V$11-$AD$11))</f>
        <v>0</v>
      </c>
      <c r="QJ252" s="161">
        <f>(($F$37-$V$11)*($F$37-$AD$11))/(($Z$11-$V$11)*($Z$11-$AD$11))</f>
        <v>0</v>
      </c>
      <c r="QK252" s="161">
        <f>(($F$37-$V$11)*($F$37-$Z$11))/(($AD$11-$V$11)*($AD$11-$Z$11))</f>
        <v>1</v>
      </c>
      <c r="QL252" s="92">
        <f>QI252*$X$11+QJ252*$AB$11+QK252*$AF$11</f>
        <v>631.37</v>
      </c>
      <c r="QM252" s="16">
        <f>$V$11</f>
        <v>249</v>
      </c>
      <c r="QN252" s="16">
        <f>$AF$11</f>
        <v>631.37</v>
      </c>
      <c r="QO252" s="167">
        <f t="shared" si="579"/>
        <v>0</v>
      </c>
      <c r="QP252" s="34"/>
      <c r="QQ252" s="159">
        <v>10</v>
      </c>
      <c r="QR252" s="162">
        <v>1</v>
      </c>
      <c r="QS252" s="307" t="s">
        <v>21</v>
      </c>
      <c r="QT252" s="12">
        <v>0</v>
      </c>
      <c r="QU252" s="161">
        <f>(($F$37-$AT$11)*($F$37-$AX$11))/(($AP$11-$AT$11)*($AP$11-$AX$11))</f>
        <v>0</v>
      </c>
      <c r="QV252" s="161">
        <f>(($F$37-$AP$11)*($F$37-$AX$11))/(($AT$11-$AP$11)*($AT$11-$AX$11))</f>
        <v>0</v>
      </c>
      <c r="QW252" s="161">
        <f>(($F$37-$AP$11)*($F$37-$AT$11))/(($AX$11-$AP$11)*($AX$11-$AT$11))</f>
        <v>1</v>
      </c>
      <c r="QX252" s="92">
        <f>QU252*$AR$11+QV252*$AV$11+QW252*$AZ$11</f>
        <v>772.52</v>
      </c>
      <c r="QY252" s="16">
        <f>$AP$11</f>
        <v>18.22</v>
      </c>
      <c r="QZ252" s="16">
        <f>$AZ$11</f>
        <v>772.52</v>
      </c>
      <c r="RA252" s="167">
        <f t="shared" si="580"/>
        <v>0</v>
      </c>
    </row>
    <row r="253" spans="15:469"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QE253" s="159">
        <v>10</v>
      </c>
      <c r="QF253" s="162">
        <v>2</v>
      </c>
      <c r="QG253" s="307"/>
      <c r="QH253" s="12">
        <v>0</v>
      </c>
      <c r="QI253" s="161">
        <f>(($F$37-$Z$18)*($F$37-$AD$18))/(($V$18-$Z$18)*($V$18-$AD$18))</f>
        <v>0</v>
      </c>
      <c r="QJ253" s="161">
        <f>(($F$37-$V$18)*($F$37-$AD$18))/(($Z$18-$V$18)*($Z$18-$AD$18))</f>
        <v>0</v>
      </c>
      <c r="QK253" s="161">
        <f>(($F$37-$V$18)*($F$37-$Z$18))/(($AD$18-$V$18)*($AD$18-$Z$18))</f>
        <v>1</v>
      </c>
      <c r="QL253" s="92">
        <f>QI253*$X$18+QJ253*$AB$18+QK253*$AF$18</f>
        <v>631.37</v>
      </c>
      <c r="QM253" s="16">
        <f>$V$18</f>
        <v>-548.08000000000004</v>
      </c>
      <c r="QN253" s="16">
        <f>$AF$18</f>
        <v>631.37</v>
      </c>
      <c r="QO253" s="167">
        <f t="shared" si="579"/>
        <v>0</v>
      </c>
      <c r="QP253" s="34"/>
      <c r="QQ253" s="159">
        <v>10</v>
      </c>
      <c r="QR253" s="162">
        <v>2</v>
      </c>
      <c r="QS253" s="307"/>
      <c r="QT253" s="12">
        <v>0</v>
      </c>
      <c r="QU253" s="161">
        <f>(($F$37-$AT$18)*($F$37-$AX$18))/(($AP$18-$AT$18)*($AP$18-$AX$18))</f>
        <v>0</v>
      </c>
      <c r="QV253" s="161">
        <f>(($F$37-$AP$18)*($F$37-$AX$18))/(($AT$18-$AP$18)*($AT$18-$AX$18))</f>
        <v>0</v>
      </c>
      <c r="QW253" s="161">
        <f>(($F$37-$AP$18)*($F$37-$AT$18))/(($AX$18-$AP$18)*($AX$18-$AT$18))</f>
        <v>1</v>
      </c>
      <c r="QX253" s="92">
        <f>QU253*$AR$18+QV253*$AV$18+QW253*$AZ$18</f>
        <v>772.52</v>
      </c>
      <c r="QY253" s="16">
        <f>$AP$18</f>
        <v>-236.82</v>
      </c>
      <c r="QZ253" s="16">
        <f>$AZ$18</f>
        <v>772.52</v>
      </c>
      <c r="RA253" s="167">
        <f t="shared" si="580"/>
        <v>0</v>
      </c>
    </row>
    <row r="254" spans="15:469"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QE254" s="159">
        <v>10</v>
      </c>
      <c r="QF254" s="162">
        <v>3</v>
      </c>
      <c r="QG254" s="307"/>
      <c r="QH254" s="16">
        <v>0</v>
      </c>
      <c r="QI254" s="161">
        <f>(($F$37-$Z$25)*($F$37-$AD$25))/(($V$25-$Z$25)*($V$25-$AD$25))</f>
        <v>0</v>
      </c>
      <c r="QJ254" s="161">
        <f>(($F$37-$V$25)*($F$37-$AD$25))/(($Z$25-$V$25)*($Z$25-$AD$25))</f>
        <v>0</v>
      </c>
      <c r="QK254" s="161">
        <f>(($F$37-$V$25)*($F$37-$Z$25))/(($AD$25-$V$25)*($AD$25-$Z$25))</f>
        <v>1</v>
      </c>
      <c r="QL254" s="92">
        <f>QI254*$X$25+QJ254*$AB$25+QK254*$AF$25</f>
        <v>-186.91</v>
      </c>
      <c r="QM254" s="16">
        <f>$V$25</f>
        <v>-548.08000000000004</v>
      </c>
      <c r="QN254" s="16">
        <f>$AF$25</f>
        <v>-186.91</v>
      </c>
      <c r="QO254" s="167">
        <f t="shared" si="579"/>
        <v>0</v>
      </c>
      <c r="QP254" s="34"/>
      <c r="QQ254" s="159">
        <v>10</v>
      </c>
      <c r="QR254" s="162">
        <v>3</v>
      </c>
      <c r="QS254" s="307"/>
      <c r="QT254" s="16">
        <v>0</v>
      </c>
      <c r="QU254" s="161">
        <f>(($F$37-$AT$25)*($F$37-$AX$25))/(($AP$25-$AT$25)*($AP$25-$AX$25))</f>
        <v>0</v>
      </c>
      <c r="QV254" s="161">
        <f>(($F$37-$AP$25)*($F$37-$AX$25))/(($AT$25-$AP$25)*($AT$25-$AX$25))</f>
        <v>0</v>
      </c>
      <c r="QW254" s="161">
        <f>(($F$37-$AP$25)*($F$37-$AT$25))/(($AX$25-$AP$25)*($AX$25-$AT$25))</f>
        <v>1</v>
      </c>
      <c r="QX254" s="92">
        <f>QU254*$AR$25+QV254*$AV$25+QW254*$AZ$25</f>
        <v>-59.44</v>
      </c>
      <c r="QY254" s="16">
        <f>$AP$25</f>
        <v>-236.82</v>
      </c>
      <c r="QZ254" s="16">
        <f>$AZ$25</f>
        <v>-59.44</v>
      </c>
      <c r="RA254" s="167">
        <f t="shared" si="580"/>
        <v>0</v>
      </c>
    </row>
    <row r="255" spans="15:469"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QE255" s="184">
        <v>10</v>
      </c>
      <c r="QF255" s="185">
        <v>4</v>
      </c>
      <c r="QG255" s="308"/>
      <c r="QH255" s="186">
        <v>0</v>
      </c>
      <c r="QI255" s="187">
        <f>(($F$37-$Z$32)*($F$37-$AD$32))/(($V$32-$Z$32)*($V$32-$AD$32))</f>
        <v>0</v>
      </c>
      <c r="QJ255" s="187">
        <f>(($F$37-$V$32)*($F$37-$AD$32))/(($Z$32-$V$32)*($Z$32-$AD$32))</f>
        <v>0</v>
      </c>
      <c r="QK255" s="187">
        <f>(($F$37-$V$32)*($F$37-$Z$32))/(($AD$32-$V$32)*($AD$32-$Z$32))</f>
        <v>1</v>
      </c>
      <c r="QL255" s="97">
        <f>QI255*$X$31+QJ255*$AB$31+QK255*$AF$32</f>
        <v>-186.91</v>
      </c>
      <c r="QM255" s="186">
        <f>$V$32</f>
        <v>249</v>
      </c>
      <c r="QN255" s="186">
        <f>$AF$32</f>
        <v>-186.91</v>
      </c>
      <c r="QO255" s="188">
        <f t="shared" si="579"/>
        <v>0</v>
      </c>
      <c r="QP255" s="34"/>
      <c r="QQ255" s="184">
        <v>10</v>
      </c>
      <c r="QR255" s="185">
        <v>4</v>
      </c>
      <c r="QS255" s="308"/>
      <c r="QT255" s="186">
        <v>0</v>
      </c>
      <c r="QU255" s="187">
        <f>(($F$37-$AT$32)*($F$37-$AX$32))/(($AP$32-$AT$32)*($AP$32-$AX$32))</f>
        <v>0</v>
      </c>
      <c r="QV255" s="187">
        <f>(($F$37-$AP$32)*($F$37-$AX$32))/(($AT$32-$AP$32)*($AT$32-$AX$32))</f>
        <v>0</v>
      </c>
      <c r="QW255" s="187">
        <f>(($F$37-$AP$32)*($F$37-$AT$32))/(($AX$32-$AP$32)*($AX$32-$AT$32))</f>
        <v>1</v>
      </c>
      <c r="QX255" s="97">
        <f>QU255*$AR$31+QV255*$AV$31+QW255*$AZ$32</f>
        <v>-59.44</v>
      </c>
      <c r="QY255" s="186">
        <f>$AP$32</f>
        <v>18.22</v>
      </c>
      <c r="QZ255" s="186">
        <f>$AZ$32</f>
        <v>-59.44</v>
      </c>
      <c r="RA255" s="188">
        <f t="shared" si="580"/>
        <v>0</v>
      </c>
    </row>
    <row r="256" spans="15:469" ht="15" customHeight="1"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QE256" s="191">
        <v>11</v>
      </c>
      <c r="QF256" s="192">
        <v>1</v>
      </c>
      <c r="QG256" s="295" t="s">
        <v>13</v>
      </c>
      <c r="QH256" s="15">
        <v>60</v>
      </c>
      <c r="QI256" s="193">
        <f>(($F$40-$Z$5)*($F$40-$AD$5))/(($V$5-$Z$5)*($V$5-$AD$5))</f>
        <v>0</v>
      </c>
      <c r="QJ256" s="193">
        <f>(($F$40-$V$5)*($F$40-$AD$5))/(($Z$5-$V$5)*($Z$5-$AD$5))</f>
        <v>0</v>
      </c>
      <c r="QK256" s="193">
        <f>(($F$40-$V$5)*($F$40-$Z$5))/(($AD$5-$V$5)*($AD$5-$Z$5))</f>
        <v>1</v>
      </c>
      <c r="QL256" s="98">
        <f>QI256*$X$5+QJ256*$AB$5+QK256*$AF$5</f>
        <v>326</v>
      </c>
      <c r="QM256" s="194">
        <f>$V$5</f>
        <v>458.5</v>
      </c>
      <c r="QN256" s="194">
        <f>$AF$5</f>
        <v>326</v>
      </c>
      <c r="QO256" s="195">
        <f t="shared" ref="QO256:QO283" si="581">ABS($F$41/QL256)</f>
        <v>0</v>
      </c>
      <c r="QP256" s="34"/>
      <c r="QQ256" s="191">
        <v>11</v>
      </c>
      <c r="QR256" s="192">
        <v>1</v>
      </c>
      <c r="QS256" s="295" t="s">
        <v>13</v>
      </c>
      <c r="QT256" s="15">
        <v>60</v>
      </c>
      <c r="QU256" s="193">
        <f>(($F$40-$AT$5)*($F$40-$AX$5))/(($AP$5-$AT$5)*($AP$5-$AX$5))</f>
        <v>0</v>
      </c>
      <c r="QV256" s="193">
        <f>(($F$40-$AP$5)*($F$40-$AX$5))/(($AT$5-$AP$5)*($AT$5-$AX$5))</f>
        <v>0</v>
      </c>
      <c r="QW256" s="193">
        <f>(($F$40-$AP$5)*($F$40-$AT$5))/(($AX$5-$AP$5)*($AX$5-$AT$5))</f>
        <v>1</v>
      </c>
      <c r="QX256" s="98">
        <f>QU256*$AR$5+QV256*$AV$5+QW256*$AZ$5</f>
        <v>297.12</v>
      </c>
      <c r="QY256" s="194">
        <f>$AP$5</f>
        <v>163.95</v>
      </c>
      <c r="QZ256" s="194">
        <f>$AZ$5</f>
        <v>297.12</v>
      </c>
      <c r="RA256" s="195">
        <f t="shared" ref="RA256:RA283" si="582">ABS($F$41/QX256)</f>
        <v>0</v>
      </c>
    </row>
    <row r="257" spans="15:469"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QE257" s="159">
        <v>11</v>
      </c>
      <c r="QF257" s="162">
        <v>2</v>
      </c>
      <c r="QG257" s="296"/>
      <c r="QH257" s="12">
        <v>60</v>
      </c>
      <c r="QI257" s="161">
        <f>(($F$40-$Z$12)*($F$40-$AD$12))/(($V$12-$Z$12)*($V$12-$AD$12))</f>
        <v>0</v>
      </c>
      <c r="QJ257" s="161">
        <f>(($F$40-$V$12)*($F$40-$AD$12))/(($Z$12-$V$12)*($Z$12-$AD$12))</f>
        <v>0</v>
      </c>
      <c r="QK257" s="161">
        <f>(($F$40-$V$12)*($F$40-$Z$12))/(($AD$12-$V$12)*($AD$12-$Z$12))</f>
        <v>1</v>
      </c>
      <c r="QL257" s="92">
        <f>QI257*$X$12+QJ257*$AB$12+QK257*$AF$12</f>
        <v>326</v>
      </c>
      <c r="QM257" s="16">
        <f>$V$12</f>
        <v>-338.33</v>
      </c>
      <c r="QN257" s="16">
        <f>$AF$12</f>
        <v>326</v>
      </c>
      <c r="QO257" s="167">
        <f t="shared" si="581"/>
        <v>0</v>
      </c>
      <c r="QP257" s="34"/>
      <c r="QQ257" s="159">
        <v>11</v>
      </c>
      <c r="QR257" s="162">
        <v>2</v>
      </c>
      <c r="QS257" s="296"/>
      <c r="QT257" s="12">
        <v>60</v>
      </c>
      <c r="QU257" s="161">
        <f>(($F$40-$AT$12)*($F$40-$AX$12))/(($AP$12-$AT$12)*($AP$12-$AX$12))</f>
        <v>0</v>
      </c>
      <c r="QV257" s="161">
        <f>(($F$40-$AP$12)*($F$40-$AX$12))/(($AT$12-$AP$12)*($AT$12-$AX$12))</f>
        <v>0</v>
      </c>
      <c r="QW257" s="161">
        <f>(($F$40-$AP$12)*($F$40-$AT$12))/(($AX$12-$AP$12)*($AX$12-$AT$12))</f>
        <v>1</v>
      </c>
      <c r="QX257" s="92">
        <f>QU257*$AR$12+QV257*$AV$12+QW257*$AZ$12</f>
        <v>297.12</v>
      </c>
      <c r="QY257" s="16">
        <f>$AP$12</f>
        <v>-91.09</v>
      </c>
      <c r="QZ257" s="16">
        <f>$AZ$12</f>
        <v>297.12</v>
      </c>
      <c r="RA257" s="167">
        <f t="shared" si="582"/>
        <v>0</v>
      </c>
    </row>
    <row r="258" spans="15:469"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QE258" s="159">
        <v>11</v>
      </c>
      <c r="QF258" s="162">
        <v>3</v>
      </c>
      <c r="QG258" s="296"/>
      <c r="QH258" s="12">
        <v>60</v>
      </c>
      <c r="QI258" s="161">
        <f>(($F$40-$Z$19)*($F$40-$AD$19))/(($V$19-$Z$19)*($V$19-$AD$19))</f>
        <v>0</v>
      </c>
      <c r="QJ258" s="161">
        <f>(($F$40-$V$19)*($F$40-$AD$19))/(($Z$19-$V$19)*($Z$19-$AD$19))</f>
        <v>0</v>
      </c>
      <c r="QK258" s="161">
        <f>(($F$40-$V$19)*($F$40-$Z$19))/(($AD$19-$V$19)*($AD$19-$Z$19))</f>
        <v>1</v>
      </c>
      <c r="QL258" s="92">
        <f>QI258*$X$19+QJ258*$AB$19+QK258*$AF$19</f>
        <v>-597.79999999999995</v>
      </c>
      <c r="QM258" s="16">
        <f>$V$19</f>
        <v>-338.33</v>
      </c>
      <c r="QN258" s="16">
        <f>$AF$19</f>
        <v>-597.79999999999995</v>
      </c>
      <c r="QO258" s="167">
        <f t="shared" si="581"/>
        <v>0</v>
      </c>
      <c r="QP258" s="34"/>
      <c r="QQ258" s="159">
        <v>11</v>
      </c>
      <c r="QR258" s="162">
        <v>3</v>
      </c>
      <c r="QS258" s="296"/>
      <c r="QT258" s="12">
        <v>60</v>
      </c>
      <c r="QU258" s="161">
        <f>(($F$40-$AT$19)*($F$40-$AX$19))/(($AP$19-$AT$19)*($AP$19-$AX$19))</f>
        <v>0</v>
      </c>
      <c r="QV258" s="161">
        <f>(($F$40-$AP$19)*($F$40-$AX$19))/(($AT$19-$AP$19)*($AT$19-$AX$19))</f>
        <v>0</v>
      </c>
      <c r="QW258" s="161">
        <f>(($F$40-$AP$19)*($F$40-$AT$19))/(($AX$19-$AP$19)*($AX$19-$AT$19))</f>
        <v>1</v>
      </c>
      <c r="QX258" s="92">
        <f>QU258*$AR$19+QV258*$AV$19+QW258*$AZ$19</f>
        <v>-534.79999999999995</v>
      </c>
      <c r="QY258" s="16">
        <f>$AP$19</f>
        <v>-91.09</v>
      </c>
      <c r="QZ258" s="16">
        <f>$AZ$19</f>
        <v>-534.79999999999995</v>
      </c>
      <c r="RA258" s="167">
        <f t="shared" si="582"/>
        <v>0</v>
      </c>
    </row>
    <row r="259" spans="15:469"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QE259" s="159">
        <v>11</v>
      </c>
      <c r="QF259" s="162">
        <v>4</v>
      </c>
      <c r="QG259" s="296"/>
      <c r="QH259" s="12">
        <v>60</v>
      </c>
      <c r="QI259" s="161">
        <f>(($F$40-$Z$26)*($F$40-$AD$26))/(($V$26-$Z$26)*($V$26-$AD$26))</f>
        <v>0</v>
      </c>
      <c r="QJ259" s="161">
        <f>(($F$40-$V$26)*($F$40-$AD$26))/(($Z$26-$V$26)*($Z$26-$AD$26))</f>
        <v>0</v>
      </c>
      <c r="QK259" s="161">
        <f>(($F$40-$V$26)*($F$40-$Z$26))/(($AD$26-$V$26)*($AD$26-$Z$26))</f>
        <v>1</v>
      </c>
      <c r="QL259" s="92">
        <f>QI259*$X$26+QJ259*$AB$26+QK259*$AF$26</f>
        <v>-597.79999999999995</v>
      </c>
      <c r="QM259" s="16">
        <f>$V$26</f>
        <v>458.5</v>
      </c>
      <c r="QN259" s="16">
        <f>$AF$26</f>
        <v>-597.79999999999995</v>
      </c>
      <c r="QO259" s="167">
        <f t="shared" si="581"/>
        <v>0</v>
      </c>
      <c r="QP259" s="34"/>
      <c r="QQ259" s="159">
        <v>11</v>
      </c>
      <c r="QR259" s="162">
        <v>4</v>
      </c>
      <c r="QS259" s="296"/>
      <c r="QT259" s="12">
        <v>60</v>
      </c>
      <c r="QU259" s="161">
        <f>(($F$40-$AT$26)*($F$40-$AX$26))/(($AP$26-$AT$26)*($AP$26-$AX$26))</f>
        <v>0</v>
      </c>
      <c r="QV259" s="161">
        <f>(($F$40-$AP$26)*($F$40-$AX$26))/(($AT$26-$AP$26)*($AT$26-$AX$26))</f>
        <v>0</v>
      </c>
      <c r="QW259" s="161">
        <f>(($F$40-$AP$26)*($F$40-$AT$26))/(($AX$26-$AP$26)*($AX$26-$AT$26))</f>
        <v>1</v>
      </c>
      <c r="QX259" s="92">
        <f>QU259*$AR$26+QV259*$AV$26+QW259*$AZ$26</f>
        <v>-534.79999999999995</v>
      </c>
      <c r="QY259" s="16">
        <f>$AP$26</f>
        <v>163.95</v>
      </c>
      <c r="QZ259" s="16">
        <f>$AZ$26</f>
        <v>-534.79999999999995</v>
      </c>
      <c r="RA259" s="167">
        <f t="shared" si="582"/>
        <v>0</v>
      </c>
    </row>
    <row r="260" spans="15:469" ht="15" customHeight="1"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QE260" s="159">
        <v>11</v>
      </c>
      <c r="QF260" s="162">
        <v>1</v>
      </c>
      <c r="QG260" s="297" t="s">
        <v>15</v>
      </c>
      <c r="QH260" s="12">
        <v>120</v>
      </c>
      <c r="QI260" s="161">
        <f>(($F$40-$Z$6)*($F$40-$AD$6))/(($V$6-$Z$6)*($V$6-$AD$6))</f>
        <v>0</v>
      </c>
      <c r="QJ260" s="161">
        <f>(($F$40-$V$6)*($F$40-$AD$6))/(($Z$6-$V$6)*($Z$6-$AD$6))</f>
        <v>0</v>
      </c>
      <c r="QK260" s="161">
        <f>(($F$40-$V$6)*($F$40-$Z$6))/(($AD$6-$V$6)*($AD$6-$Z$6))</f>
        <v>1</v>
      </c>
      <c r="QL260" s="92">
        <f>QI260*$X$6+QJ260*$AB$6+QK260*$AF$6</f>
        <v>247.2</v>
      </c>
      <c r="QM260" s="16">
        <f>$V$6</f>
        <v>510.42</v>
      </c>
      <c r="QN260" s="16">
        <f>$AF$6</f>
        <v>247.2</v>
      </c>
      <c r="QO260" s="167">
        <f t="shared" si="581"/>
        <v>0</v>
      </c>
      <c r="QP260" s="34"/>
      <c r="QQ260" s="159">
        <v>11</v>
      </c>
      <c r="QR260" s="162">
        <v>1</v>
      </c>
      <c r="QS260" s="297" t="s">
        <v>15</v>
      </c>
      <c r="QT260" s="12">
        <v>120</v>
      </c>
      <c r="QU260" s="161">
        <f>(($F$40-$AT$6)*($F$40-$AX$6))/(($AP$6-$AT$6)*($AP$6-$AX$6))</f>
        <v>0</v>
      </c>
      <c r="QV260" s="161">
        <f>(($F$40-$AP$6)*($F$40-$AX$6))/(($AT$6-$AP$6)*($AT$6-$AX$6))</f>
        <v>0</v>
      </c>
      <c r="QW260" s="161">
        <f>(($F$40-$AP$6)*($F$40-$AT$6))/(($AX$6-$AP$6)*($AX$6-$AT$6))</f>
        <v>1</v>
      </c>
      <c r="QX260" s="92">
        <f>QU260*$AR$6+QV260*$AV$6+QW260*$AZ$6</f>
        <v>178.26</v>
      </c>
      <c r="QY260" s="16">
        <f>$AP$6</f>
        <v>200.39</v>
      </c>
      <c r="QZ260" s="16">
        <f>$AZ$6</f>
        <v>178.26</v>
      </c>
      <c r="RA260" s="167">
        <f t="shared" si="582"/>
        <v>0</v>
      </c>
    </row>
    <row r="261" spans="15:469"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QE261" s="159">
        <v>11</v>
      </c>
      <c r="QF261" s="162">
        <v>2</v>
      </c>
      <c r="QG261" s="297"/>
      <c r="QH261" s="12">
        <v>120</v>
      </c>
      <c r="QI261" s="161">
        <f>(($F$40-$Z$13)*($F$40-$AD$13))/(($V$13-$Z$13)*($V$13-$AD$13))</f>
        <v>0</v>
      </c>
      <c r="QJ261" s="161">
        <f>(($F$40-$V$13)*($F$40-$AD$13))/(($Z$13-$V$13)*($Z$13-$AD$13))</f>
        <v>0</v>
      </c>
      <c r="QK261" s="161">
        <f>(($F$40-$V$13)*($F$40-$Z$13))/(($AD$13-$V$13)*($AD$13-$Z$13))</f>
        <v>1</v>
      </c>
      <c r="QL261" s="92">
        <f>QI261*$X$13+QJ261*$AB$13+QK261*$AF$13</f>
        <v>247.2</v>
      </c>
      <c r="QM261" s="16">
        <f>$V$13</f>
        <v>-274.87</v>
      </c>
      <c r="QN261" s="16">
        <f>$AF$13</f>
        <v>247.2</v>
      </c>
      <c r="QO261" s="167">
        <f t="shared" si="581"/>
        <v>0</v>
      </c>
      <c r="QP261" s="34"/>
      <c r="QQ261" s="159">
        <v>11</v>
      </c>
      <c r="QR261" s="162">
        <v>2</v>
      </c>
      <c r="QS261" s="297"/>
      <c r="QT261" s="12">
        <v>120</v>
      </c>
      <c r="QU261" s="161">
        <f>(($F$40-$AT$13)*($F$40-$AX$13))/(($AP$13-$AT$13)*($AP$13-$AX$13))</f>
        <v>0</v>
      </c>
      <c r="QV261" s="161">
        <f>(($F$40-$AP$13)*($F$40-$AX$13))/(($AT$13-$AP$13)*($AT$13-$AX$13))</f>
        <v>0</v>
      </c>
      <c r="QW261" s="161">
        <f>(($F$40-$AP$13)*($F$40-$AT$13))/(($AX$13-$AP$13)*($AX$13-$AT$13))</f>
        <v>1</v>
      </c>
      <c r="QX261" s="92">
        <f>QU261*$AR$13+QV261*$AV$13+QW261*$AZ$13</f>
        <v>178.26</v>
      </c>
      <c r="QY261" s="16">
        <f>$AP$13</f>
        <v>-54.65</v>
      </c>
      <c r="QZ261" s="16">
        <f>$AZ$13</f>
        <v>178.26</v>
      </c>
      <c r="RA261" s="167">
        <f t="shared" si="582"/>
        <v>0</v>
      </c>
    </row>
    <row r="262" spans="15:469"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QE262" s="159">
        <v>11</v>
      </c>
      <c r="QF262" s="162">
        <v>3</v>
      </c>
      <c r="QG262" s="297"/>
      <c r="QH262" s="12">
        <v>120</v>
      </c>
      <c r="QI262" s="161">
        <f>(($F$40-$Z$20)*($F$40-$AD$20))/(($V$20-$Z$20)*($V$20-$AD$20))</f>
        <v>0</v>
      </c>
      <c r="QJ262" s="161">
        <f>(($F$40-$V$20)*($F$40-$AD$20))/(($Z$20-$V$20)*($Z$20-$AD$20))</f>
        <v>0</v>
      </c>
      <c r="QK262" s="161">
        <f>(($F$40-$V$20)*($F$40-$Z$20))/(($AD$20-$V$20)*($AD$20-$Z$20))</f>
        <v>1</v>
      </c>
      <c r="QL262" s="92">
        <f>QI262*$X$20+QJ262*$AB$20+QK262*$AF$20</f>
        <v>-651.20000000000005</v>
      </c>
      <c r="QM262" s="16">
        <f>$V$20</f>
        <v>-274.87</v>
      </c>
      <c r="QN262" s="16">
        <f>$AF$20</f>
        <v>-651.20000000000005</v>
      </c>
      <c r="QO262" s="167">
        <f t="shared" si="581"/>
        <v>0</v>
      </c>
      <c r="QP262" s="34"/>
      <c r="QQ262" s="159">
        <v>11</v>
      </c>
      <c r="QR262" s="162">
        <v>3</v>
      </c>
      <c r="QS262" s="297"/>
      <c r="QT262" s="12">
        <v>120</v>
      </c>
      <c r="QU262" s="161">
        <f>(($F$40-$AT$20)*($F$40-$AX$20))/(($AP$20-$AT$20)*($AP$20-$AX$20))</f>
        <v>0</v>
      </c>
      <c r="QV262" s="161">
        <f>(($F$40-$AP$20)*($F$40-$AX$20))/(($AT$20-$AP$20)*($AT$20-$AX$20))</f>
        <v>0</v>
      </c>
      <c r="QW262" s="161">
        <f>(($F$40-$AP$20)*($F$40-$AT$20))/(($AX$20-$AP$20)*($AX$20-$AT$20))</f>
        <v>1</v>
      </c>
      <c r="QX262" s="92">
        <f>QU262*$AR$20+QV262*$AV$20+QW262*$AZ$20</f>
        <v>-653.65</v>
      </c>
      <c r="QY262" s="16">
        <f>$AP$20</f>
        <v>-54.65</v>
      </c>
      <c r="QZ262" s="16">
        <f>$AZ$20</f>
        <v>-653.65</v>
      </c>
      <c r="RA262" s="167">
        <f t="shared" si="582"/>
        <v>0</v>
      </c>
    </row>
    <row r="263" spans="15:469">
      <c r="QE263" s="159">
        <v>11</v>
      </c>
      <c r="QF263" s="162">
        <v>4</v>
      </c>
      <c r="QG263" s="297"/>
      <c r="QH263" s="12">
        <v>120</v>
      </c>
      <c r="QI263" s="161">
        <f>(($F$40-$Z$27)*($F$40-$AD$27))/(($V$27-$Z$27)*($V$27-$AD$27))</f>
        <v>0</v>
      </c>
      <c r="QJ263" s="161">
        <f>(($F$40-$V$27)*($F$40-$AD$27))/(($Z$27-$V$27)*($Z$27-$AD$27))</f>
        <v>0</v>
      </c>
      <c r="QK263" s="161">
        <f>(($F$40-$V$27)*($F$40-$Z$27))/(($AD$27-$V$27)*($AD$27-$Z$27))</f>
        <v>1</v>
      </c>
      <c r="QL263" s="92">
        <f>QI263*$X$27+QJ263*$AB$27+QK263*$AF$27</f>
        <v>-651.20000000000005</v>
      </c>
      <c r="QM263" s="16">
        <f>$V$27</f>
        <v>510.42</v>
      </c>
      <c r="QN263" s="16">
        <f>$AF$27</f>
        <v>-651.20000000000005</v>
      </c>
      <c r="QO263" s="167">
        <f t="shared" si="581"/>
        <v>0</v>
      </c>
      <c r="QP263" s="34"/>
      <c r="QQ263" s="159">
        <v>11</v>
      </c>
      <c r="QR263" s="162">
        <v>4</v>
      </c>
      <c r="QS263" s="297"/>
      <c r="QT263" s="12">
        <v>120</v>
      </c>
      <c r="QU263" s="161">
        <f>(($F$40-$AT$27)*($F$40-$AX$27))/(($AP$27-$AT$27)*($AP$27-$AX$27))</f>
        <v>0</v>
      </c>
      <c r="QV263" s="161">
        <f>(($F$40-$AP$27)*($F$40-$AX$27))/(($AT$27-$AP$27)*($AT$27-$AX$27))</f>
        <v>0</v>
      </c>
      <c r="QW263" s="161">
        <f>(($F$40-$AP$27)*($F$40-$AT$27))/(($AX$27-$AP$27)*($AX$27-$AT$27))</f>
        <v>1</v>
      </c>
      <c r="QX263" s="92">
        <f>QU263*$AR$27+QV263*$AV$27+QW263*$AZ$27</f>
        <v>-653.65</v>
      </c>
      <c r="QY263" s="16">
        <f>$AP$27</f>
        <v>200.39</v>
      </c>
      <c r="QZ263" s="16">
        <f>$AZ$27</f>
        <v>-653.65</v>
      </c>
      <c r="RA263" s="167">
        <f t="shared" si="582"/>
        <v>0</v>
      </c>
    </row>
    <row r="264" spans="15:469" ht="15" customHeight="1">
      <c r="QE264" s="159">
        <v>11</v>
      </c>
      <c r="QF264" s="162">
        <v>1</v>
      </c>
      <c r="QG264" s="309" t="s">
        <v>17</v>
      </c>
      <c r="QH264" s="12">
        <v>180</v>
      </c>
      <c r="QI264" s="161">
        <f>(($F$40-$Z$7)*($F$40-$AD$7))/(($V$7-$Z$7)*($V$7-$AD$7))</f>
        <v>0</v>
      </c>
      <c r="QJ264" s="161">
        <f>(($F$40-$V$7)*($F$40-$AD$7))/(($Z$7-$V$7)*($Z$7-$AD$7))</f>
        <v>0</v>
      </c>
      <c r="QK264" s="161">
        <f>(($F$40-$V$7)*($F$40-$Z$7))/(($AD$7-$V$7)*($AD$7-$Z$7))</f>
        <v>1</v>
      </c>
      <c r="QL264" s="92">
        <f>QI264*$X$7+QJ264*$AB$7+QK264*$AF$7</f>
        <v>162.80000000000001</v>
      </c>
      <c r="QM264" s="16">
        <f>$V$7</f>
        <v>562.66999999999996</v>
      </c>
      <c r="QN264" s="16">
        <f>$AF$7</f>
        <v>162.80000000000001</v>
      </c>
      <c r="QO264" s="167">
        <f t="shared" si="581"/>
        <v>0</v>
      </c>
      <c r="QP264" s="34"/>
      <c r="QQ264" s="159">
        <v>11</v>
      </c>
      <c r="QR264" s="162">
        <v>1</v>
      </c>
      <c r="QS264" s="309" t="s">
        <v>17</v>
      </c>
      <c r="QT264" s="12">
        <v>180</v>
      </c>
      <c r="QU264" s="161">
        <f>(($F$40-$AT$7)*($F$40-$AX$7))/(($AP$7-$AT$7)*($AP$7-$AX$7))</f>
        <v>0</v>
      </c>
      <c r="QV264" s="161">
        <f>(($F$40-$AP$7)*($F$40-$AX$7))/(($AT$7-$AP$7)*($AT$7-$AX$7))</f>
        <v>0</v>
      </c>
      <c r="QW264" s="161">
        <f>(($F$40-$AP$7)*($F$40-$AT$7))/(($AX$7-$AP$7)*($AX$7-$AT$7))</f>
        <v>1</v>
      </c>
      <c r="QX264" s="92">
        <f>QU264*$AR$7+QV264*$AV$7+QW264*$AZ$7</f>
        <v>59.41</v>
      </c>
      <c r="QY264" s="16">
        <f>$AP$7</f>
        <v>236.82</v>
      </c>
      <c r="QZ264" s="16">
        <f>$AZ$7</f>
        <v>59.41</v>
      </c>
      <c r="RA264" s="167">
        <f t="shared" si="582"/>
        <v>0</v>
      </c>
    </row>
    <row r="265" spans="15:469">
      <c r="QE265" s="159">
        <v>11</v>
      </c>
      <c r="QF265" s="162">
        <v>2</v>
      </c>
      <c r="QG265" s="309"/>
      <c r="QH265" s="12">
        <v>180</v>
      </c>
      <c r="QI265" s="161">
        <f>(($F$40-$Z$14)*($F$40-$AD$14))/(($V$14-$Z$14)*($V$14-$AD$14))</f>
        <v>0</v>
      </c>
      <c r="QJ265" s="161">
        <f>(($F$40-$V$14)*($F$40-$AD$14))/(($Z$14-$V$14)*($Z$14-$AD$14))</f>
        <v>0</v>
      </c>
      <c r="QK265" s="161">
        <f>(($F$40-$V$14)*($F$40-$Z$14))/(($AD$14-$V$14)*($AD$14-$Z$14))</f>
        <v>1</v>
      </c>
      <c r="QL265" s="92">
        <f>QI265*$X$14+QJ265*$AB$14+QK265*$AF$14</f>
        <v>162.80000000000001</v>
      </c>
      <c r="QM265" s="16">
        <f>$V$14</f>
        <v>-210.54</v>
      </c>
      <c r="QN265" s="16">
        <f>$AF$14</f>
        <v>162.80000000000001</v>
      </c>
      <c r="QO265" s="167">
        <f t="shared" si="581"/>
        <v>0</v>
      </c>
      <c r="QP265" s="34"/>
      <c r="QQ265" s="159">
        <v>11</v>
      </c>
      <c r="QR265" s="162">
        <v>2</v>
      </c>
      <c r="QS265" s="309"/>
      <c r="QT265" s="12">
        <v>180</v>
      </c>
      <c r="QU265" s="161">
        <f>(($F$40-$AT$14)*($F$40-$AX$14))/(($AP$14-$AT$14)*($AP$14-$AX$14))</f>
        <v>0</v>
      </c>
      <c r="QV265" s="161">
        <f>(($F$40-$AP$14)*($F$40-$AX$14))/(($AT$14-$AP$14)*($AT$14-$AX$14))</f>
        <v>0</v>
      </c>
      <c r="QW265" s="161">
        <f>(($F$40-$AP$14)*($F$40-$AT$14))/(($AX$14-$AP$14)*($AX$14-$AT$14))</f>
        <v>1</v>
      </c>
      <c r="QX265" s="92">
        <f>QU265*$AR$14+QV265*$AV$14+QW265*$AZ$14</f>
        <v>59.41</v>
      </c>
      <c r="QY265" s="16">
        <f>$AP$14</f>
        <v>-18.22</v>
      </c>
      <c r="QZ265" s="16">
        <f>$AZ$14</f>
        <v>59.41</v>
      </c>
      <c r="RA265" s="167">
        <f t="shared" si="582"/>
        <v>0</v>
      </c>
    </row>
    <row r="266" spans="15:469">
      <c r="QE266" s="159">
        <v>11</v>
      </c>
      <c r="QF266" s="162">
        <v>3</v>
      </c>
      <c r="QG266" s="309"/>
      <c r="QH266" s="12">
        <v>180</v>
      </c>
      <c r="QI266" s="161">
        <f>(($F$40-$Z$21)*($F$40-$AD$21))/(($V$21-$Z$21)*($V$21-$AD$21))</f>
        <v>0</v>
      </c>
      <c r="QJ266" s="161">
        <f>(($F$40-$V$21)*($F$40-$AD$21))/(($Z$21-$V$21)*($Z$21-$AD$21))</f>
        <v>0</v>
      </c>
      <c r="QK266" s="161">
        <f>(($F$40-$V$21)*($F$40-$Z$21))/(($AD$21-$V$21)*($AD$21-$Z$21))</f>
        <v>1</v>
      </c>
      <c r="QL266" s="92">
        <f>QI266*$X$21+QJ266*$AB$21+QK266*$AF$21</f>
        <v>-704.4</v>
      </c>
      <c r="QM266" s="16">
        <f>$V$21</f>
        <v>-210.54</v>
      </c>
      <c r="QN266" s="16">
        <f>$AF$21</f>
        <v>-704.4</v>
      </c>
      <c r="QO266" s="167">
        <f t="shared" si="581"/>
        <v>0</v>
      </c>
      <c r="QP266" s="34"/>
      <c r="QQ266" s="159">
        <v>11</v>
      </c>
      <c r="QR266" s="162">
        <v>3</v>
      </c>
      <c r="QS266" s="309"/>
      <c r="QT266" s="12">
        <v>180</v>
      </c>
      <c r="QU266" s="161">
        <f>(($F$40-$AT$21)*($F$40-$AX$21))/(($AP$21-$AT$21)*($AP$21-$AX$21))</f>
        <v>0</v>
      </c>
      <c r="QV266" s="161">
        <f>(($F$40-$AP$21)*($F$40-$AX$21))/(($AT$21-$AP$21)*($AT$21-$AX$21))</f>
        <v>0</v>
      </c>
      <c r="QW266" s="161">
        <f>(($F$40-$AP$21)*($F$40-$AT$21))/(($AX$21-$AP$21)*($AX$21-$AT$21))</f>
        <v>1</v>
      </c>
      <c r="QX266" s="92">
        <f>QU266*$AR$21+QV266*$AV$21+QW266*$AZ$21</f>
        <v>-772.52</v>
      </c>
      <c r="QY266" s="16">
        <f>$AP$21</f>
        <v>-18.22</v>
      </c>
      <c r="QZ266" s="16">
        <f>$AZ$21</f>
        <v>-772.52</v>
      </c>
      <c r="RA266" s="167">
        <f t="shared" si="582"/>
        <v>0</v>
      </c>
    </row>
    <row r="267" spans="15:469">
      <c r="QE267" s="159">
        <v>11</v>
      </c>
      <c r="QF267" s="162">
        <v>4</v>
      </c>
      <c r="QG267" s="309"/>
      <c r="QH267" s="12">
        <v>180</v>
      </c>
      <c r="QI267" s="161">
        <f>(($F$40-$Z$28)*($F$40-$AD$28))/(($V$28-$Z$28)*($V$28-$AD$28))</f>
        <v>0</v>
      </c>
      <c r="QJ267" s="161">
        <f>(($F$40-$V$28)*($F$40-$AD$28))/(($Z$28-$V$28)*($Z$28-$AD$28))</f>
        <v>0</v>
      </c>
      <c r="QK267" s="161">
        <f>(($F$40-$V$28)*($F$40-$Z$28))/(($AD$28-$V$28)*($AD$28-$Z$28))</f>
        <v>1</v>
      </c>
      <c r="QL267" s="92">
        <f>QI267*$X$28+QJ267*$AB$28+QK267*$AF$28</f>
        <v>-704.4</v>
      </c>
      <c r="QM267" s="16">
        <f>$V$28</f>
        <v>562.66999999999996</v>
      </c>
      <c r="QN267" s="16">
        <f>$AF$28</f>
        <v>-704.4</v>
      </c>
      <c r="QO267" s="167">
        <f t="shared" si="581"/>
        <v>0</v>
      </c>
      <c r="QP267" s="34"/>
      <c r="QQ267" s="159">
        <v>11</v>
      </c>
      <c r="QR267" s="162">
        <v>4</v>
      </c>
      <c r="QS267" s="309"/>
      <c r="QT267" s="12">
        <v>180</v>
      </c>
      <c r="QU267" s="161">
        <f>(($F$40-$AT$28)*($F$40-$AX$28))/(($AP$28-$AT$28)*($AP$28-$AX$28))</f>
        <v>0</v>
      </c>
      <c r="QV267" s="161">
        <f>(($F$40-$AP$28)*($F$40-$AX$28))/(($AT$28-$AP$28)*($AT$28-$AX$28))</f>
        <v>0</v>
      </c>
      <c r="QW267" s="161">
        <f>(($F$40-$AP$28)*($F$40-$AT$28))/(($AX$28-$AP$28)*($AX$28-$AT$28))</f>
        <v>1</v>
      </c>
      <c r="QX267" s="92">
        <f>QU267*$AR$28+QV267*$AV$28+QW267*$AZ$28</f>
        <v>-772.52</v>
      </c>
      <c r="QY267" s="16">
        <f>$AP$28</f>
        <v>236.82</v>
      </c>
      <c r="QZ267" s="16">
        <f>$AZ$28</f>
        <v>-772.52</v>
      </c>
      <c r="RA267" s="167">
        <f t="shared" si="582"/>
        <v>0</v>
      </c>
    </row>
    <row r="268" spans="15:469" ht="15" customHeight="1">
      <c r="QE268" s="159">
        <v>11</v>
      </c>
      <c r="QF268" s="162">
        <v>1</v>
      </c>
      <c r="QG268" s="304" t="s">
        <v>18</v>
      </c>
      <c r="QH268" s="12">
        <v>-60</v>
      </c>
      <c r="QI268" s="161">
        <f>(($F$40-$Z$8)*($F$40-$AD$8))/(($V$8-$Z$8)*($V$8-$AD$8))</f>
        <v>0</v>
      </c>
      <c r="QJ268" s="161">
        <f>(($F$40-$V$8)*($F$40-$AD$8))/(($Z$8-$V$8)*($Z$8-$AD$8))</f>
        <v>0</v>
      </c>
      <c r="QK268" s="161">
        <f>(($F$40-$V$8)*($F$40-$Z$8))/(($AD$8-$V$8)*($AD$8-$Z$8))</f>
        <v>1</v>
      </c>
      <c r="QL268" s="92">
        <f>QI268*$X$8+QJ268*$AB$8+QK268*$AF$8</f>
        <v>402.13</v>
      </c>
      <c r="QM268" s="16">
        <f>$V$8</f>
        <v>406.67</v>
      </c>
      <c r="QN268" s="16">
        <f>$AF$8</f>
        <v>402.13</v>
      </c>
      <c r="QO268" s="167">
        <f t="shared" si="581"/>
        <v>0</v>
      </c>
      <c r="QP268" s="34"/>
      <c r="QQ268" s="159">
        <v>11</v>
      </c>
      <c r="QR268" s="162">
        <v>1</v>
      </c>
      <c r="QS268" s="304" t="s">
        <v>18</v>
      </c>
      <c r="QT268" s="12">
        <v>-60</v>
      </c>
      <c r="QU268" s="161">
        <f>(($F$40-$AT$8)*($F$40-$AX$8))/(($AP$8-$AT$8)*($AP$8-$AX$8))</f>
        <v>0</v>
      </c>
      <c r="QV268" s="161">
        <f>(($F$40-$AP$8)*($F$40-$AX$8))/(($AT$8-$AP$8)*($AT$8-$AX$8))</f>
        <v>0</v>
      </c>
      <c r="QW268" s="161">
        <f>(($F$40-$AP$8)*($F$40-$AT$8))/(($AX$8-$AP$8)*($AX$8-$AT$8))</f>
        <v>1</v>
      </c>
      <c r="QX268" s="92">
        <f>QU268*$AR$8+QV268*$AV$8+QW268*$AZ$8</f>
        <v>415.98</v>
      </c>
      <c r="QY268" s="16">
        <f>$AP$8</f>
        <v>127.52</v>
      </c>
      <c r="QZ268" s="16">
        <f>$AZ$8</f>
        <v>415.98</v>
      </c>
      <c r="RA268" s="167">
        <f t="shared" si="582"/>
        <v>0</v>
      </c>
    </row>
    <row r="269" spans="15:469">
      <c r="QE269" s="159">
        <v>11</v>
      </c>
      <c r="QF269" s="162">
        <v>2</v>
      </c>
      <c r="QG269" s="304"/>
      <c r="QH269" s="12">
        <v>-60</v>
      </c>
      <c r="QI269" s="161">
        <f>(($F$40-$Z$15)*($F$40-$AD$15))/(($V$15-$Z$15)*($V$15-$AD$15))</f>
        <v>0</v>
      </c>
      <c r="QJ269" s="161">
        <f>(($F$40-$V$15)*($F$40-$AD$15))/(($Z$15-$V$15)*($Z$15-$AD$15))</f>
        <v>0</v>
      </c>
      <c r="QK269" s="161">
        <f>(($F$40-$V$15)*($F$40-$Z$15))/(($AD$15-$V$15)*($AD$15-$Z$15))</f>
        <v>1</v>
      </c>
      <c r="QL269" s="92">
        <f>QI269*$X$15+QJ269*$AB$15+QK269*$AF$15</f>
        <v>402.13</v>
      </c>
      <c r="QM269" s="16">
        <f>$V$15</f>
        <v>-391.07</v>
      </c>
      <c r="QN269" s="16">
        <f>$AF$15</f>
        <v>402.13</v>
      </c>
      <c r="QO269" s="167">
        <f t="shared" si="581"/>
        <v>0</v>
      </c>
      <c r="QP269" s="34"/>
      <c r="QQ269" s="159">
        <v>11</v>
      </c>
      <c r="QR269" s="162">
        <v>2</v>
      </c>
      <c r="QS269" s="304"/>
      <c r="QT269" s="12">
        <v>-60</v>
      </c>
      <c r="QU269" s="161">
        <f>(($F$40-$AT$15)*($F$40-$AX$15))/(($AP$15-$AT$15)*($AP$15-$AX$15))</f>
        <v>0</v>
      </c>
      <c r="QV269" s="161">
        <f>(($F$40-$AP$15)*($F$40-$AX$15))/(($AT$15-$AP$15)*($AT$15-$AX$15))</f>
        <v>0</v>
      </c>
      <c r="QW269" s="161">
        <f>(($F$40-$AP$15)*($F$40-$AT$15))/(($AX$15-$AP$15)*($AX$15-$AT$15))</f>
        <v>1</v>
      </c>
      <c r="QX269" s="92">
        <f>QU269*$AR$15+QV269*$AV$15+QW269*$AZ$15</f>
        <v>415.98</v>
      </c>
      <c r="QY269" s="16">
        <f>$AP$15</f>
        <v>-127.52</v>
      </c>
      <c r="QZ269" s="16">
        <f>$AZ$15</f>
        <v>415.98</v>
      </c>
      <c r="RA269" s="167">
        <f t="shared" si="582"/>
        <v>0</v>
      </c>
    </row>
    <row r="270" spans="15:469">
      <c r="QE270" s="159">
        <v>11</v>
      </c>
      <c r="QF270" s="162">
        <v>3</v>
      </c>
      <c r="QG270" s="304"/>
      <c r="QH270" s="12">
        <v>-60</v>
      </c>
      <c r="QI270" s="161">
        <f>(($F$40-$Z$22)*($F$40-$AD$22))/(($V$22-$Z$22)*($V$22-$AD$22))</f>
        <v>0</v>
      </c>
      <c r="QJ270" s="161">
        <f>(($F$40-$V$22)*($F$40-$AD$22))/(($Z$22-$V$22)*($Z$22-$AD$22))</f>
        <v>0</v>
      </c>
      <c r="QK270" s="161">
        <f>(($F$40-$V$22)*($F$40-$Z$22))/(($AD$22-$V$22)*($AD$22-$Z$22))</f>
        <v>1</v>
      </c>
      <c r="QL270" s="92">
        <f>QI270*$X$22+QJ270*$AB$22+QK270*$AF$22</f>
        <v>-495</v>
      </c>
      <c r="QM270" s="16">
        <f>$V$22</f>
        <v>-391.07</v>
      </c>
      <c r="QN270" s="16">
        <f>$AF$22</f>
        <v>-495</v>
      </c>
      <c r="QO270" s="167">
        <f t="shared" si="581"/>
        <v>0</v>
      </c>
      <c r="QP270" s="34"/>
      <c r="QQ270" s="159">
        <v>11</v>
      </c>
      <c r="QR270" s="162">
        <v>3</v>
      </c>
      <c r="QS270" s="304"/>
      <c r="QT270" s="12">
        <v>-60</v>
      </c>
      <c r="QU270" s="161">
        <f>(($F$40-$AT$22)*($F$40-$AX$22))/(($AP$22-$AT$22)*($AP$22-$AX$22))</f>
        <v>0</v>
      </c>
      <c r="QV270" s="161">
        <f>(($F$40-$AP$22)*($F$40-$AX$22))/(($AT$22-$AP$22)*($AT$22-$AX$22))</f>
        <v>0</v>
      </c>
      <c r="QW270" s="161">
        <f>(($F$40-$AP$22)*($F$40-$AT$22))/(($AX$22-$AP$22)*($AX$22-$AT$22))</f>
        <v>1</v>
      </c>
      <c r="QX270" s="92">
        <f>QU270*$AR$22+QV270*$AV$22+QW270*$AZ$22</f>
        <v>-415.95</v>
      </c>
      <c r="QY270" s="16">
        <f>$AP$22</f>
        <v>-127.52</v>
      </c>
      <c r="QZ270" s="16">
        <f>$AZ$22</f>
        <v>-415.95</v>
      </c>
      <c r="RA270" s="167">
        <f t="shared" si="582"/>
        <v>0</v>
      </c>
    </row>
    <row r="271" spans="15:469">
      <c r="QE271" s="159">
        <v>11</v>
      </c>
      <c r="QF271" s="162">
        <v>4</v>
      </c>
      <c r="QG271" s="304"/>
      <c r="QH271" s="12">
        <v>-60</v>
      </c>
      <c r="QI271" s="161">
        <f>(($F$40-$Z$29)*($F$40-$AD$29))/(($V$29-$Z$29)*($V$29-$AD$29))</f>
        <v>0</v>
      </c>
      <c r="QJ271" s="161">
        <f>(($F$40-$V$29)*($F$40-$AD$29))/(($Z$29-$V$29)*($Z$29-$AD$29))</f>
        <v>0</v>
      </c>
      <c r="QK271" s="161">
        <f>(($F$40-$V$29)*($F$40-$Z$29))/(($AD$29-$V$29)*($AD$29-$Z$29))</f>
        <v>1</v>
      </c>
      <c r="QL271" s="92">
        <f>QI271*$X$29+QJ271*$AB$29+QK271*$AF$29</f>
        <v>-495</v>
      </c>
      <c r="QM271" s="16">
        <f>$V$29</f>
        <v>406.67</v>
      </c>
      <c r="QN271" s="16">
        <f>$AF$29</f>
        <v>-495</v>
      </c>
      <c r="QO271" s="167">
        <f t="shared" si="581"/>
        <v>0</v>
      </c>
      <c r="QP271" s="34"/>
      <c r="QQ271" s="159">
        <v>11</v>
      </c>
      <c r="QR271" s="162">
        <v>4</v>
      </c>
      <c r="QS271" s="304"/>
      <c r="QT271" s="12">
        <v>-60</v>
      </c>
      <c r="QU271" s="161">
        <f>(($F$40-$AT$29)*($F$40-$AX$29))/(($AP$29-$AT$29)*($AP$29-$AX$29))</f>
        <v>0</v>
      </c>
      <c r="QV271" s="161">
        <f>(($F$40-$AP$29)*($F$40-$AX$29))/(($AT$29-$AP$29)*($AT$29-$AX$29))</f>
        <v>0</v>
      </c>
      <c r="QW271" s="161">
        <f>(($F$40-$AP$29)*($F$40-$AT$29))/(($AX$29-$AP$29)*($AX$29-$AT$29))</f>
        <v>1</v>
      </c>
      <c r="QX271" s="92">
        <f>QU271*$AR$29+QV271*$AV$29+QW271*$AZ$29</f>
        <v>-415.95</v>
      </c>
      <c r="QY271" s="16">
        <f>$AP$29</f>
        <v>127.52</v>
      </c>
      <c r="QZ271" s="16">
        <f>$AZ$29</f>
        <v>-415.95</v>
      </c>
      <c r="RA271" s="167">
        <f t="shared" si="582"/>
        <v>0</v>
      </c>
    </row>
    <row r="272" spans="15:469" ht="15" customHeight="1">
      <c r="QE272" s="159">
        <v>11</v>
      </c>
      <c r="QF272" s="162">
        <v>1</v>
      </c>
      <c r="QG272" s="305" t="s">
        <v>19</v>
      </c>
      <c r="QH272" s="12">
        <v>-120</v>
      </c>
      <c r="QI272" s="161">
        <f>(($F$40-$Z$9)*($F$40-$AD$9))/(($V$9-$Z$9)*($V$9-$AD$9))</f>
        <v>0</v>
      </c>
      <c r="QJ272" s="161">
        <f>(($F$40-$V$9)*($F$40-$AD$9))/(($Z$9-$V$9)*($Z$9-$AD$9))</f>
        <v>0</v>
      </c>
      <c r="QK272" s="161">
        <f>(($F$40-$V$9)*($F$40-$Z$9))/(($AD$9-$V$9)*($AD$9-$Z$9))</f>
        <v>1</v>
      </c>
      <c r="QL272" s="92">
        <f>QI272*$X$9+QJ272*$AB$9+QK272*$AF$9</f>
        <v>480</v>
      </c>
      <c r="QM272" s="16">
        <f>$V$9</f>
        <v>353.96</v>
      </c>
      <c r="QN272" s="16">
        <f>$AF$9</f>
        <v>480</v>
      </c>
      <c r="QO272" s="167">
        <f t="shared" si="581"/>
        <v>0</v>
      </c>
      <c r="QP272" s="34"/>
      <c r="QQ272" s="159">
        <v>11</v>
      </c>
      <c r="QR272" s="162">
        <v>1</v>
      </c>
      <c r="QS272" s="305" t="s">
        <v>19</v>
      </c>
      <c r="QT272" s="12">
        <v>-120</v>
      </c>
      <c r="QU272" s="161">
        <f>(($F$40-$AT$9)*($F$40-$AX$9))/(($AP$9-$AT$9)*($AP$9-$AX$9))</f>
        <v>0</v>
      </c>
      <c r="QV272" s="161">
        <f>(($F$40-$AP$9)*($F$40-$AX$9))/(($AT$9-$AP$9)*($AT$9-$AX$9))</f>
        <v>0</v>
      </c>
      <c r="QW272" s="161">
        <f>(($F$40-$AP$9)*($F$40-$AT$9))/(($AX$9-$AP$9)*($AX$9-$AT$9))</f>
        <v>1</v>
      </c>
      <c r="QX272" s="92">
        <f>QU272*$AR$9+QV272*$AV$9+QW272*$AZ$9</f>
        <v>534.82000000000005</v>
      </c>
      <c r="QY272" s="16">
        <f>$AP$9</f>
        <v>91.09</v>
      </c>
      <c r="QZ272" s="16">
        <f>$AZ$9</f>
        <v>534.82000000000005</v>
      </c>
      <c r="RA272" s="167">
        <f t="shared" si="582"/>
        <v>0</v>
      </c>
    </row>
    <row r="273" spans="447:469">
      <c r="QE273" s="159">
        <v>11</v>
      </c>
      <c r="QF273" s="162">
        <v>2</v>
      </c>
      <c r="QG273" s="305"/>
      <c r="QH273" s="12">
        <v>-120</v>
      </c>
      <c r="QI273" s="161">
        <f>(($F$40-$Z$16)*($F$40-$AD$16))/(($V$16-$Z$16)*($V$16-$AD$16))</f>
        <v>0</v>
      </c>
      <c r="QJ273" s="161">
        <f>(($F$40-$V$16)*($F$40-$AD$16))/(($Z$16-$V$16)*($Z$16-$AD$16))</f>
        <v>0</v>
      </c>
      <c r="QK273" s="161">
        <f>(($F$40-$V$16)*($F$40-$Z$16))/(($AD$16-$V$16)*($AD$16-$Z$16))</f>
        <v>1</v>
      </c>
      <c r="QL273" s="92">
        <f>QI273*$X$16+QJ273*$AB$16+QK273*$AF$16</f>
        <v>480</v>
      </c>
      <c r="QM273" s="16">
        <f>$V$16</f>
        <v>-443.33</v>
      </c>
      <c r="QN273" s="16">
        <f>$AF$16</f>
        <v>480</v>
      </c>
      <c r="QO273" s="167">
        <f t="shared" si="581"/>
        <v>0</v>
      </c>
      <c r="QP273" s="34"/>
      <c r="QQ273" s="159">
        <v>11</v>
      </c>
      <c r="QR273" s="162">
        <v>2</v>
      </c>
      <c r="QS273" s="305"/>
      <c r="QT273" s="12">
        <v>-120</v>
      </c>
      <c r="QU273" s="161">
        <f>(($F$40-$AT$16)*($F$40-$AX$16))/(($AP$16-$AT$16)*($AP$16-$AX$16))</f>
        <v>0</v>
      </c>
      <c r="QV273" s="161">
        <f>(($F$40-$AP$16)*($F$40-$AX$16))/(($AT$16-$AP$16)*($AT$16-$AX$16))</f>
        <v>0</v>
      </c>
      <c r="QW273" s="161">
        <f>(($F$40-$AP$16)*($F$40-$AT$16))/(($AX$16-$AP$16)*($AX$16-$AT$16))</f>
        <v>1</v>
      </c>
      <c r="QX273" s="92">
        <f>QU273*$AR$16+QV273*$AV$16+QW273*$AZ$16</f>
        <v>534.82000000000005</v>
      </c>
      <c r="QY273" s="16">
        <f>$AP$16</f>
        <v>-163.95</v>
      </c>
      <c r="QZ273" s="16">
        <f>$AZ$16</f>
        <v>534.82000000000005</v>
      </c>
      <c r="RA273" s="167">
        <f t="shared" si="582"/>
        <v>0</v>
      </c>
    </row>
    <row r="274" spans="447:469">
      <c r="QE274" s="159">
        <v>11</v>
      </c>
      <c r="QF274" s="162">
        <v>3</v>
      </c>
      <c r="QG274" s="305"/>
      <c r="QH274" s="12">
        <v>-120</v>
      </c>
      <c r="QI274" s="161">
        <f>(($F$40-$Z$23)*($F$40-$AD$23))/(($V$23-$Z$23)*($V$23-$AD$23))</f>
        <v>0</v>
      </c>
      <c r="QJ274" s="161">
        <f>(($F$40-$V$23)*($F$40-$AD$23))/(($Z$23-$V$23)*($Z$23-$AD$23))</f>
        <v>0</v>
      </c>
      <c r="QK274" s="161">
        <f>(($F$40-$V$23)*($F$40-$Z$23))/(($AD$23-$V$23)*($AD$23-$Z$23))</f>
        <v>1</v>
      </c>
      <c r="QL274" s="92">
        <f>QI274*$X$23+QJ274*$AB$23+QK274*$AF$23</f>
        <v>-391.42</v>
      </c>
      <c r="QM274" s="16">
        <f>$V$23</f>
        <v>-443.33</v>
      </c>
      <c r="QN274" s="16">
        <f>$AF$23</f>
        <v>-391.42</v>
      </c>
      <c r="QO274" s="167">
        <f t="shared" si="581"/>
        <v>0</v>
      </c>
      <c r="QP274" s="34"/>
      <c r="QQ274" s="159">
        <v>11</v>
      </c>
      <c r="QR274" s="162">
        <v>3</v>
      </c>
      <c r="QS274" s="305"/>
      <c r="QT274" s="12">
        <v>-120</v>
      </c>
      <c r="QU274" s="161">
        <f>(($F$40-$AT$23)*($F$40-$AX$23))/(($AP$23-$AT$23)*($AP$23-$AX$23))</f>
        <v>0</v>
      </c>
      <c r="QV274" s="161">
        <f>(($F$40-$AP$23)*($F$40-$AX$23))/(($AT$23-$AP$23)*($AT$23-$AX$23))</f>
        <v>0</v>
      </c>
      <c r="QW274" s="161">
        <f>(($F$40-$AP$23)*($F$40-$AT$23))/(($AX$23-$AP$23)*($AX$23-$AT$23))</f>
        <v>1</v>
      </c>
      <c r="QX274" s="92">
        <f>QU274*$AR$23+QV274*$AV$23+QW274*$AZ$23</f>
        <v>-297.12</v>
      </c>
      <c r="QY274" s="16">
        <f>$AP$23</f>
        <v>-163.95</v>
      </c>
      <c r="QZ274" s="16">
        <f>$AZ$23</f>
        <v>-297.12</v>
      </c>
      <c r="RA274" s="167">
        <f t="shared" si="582"/>
        <v>0</v>
      </c>
    </row>
    <row r="275" spans="447:469">
      <c r="QE275" s="159">
        <v>11</v>
      </c>
      <c r="QF275" s="162">
        <v>4</v>
      </c>
      <c r="QG275" s="305"/>
      <c r="QH275" s="12">
        <v>-120</v>
      </c>
      <c r="QI275" s="161">
        <f>(($F$40-$Z$30)*($F$40-$AD$30))/(($V$30-$Z$30)*($V$30-$AD$30))</f>
        <v>0</v>
      </c>
      <c r="QJ275" s="161">
        <f>(($F$40-$V$30)*($F$40-$AD$30))/(($Z$30-$V$30)*($Z$30-$AD$30))</f>
        <v>0</v>
      </c>
      <c r="QK275" s="161">
        <f>(($F$40-$V$30)*($F$40-$Z$30))/(($AD$30-$V$30)*($AD$30-$Z$30))</f>
        <v>1</v>
      </c>
      <c r="QL275" s="92">
        <f>QI275*$X$30+QJ275*$AB$30+QK275*$AF$30</f>
        <v>-391.42</v>
      </c>
      <c r="QM275" s="16">
        <f>$V$30</f>
        <v>353.96</v>
      </c>
      <c r="QN275" s="16">
        <f>$AF$30</f>
        <v>-391.42</v>
      </c>
      <c r="QO275" s="167">
        <f t="shared" si="581"/>
        <v>0</v>
      </c>
      <c r="QP275" s="34"/>
      <c r="QQ275" s="159">
        <v>11</v>
      </c>
      <c r="QR275" s="162">
        <v>4</v>
      </c>
      <c r="QS275" s="305"/>
      <c r="QT275" s="12">
        <v>-120</v>
      </c>
      <c r="QU275" s="161">
        <f>(($F$40-$AT$30)*($F$40-$AX$30))/(($AP$30-$AT$30)*($AP$30-$AX$30))</f>
        <v>0</v>
      </c>
      <c r="QV275" s="161">
        <f>(($F$40-$AP$30)*($F$40-$AX$30))/(($AT$30-$AP$30)*($AT$30-$AX$30))</f>
        <v>0</v>
      </c>
      <c r="QW275" s="161">
        <f>(($F$40-$AP$30)*($F$40-$AT$30))/(($AX$30-$AP$30)*($AX$30-$AT$30))</f>
        <v>1</v>
      </c>
      <c r="QX275" s="92">
        <f>QU275*$AR$30+QV275*$AV$30+QW275*$AZ$30</f>
        <v>-297.12</v>
      </c>
      <c r="QY275" s="16">
        <f>$AP$30</f>
        <v>91.09</v>
      </c>
      <c r="QZ275" s="16">
        <f>$AZ$30</f>
        <v>-297.12</v>
      </c>
      <c r="RA275" s="167">
        <f t="shared" si="582"/>
        <v>0</v>
      </c>
    </row>
    <row r="276" spans="447:469" ht="15" customHeight="1">
      <c r="QE276" s="159">
        <v>11</v>
      </c>
      <c r="QF276" s="162">
        <v>1</v>
      </c>
      <c r="QG276" s="306" t="s">
        <v>20</v>
      </c>
      <c r="QH276" s="12">
        <v>-180</v>
      </c>
      <c r="QI276" s="161">
        <f>(($F$40-$Z$10)*($F$40-$AD$10))/(($V$10-$Z$10)*($V$10-$AD$10))</f>
        <v>0</v>
      </c>
      <c r="QJ276" s="161">
        <f>(($F$40-$V$10)*($F$40-$AD$10))/(($Z$10-$V$10)*($Z$10-$AD$10))</f>
        <v>0</v>
      </c>
      <c r="QK276" s="161">
        <f>(($F$40-$V$10)*($F$40-$Z$10))/(($AD$10-$V$10)*($AD$10-$Z$10))</f>
        <v>1</v>
      </c>
      <c r="QL276" s="92">
        <f>QI276*$X$10+QJ276*$AB$10+QK276*$AF$10</f>
        <v>556.07000000000005</v>
      </c>
      <c r="QM276" s="16">
        <f>$V$10</f>
        <v>301.67</v>
      </c>
      <c r="QN276" s="16">
        <f>$AF$10</f>
        <v>556.07000000000005</v>
      </c>
      <c r="QO276" s="167">
        <f t="shared" si="581"/>
        <v>0</v>
      </c>
      <c r="QP276" s="34"/>
      <c r="QQ276" s="159">
        <v>11</v>
      </c>
      <c r="QR276" s="162">
        <v>1</v>
      </c>
      <c r="QS276" s="306" t="s">
        <v>20</v>
      </c>
      <c r="QT276" s="12">
        <v>-180</v>
      </c>
      <c r="QU276" s="161">
        <f>(($F$40-$AT$10)*($F$40-$AX$10))/(($AP$10-$AT$10)*($AP$10-$AX$10))</f>
        <v>0</v>
      </c>
      <c r="QV276" s="161">
        <f>(($F$40-$AP$10)*($F$40-$AX$10))/(($AT$10-$AP$10)*($AT$10-$AX$10))</f>
        <v>0</v>
      </c>
      <c r="QW276" s="161">
        <f>(($F$40-$AP$10)*($F$40-$AT$10))/(($AX$10-$AP$10)*($AX$10-$AT$10))</f>
        <v>1</v>
      </c>
      <c r="QX276" s="92">
        <f>QU276*$AR$10+QV276*$AV$10+QW276*$AZ$10</f>
        <v>653.67999999999995</v>
      </c>
      <c r="QY276" s="16">
        <f>$AP$10</f>
        <v>54.65</v>
      </c>
      <c r="QZ276" s="16">
        <f>$AZ$10</f>
        <v>653.67999999999995</v>
      </c>
      <c r="RA276" s="167">
        <f t="shared" si="582"/>
        <v>0</v>
      </c>
    </row>
    <row r="277" spans="447:469">
      <c r="QE277" s="159">
        <v>11</v>
      </c>
      <c r="QF277" s="162">
        <v>2</v>
      </c>
      <c r="QG277" s="306"/>
      <c r="QH277" s="12">
        <v>-180</v>
      </c>
      <c r="QI277" s="161">
        <f>(($F$40-$Z$17)*($F$40-$AD$17))/(($V$17-$Z$17)*($V$17-$AD$17))</f>
        <v>0</v>
      </c>
      <c r="QJ277" s="161">
        <f>(($F$40-$V$17)*($F$40-$AD$17))/(($Z$17-$V$17)*($Z$17-$AD$17))</f>
        <v>0</v>
      </c>
      <c r="QK277" s="161">
        <f>(($F$40-$V$17)*($F$40-$Z$17))/(($AD$17-$V$17)*($AD$17-$Z$17))</f>
        <v>1</v>
      </c>
      <c r="QL277" s="92">
        <f>QI277*$X$17+QJ277*$AB$17+QK277*$AF$17</f>
        <v>556.07000000000005</v>
      </c>
      <c r="QM277" s="16">
        <f>$V$17</f>
        <v>-495.6</v>
      </c>
      <c r="QN277" s="16">
        <f>$AF$17</f>
        <v>556.07000000000005</v>
      </c>
      <c r="QO277" s="167">
        <f t="shared" si="581"/>
        <v>0</v>
      </c>
      <c r="QP277" s="34"/>
      <c r="QQ277" s="159">
        <v>11</v>
      </c>
      <c r="QR277" s="162">
        <v>2</v>
      </c>
      <c r="QS277" s="306"/>
      <c r="QT277" s="12">
        <v>-180</v>
      </c>
      <c r="QU277" s="161">
        <f>(($F$40-$AT$17)*($F$40-$AX$17))/(($AP$17-$AT$17)*($AP$17-$AX$17))</f>
        <v>0</v>
      </c>
      <c r="QV277" s="161">
        <f>(($F$40-$AP$17)*($F$40-$AX$17))/(($AT$17-$AP$17)*($AT$17-$AX$17))</f>
        <v>0</v>
      </c>
      <c r="QW277" s="161">
        <f>(($F$40-$AP$17)*($F$40-$AT$17))/(($AX$17-$AP$17)*($AX$17-$AT$17))</f>
        <v>1</v>
      </c>
      <c r="QX277" s="92">
        <f>QU277*$AR$17+QV277*$AV$17+QW277*$AZ$17</f>
        <v>653.67999999999995</v>
      </c>
      <c r="QY277" s="16">
        <f>$AP$17</f>
        <v>-200.39</v>
      </c>
      <c r="QZ277" s="16">
        <f>$AZ$17</f>
        <v>653.67999999999995</v>
      </c>
      <c r="RA277" s="167">
        <f t="shared" si="582"/>
        <v>0</v>
      </c>
    </row>
    <row r="278" spans="447:469">
      <c r="QE278" s="159">
        <v>11</v>
      </c>
      <c r="QF278" s="162">
        <v>3</v>
      </c>
      <c r="QG278" s="306"/>
      <c r="QH278" s="12">
        <v>-180</v>
      </c>
      <c r="QI278" s="161">
        <f>(($F$40-$Z$24)*($F$40-$AD$24))/(($V$24-$Z$24)*($V$24-$AD$24))</f>
        <v>0</v>
      </c>
      <c r="QJ278" s="161">
        <f>(($F$40-$V$24)*($F$40-$AD$24))/(($Z$24-$V$24)*($Z$24-$AD$24))</f>
        <v>0</v>
      </c>
      <c r="QK278" s="161">
        <f>(($F$40-$V$24)*($F$40-$Z$24))/(($AD$24-$V$24)*($AD$24-$Z$24))</f>
        <v>1</v>
      </c>
      <c r="QL278" s="92">
        <f>QI278*$X$24+QJ278*$AB$24+QK278*$AF$24</f>
        <v>-289.33</v>
      </c>
      <c r="QM278" s="16">
        <f>$V$24</f>
        <v>-495.6</v>
      </c>
      <c r="QN278" s="16">
        <f>$AF$24</f>
        <v>-289.33</v>
      </c>
      <c r="QO278" s="167">
        <f t="shared" si="581"/>
        <v>0</v>
      </c>
      <c r="QP278" s="34"/>
      <c r="QQ278" s="159">
        <v>11</v>
      </c>
      <c r="QR278" s="162">
        <v>3</v>
      </c>
      <c r="QS278" s="306"/>
      <c r="QT278" s="12">
        <v>-180</v>
      </c>
      <c r="QU278" s="161">
        <f>(($F$40-$AT$24)*($F$40-$AX$24))/(($AP$24-$AT$24)*($AP$24-$AX$24))</f>
        <v>0</v>
      </c>
      <c r="QV278" s="161">
        <f>(($F$40-$AP$24)*($F$40-$AX$24))/(($AT$24-$AP$24)*($AT$24-$AX$24))</f>
        <v>0</v>
      </c>
      <c r="QW278" s="161">
        <f>(($F$40-$AP$24)*($F$40-$AT$24))/(($AX$24-$AP$24)*($AX$24-$AT$24))</f>
        <v>1</v>
      </c>
      <c r="QX278" s="92">
        <f>QU278*$AR$24+QV278*$AV$24+QW278*$AZ$24</f>
        <v>-178.26</v>
      </c>
      <c r="QY278" s="16">
        <f>$AP$24</f>
        <v>-200.39</v>
      </c>
      <c r="QZ278" s="16">
        <f>$AZ$24</f>
        <v>-178.26</v>
      </c>
      <c r="RA278" s="167">
        <f t="shared" si="582"/>
        <v>0</v>
      </c>
    </row>
    <row r="279" spans="447:469">
      <c r="QE279" s="159">
        <v>11</v>
      </c>
      <c r="QF279" s="162">
        <v>4</v>
      </c>
      <c r="QG279" s="306"/>
      <c r="QH279" s="12">
        <v>-180</v>
      </c>
      <c r="QI279" s="161">
        <f>(($F$40-$Z$31)*($F$40-$AD$31))/(($V$31-$Z$31)*($V$31-$AD$31))</f>
        <v>0</v>
      </c>
      <c r="QJ279" s="161">
        <f>(($F$40-$V$31)*($F$40-$AD$31))/(($Z$31-$V$31)*($Z$31-$AD$31))</f>
        <v>0</v>
      </c>
      <c r="QK279" s="161">
        <f>(($F$40-$V$31)*($F$40-$Z$31))/(($AD$31-$V$31)*($AD$31-$Z$31))</f>
        <v>1</v>
      </c>
      <c r="QL279" s="92">
        <f>QI279*$X$31+QJ279*$AB$31+QK279*$AF$31</f>
        <v>-289.33</v>
      </c>
      <c r="QM279" s="16">
        <f>$V$31</f>
        <v>301.67</v>
      </c>
      <c r="QN279" s="16">
        <f>$AF$31</f>
        <v>-289.33</v>
      </c>
      <c r="QO279" s="167">
        <f t="shared" si="581"/>
        <v>0</v>
      </c>
      <c r="QP279" s="34"/>
      <c r="QQ279" s="159">
        <v>11</v>
      </c>
      <c r="QR279" s="162">
        <v>4</v>
      </c>
      <c r="QS279" s="306"/>
      <c r="QT279" s="12">
        <v>-180</v>
      </c>
      <c r="QU279" s="161">
        <f>(($F$40-$AT$31)*($F$40-$AX$31))/(($AP$31-$AT$31)*($AP$31-$AX$31))</f>
        <v>0</v>
      </c>
      <c r="QV279" s="161">
        <f>(($F$40-$AP$31)*($F$40-$AX$31))/(($AT$31-$AP$31)*($AT$31-$AX$31))</f>
        <v>0</v>
      </c>
      <c r="QW279" s="161">
        <f>(($F$40-$AP$31)*($F$40-$AT$31))/(($AX$31-$AP$31)*($AX$31-$AT$31))</f>
        <v>1</v>
      </c>
      <c r="QX279" s="92">
        <f>QU279*$AR$31+QV279*$AV$31+QW279*$AZ$31</f>
        <v>-178.26</v>
      </c>
      <c r="QY279" s="16">
        <f>$AP$31</f>
        <v>54.65</v>
      </c>
      <c r="QZ279" s="16">
        <f>$AZ$31</f>
        <v>-178.26</v>
      </c>
      <c r="RA279" s="167">
        <f t="shared" si="582"/>
        <v>0</v>
      </c>
    </row>
    <row r="280" spans="447:469" ht="15" customHeight="1">
      <c r="QE280" s="159">
        <v>11</v>
      </c>
      <c r="QF280" s="162">
        <v>1</v>
      </c>
      <c r="QG280" s="307" t="s">
        <v>21</v>
      </c>
      <c r="QH280" s="12">
        <v>0</v>
      </c>
      <c r="QI280" s="161">
        <f>(($F$40-$Z$11)*($F$40-$AD$11))/(($V$11-$Z$11)*($V$11-$AD$11))</f>
        <v>0</v>
      </c>
      <c r="QJ280" s="161">
        <f>(($F$40-$V$11)*($F$40-$AD$11))/(($Z$11-$V$11)*($Z$11-$AD$11))</f>
        <v>0</v>
      </c>
      <c r="QK280" s="161">
        <f>(($F$40-$V$11)*($F$40-$Z$11))/(($AD$11-$V$11)*($AD$11-$Z$11))</f>
        <v>1</v>
      </c>
      <c r="QL280" s="92">
        <f>QI280*$X$11+QJ280*$AB$11+QK280*$AF$11</f>
        <v>631.37</v>
      </c>
      <c r="QM280" s="16">
        <f>$V$11</f>
        <v>249</v>
      </c>
      <c r="QN280" s="16">
        <f>$AF$11</f>
        <v>631.37</v>
      </c>
      <c r="QO280" s="167">
        <f t="shared" si="581"/>
        <v>0</v>
      </c>
      <c r="QP280" s="34"/>
      <c r="QQ280" s="159">
        <v>11</v>
      </c>
      <c r="QR280" s="162">
        <v>1</v>
      </c>
      <c r="QS280" s="307" t="s">
        <v>21</v>
      </c>
      <c r="QT280" s="12">
        <v>0</v>
      </c>
      <c r="QU280" s="161">
        <f>(($F$40-$AT$11)*($F$40-$AX$11))/(($AP$11-$AT$11)*($AP$11-$AX$11))</f>
        <v>0</v>
      </c>
      <c r="QV280" s="161">
        <f>(($F$40-$AP$11)*($F$40-$AX$11))/(($AT$11-$AP$11)*($AT$11-$AX$11))</f>
        <v>0</v>
      </c>
      <c r="QW280" s="161">
        <f>(($F$40-$AP$11)*($F$40-$AT$11))/(($AX$11-$AP$11)*($AX$11-$AT$11))</f>
        <v>1</v>
      </c>
      <c r="QX280" s="92">
        <f>QU280*$AR$11+QV280*$AV$11+QW280*$AZ$11</f>
        <v>772.52</v>
      </c>
      <c r="QY280" s="16">
        <f>$AP$11</f>
        <v>18.22</v>
      </c>
      <c r="QZ280" s="16">
        <f>$AZ$11</f>
        <v>772.52</v>
      </c>
      <c r="RA280" s="167">
        <f t="shared" si="582"/>
        <v>0</v>
      </c>
    </row>
    <row r="281" spans="447:469">
      <c r="QE281" s="159">
        <v>11</v>
      </c>
      <c r="QF281" s="162">
        <v>2</v>
      </c>
      <c r="QG281" s="307"/>
      <c r="QH281" s="12">
        <v>0</v>
      </c>
      <c r="QI281" s="161">
        <f>(($F$40-$Z$18)*($F$40-$AD$18))/(($V$18-$Z$18)*($V$18-$AD$18))</f>
        <v>0</v>
      </c>
      <c r="QJ281" s="161">
        <f>(($F$40-$V$18)*($F$40-$AD$18))/(($Z$18-$V$18)*($Z$18-$AD$18))</f>
        <v>0</v>
      </c>
      <c r="QK281" s="161">
        <f>(($F$40-$V$18)*($F$40-$Z$18))/(($AD$18-$V$18)*($AD$18-$Z$18))</f>
        <v>1</v>
      </c>
      <c r="QL281" s="92">
        <f>QI281*$X$18+QJ281*$AB$18+QK281*$AF$18</f>
        <v>631.37</v>
      </c>
      <c r="QM281" s="16">
        <f>$V$18</f>
        <v>-548.08000000000004</v>
      </c>
      <c r="QN281" s="16">
        <f>$AF$18</f>
        <v>631.37</v>
      </c>
      <c r="QO281" s="167">
        <f t="shared" si="581"/>
        <v>0</v>
      </c>
      <c r="QP281" s="34"/>
      <c r="QQ281" s="159">
        <v>11</v>
      </c>
      <c r="QR281" s="162">
        <v>2</v>
      </c>
      <c r="QS281" s="307"/>
      <c r="QT281" s="12">
        <v>0</v>
      </c>
      <c r="QU281" s="161">
        <f>(($F$40-$AT$18)*($F$40-$AX$18))/(($AP$18-$AT$18)*($AP$18-$AX$18))</f>
        <v>0</v>
      </c>
      <c r="QV281" s="161">
        <f>(($F$40-$AP$18)*($F$40-$AX$18))/(($AT$18-$AP$18)*($AT$18-$AX$18))</f>
        <v>0</v>
      </c>
      <c r="QW281" s="161">
        <f>(($F$40-$AP$18)*($F$40-$AT$18))/(($AX$18-$AP$18)*($AX$18-$AT$18))</f>
        <v>1</v>
      </c>
      <c r="QX281" s="92">
        <f>QU281*$AR$18+QV281*$AV$18+QW281*$AZ$18</f>
        <v>772.52</v>
      </c>
      <c r="QY281" s="16">
        <f>$AP$18</f>
        <v>-236.82</v>
      </c>
      <c r="QZ281" s="16">
        <f>$AZ$18</f>
        <v>772.52</v>
      </c>
      <c r="RA281" s="167">
        <f t="shared" si="582"/>
        <v>0</v>
      </c>
    </row>
    <row r="282" spans="447:469">
      <c r="QE282" s="159">
        <v>11</v>
      </c>
      <c r="QF282" s="162">
        <v>3</v>
      </c>
      <c r="QG282" s="307"/>
      <c r="QH282" s="16">
        <v>0</v>
      </c>
      <c r="QI282" s="161">
        <f>(($F$40-$Z$25)*($F$40-$AD$25))/(($V$25-$Z$25)*($V$25-$AD$25))</f>
        <v>0</v>
      </c>
      <c r="QJ282" s="161">
        <f>(($F$40-$V$25)*($F$40-$AD$25))/(($Z$25-$V$25)*($Z$25-$AD$25))</f>
        <v>0</v>
      </c>
      <c r="QK282" s="161">
        <f>(($F$40-$V$25)*($F$40-$Z$25))/(($AD$25-$V$25)*($AD$25-$Z$25))</f>
        <v>1</v>
      </c>
      <c r="QL282" s="92">
        <f>QI282*$X$25+QJ282*$AB$25+QK282*$AF$25</f>
        <v>-186.91</v>
      </c>
      <c r="QM282" s="16">
        <f>$V$25</f>
        <v>-548.08000000000004</v>
      </c>
      <c r="QN282" s="16">
        <f>$AF$25</f>
        <v>-186.91</v>
      </c>
      <c r="QO282" s="167">
        <f t="shared" si="581"/>
        <v>0</v>
      </c>
      <c r="QP282" s="34"/>
      <c r="QQ282" s="159">
        <v>11</v>
      </c>
      <c r="QR282" s="162">
        <v>3</v>
      </c>
      <c r="QS282" s="307"/>
      <c r="QT282" s="16">
        <v>0</v>
      </c>
      <c r="QU282" s="161">
        <f>(($F$40-$AT$25)*($F$40-$AX$25))/(($AP$25-$AT$25)*($AP$25-$AX$25))</f>
        <v>0</v>
      </c>
      <c r="QV282" s="161">
        <f>(($F$40-$AP$25)*($F$40-$AX$25))/(($AT$25-$AP$25)*($AT$25-$AX$25))</f>
        <v>0</v>
      </c>
      <c r="QW282" s="161">
        <f>(($F$40-$AP$25)*($F$40-$AT$25))/(($AX$25-$AP$25)*($AX$25-$AT$25))</f>
        <v>1</v>
      </c>
      <c r="QX282" s="92">
        <f>QU282*$AR$25+QV282*$AV$25+QW282*$AZ$25</f>
        <v>-59.44</v>
      </c>
      <c r="QY282" s="16">
        <f>$AP$25</f>
        <v>-236.82</v>
      </c>
      <c r="QZ282" s="16">
        <f>$AZ$25</f>
        <v>-59.44</v>
      </c>
      <c r="RA282" s="167">
        <f t="shared" si="582"/>
        <v>0</v>
      </c>
    </row>
    <row r="283" spans="447:469">
      <c r="QE283" s="184">
        <v>11</v>
      </c>
      <c r="QF283" s="185">
        <v>4</v>
      </c>
      <c r="QG283" s="308"/>
      <c r="QH283" s="186">
        <v>0</v>
      </c>
      <c r="QI283" s="187">
        <f>(($F$40-$Z$32)*($F$40-$AD$32))/(($V$32-$Z$32)*($V$32-$AD$32))</f>
        <v>0</v>
      </c>
      <c r="QJ283" s="187">
        <f>(($F$40-$V$32)*($F$40-$AD$32))/(($Z$32-$V$32)*($Z$32-$AD$32))</f>
        <v>0</v>
      </c>
      <c r="QK283" s="187">
        <f>(($F$40-$V$32)*($F$40-$Z$32))/(($AD$32-$V$32)*($AD$32-$Z$32))</f>
        <v>1</v>
      </c>
      <c r="QL283" s="97">
        <f>QI283*$X$31+QJ283*$AB$31+QK283*$AF$32</f>
        <v>-186.91</v>
      </c>
      <c r="QM283" s="186">
        <f>$V$32</f>
        <v>249</v>
      </c>
      <c r="QN283" s="186">
        <f>$AF$32</f>
        <v>-186.91</v>
      </c>
      <c r="QO283" s="188">
        <f t="shared" si="581"/>
        <v>0</v>
      </c>
      <c r="QP283" s="34"/>
      <c r="QQ283" s="184">
        <v>11</v>
      </c>
      <c r="QR283" s="185">
        <v>4</v>
      </c>
      <c r="QS283" s="308"/>
      <c r="QT283" s="186">
        <v>0</v>
      </c>
      <c r="QU283" s="187">
        <f>(($F$40-$AT$32)*($F$40-$AX$32))/(($AP$32-$AT$32)*($AP$32-$AX$32))</f>
        <v>0</v>
      </c>
      <c r="QV283" s="187">
        <f>(($F$40-$AP$32)*($F$40-$AX$32))/(($AT$32-$AP$32)*($AT$32-$AX$32))</f>
        <v>0</v>
      </c>
      <c r="QW283" s="187">
        <f>(($F$40-$AP$32)*($F$40-$AT$32))/(($AX$32-$AP$32)*($AX$32-$AT$32))</f>
        <v>1</v>
      </c>
      <c r="QX283" s="97">
        <f>QU283*$AR$31+QV283*$AV$31+QW283*$AZ$32</f>
        <v>-59.44</v>
      </c>
      <c r="QY283" s="186">
        <f>$AP$32</f>
        <v>18.22</v>
      </c>
      <c r="QZ283" s="186">
        <f>$AZ$32</f>
        <v>-59.44</v>
      </c>
      <c r="RA283" s="188">
        <f t="shared" si="582"/>
        <v>0</v>
      </c>
    </row>
    <row r="284" spans="447:469" ht="15" customHeight="1">
      <c r="QE284" s="191">
        <v>12</v>
      </c>
      <c r="QF284" s="192">
        <v>1</v>
      </c>
      <c r="QG284" s="295" t="s">
        <v>13</v>
      </c>
      <c r="QH284" s="15">
        <v>60</v>
      </c>
      <c r="QI284" s="193">
        <f>(($F$43-$Z$5)*($F$43-$AD$5))/(($V$5-$Z$5)*($V$5-$AD$5))</f>
        <v>0</v>
      </c>
      <c r="QJ284" s="193">
        <f>(($F$43-$V$5)*($F$43-$AD$5))/(($Z$5-$V$5)*($Z$5-$AD$5))</f>
        <v>0</v>
      </c>
      <c r="QK284" s="193">
        <f>(($F$43-$V$5)*($F$43-$Z$5))/(($AD$5-$V$5)*($AD$5-$Z$5))</f>
        <v>1</v>
      </c>
      <c r="QL284" s="98">
        <f>QI284*$X$5+QJ284*$AB$5+QK284*$AF$5</f>
        <v>326</v>
      </c>
      <c r="QM284" s="194">
        <f>$V$5</f>
        <v>458.5</v>
      </c>
      <c r="QN284" s="194">
        <f>$AF$5</f>
        <v>326</v>
      </c>
      <c r="QO284" s="195">
        <f t="shared" ref="QO284:QO311" si="583">ABS($F$44/QL284)</f>
        <v>0</v>
      </c>
      <c r="QP284" s="34"/>
      <c r="QQ284" s="191">
        <v>12</v>
      </c>
      <c r="QR284" s="192">
        <v>1</v>
      </c>
      <c r="QS284" s="295" t="s">
        <v>13</v>
      </c>
      <c r="QT284" s="15">
        <v>60</v>
      </c>
      <c r="QU284" s="193">
        <f>(($F$43-$AT$5)*($F$43-$AX$5))/(($AP$5-$AT$5)*($AP$5-$AX$5))</f>
        <v>0</v>
      </c>
      <c r="QV284" s="193">
        <f>(($F$43-$AP$5)*($F$43-$AX$5))/(($AT$5-$AP$5)*($AT$5-$AX$5))</f>
        <v>0</v>
      </c>
      <c r="QW284" s="193">
        <f>(($F$43-$AP$5)*($F$43-$AT$5))/(($AX$5-$AP$5)*($AX$5-$AT$5))</f>
        <v>1</v>
      </c>
      <c r="QX284" s="98">
        <f>QU284*$AR$5+QV284*$AV$5+QW284*$AZ$5</f>
        <v>297.12</v>
      </c>
      <c r="QY284" s="194">
        <f>$AP$5</f>
        <v>163.95</v>
      </c>
      <c r="QZ284" s="194">
        <f>$AZ$5</f>
        <v>297.12</v>
      </c>
      <c r="RA284" s="195">
        <f t="shared" ref="RA284:RA311" si="584">ABS($F$44/QX284)</f>
        <v>0</v>
      </c>
    </row>
    <row r="285" spans="447:469">
      <c r="QE285" s="159">
        <v>12</v>
      </c>
      <c r="QF285" s="162">
        <v>2</v>
      </c>
      <c r="QG285" s="296"/>
      <c r="QH285" s="12">
        <v>60</v>
      </c>
      <c r="QI285" s="161">
        <f>(($F$43-$Z$12)*($F$43-$AD$12))/(($V$12-$Z$12)*($V$12-$AD$12))</f>
        <v>0</v>
      </c>
      <c r="QJ285" s="161">
        <f>(($F$43-$V$12)*($F$43-$AD$12))/(($Z$12-$V$12)*($Z$12-$AD$12))</f>
        <v>0</v>
      </c>
      <c r="QK285" s="161">
        <f>(($F$43-$V$12)*($F$43-$Z$12))/(($AD$12-$V$12)*($AD$12-$Z$12))</f>
        <v>1</v>
      </c>
      <c r="QL285" s="92">
        <f>QI285*$X$12+QJ285*$AB$12+QK285*$AF$12</f>
        <v>326</v>
      </c>
      <c r="QM285" s="16">
        <f>$V$12</f>
        <v>-338.33</v>
      </c>
      <c r="QN285" s="16">
        <f>$AF$12</f>
        <v>326</v>
      </c>
      <c r="QO285" s="167">
        <f t="shared" si="583"/>
        <v>0</v>
      </c>
      <c r="QP285" s="34"/>
      <c r="QQ285" s="159">
        <v>12</v>
      </c>
      <c r="QR285" s="162">
        <v>2</v>
      </c>
      <c r="QS285" s="296"/>
      <c r="QT285" s="12">
        <v>60</v>
      </c>
      <c r="QU285" s="161">
        <f>(($F$43-$AT$12)*($F$43-$AX$12))/(($AP$12-$AT$12)*($AP$12-$AX$12))</f>
        <v>0</v>
      </c>
      <c r="QV285" s="161">
        <f>(($F$43-$AP$12)*($F$43-$AX$12))/(($AT$12-$AP$12)*($AT$12-$AX$12))</f>
        <v>0</v>
      </c>
      <c r="QW285" s="161">
        <f>(($F$43-$AP$12)*($F$43-$AT$12))/(($AX$12-$AP$12)*($AX$12-$AT$12))</f>
        <v>1</v>
      </c>
      <c r="QX285" s="92">
        <f>QU285*$AR$12+QV285*$AV$12+QW285*$AZ$12</f>
        <v>297.12</v>
      </c>
      <c r="QY285" s="16">
        <f>$AP$12</f>
        <v>-91.09</v>
      </c>
      <c r="QZ285" s="16">
        <f>$AZ$12</f>
        <v>297.12</v>
      </c>
      <c r="RA285" s="167">
        <f t="shared" si="584"/>
        <v>0</v>
      </c>
    </row>
    <row r="286" spans="447:469">
      <c r="QE286" s="159">
        <v>12</v>
      </c>
      <c r="QF286" s="162">
        <v>3</v>
      </c>
      <c r="QG286" s="296"/>
      <c r="QH286" s="12">
        <v>60</v>
      </c>
      <c r="QI286" s="161">
        <f>(($F$43-$Z$19)*($F$43-$AD$19))/(($V$19-$Z$19)*($V$19-$AD$19))</f>
        <v>0</v>
      </c>
      <c r="QJ286" s="161">
        <f>(($F$43-$V$19)*($F$43-$AD$19))/(($Z$19-$V$19)*($Z$19-$AD$19))</f>
        <v>0</v>
      </c>
      <c r="QK286" s="161">
        <f>(($F$43-$V$19)*($F$43-$Z$19))/(($AD$19-$V$19)*($AD$19-$Z$19))</f>
        <v>1</v>
      </c>
      <c r="QL286" s="92">
        <f>QI286*$X$19+QJ286*$AB$19+QK286*$AF$19</f>
        <v>-597.79999999999995</v>
      </c>
      <c r="QM286" s="16">
        <f>$V$19</f>
        <v>-338.33</v>
      </c>
      <c r="QN286" s="16">
        <f>$AF$19</f>
        <v>-597.79999999999995</v>
      </c>
      <c r="QO286" s="167">
        <f t="shared" si="583"/>
        <v>0</v>
      </c>
      <c r="QP286" s="34"/>
      <c r="QQ286" s="159">
        <v>12</v>
      </c>
      <c r="QR286" s="162">
        <v>3</v>
      </c>
      <c r="QS286" s="296"/>
      <c r="QT286" s="12">
        <v>60</v>
      </c>
      <c r="QU286" s="161">
        <f>(($F$43-$AT$19)*($F$43-$AX$19))/(($AP$19-$AT$19)*($AP$19-$AX$19))</f>
        <v>0</v>
      </c>
      <c r="QV286" s="161">
        <f>(($F$43-$AP$19)*($F$43-$AX$19))/(($AT$19-$AP$19)*($AT$19-$AX$19))</f>
        <v>0</v>
      </c>
      <c r="QW286" s="161">
        <f>(($F$43-$AP$19)*($F$43-$AT$19))/(($AX$19-$AP$19)*($AX$19-$AT$19))</f>
        <v>1</v>
      </c>
      <c r="QX286" s="92">
        <f>QU286*$AR$19+QV286*$AV$19+QW286*$AZ$19</f>
        <v>-534.79999999999995</v>
      </c>
      <c r="QY286" s="16">
        <f>$AP$19</f>
        <v>-91.09</v>
      </c>
      <c r="QZ286" s="16">
        <f>$AZ$19</f>
        <v>-534.79999999999995</v>
      </c>
      <c r="RA286" s="167">
        <f t="shared" si="584"/>
        <v>0</v>
      </c>
    </row>
    <row r="287" spans="447:469">
      <c r="QE287" s="159">
        <v>12</v>
      </c>
      <c r="QF287" s="162">
        <v>4</v>
      </c>
      <c r="QG287" s="296"/>
      <c r="QH287" s="12">
        <v>60</v>
      </c>
      <c r="QI287" s="161">
        <f>(($F$43-$Z$26)*($F$43-$AD$26))/(($V$26-$Z$26)*($V$26-$AD$26))</f>
        <v>0</v>
      </c>
      <c r="QJ287" s="161">
        <f>(($F$43-$V$26)*($F$43-$AD$26))/(($Z$26-$V$26)*($Z$26-$AD$26))</f>
        <v>0</v>
      </c>
      <c r="QK287" s="161">
        <f>(($F$43-$V$26)*($F$43-$Z$26))/(($AD$26-$V$26)*($AD$26-$Z$26))</f>
        <v>1</v>
      </c>
      <c r="QL287" s="92">
        <f>QI287*$X$26+QJ287*$AB$26+QK287*$AF$26</f>
        <v>-597.79999999999995</v>
      </c>
      <c r="QM287" s="16">
        <f>$V$26</f>
        <v>458.5</v>
      </c>
      <c r="QN287" s="16">
        <f>$AF$26</f>
        <v>-597.79999999999995</v>
      </c>
      <c r="QO287" s="167">
        <f t="shared" si="583"/>
        <v>0</v>
      </c>
      <c r="QP287" s="34"/>
      <c r="QQ287" s="159">
        <v>12</v>
      </c>
      <c r="QR287" s="162">
        <v>4</v>
      </c>
      <c r="QS287" s="296"/>
      <c r="QT287" s="12">
        <v>60</v>
      </c>
      <c r="QU287" s="161">
        <f>(($F$43-$AT$26)*($F$43-$AX$26))/(($AP$26-$AT$26)*($AP$26-$AX$26))</f>
        <v>0</v>
      </c>
      <c r="QV287" s="161">
        <f>(($F$43-$AP$26)*($F$43-$AX$26))/(($AT$26-$AP$26)*($AT$26-$AX$26))</f>
        <v>0</v>
      </c>
      <c r="QW287" s="161">
        <f>(($F$43-$AP$26)*($F$43-$AT$26))/(($AX$26-$AP$26)*($AX$26-$AT$26))</f>
        <v>1</v>
      </c>
      <c r="QX287" s="92">
        <f>QU287*$AR$26+QV287*$AV$26+QW287*$AZ$26</f>
        <v>-534.79999999999995</v>
      </c>
      <c r="QY287" s="16">
        <f>$AP$26</f>
        <v>163.95</v>
      </c>
      <c r="QZ287" s="16">
        <f>$AZ$26</f>
        <v>-534.79999999999995</v>
      </c>
      <c r="RA287" s="167">
        <f t="shared" si="584"/>
        <v>0</v>
      </c>
    </row>
    <row r="288" spans="447:469" ht="15" customHeight="1">
      <c r="QE288" s="159">
        <v>12</v>
      </c>
      <c r="QF288" s="162">
        <v>1</v>
      </c>
      <c r="QG288" s="297" t="s">
        <v>15</v>
      </c>
      <c r="QH288" s="12">
        <v>120</v>
      </c>
      <c r="QI288" s="161">
        <f>(($F$43-$Z$6)*($F$43-$AD$6))/(($V$6-$Z$6)*($V$6-$AD$6))</f>
        <v>0</v>
      </c>
      <c r="QJ288" s="161">
        <f>(($F$43-$V$6)*($F$43-$AD$6))/(($Z$6-$V$6)*($Z$6-$AD$6))</f>
        <v>0</v>
      </c>
      <c r="QK288" s="161">
        <f>(($F$43-$V$6)*($F$43-$Z$6))/(($AD$6-$V$6)*($AD$6-$Z$6))</f>
        <v>1</v>
      </c>
      <c r="QL288" s="92">
        <f>QI288*$X$6+QJ288*$AB$6+QK288*$AF$6</f>
        <v>247.2</v>
      </c>
      <c r="QM288" s="16">
        <f>$V$6</f>
        <v>510.42</v>
      </c>
      <c r="QN288" s="16">
        <f>$AF$6</f>
        <v>247.2</v>
      </c>
      <c r="QO288" s="167">
        <f t="shared" si="583"/>
        <v>0</v>
      </c>
      <c r="QP288" s="34"/>
      <c r="QQ288" s="159">
        <v>12</v>
      </c>
      <c r="QR288" s="162">
        <v>1</v>
      </c>
      <c r="QS288" s="297" t="s">
        <v>15</v>
      </c>
      <c r="QT288" s="12">
        <v>120</v>
      </c>
      <c r="QU288" s="161">
        <f>(($F$43-$AT$6)*($F$43-$AX$6))/(($AP$6-$AT$6)*($AP$6-$AX$6))</f>
        <v>0</v>
      </c>
      <c r="QV288" s="161">
        <f>(($F$43-$AP$6)*($F$43-$AX$6))/(($AT$6-$AP$6)*($AT$6-$AX$6))</f>
        <v>0</v>
      </c>
      <c r="QW288" s="161">
        <f>(($F$43-$AP$6)*($F$43-$AT$6))/(($AX$6-$AP$6)*($AX$6-$AT$6))</f>
        <v>1</v>
      </c>
      <c r="QX288" s="92">
        <f>QU288*$AR$6+QV288*$AV$6+QW288*$AZ$6</f>
        <v>178.26</v>
      </c>
      <c r="QY288" s="16">
        <f>$AP$6</f>
        <v>200.39</v>
      </c>
      <c r="QZ288" s="16">
        <f>$AZ$6</f>
        <v>178.26</v>
      </c>
      <c r="RA288" s="167">
        <f t="shared" si="584"/>
        <v>0</v>
      </c>
    </row>
    <row r="289" spans="447:469">
      <c r="QE289" s="159">
        <v>12</v>
      </c>
      <c r="QF289" s="162">
        <v>2</v>
      </c>
      <c r="QG289" s="297"/>
      <c r="QH289" s="12">
        <v>120</v>
      </c>
      <c r="QI289" s="161">
        <f>(($F$43-$Z$13)*($F$43-$AD$13))/(($V$13-$Z$13)*($V$13-$AD$13))</f>
        <v>0</v>
      </c>
      <c r="QJ289" s="161">
        <f>(($F$43-$V$13)*($F$43-$AD$13))/(($Z$13-$V$13)*($Z$13-$AD$13))</f>
        <v>0</v>
      </c>
      <c r="QK289" s="161">
        <f>(($F$43-$V$13)*($F$43-$Z$13))/(($AD$13-$V$13)*($AD$13-$Z$13))</f>
        <v>1</v>
      </c>
      <c r="QL289" s="92">
        <f>QI289*$X$13+QJ289*$AB$13+QK289*$AF$13</f>
        <v>247.2</v>
      </c>
      <c r="QM289" s="16">
        <f>$V$13</f>
        <v>-274.87</v>
      </c>
      <c r="QN289" s="16">
        <f>$AF$13</f>
        <v>247.2</v>
      </c>
      <c r="QO289" s="167">
        <f t="shared" si="583"/>
        <v>0</v>
      </c>
      <c r="QP289" s="34"/>
      <c r="QQ289" s="159">
        <v>12</v>
      </c>
      <c r="QR289" s="162">
        <v>2</v>
      </c>
      <c r="QS289" s="297"/>
      <c r="QT289" s="12">
        <v>120</v>
      </c>
      <c r="QU289" s="161">
        <f>(($F$43-$AT$13)*($F$43-$AX$13))/(($AP$13-$AT$13)*($AP$13-$AX$13))</f>
        <v>0</v>
      </c>
      <c r="QV289" s="161">
        <f>(($F$43-$AP$13)*($F$43-$AX$13))/(($AT$13-$AP$13)*($AT$13-$AX$13))</f>
        <v>0</v>
      </c>
      <c r="QW289" s="161">
        <f>(($F$43-$AP$13)*($F$43-$AT$13))/(($AX$13-$AP$13)*($AX$13-$AT$13))</f>
        <v>1</v>
      </c>
      <c r="QX289" s="92">
        <f>QU289*$AR$13+QV289*$AV$13+QW289*$AZ$13</f>
        <v>178.26</v>
      </c>
      <c r="QY289" s="16">
        <f>$AP$13</f>
        <v>-54.65</v>
      </c>
      <c r="QZ289" s="16">
        <f>$AZ$13</f>
        <v>178.26</v>
      </c>
      <c r="RA289" s="167">
        <f t="shared" si="584"/>
        <v>0</v>
      </c>
    </row>
    <row r="290" spans="447:469">
      <c r="QE290" s="159">
        <v>12</v>
      </c>
      <c r="QF290" s="162">
        <v>3</v>
      </c>
      <c r="QG290" s="297"/>
      <c r="QH290" s="12">
        <v>120</v>
      </c>
      <c r="QI290" s="161">
        <f>(($F$43-$Z$20)*($F$43-$AD$20))/(($V$20-$Z$20)*($V$20-$AD$20))</f>
        <v>0</v>
      </c>
      <c r="QJ290" s="161">
        <f>(($F$43-$V$20)*($F$43-$AD$20))/(($Z$20-$V$20)*($Z$20-$AD$20))</f>
        <v>0</v>
      </c>
      <c r="QK290" s="161">
        <f>(($F$43-$V$20)*($F$43-$Z$20))/(($AD$20-$V$20)*($AD$20-$Z$20))</f>
        <v>1</v>
      </c>
      <c r="QL290" s="92">
        <f>QI290*$X$20+QJ290*$AB$20+QK290*$AF$20</f>
        <v>-651.20000000000005</v>
      </c>
      <c r="QM290" s="16">
        <f>$V$20</f>
        <v>-274.87</v>
      </c>
      <c r="QN290" s="16">
        <f>$AF$20</f>
        <v>-651.20000000000005</v>
      </c>
      <c r="QO290" s="167">
        <f t="shared" si="583"/>
        <v>0</v>
      </c>
      <c r="QP290" s="34"/>
      <c r="QQ290" s="159">
        <v>12</v>
      </c>
      <c r="QR290" s="162">
        <v>3</v>
      </c>
      <c r="QS290" s="297"/>
      <c r="QT290" s="12">
        <v>120</v>
      </c>
      <c r="QU290" s="161">
        <f>(($F$43-$AT$20)*($F$43-$AX$20))/(($AP$20-$AT$20)*($AP$20-$AX$20))</f>
        <v>0</v>
      </c>
      <c r="QV290" s="161">
        <f>(($F$43-$AP$20)*($F$43-$AX$20))/(($AT$20-$AP$20)*($AT$20-$AX$20))</f>
        <v>0</v>
      </c>
      <c r="QW290" s="161">
        <f>(($F$43-$AP$20)*($F$43-$AT$20))/(($AX$20-$AP$20)*($AX$20-$AT$20))</f>
        <v>1</v>
      </c>
      <c r="QX290" s="92">
        <f>QU290*$AR$20+QV290*$AV$20+QW290*$AZ$20</f>
        <v>-653.65</v>
      </c>
      <c r="QY290" s="16">
        <f>$AP$20</f>
        <v>-54.65</v>
      </c>
      <c r="QZ290" s="16">
        <f>$AZ$20</f>
        <v>-653.65</v>
      </c>
      <c r="RA290" s="167">
        <f t="shared" si="584"/>
        <v>0</v>
      </c>
    </row>
    <row r="291" spans="447:469">
      <c r="QE291" s="159">
        <v>12</v>
      </c>
      <c r="QF291" s="162">
        <v>4</v>
      </c>
      <c r="QG291" s="297"/>
      <c r="QH291" s="12">
        <v>120</v>
      </c>
      <c r="QI291" s="161">
        <f>(($F$43-$Z$27)*($F$43-$AD$27))/(($V$27-$Z$27)*($V$27-$AD$27))</f>
        <v>0</v>
      </c>
      <c r="QJ291" s="161">
        <f>(($F$43-$V$27)*($F$43-$AD$27))/(($Z$27-$V$27)*($Z$27-$AD$27))</f>
        <v>0</v>
      </c>
      <c r="QK291" s="161">
        <f>(($F$43-$V$27)*($F$43-$Z$27))/(($AD$27-$V$27)*($AD$27-$Z$27))</f>
        <v>1</v>
      </c>
      <c r="QL291" s="92">
        <f>QI291*$X$27+QJ291*$AB$27+QK291*$AF$27</f>
        <v>-651.20000000000005</v>
      </c>
      <c r="QM291" s="16">
        <f>$V$27</f>
        <v>510.42</v>
      </c>
      <c r="QN291" s="16">
        <f>$AF$27</f>
        <v>-651.20000000000005</v>
      </c>
      <c r="QO291" s="167">
        <f t="shared" si="583"/>
        <v>0</v>
      </c>
      <c r="QP291" s="34"/>
      <c r="QQ291" s="159">
        <v>12</v>
      </c>
      <c r="QR291" s="162">
        <v>4</v>
      </c>
      <c r="QS291" s="297"/>
      <c r="QT291" s="12">
        <v>120</v>
      </c>
      <c r="QU291" s="161">
        <f>(($F$43-$AT$27)*($F$43-$AX$27))/(($AP$27-$AT$27)*($AP$27-$AX$27))</f>
        <v>0</v>
      </c>
      <c r="QV291" s="161">
        <f>(($F$43-$AP$27)*($F$43-$AX$27))/(($AT$27-$AP$27)*($AT$27-$AX$27))</f>
        <v>0</v>
      </c>
      <c r="QW291" s="161">
        <f>(($F$43-$AP$27)*($F$43-$AT$27))/(($AX$27-$AP$27)*($AX$27-$AT$27))</f>
        <v>1</v>
      </c>
      <c r="QX291" s="92">
        <f>QU291*$AR$27+QV291*$AV$27+QW291*$AZ$27</f>
        <v>-653.65</v>
      </c>
      <c r="QY291" s="16">
        <f>$AP$27</f>
        <v>200.39</v>
      </c>
      <c r="QZ291" s="16">
        <f>$AZ$27</f>
        <v>-653.65</v>
      </c>
      <c r="RA291" s="167">
        <f t="shared" si="584"/>
        <v>0</v>
      </c>
    </row>
    <row r="292" spans="447:469" ht="15" customHeight="1">
      <c r="QE292" s="159">
        <v>12</v>
      </c>
      <c r="QF292" s="162">
        <v>1</v>
      </c>
      <c r="QG292" s="309" t="s">
        <v>17</v>
      </c>
      <c r="QH292" s="12">
        <v>180</v>
      </c>
      <c r="QI292" s="161">
        <f>(($F$43-$Z$7)*($F$43-$AD$7))/(($V$7-$Z$7)*($V$7-$AD$7))</f>
        <v>0</v>
      </c>
      <c r="QJ292" s="161">
        <f>(($F$43-$V$7)*($F$43-$AD$7))/(($Z$7-$V$7)*($Z$7-$AD$7))</f>
        <v>0</v>
      </c>
      <c r="QK292" s="161">
        <f>(($F$43-$V$7)*($F$43-$Z$7))/(($AD$7-$V$7)*($AD$7-$Z$7))</f>
        <v>1</v>
      </c>
      <c r="QL292" s="92">
        <f>QI292*$X$7+QJ292*$AB$7+QK292*$AF$7</f>
        <v>162.80000000000001</v>
      </c>
      <c r="QM292" s="16">
        <f>$V$7</f>
        <v>562.66999999999996</v>
      </c>
      <c r="QN292" s="16">
        <f>$AF$7</f>
        <v>162.80000000000001</v>
      </c>
      <c r="QO292" s="167">
        <f t="shared" si="583"/>
        <v>0</v>
      </c>
      <c r="QP292" s="34"/>
      <c r="QQ292" s="159">
        <v>12</v>
      </c>
      <c r="QR292" s="162">
        <v>1</v>
      </c>
      <c r="QS292" s="309" t="s">
        <v>17</v>
      </c>
      <c r="QT292" s="12">
        <v>180</v>
      </c>
      <c r="QU292" s="161">
        <f>(($F$43-$AT$7)*($F$43-$AX$7))/(($AP$7-$AT$7)*($AP$7-$AX$7))</f>
        <v>0</v>
      </c>
      <c r="QV292" s="161">
        <f>(($F$43-$AP$7)*($F$43-$AX$7))/(($AT$7-$AP$7)*($AT$7-$AX$7))</f>
        <v>0</v>
      </c>
      <c r="QW292" s="161">
        <f>(($F$43-$AP$7)*($F$43-$AT$7))/(($AX$7-$AP$7)*($AX$7-$AT$7))</f>
        <v>1</v>
      </c>
      <c r="QX292" s="92">
        <f>QU292*$AR$7+QV292*$AV$7+QW292*$AZ$7</f>
        <v>59.41</v>
      </c>
      <c r="QY292" s="16">
        <f>$AP$7</f>
        <v>236.82</v>
      </c>
      <c r="QZ292" s="16">
        <f>$AZ$7</f>
        <v>59.41</v>
      </c>
      <c r="RA292" s="167">
        <f t="shared" si="584"/>
        <v>0</v>
      </c>
    </row>
    <row r="293" spans="447:469">
      <c r="QE293" s="159">
        <v>12</v>
      </c>
      <c r="QF293" s="162">
        <v>2</v>
      </c>
      <c r="QG293" s="309"/>
      <c r="QH293" s="12">
        <v>180</v>
      </c>
      <c r="QI293" s="161">
        <f>(($F$43-$Z$14)*($F$43-$AD$14))/(($V$14-$Z$14)*($V$14-$AD$14))</f>
        <v>0</v>
      </c>
      <c r="QJ293" s="161">
        <f>(($F$43-$V$14)*($F$43-$AD$14))/(($Z$14-$V$14)*($Z$14-$AD$14))</f>
        <v>0</v>
      </c>
      <c r="QK293" s="161">
        <f>(($F$43-$V$14)*($F$43-$Z$14))/(($AD$14-$V$14)*($AD$14-$Z$14))</f>
        <v>1</v>
      </c>
      <c r="QL293" s="92">
        <f>QI293*$X$14+QJ293*$AB$14+QK293*$AF$14</f>
        <v>162.80000000000001</v>
      </c>
      <c r="QM293" s="16">
        <f>$V$14</f>
        <v>-210.54</v>
      </c>
      <c r="QN293" s="16">
        <f>$AF$14</f>
        <v>162.80000000000001</v>
      </c>
      <c r="QO293" s="167">
        <f t="shared" si="583"/>
        <v>0</v>
      </c>
      <c r="QP293" s="34"/>
      <c r="QQ293" s="159">
        <v>12</v>
      </c>
      <c r="QR293" s="162">
        <v>2</v>
      </c>
      <c r="QS293" s="309"/>
      <c r="QT293" s="12">
        <v>180</v>
      </c>
      <c r="QU293" s="161">
        <f>(($F$43-$AT$14)*($F$43-$AX$14))/(($AP$14-$AT$14)*($AP$14-$AX$14))</f>
        <v>0</v>
      </c>
      <c r="QV293" s="161">
        <f>(($F$43-$AP$14)*($F$43-$AX$14))/(($AT$14-$AP$14)*($AT$14-$AX$14))</f>
        <v>0</v>
      </c>
      <c r="QW293" s="161">
        <f>(($F$43-$AP$14)*($F$43-$AT$14))/(($AX$14-$AP$14)*($AX$14-$AT$14))</f>
        <v>1</v>
      </c>
      <c r="QX293" s="92">
        <f>QU293*$AR$14+QV293*$AV$14+QW293*$AZ$14</f>
        <v>59.41</v>
      </c>
      <c r="QY293" s="16">
        <f>$AP$14</f>
        <v>-18.22</v>
      </c>
      <c r="QZ293" s="16">
        <f>$AZ$14</f>
        <v>59.41</v>
      </c>
      <c r="RA293" s="167">
        <f t="shared" si="584"/>
        <v>0</v>
      </c>
    </row>
    <row r="294" spans="447:469">
      <c r="QE294" s="159">
        <v>12</v>
      </c>
      <c r="QF294" s="162">
        <v>3</v>
      </c>
      <c r="QG294" s="309"/>
      <c r="QH294" s="12">
        <v>180</v>
      </c>
      <c r="QI294" s="161">
        <f>(($F$43-$Z$21)*($F$43-$AD$21))/(($V$21-$Z$21)*($V$21-$AD$21))</f>
        <v>0</v>
      </c>
      <c r="QJ294" s="161">
        <f>(($F$43-$V$21)*($F$43-$AD$21))/(($Z$21-$V$21)*($Z$21-$AD$21))</f>
        <v>0</v>
      </c>
      <c r="QK294" s="161">
        <f>(($F$43-$V$21)*($F$43-$Z$21))/(($AD$21-$V$21)*($AD$21-$Z$21))</f>
        <v>1</v>
      </c>
      <c r="QL294" s="92">
        <f>QI294*$X$21+QJ294*$AB$21+QK294*$AF$21</f>
        <v>-704.4</v>
      </c>
      <c r="QM294" s="16">
        <f>$V$21</f>
        <v>-210.54</v>
      </c>
      <c r="QN294" s="16">
        <f>$AF$21</f>
        <v>-704.4</v>
      </c>
      <c r="QO294" s="167">
        <f t="shared" si="583"/>
        <v>0</v>
      </c>
      <c r="QP294" s="34"/>
      <c r="QQ294" s="159">
        <v>12</v>
      </c>
      <c r="QR294" s="162">
        <v>3</v>
      </c>
      <c r="QS294" s="309"/>
      <c r="QT294" s="12">
        <v>180</v>
      </c>
      <c r="QU294" s="161">
        <f>(($F$43-$AT$21)*($F$43-$AX$21))/(($AP$21-$AT$21)*($AP$21-$AX$21))</f>
        <v>0</v>
      </c>
      <c r="QV294" s="161">
        <f>(($F$43-$AP$21)*($F$43-$AX$21))/(($AT$21-$AP$21)*($AT$21-$AX$21))</f>
        <v>0</v>
      </c>
      <c r="QW294" s="161">
        <f>(($F$43-$AP$21)*($F$43-$AT$21))/(($AX$21-$AP$21)*($AX$21-$AT$21))</f>
        <v>1</v>
      </c>
      <c r="QX294" s="92">
        <f>QU294*$AR$21+QV294*$AV$21+QW294*$AZ$21</f>
        <v>-772.52</v>
      </c>
      <c r="QY294" s="16">
        <f>$AP$21</f>
        <v>-18.22</v>
      </c>
      <c r="QZ294" s="16">
        <f>$AZ$21</f>
        <v>-772.52</v>
      </c>
      <c r="RA294" s="167">
        <f t="shared" si="584"/>
        <v>0</v>
      </c>
    </row>
    <row r="295" spans="447:469">
      <c r="QE295" s="159">
        <v>12</v>
      </c>
      <c r="QF295" s="162">
        <v>4</v>
      </c>
      <c r="QG295" s="309"/>
      <c r="QH295" s="12">
        <v>180</v>
      </c>
      <c r="QI295" s="161">
        <f>(($F$43-$Z$28)*($F$43-$AD$28))/(($V$28-$Z$28)*($V$28-$AD$28))</f>
        <v>0</v>
      </c>
      <c r="QJ295" s="161">
        <f>(($F$43-$V$28)*($F$43-$AD$28))/(($Z$28-$V$28)*($Z$28-$AD$28))</f>
        <v>0</v>
      </c>
      <c r="QK295" s="161">
        <f>(($F$43-$V$28)*($F$43-$Z$28))/(($AD$28-$V$28)*($AD$28-$Z$28))</f>
        <v>1</v>
      </c>
      <c r="QL295" s="92">
        <f>QI295*$X$28+QJ295*$AB$28+QK295*$AF$28</f>
        <v>-704.4</v>
      </c>
      <c r="QM295" s="16">
        <f>$V$28</f>
        <v>562.66999999999996</v>
      </c>
      <c r="QN295" s="16">
        <f>$AF$28</f>
        <v>-704.4</v>
      </c>
      <c r="QO295" s="167">
        <f t="shared" si="583"/>
        <v>0</v>
      </c>
      <c r="QP295" s="34"/>
      <c r="QQ295" s="159">
        <v>12</v>
      </c>
      <c r="QR295" s="162">
        <v>4</v>
      </c>
      <c r="QS295" s="309"/>
      <c r="QT295" s="12">
        <v>180</v>
      </c>
      <c r="QU295" s="161">
        <f>(($F$43-$AT$28)*($F$43-$AX$28))/(($AP$28-$AT$28)*($AP$28-$AX$28))</f>
        <v>0</v>
      </c>
      <c r="QV295" s="161">
        <f>(($F$43-$AP$28)*($F$43-$AX$28))/(($AT$28-$AP$28)*($AT$28-$AX$28))</f>
        <v>0</v>
      </c>
      <c r="QW295" s="161">
        <f>(($F$43-$AP$28)*($F$43-$AT$28))/(($AX$28-$AP$28)*($AX$28-$AT$28))</f>
        <v>1</v>
      </c>
      <c r="QX295" s="92">
        <f>QU295*$AR$28+QV295*$AV$28+QW295*$AZ$28</f>
        <v>-772.52</v>
      </c>
      <c r="QY295" s="16">
        <f>$AP$28</f>
        <v>236.82</v>
      </c>
      <c r="QZ295" s="16">
        <f>$AZ$28</f>
        <v>-772.52</v>
      </c>
      <c r="RA295" s="167">
        <f t="shared" si="584"/>
        <v>0</v>
      </c>
    </row>
    <row r="296" spans="447:469" ht="15" customHeight="1">
      <c r="QE296" s="159">
        <v>12</v>
      </c>
      <c r="QF296" s="162">
        <v>1</v>
      </c>
      <c r="QG296" s="304" t="s">
        <v>18</v>
      </c>
      <c r="QH296" s="12">
        <v>-60</v>
      </c>
      <c r="QI296" s="161">
        <f>(($F$43-$Z$8)*($F$43-$AD$8))/(($V$8-$Z$8)*($V$8-$AD$8))</f>
        <v>0</v>
      </c>
      <c r="QJ296" s="161">
        <f>(($F$43-$V$8)*($F$43-$AD$8))/(($Z$8-$V$8)*($Z$8-$AD$8))</f>
        <v>0</v>
      </c>
      <c r="QK296" s="161">
        <f>(($F$43-$V$8)*($F$43-$Z$8))/(($AD$8-$V$8)*($AD$8-$Z$8))</f>
        <v>1</v>
      </c>
      <c r="QL296" s="92">
        <f>QI296*$X$8+QJ296*$AB$8+QK296*$AF$8</f>
        <v>402.13</v>
      </c>
      <c r="QM296" s="16">
        <f>$V$8</f>
        <v>406.67</v>
      </c>
      <c r="QN296" s="16">
        <f>$AF$8</f>
        <v>402.13</v>
      </c>
      <c r="QO296" s="167">
        <f t="shared" si="583"/>
        <v>0</v>
      </c>
      <c r="QP296" s="34"/>
      <c r="QQ296" s="159">
        <v>12</v>
      </c>
      <c r="QR296" s="162">
        <v>1</v>
      </c>
      <c r="QS296" s="304" t="s">
        <v>18</v>
      </c>
      <c r="QT296" s="12">
        <v>-60</v>
      </c>
      <c r="QU296" s="161">
        <f>(($F$43-$AT$8)*($F$43-$AX$8))/(($AP$8-$AT$8)*($AP$8-$AX$8))</f>
        <v>0</v>
      </c>
      <c r="QV296" s="161">
        <f>(($F$43-$AP$8)*($F$43-$AX$8))/(($AT$8-$AP$8)*($AT$8-$AX$8))</f>
        <v>0</v>
      </c>
      <c r="QW296" s="161">
        <f>(($F$43-$AP$8)*($F$43-$AT$8))/(($AX$8-$AP$8)*($AX$8-$AT$8))</f>
        <v>1</v>
      </c>
      <c r="QX296" s="92">
        <f>QU296*$AR$8+QV296*$AV$8+QW296*$AZ$8</f>
        <v>415.98</v>
      </c>
      <c r="QY296" s="16">
        <f>$AP$8</f>
        <v>127.52</v>
      </c>
      <c r="QZ296" s="16">
        <f>$AZ$8</f>
        <v>415.98</v>
      </c>
      <c r="RA296" s="167">
        <f t="shared" si="584"/>
        <v>0</v>
      </c>
    </row>
    <row r="297" spans="447:469">
      <c r="QE297" s="159">
        <v>12</v>
      </c>
      <c r="QF297" s="162">
        <v>2</v>
      </c>
      <c r="QG297" s="304"/>
      <c r="QH297" s="12">
        <v>-60</v>
      </c>
      <c r="QI297" s="161">
        <f>(($F$43-$Z$15)*($F$43-$AD$15))/(($V$15-$Z$15)*($V$15-$AD$15))</f>
        <v>0</v>
      </c>
      <c r="QJ297" s="161">
        <f>(($F$43-$V$15)*($F$43-$AD$15))/(($Z$15-$V$15)*($Z$15-$AD$15))</f>
        <v>0</v>
      </c>
      <c r="QK297" s="161">
        <f>(($F$43-$V$15)*($F$43-$Z$15))/(($AD$15-$V$15)*($AD$15-$Z$15))</f>
        <v>1</v>
      </c>
      <c r="QL297" s="92">
        <f>QI297*$X$15+QJ297*$AB$15+QK297*$AF$15</f>
        <v>402.13</v>
      </c>
      <c r="QM297" s="16">
        <f>$V$15</f>
        <v>-391.07</v>
      </c>
      <c r="QN297" s="16">
        <f>$AF$15</f>
        <v>402.13</v>
      </c>
      <c r="QO297" s="167">
        <f t="shared" si="583"/>
        <v>0</v>
      </c>
      <c r="QP297" s="34"/>
      <c r="QQ297" s="159">
        <v>12</v>
      </c>
      <c r="QR297" s="162">
        <v>2</v>
      </c>
      <c r="QS297" s="304"/>
      <c r="QT297" s="12">
        <v>-60</v>
      </c>
      <c r="QU297" s="161">
        <f>(($F$43-$AT$15)*($F$43-$AX$15))/(($AP$15-$AT$15)*($AP$15-$AX$15))</f>
        <v>0</v>
      </c>
      <c r="QV297" s="161">
        <f>(($F$43-$AP$15)*($F$43-$AX$15))/(($AT$15-$AP$15)*($AT$15-$AX$15))</f>
        <v>0</v>
      </c>
      <c r="QW297" s="161">
        <f>(($F$43-$AP$15)*($F$43-$AT$15))/(($AX$15-$AP$15)*($AX$15-$AT$15))</f>
        <v>1</v>
      </c>
      <c r="QX297" s="92">
        <f>QU297*$AR$15+QV297*$AV$15+QW297*$AZ$15</f>
        <v>415.98</v>
      </c>
      <c r="QY297" s="16">
        <f>$AP$15</f>
        <v>-127.52</v>
      </c>
      <c r="QZ297" s="16">
        <f>$AZ$15</f>
        <v>415.98</v>
      </c>
      <c r="RA297" s="167">
        <f t="shared" si="584"/>
        <v>0</v>
      </c>
    </row>
    <row r="298" spans="447:469">
      <c r="QE298" s="159">
        <v>12</v>
      </c>
      <c r="QF298" s="162">
        <v>3</v>
      </c>
      <c r="QG298" s="304"/>
      <c r="QH298" s="12">
        <v>-60</v>
      </c>
      <c r="QI298" s="161">
        <f>(($F$43-$Z$22)*($F$43-$AD$22))/(($V$22-$Z$22)*($V$22-$AD$22))</f>
        <v>0</v>
      </c>
      <c r="QJ298" s="161">
        <f>(($F$43-$V$22)*($F$43-$AD$22))/(($Z$22-$V$22)*($Z$22-$AD$22))</f>
        <v>0</v>
      </c>
      <c r="QK298" s="161">
        <f>(($F$43-$V$22)*($F$43-$Z$22))/(($AD$22-$V$22)*($AD$22-$Z$22))</f>
        <v>1</v>
      </c>
      <c r="QL298" s="92">
        <f>QI298*$X$22+QJ298*$AB$22+QK298*$AF$22</f>
        <v>-495</v>
      </c>
      <c r="QM298" s="16">
        <f>$V$22</f>
        <v>-391.07</v>
      </c>
      <c r="QN298" s="16">
        <f>$AF$22</f>
        <v>-495</v>
      </c>
      <c r="QO298" s="167">
        <f t="shared" si="583"/>
        <v>0</v>
      </c>
      <c r="QP298" s="34"/>
      <c r="QQ298" s="159">
        <v>12</v>
      </c>
      <c r="QR298" s="162">
        <v>3</v>
      </c>
      <c r="QS298" s="304"/>
      <c r="QT298" s="12">
        <v>-60</v>
      </c>
      <c r="QU298" s="161">
        <f>(($F$43-$AT$22)*($F$43-$AX$22))/(($AP$22-$AT$22)*($AP$22-$AX$22))</f>
        <v>0</v>
      </c>
      <c r="QV298" s="161">
        <f>(($F$43-$AP$22)*($F$43-$AX$22))/(($AT$22-$AP$22)*($AT$22-$AX$22))</f>
        <v>0</v>
      </c>
      <c r="QW298" s="161">
        <f>(($F$43-$AP$22)*($F$43-$AT$22))/(($AX$22-$AP$22)*($AX$22-$AT$22))</f>
        <v>1</v>
      </c>
      <c r="QX298" s="92">
        <f>QU298*$AR$22+QV298*$AV$22+QW298*$AZ$22</f>
        <v>-415.95</v>
      </c>
      <c r="QY298" s="16">
        <f>$AP$22</f>
        <v>-127.52</v>
      </c>
      <c r="QZ298" s="16">
        <f>$AZ$22</f>
        <v>-415.95</v>
      </c>
      <c r="RA298" s="167">
        <f t="shared" si="584"/>
        <v>0</v>
      </c>
    </row>
    <row r="299" spans="447:469">
      <c r="QE299" s="159">
        <v>12</v>
      </c>
      <c r="QF299" s="162">
        <v>4</v>
      </c>
      <c r="QG299" s="304"/>
      <c r="QH299" s="12">
        <v>-60</v>
      </c>
      <c r="QI299" s="161">
        <f>(($F$43-$Z$29)*($F$43-$AD$29))/(($V$29-$Z$29)*($V$29-$AD$29))</f>
        <v>0</v>
      </c>
      <c r="QJ299" s="161">
        <f>(($F$43-$V$29)*($F$43-$AD$29))/(($Z$29-$V$29)*($Z$29-$AD$29))</f>
        <v>0</v>
      </c>
      <c r="QK299" s="161">
        <f>(($F$43-$V$29)*($F$43-$Z$29))/(($AD$29-$V$29)*($AD$29-$Z$29))</f>
        <v>1</v>
      </c>
      <c r="QL299" s="92">
        <f>QI299*$X$29+QJ299*$AB$29+QK299*$AF$29</f>
        <v>-495</v>
      </c>
      <c r="QM299" s="16">
        <f>$V$29</f>
        <v>406.67</v>
      </c>
      <c r="QN299" s="16">
        <f>$AF$29</f>
        <v>-495</v>
      </c>
      <c r="QO299" s="167">
        <f t="shared" si="583"/>
        <v>0</v>
      </c>
      <c r="QP299" s="34"/>
      <c r="QQ299" s="159">
        <v>12</v>
      </c>
      <c r="QR299" s="162">
        <v>4</v>
      </c>
      <c r="QS299" s="304"/>
      <c r="QT299" s="12">
        <v>-60</v>
      </c>
      <c r="QU299" s="161">
        <f>(($F$43-$AT$29)*($F$43-$AX$29))/(($AP$29-$AT$29)*($AP$29-$AX$29))</f>
        <v>0</v>
      </c>
      <c r="QV299" s="161">
        <f>(($F$43-$AP$29)*($F$43-$AX$29))/(($AT$29-$AP$29)*($AT$29-$AX$29))</f>
        <v>0</v>
      </c>
      <c r="QW299" s="161">
        <f>(($F$43-$AP$29)*($F$43-$AT$29))/(($AX$29-$AP$29)*($AX$29-$AT$29))</f>
        <v>1</v>
      </c>
      <c r="QX299" s="92">
        <f>QU299*$AR$29+QV299*$AV$29+QW299*$AZ$29</f>
        <v>-415.95</v>
      </c>
      <c r="QY299" s="16">
        <f>$AP$29</f>
        <v>127.52</v>
      </c>
      <c r="QZ299" s="16">
        <f>$AZ$29</f>
        <v>-415.95</v>
      </c>
      <c r="RA299" s="167">
        <f t="shared" si="584"/>
        <v>0</v>
      </c>
    </row>
    <row r="300" spans="447:469" ht="15" customHeight="1">
      <c r="QE300" s="159">
        <v>12</v>
      </c>
      <c r="QF300" s="162">
        <v>1</v>
      </c>
      <c r="QG300" s="305" t="s">
        <v>19</v>
      </c>
      <c r="QH300" s="12">
        <v>-120</v>
      </c>
      <c r="QI300" s="161">
        <f>(($F$43-$Z$9)*($F$43-$AD$9))/(($V$9-$Z$9)*($V$9-$AD$9))</f>
        <v>0</v>
      </c>
      <c r="QJ300" s="161">
        <f>(($F$43-$V$9)*($F$43-$AD$9))/(($Z$9-$V$9)*($Z$9-$AD$9))</f>
        <v>0</v>
      </c>
      <c r="QK300" s="161">
        <f>(($F$43-$V$9)*($F$43-$Z$9))/(($AD$9-$V$9)*($AD$9-$Z$9))</f>
        <v>1</v>
      </c>
      <c r="QL300" s="92">
        <f>QI300*$X$9+QJ300*$AB$9+QK300*$AF$9</f>
        <v>480</v>
      </c>
      <c r="QM300" s="16">
        <f>$V$9</f>
        <v>353.96</v>
      </c>
      <c r="QN300" s="16">
        <f>$AF$9</f>
        <v>480</v>
      </c>
      <c r="QO300" s="167">
        <f t="shared" si="583"/>
        <v>0</v>
      </c>
      <c r="QP300" s="34"/>
      <c r="QQ300" s="159">
        <v>12</v>
      </c>
      <c r="QR300" s="162">
        <v>1</v>
      </c>
      <c r="QS300" s="305" t="s">
        <v>19</v>
      </c>
      <c r="QT300" s="12">
        <v>-120</v>
      </c>
      <c r="QU300" s="161">
        <f>(($F$43-$AT$9)*($F$43-$AX$9))/(($AP$9-$AT$9)*($AP$9-$AX$9))</f>
        <v>0</v>
      </c>
      <c r="QV300" s="161">
        <f>(($F$43-$AP$9)*($F$43-$AX$9))/(($AT$9-$AP$9)*($AT$9-$AX$9))</f>
        <v>0</v>
      </c>
      <c r="QW300" s="161">
        <f>(($F$43-$AP$9)*($F$43-$AT$9))/(($AX$9-$AP$9)*($AX$9-$AT$9))</f>
        <v>1</v>
      </c>
      <c r="QX300" s="92">
        <f>QU300*$AR$9+QV300*$AV$9+QW300*$AZ$9</f>
        <v>534.82000000000005</v>
      </c>
      <c r="QY300" s="16">
        <f>$AP$9</f>
        <v>91.09</v>
      </c>
      <c r="QZ300" s="16">
        <f>$AZ$9</f>
        <v>534.82000000000005</v>
      </c>
      <c r="RA300" s="167">
        <f t="shared" si="584"/>
        <v>0</v>
      </c>
    </row>
    <row r="301" spans="447:469">
      <c r="QE301" s="159">
        <v>12</v>
      </c>
      <c r="QF301" s="162">
        <v>2</v>
      </c>
      <c r="QG301" s="305"/>
      <c r="QH301" s="12">
        <v>-120</v>
      </c>
      <c r="QI301" s="161">
        <f>(($F$43-$Z$16)*($F$43-$AD$16))/(($V$16-$Z$16)*($V$16-$AD$16))</f>
        <v>0</v>
      </c>
      <c r="QJ301" s="161">
        <f>(($F$43-$V$16)*($F$43-$AD$16))/(($Z$16-$V$16)*($Z$16-$AD$16))</f>
        <v>0</v>
      </c>
      <c r="QK301" s="161">
        <f>(($F$43-$V$16)*($F$43-$Z$16))/(($AD$16-$V$16)*($AD$16-$Z$16))</f>
        <v>1</v>
      </c>
      <c r="QL301" s="92">
        <f>QI301*$X$16+QJ301*$AB$16+QK301*$AF$16</f>
        <v>480</v>
      </c>
      <c r="QM301" s="16">
        <f>$V$16</f>
        <v>-443.33</v>
      </c>
      <c r="QN301" s="16">
        <f>$AF$16</f>
        <v>480</v>
      </c>
      <c r="QO301" s="167">
        <f t="shared" si="583"/>
        <v>0</v>
      </c>
      <c r="QP301" s="34"/>
      <c r="QQ301" s="159">
        <v>12</v>
      </c>
      <c r="QR301" s="162">
        <v>2</v>
      </c>
      <c r="QS301" s="305"/>
      <c r="QT301" s="12">
        <v>-120</v>
      </c>
      <c r="QU301" s="161">
        <f>(($F$43-$AT$16)*($F$43-$AX$16))/(($AP$16-$AT$16)*($AP$16-$AX$16))</f>
        <v>0</v>
      </c>
      <c r="QV301" s="161">
        <f>(($F$43-$AP$16)*($F$43-$AX$16))/(($AT$16-$AP$16)*($AT$16-$AX$16))</f>
        <v>0</v>
      </c>
      <c r="QW301" s="161">
        <f>(($F$43-$AP$16)*($F$43-$AT$16))/(($AX$16-$AP$16)*($AX$16-$AT$16))</f>
        <v>1</v>
      </c>
      <c r="QX301" s="92">
        <f>QU301*$AR$16+QV301*$AV$16+QW301*$AZ$16</f>
        <v>534.82000000000005</v>
      </c>
      <c r="QY301" s="16">
        <f>$AP$16</f>
        <v>-163.95</v>
      </c>
      <c r="QZ301" s="16">
        <f>$AZ$16</f>
        <v>534.82000000000005</v>
      </c>
      <c r="RA301" s="167">
        <f t="shared" si="584"/>
        <v>0</v>
      </c>
    </row>
    <row r="302" spans="447:469">
      <c r="QE302" s="159">
        <v>12</v>
      </c>
      <c r="QF302" s="162">
        <v>3</v>
      </c>
      <c r="QG302" s="305"/>
      <c r="QH302" s="12">
        <v>-120</v>
      </c>
      <c r="QI302" s="161">
        <f>(($F$43-$Z$23)*($F$43-$AD$23))/(($V$23-$Z$23)*($V$23-$AD$23))</f>
        <v>0</v>
      </c>
      <c r="QJ302" s="161">
        <f>(($F$43-$V$23)*($F$43-$AD$23))/(($Z$23-$V$23)*($Z$23-$AD$23))</f>
        <v>0</v>
      </c>
      <c r="QK302" s="161">
        <f>(($F$43-$V$23)*($F$43-$Z$23))/(($AD$23-$V$23)*($AD$23-$Z$23))</f>
        <v>1</v>
      </c>
      <c r="QL302" s="92">
        <f>QI302*$X$23+QJ302*$AB$23+QK302*$AF$23</f>
        <v>-391.42</v>
      </c>
      <c r="QM302" s="16">
        <f>$V$23</f>
        <v>-443.33</v>
      </c>
      <c r="QN302" s="16">
        <f>$AF$23</f>
        <v>-391.42</v>
      </c>
      <c r="QO302" s="167">
        <f t="shared" si="583"/>
        <v>0</v>
      </c>
      <c r="QP302" s="34"/>
      <c r="QQ302" s="159">
        <v>12</v>
      </c>
      <c r="QR302" s="162">
        <v>3</v>
      </c>
      <c r="QS302" s="305"/>
      <c r="QT302" s="12">
        <v>-120</v>
      </c>
      <c r="QU302" s="161">
        <f>(($F$43-$AT$23)*($F$43-$AX$23))/(($AP$23-$AT$23)*($AP$23-$AX$23))</f>
        <v>0</v>
      </c>
      <c r="QV302" s="161">
        <f>(($F$43-$AP$23)*($F$43-$AX$23))/(($AT$23-$AP$23)*($AT$23-$AX$23))</f>
        <v>0</v>
      </c>
      <c r="QW302" s="161">
        <f>(($F$43-$AP$23)*($F$43-$AT$23))/(($AX$23-$AP$23)*($AX$23-$AT$23))</f>
        <v>1</v>
      </c>
      <c r="QX302" s="92">
        <f>QU302*$AR$23+QV302*$AV$23+QW302*$AZ$23</f>
        <v>-297.12</v>
      </c>
      <c r="QY302" s="16">
        <f>$AP$23</f>
        <v>-163.95</v>
      </c>
      <c r="QZ302" s="16">
        <f>$AZ$23</f>
        <v>-297.12</v>
      </c>
      <c r="RA302" s="167">
        <f t="shared" si="584"/>
        <v>0</v>
      </c>
    </row>
    <row r="303" spans="447:469">
      <c r="QE303" s="159">
        <v>12</v>
      </c>
      <c r="QF303" s="162">
        <v>4</v>
      </c>
      <c r="QG303" s="305"/>
      <c r="QH303" s="12">
        <v>-120</v>
      </c>
      <c r="QI303" s="161">
        <f>(($F$43-$Z$30)*($F$43-$AD$30))/(($V$30-$Z$30)*($V$30-$AD$30))</f>
        <v>0</v>
      </c>
      <c r="QJ303" s="161">
        <f>(($F$43-$V$30)*($F$43-$AD$30))/(($Z$30-$V$30)*($Z$30-$AD$30))</f>
        <v>0</v>
      </c>
      <c r="QK303" s="161">
        <f>(($F$43-$V$30)*($F$43-$Z$30))/(($AD$30-$V$30)*($AD$30-$Z$30))</f>
        <v>1</v>
      </c>
      <c r="QL303" s="92">
        <f>QI303*$X$30+QJ303*$AB$30+QK303*$AF$30</f>
        <v>-391.42</v>
      </c>
      <c r="QM303" s="16">
        <f>$V$30</f>
        <v>353.96</v>
      </c>
      <c r="QN303" s="16">
        <f>$AF$30</f>
        <v>-391.42</v>
      </c>
      <c r="QO303" s="167">
        <f t="shared" si="583"/>
        <v>0</v>
      </c>
      <c r="QP303" s="34"/>
      <c r="QQ303" s="159">
        <v>12</v>
      </c>
      <c r="QR303" s="162">
        <v>4</v>
      </c>
      <c r="QS303" s="305"/>
      <c r="QT303" s="12">
        <v>-120</v>
      </c>
      <c r="QU303" s="161">
        <f>(($F$43-$AT$30)*($F$43-$AX$30))/(($AP$30-$AT$30)*($AP$30-$AX$30))</f>
        <v>0</v>
      </c>
      <c r="QV303" s="161">
        <f>(($F$43-$AP$30)*($F$43-$AX$30))/(($AT$30-$AP$30)*($AT$30-$AX$30))</f>
        <v>0</v>
      </c>
      <c r="QW303" s="161">
        <f>(($F$43-$AP$30)*($F$43-$AT$30))/(($AX$30-$AP$30)*($AX$30-$AT$30))</f>
        <v>1</v>
      </c>
      <c r="QX303" s="92">
        <f>QU303*$AR$30+QV303*$AV$30+QW303*$AZ$30</f>
        <v>-297.12</v>
      </c>
      <c r="QY303" s="16">
        <f>$AP$30</f>
        <v>91.09</v>
      </c>
      <c r="QZ303" s="16">
        <f>$AZ$30</f>
        <v>-297.12</v>
      </c>
      <c r="RA303" s="167">
        <f t="shared" si="584"/>
        <v>0</v>
      </c>
    </row>
    <row r="304" spans="447:469" ht="15" customHeight="1">
      <c r="QE304" s="159">
        <v>12</v>
      </c>
      <c r="QF304" s="162">
        <v>1</v>
      </c>
      <c r="QG304" s="306" t="s">
        <v>20</v>
      </c>
      <c r="QH304" s="12">
        <v>-180</v>
      </c>
      <c r="QI304" s="161">
        <f>(($F$43-$Z$10)*($F$43-$AD$10))/(($V$10-$Z$10)*($V$10-$AD$10))</f>
        <v>0</v>
      </c>
      <c r="QJ304" s="161">
        <f>(($F$43-$V$10)*($F$43-$AD$10))/(($Z$10-$V$10)*($Z$10-$AD$10))</f>
        <v>0</v>
      </c>
      <c r="QK304" s="161">
        <f>(($F$43-$V$10)*($F$43-$Z$10))/(($AD$10-$V$10)*($AD$10-$Z$10))</f>
        <v>1</v>
      </c>
      <c r="QL304" s="92">
        <f>QI304*$X$10+QJ304*$AB$10+QK304*$AF$10</f>
        <v>556.07000000000005</v>
      </c>
      <c r="QM304" s="16">
        <f>$V$10</f>
        <v>301.67</v>
      </c>
      <c r="QN304" s="16">
        <f>$AF$10</f>
        <v>556.07000000000005</v>
      </c>
      <c r="QO304" s="167">
        <f t="shared" si="583"/>
        <v>0</v>
      </c>
      <c r="QP304" s="34"/>
      <c r="QQ304" s="159">
        <v>12</v>
      </c>
      <c r="QR304" s="162">
        <v>1</v>
      </c>
      <c r="QS304" s="306" t="s">
        <v>20</v>
      </c>
      <c r="QT304" s="12">
        <v>-180</v>
      </c>
      <c r="QU304" s="161">
        <f>(($F$43-$AT$10)*($F$43-$AX$10))/(($AP$10-$AT$10)*($AP$10-$AX$10))</f>
        <v>0</v>
      </c>
      <c r="QV304" s="161">
        <f>(($F$43-$AP$10)*($F$43-$AX$10))/(($AT$10-$AP$10)*($AT$10-$AX$10))</f>
        <v>0</v>
      </c>
      <c r="QW304" s="161">
        <f>(($F$43-$AP$10)*($F$43-$AT$10))/(($AX$10-$AP$10)*($AX$10-$AT$10))</f>
        <v>1</v>
      </c>
      <c r="QX304" s="92">
        <f>QU304*$AR$10+QV304*$AV$10+QW304*$AZ$10</f>
        <v>653.67999999999995</v>
      </c>
      <c r="QY304" s="16">
        <f>$AP$10</f>
        <v>54.65</v>
      </c>
      <c r="QZ304" s="16">
        <f>$AZ$10</f>
        <v>653.67999999999995</v>
      </c>
      <c r="RA304" s="167">
        <f t="shared" si="584"/>
        <v>0</v>
      </c>
    </row>
    <row r="305" spans="447:469">
      <c r="QE305" s="159">
        <v>12</v>
      </c>
      <c r="QF305" s="162">
        <v>2</v>
      </c>
      <c r="QG305" s="306"/>
      <c r="QH305" s="12">
        <v>-180</v>
      </c>
      <c r="QI305" s="161">
        <f>(($F$43-$Z$17)*($F$43-$AD$17))/(($V$17-$Z$17)*($V$17-$AD$17))</f>
        <v>0</v>
      </c>
      <c r="QJ305" s="161">
        <f>(($F$43-$V$17)*($F$43-$AD$17))/(($Z$17-$V$17)*($Z$17-$AD$17))</f>
        <v>0</v>
      </c>
      <c r="QK305" s="161">
        <f>(($F$43-$V$17)*($F$43-$Z$17))/(($AD$17-$V$17)*($AD$17-$Z$17))</f>
        <v>1</v>
      </c>
      <c r="QL305" s="92">
        <f>QI305*$X$17+QJ305*$AB$17+QK305*$AF$17</f>
        <v>556.07000000000005</v>
      </c>
      <c r="QM305" s="16">
        <f>$V$17</f>
        <v>-495.6</v>
      </c>
      <c r="QN305" s="16">
        <f>$AF$17</f>
        <v>556.07000000000005</v>
      </c>
      <c r="QO305" s="167">
        <f t="shared" si="583"/>
        <v>0</v>
      </c>
      <c r="QP305" s="34"/>
      <c r="QQ305" s="159">
        <v>12</v>
      </c>
      <c r="QR305" s="162">
        <v>2</v>
      </c>
      <c r="QS305" s="306"/>
      <c r="QT305" s="12">
        <v>-180</v>
      </c>
      <c r="QU305" s="161">
        <f>(($F$43-$AT$17)*($F$43-$AX$17))/(($AP$17-$AT$17)*($AP$17-$AX$17))</f>
        <v>0</v>
      </c>
      <c r="QV305" s="161">
        <f>(($F$43-$AP$17)*($F$43-$AX$17))/(($AT$17-$AP$17)*($AT$17-$AX$17))</f>
        <v>0</v>
      </c>
      <c r="QW305" s="161">
        <f>(($F$43-$AP$17)*($F$43-$AT$17))/(($AX$17-$AP$17)*($AX$17-$AT$17))</f>
        <v>1</v>
      </c>
      <c r="QX305" s="92">
        <f>QU305*$AR$17+QV305*$AV$17+QW305*$AZ$17</f>
        <v>653.67999999999995</v>
      </c>
      <c r="QY305" s="16">
        <f>$AP$17</f>
        <v>-200.39</v>
      </c>
      <c r="QZ305" s="16">
        <f>$AZ$17</f>
        <v>653.67999999999995</v>
      </c>
      <c r="RA305" s="167">
        <f t="shared" si="584"/>
        <v>0</v>
      </c>
    </row>
    <row r="306" spans="447:469">
      <c r="QE306" s="159">
        <v>12</v>
      </c>
      <c r="QF306" s="162">
        <v>3</v>
      </c>
      <c r="QG306" s="306"/>
      <c r="QH306" s="12">
        <v>-180</v>
      </c>
      <c r="QI306" s="161">
        <f>(($F$43-$Z$24)*($F$43-$AD$24))/(($V$24-$Z$24)*($V$24-$AD$24))</f>
        <v>0</v>
      </c>
      <c r="QJ306" s="161">
        <f>(($F$43-$V$24)*($F$43-$AD$24))/(($Z$24-$V$24)*($Z$24-$AD$24))</f>
        <v>0</v>
      </c>
      <c r="QK306" s="161">
        <f>(($F$43-$V$24)*($F$43-$Z$24))/(($AD$24-$V$24)*($AD$24-$Z$24))</f>
        <v>1</v>
      </c>
      <c r="QL306" s="92">
        <f>QI306*$X$24+QJ306*$AB$24+QK306*$AF$24</f>
        <v>-289.33</v>
      </c>
      <c r="QM306" s="16">
        <f>$V$24</f>
        <v>-495.6</v>
      </c>
      <c r="QN306" s="16">
        <f>$AF$24</f>
        <v>-289.33</v>
      </c>
      <c r="QO306" s="167">
        <f t="shared" si="583"/>
        <v>0</v>
      </c>
      <c r="QP306" s="34"/>
      <c r="QQ306" s="159">
        <v>12</v>
      </c>
      <c r="QR306" s="162">
        <v>3</v>
      </c>
      <c r="QS306" s="306"/>
      <c r="QT306" s="12">
        <v>-180</v>
      </c>
      <c r="QU306" s="161">
        <f>(($F$43-$AT$24)*($F$43-$AX$24))/(($AP$24-$AT$24)*($AP$24-$AX$24))</f>
        <v>0</v>
      </c>
      <c r="QV306" s="161">
        <f>(($F$43-$AP$24)*($F$43-$AX$24))/(($AT$24-$AP$24)*($AT$24-$AX$24))</f>
        <v>0</v>
      </c>
      <c r="QW306" s="161">
        <f>(($F$43-$AP$24)*($F$43-$AT$24))/(($AX$24-$AP$24)*($AX$24-$AT$24))</f>
        <v>1</v>
      </c>
      <c r="QX306" s="92">
        <f>QU306*$AR$24+QV306*$AV$24+QW306*$AZ$24</f>
        <v>-178.26</v>
      </c>
      <c r="QY306" s="16">
        <f>$AP$24</f>
        <v>-200.39</v>
      </c>
      <c r="QZ306" s="16">
        <f>$AZ$24</f>
        <v>-178.26</v>
      </c>
      <c r="RA306" s="167">
        <f t="shared" si="584"/>
        <v>0</v>
      </c>
    </row>
    <row r="307" spans="447:469">
      <c r="QE307" s="159">
        <v>12</v>
      </c>
      <c r="QF307" s="162">
        <v>4</v>
      </c>
      <c r="QG307" s="306"/>
      <c r="QH307" s="12">
        <v>-180</v>
      </c>
      <c r="QI307" s="161">
        <f>(($F$43-$Z$31)*($F$43-$AD$31))/(($V$31-$Z$31)*($V$31-$AD$31))</f>
        <v>0</v>
      </c>
      <c r="QJ307" s="161">
        <f>(($F$43-$V$31)*($F$43-$AD$31))/(($Z$31-$V$31)*($Z$31-$AD$31))</f>
        <v>0</v>
      </c>
      <c r="QK307" s="161">
        <f>(($F$43-$V$31)*($F$43-$Z$31))/(($AD$31-$V$31)*($AD$31-$Z$31))</f>
        <v>1</v>
      </c>
      <c r="QL307" s="92">
        <f>QI307*$X$31+QJ307*$AB$31+QK307*$AF$31</f>
        <v>-289.33</v>
      </c>
      <c r="QM307" s="16">
        <f>$V$31</f>
        <v>301.67</v>
      </c>
      <c r="QN307" s="16">
        <f>$AF$31</f>
        <v>-289.33</v>
      </c>
      <c r="QO307" s="167">
        <f t="shared" si="583"/>
        <v>0</v>
      </c>
      <c r="QP307" s="34"/>
      <c r="QQ307" s="159">
        <v>12</v>
      </c>
      <c r="QR307" s="162">
        <v>4</v>
      </c>
      <c r="QS307" s="306"/>
      <c r="QT307" s="12">
        <v>-180</v>
      </c>
      <c r="QU307" s="161">
        <f>(($F$43-$AT$31)*($F$43-$AX$31))/(($AP$31-$AT$31)*($AP$31-$AX$31))</f>
        <v>0</v>
      </c>
      <c r="QV307" s="161">
        <f>(($F$43-$AP$31)*($F$43-$AX$31))/(($AT$31-$AP$31)*($AT$31-$AX$31))</f>
        <v>0</v>
      </c>
      <c r="QW307" s="161">
        <f>(($F$43-$AP$31)*($F$43-$AT$31))/(($AX$31-$AP$31)*($AX$31-$AT$31))</f>
        <v>1</v>
      </c>
      <c r="QX307" s="92">
        <f>QU307*$AR$31+QV307*$AV$31+QW307*$AZ$31</f>
        <v>-178.26</v>
      </c>
      <c r="QY307" s="16">
        <f>$AP$31</f>
        <v>54.65</v>
      </c>
      <c r="QZ307" s="16">
        <f>$AZ$31</f>
        <v>-178.26</v>
      </c>
      <c r="RA307" s="167">
        <f t="shared" si="584"/>
        <v>0</v>
      </c>
    </row>
    <row r="308" spans="447:469" ht="15" customHeight="1">
      <c r="QE308" s="159">
        <v>12</v>
      </c>
      <c r="QF308" s="162">
        <v>1</v>
      </c>
      <c r="QG308" s="307" t="s">
        <v>21</v>
      </c>
      <c r="QH308" s="12">
        <v>0</v>
      </c>
      <c r="QI308" s="161">
        <f>(($F$43-$Z$11)*($F$43-$AD$11))/(($V$11-$Z$11)*($V$11-$AD$11))</f>
        <v>0</v>
      </c>
      <c r="QJ308" s="161">
        <f>(($F$43-$V$11)*($F$43-$AD$11))/(($Z$11-$V$11)*($Z$11-$AD$11))</f>
        <v>0</v>
      </c>
      <c r="QK308" s="161">
        <f>(($F$43-$V$11)*($F$43-$Z$11))/(($AD$11-$V$11)*($AD$11-$Z$11))</f>
        <v>1</v>
      </c>
      <c r="QL308" s="92">
        <f>QI308*$X$11+QJ308*$AB$11+QK308*$AF$11</f>
        <v>631.37</v>
      </c>
      <c r="QM308" s="16">
        <f>$V$11</f>
        <v>249</v>
      </c>
      <c r="QN308" s="16">
        <f>$AF$11</f>
        <v>631.37</v>
      </c>
      <c r="QO308" s="167">
        <f t="shared" si="583"/>
        <v>0</v>
      </c>
      <c r="QP308" s="34"/>
      <c r="QQ308" s="159">
        <v>12</v>
      </c>
      <c r="QR308" s="162">
        <v>1</v>
      </c>
      <c r="QS308" s="307" t="s">
        <v>21</v>
      </c>
      <c r="QT308" s="12">
        <v>0</v>
      </c>
      <c r="QU308" s="161">
        <f>(($F$43-$AT$11)*($F$43-$AX$11))/(($AP$11-$AT$11)*($AP$11-$AX$11))</f>
        <v>0</v>
      </c>
      <c r="QV308" s="161">
        <f>(($F$43-$AP$11)*($F$43-$AX$11))/(($AT$11-$AP$11)*($AT$11-$AX$11))</f>
        <v>0</v>
      </c>
      <c r="QW308" s="161">
        <f>(($F$43-$AP$11)*($F$43-$AT$11))/(($AX$11-$AP$11)*($AX$11-$AT$11))</f>
        <v>1</v>
      </c>
      <c r="QX308" s="92">
        <f>QU308*$AR$11+QV308*$AV$11+QW308*$AZ$11</f>
        <v>772.52</v>
      </c>
      <c r="QY308" s="16">
        <f>$AP$11</f>
        <v>18.22</v>
      </c>
      <c r="QZ308" s="16">
        <f>$AZ$11</f>
        <v>772.52</v>
      </c>
      <c r="RA308" s="167">
        <f t="shared" si="584"/>
        <v>0</v>
      </c>
    </row>
    <row r="309" spans="447:469">
      <c r="QE309" s="159">
        <v>12</v>
      </c>
      <c r="QF309" s="162">
        <v>2</v>
      </c>
      <c r="QG309" s="307"/>
      <c r="QH309" s="12">
        <v>0</v>
      </c>
      <c r="QI309" s="161">
        <f>(($F$43-$Z$18)*($F$43-$AD$18))/(($V$18-$Z$18)*($V$18-$AD$18))</f>
        <v>0</v>
      </c>
      <c r="QJ309" s="161">
        <f>(($F$43-$V$18)*($F$43-$AD$18))/(($Z$18-$V$18)*($Z$18-$AD$18))</f>
        <v>0</v>
      </c>
      <c r="QK309" s="161">
        <f>(($F$43-$V$18)*($F$43-$Z$18))/(($AD$18-$V$18)*($AD$18-$Z$18))</f>
        <v>1</v>
      </c>
      <c r="QL309" s="92">
        <f>QI309*$X$18+QJ309*$AB$18+QK309*$AF$18</f>
        <v>631.37</v>
      </c>
      <c r="QM309" s="16">
        <f>$V$18</f>
        <v>-548.08000000000004</v>
      </c>
      <c r="QN309" s="16">
        <f>$AF$18</f>
        <v>631.37</v>
      </c>
      <c r="QO309" s="167">
        <f t="shared" si="583"/>
        <v>0</v>
      </c>
      <c r="QP309" s="34"/>
      <c r="QQ309" s="159">
        <v>12</v>
      </c>
      <c r="QR309" s="162">
        <v>2</v>
      </c>
      <c r="QS309" s="307"/>
      <c r="QT309" s="12">
        <v>0</v>
      </c>
      <c r="QU309" s="161">
        <f>(($F$43-$AT$18)*($F$43-$AX$18))/(($AP$18-$AT$18)*($AP$18-$AX$18))</f>
        <v>0</v>
      </c>
      <c r="QV309" s="161">
        <f>(($F$43-$AP$18)*($F$43-$AX$18))/(($AT$18-$AP$18)*($AT$18-$AX$18))</f>
        <v>0</v>
      </c>
      <c r="QW309" s="161">
        <f>(($F$43-$AP$18)*($F$43-$AT$18))/(($AX$18-$AP$18)*($AX$18-$AT$18))</f>
        <v>1</v>
      </c>
      <c r="QX309" s="92">
        <f>QU309*$AR$18+QV309*$AV$18+QW309*$AZ$18</f>
        <v>772.52</v>
      </c>
      <c r="QY309" s="16">
        <f>$AP$18</f>
        <v>-236.82</v>
      </c>
      <c r="QZ309" s="16">
        <f>$AZ$18</f>
        <v>772.52</v>
      </c>
      <c r="RA309" s="167">
        <f t="shared" si="584"/>
        <v>0</v>
      </c>
    </row>
    <row r="310" spans="447:469">
      <c r="QE310" s="159">
        <v>12</v>
      </c>
      <c r="QF310" s="162">
        <v>3</v>
      </c>
      <c r="QG310" s="307"/>
      <c r="QH310" s="16">
        <v>0</v>
      </c>
      <c r="QI310" s="161">
        <f>(($F$43-$Z$25)*($F$43-$AD$25))/(($V$25-$Z$25)*($V$25-$AD$25))</f>
        <v>0</v>
      </c>
      <c r="QJ310" s="161">
        <f>(($F$43-$V$25)*($F$43-$AD$25))/(($Z$25-$V$25)*($Z$25-$AD$25))</f>
        <v>0</v>
      </c>
      <c r="QK310" s="161">
        <f>(($F$43-$V$25)*($F$43-$Z$25))/(($AD$25-$V$25)*($AD$25-$Z$25))</f>
        <v>1</v>
      </c>
      <c r="QL310" s="92">
        <f>QI310*$X$25+QJ310*$AB$25+QK310*$AF$25</f>
        <v>-186.91</v>
      </c>
      <c r="QM310" s="16">
        <f>$V$25</f>
        <v>-548.08000000000004</v>
      </c>
      <c r="QN310" s="16">
        <f>$AF$25</f>
        <v>-186.91</v>
      </c>
      <c r="QO310" s="167">
        <f t="shared" si="583"/>
        <v>0</v>
      </c>
      <c r="QP310" s="34"/>
      <c r="QQ310" s="159">
        <v>12</v>
      </c>
      <c r="QR310" s="162">
        <v>3</v>
      </c>
      <c r="QS310" s="307"/>
      <c r="QT310" s="16">
        <v>0</v>
      </c>
      <c r="QU310" s="161">
        <f>(($F$43-$AT$25)*($F$43-$AX$25))/(($AP$25-$AT$25)*($AP$25-$AX$25))</f>
        <v>0</v>
      </c>
      <c r="QV310" s="161">
        <f>(($F$43-$AP$25)*($F$43-$AX$25))/(($AT$25-$AP$25)*($AT$25-$AX$25))</f>
        <v>0</v>
      </c>
      <c r="QW310" s="161">
        <f>(($F$43-$AP$25)*($F$43-$AT$25))/(($AX$25-$AP$25)*($AX$25-$AT$25))</f>
        <v>1</v>
      </c>
      <c r="QX310" s="92">
        <f>QU310*$AR$25+QV310*$AV$25+QW310*$AZ$25</f>
        <v>-59.44</v>
      </c>
      <c r="QY310" s="16">
        <f>$AP$25</f>
        <v>-236.82</v>
      </c>
      <c r="QZ310" s="16">
        <f>$AZ$25</f>
        <v>-59.44</v>
      </c>
      <c r="RA310" s="167">
        <f t="shared" si="584"/>
        <v>0</v>
      </c>
    </row>
    <row r="311" spans="447:469">
      <c r="QE311" s="184">
        <v>12</v>
      </c>
      <c r="QF311" s="185">
        <v>4</v>
      </c>
      <c r="QG311" s="308"/>
      <c r="QH311" s="186">
        <v>0</v>
      </c>
      <c r="QI311" s="187">
        <f>(($F$43-$Z$32)*($F$43-$AD$32))/(($V$32-$Z$32)*($V$32-$AD$32))</f>
        <v>0</v>
      </c>
      <c r="QJ311" s="187">
        <f>(($F$43-$V$32)*($F$43-$AD$32))/(($Z$32-$V$32)*($Z$32-$AD$32))</f>
        <v>0</v>
      </c>
      <c r="QK311" s="187">
        <f>(($F$43-$V$32)*($F$43-$Z$32))/(($AD$32-$V$32)*($AD$32-$Z$32))</f>
        <v>1</v>
      </c>
      <c r="QL311" s="97">
        <f>QI311*$X$31+QJ311*$AB$31+QK311*$AF$32</f>
        <v>-186.91</v>
      </c>
      <c r="QM311" s="186">
        <f>$V$32</f>
        <v>249</v>
      </c>
      <c r="QN311" s="186">
        <f>$AF$32</f>
        <v>-186.91</v>
      </c>
      <c r="QO311" s="188">
        <f t="shared" si="583"/>
        <v>0</v>
      </c>
      <c r="QP311" s="34"/>
      <c r="QQ311" s="184">
        <v>12</v>
      </c>
      <c r="QR311" s="185">
        <v>4</v>
      </c>
      <c r="QS311" s="308"/>
      <c r="QT311" s="186">
        <v>0</v>
      </c>
      <c r="QU311" s="187">
        <f>(($F$43-$AT$32)*($F$43-$AX$32))/(($AP$32-$AT$32)*($AP$32-$AX$32))</f>
        <v>0</v>
      </c>
      <c r="QV311" s="187">
        <f>(($F$43-$AP$32)*($F$43-$AX$32))/(($AT$32-$AP$32)*($AT$32-$AX$32))</f>
        <v>0</v>
      </c>
      <c r="QW311" s="187">
        <f>(($F$43-$AP$32)*($F$43-$AT$32))/(($AX$32-$AP$32)*($AX$32-$AT$32))</f>
        <v>1</v>
      </c>
      <c r="QX311" s="97">
        <f>QU311*$AR$31+QV311*$AV$31+QW311*$AZ$32</f>
        <v>-59.44</v>
      </c>
      <c r="QY311" s="186">
        <f>$AP$32</f>
        <v>18.22</v>
      </c>
      <c r="QZ311" s="186">
        <f>$AZ$32</f>
        <v>-59.44</v>
      </c>
      <c r="RA311" s="188">
        <f t="shared" si="584"/>
        <v>0</v>
      </c>
    </row>
    <row r="312" spans="447:469" ht="15" customHeight="1">
      <c r="QE312" s="191">
        <v>13</v>
      </c>
      <c r="QF312" s="192">
        <v>1</v>
      </c>
      <c r="QG312" s="295" t="s">
        <v>13</v>
      </c>
      <c r="QH312" s="15">
        <v>60</v>
      </c>
      <c r="QI312" s="193">
        <f>(($F$46-$Z$5)*($F$46-$AD$5))/(($V$5-$Z$5)*($V$5-$AD$5))</f>
        <v>0</v>
      </c>
      <c r="QJ312" s="193">
        <f>(($F$46-$V$5)*($F$46-$AD$5))/(($Z$5-$V$5)*($Z$5-$AD$5))</f>
        <v>0</v>
      </c>
      <c r="QK312" s="193">
        <f>(($F$46-$V$5)*($F$46-$Z$5))/(($AD$5-$V$5)*($AD$5-$Z$5))</f>
        <v>1</v>
      </c>
      <c r="QL312" s="98">
        <f>QI312*$X$5+QJ312*$AB$5+QK312*$AF$5</f>
        <v>326</v>
      </c>
      <c r="QM312" s="194">
        <f>$V$5</f>
        <v>458.5</v>
      </c>
      <c r="QN312" s="194">
        <f>$AF$5</f>
        <v>326</v>
      </c>
      <c r="QO312" s="195">
        <f t="shared" ref="QO312:QO339" si="585">ABS($F$47/QL312)</f>
        <v>0</v>
      </c>
      <c r="QP312" s="34"/>
      <c r="QQ312" s="191">
        <v>13</v>
      </c>
      <c r="QR312" s="192">
        <v>1</v>
      </c>
      <c r="QS312" s="295" t="s">
        <v>13</v>
      </c>
      <c r="QT312" s="15">
        <v>60</v>
      </c>
      <c r="QU312" s="193">
        <f>(($F$46-$AT$5)*($F$46-$AX$5))/(($AP$5-$AT$5)*($AP$5-$AX$5))</f>
        <v>0</v>
      </c>
      <c r="QV312" s="193">
        <f>(($F$46-$AP$5)*($F$46-$AX$5))/(($AT$5-$AP$5)*($AT$5-$AX$5))</f>
        <v>0</v>
      </c>
      <c r="QW312" s="193">
        <f>(($F$46-$AP$5)*($F$46-$AT$5))/(($AX$5-$AP$5)*($AX$5-$AT$5))</f>
        <v>1</v>
      </c>
      <c r="QX312" s="98">
        <f>QU312*$AR$5+QV312*$AV$5+QW312*$AZ$5</f>
        <v>297.12</v>
      </c>
      <c r="QY312" s="194">
        <f>$AP$5</f>
        <v>163.95</v>
      </c>
      <c r="QZ312" s="194">
        <f>$AZ$5</f>
        <v>297.12</v>
      </c>
      <c r="RA312" s="195">
        <f t="shared" ref="RA312:RA339" si="586">ABS($F$47/QX312)</f>
        <v>0</v>
      </c>
    </row>
    <row r="313" spans="447:469">
      <c r="QE313" s="159">
        <v>13</v>
      </c>
      <c r="QF313" s="162">
        <v>2</v>
      </c>
      <c r="QG313" s="296"/>
      <c r="QH313" s="12">
        <v>60</v>
      </c>
      <c r="QI313" s="161">
        <f>(($F$46-$Z$12)*($F$46-$AD$12))/(($V$12-$Z$12)*($V$12-$AD$12))</f>
        <v>0</v>
      </c>
      <c r="QJ313" s="161">
        <f>(($F$46-$V$12)*($F$46-$AD$12))/(($Z$12-$V$12)*($Z$12-$AD$12))</f>
        <v>0</v>
      </c>
      <c r="QK313" s="161">
        <f>(($F$46-$V$12)*($F$46-$Z$12))/(($AD$12-$V$12)*($AD$12-$Z$12))</f>
        <v>1</v>
      </c>
      <c r="QL313" s="92">
        <f>QI313*$X$12+QJ313*$AB$12+QK313*$AF$12</f>
        <v>326</v>
      </c>
      <c r="QM313" s="16">
        <f>$V$12</f>
        <v>-338.33</v>
      </c>
      <c r="QN313" s="16">
        <f>$AF$12</f>
        <v>326</v>
      </c>
      <c r="QO313" s="167">
        <f t="shared" si="585"/>
        <v>0</v>
      </c>
      <c r="QP313" s="34"/>
      <c r="QQ313" s="159">
        <v>13</v>
      </c>
      <c r="QR313" s="162">
        <v>2</v>
      </c>
      <c r="QS313" s="296"/>
      <c r="QT313" s="12">
        <v>60</v>
      </c>
      <c r="QU313" s="161">
        <f>(($F$46-$AT$12)*($F$46-$AX$12))/(($AP$12-$AT$12)*($AP$12-$AX$12))</f>
        <v>0</v>
      </c>
      <c r="QV313" s="161">
        <f>(($F$46-$AP$12)*($F$46-$AX$12))/(($AT$12-$AP$12)*($AT$12-$AX$12))</f>
        <v>0</v>
      </c>
      <c r="QW313" s="161">
        <f>(($F$46-$AP$12)*($F$46-$AT$12))/(($AX$12-$AP$12)*($AX$12-$AT$12))</f>
        <v>1</v>
      </c>
      <c r="QX313" s="92">
        <f>QU313*$AR$12+QV313*$AV$12+QW313*$AZ$12</f>
        <v>297.12</v>
      </c>
      <c r="QY313" s="16">
        <f>$AP$12</f>
        <v>-91.09</v>
      </c>
      <c r="QZ313" s="16">
        <f>$AZ$12</f>
        <v>297.12</v>
      </c>
      <c r="RA313" s="167">
        <f t="shared" si="586"/>
        <v>0</v>
      </c>
    </row>
    <row r="314" spans="447:469">
      <c r="QE314" s="159">
        <v>13</v>
      </c>
      <c r="QF314" s="162">
        <v>3</v>
      </c>
      <c r="QG314" s="296"/>
      <c r="QH314" s="12">
        <v>60</v>
      </c>
      <c r="QI314" s="161">
        <f>(($F$46-$Z$19)*($F$46-$AD$19))/(($V$19-$Z$19)*($V$19-$AD$19))</f>
        <v>0</v>
      </c>
      <c r="QJ314" s="161">
        <f>(($F$46-$V$19)*($F$46-$AD$19))/(($Z$19-$V$19)*($Z$19-$AD$19))</f>
        <v>0</v>
      </c>
      <c r="QK314" s="161">
        <f>(($F$46-$V$19)*($F$46-$Z$19))/(($AD$19-$V$19)*($AD$19-$Z$19))</f>
        <v>1</v>
      </c>
      <c r="QL314" s="92">
        <f>QI314*$X$19+QJ314*$AB$19+QK314*$AF$19</f>
        <v>-597.79999999999995</v>
      </c>
      <c r="QM314" s="16">
        <f>$V$19</f>
        <v>-338.33</v>
      </c>
      <c r="QN314" s="16">
        <f>$AF$19</f>
        <v>-597.79999999999995</v>
      </c>
      <c r="QO314" s="167">
        <f t="shared" si="585"/>
        <v>0</v>
      </c>
      <c r="QP314" s="34"/>
      <c r="QQ314" s="159">
        <v>13</v>
      </c>
      <c r="QR314" s="162">
        <v>3</v>
      </c>
      <c r="QS314" s="296"/>
      <c r="QT314" s="12">
        <v>60</v>
      </c>
      <c r="QU314" s="161">
        <f>(($F$46-$AT$19)*($F$46-$AX$19))/(($AP$19-$AT$19)*($AP$19-$AX$19))</f>
        <v>0</v>
      </c>
      <c r="QV314" s="161">
        <f>(($F$46-$AP$19)*($F$46-$AX$19))/(($AT$19-$AP$19)*($AT$19-$AX$19))</f>
        <v>0</v>
      </c>
      <c r="QW314" s="161">
        <f>(($F$46-$AP$19)*($F$46-$AT$19))/(($AX$19-$AP$19)*($AX$19-$AT$19))</f>
        <v>1</v>
      </c>
      <c r="QX314" s="92">
        <f>QU314*$AR$19+QV314*$AV$19+QW314*$AZ$19</f>
        <v>-534.79999999999995</v>
      </c>
      <c r="QY314" s="16">
        <f>$AP$19</f>
        <v>-91.09</v>
      </c>
      <c r="QZ314" s="16">
        <f>$AZ$19</f>
        <v>-534.79999999999995</v>
      </c>
      <c r="RA314" s="167">
        <f t="shared" si="586"/>
        <v>0</v>
      </c>
    </row>
    <row r="315" spans="447:469">
      <c r="QE315" s="159">
        <v>13</v>
      </c>
      <c r="QF315" s="162">
        <v>4</v>
      </c>
      <c r="QG315" s="296"/>
      <c r="QH315" s="12">
        <v>60</v>
      </c>
      <c r="QI315" s="161">
        <f>(($F$46-$Z$26)*($F$46-$AD$26))/(($V$26-$Z$26)*($V$26-$AD$26))</f>
        <v>0</v>
      </c>
      <c r="QJ315" s="161">
        <f>(($F$46-$V$26)*($F$46-$AD$26))/(($Z$26-$V$26)*($Z$26-$AD$26))</f>
        <v>0</v>
      </c>
      <c r="QK315" s="161">
        <f>(($F$46-$V$26)*($F$46-$Z$26))/(($AD$26-$V$26)*($AD$26-$Z$26))</f>
        <v>1</v>
      </c>
      <c r="QL315" s="92">
        <f>QI315*$X$26+QJ315*$AB$26+QK315*$AF$26</f>
        <v>-597.79999999999995</v>
      </c>
      <c r="QM315" s="16">
        <f>$V$26</f>
        <v>458.5</v>
      </c>
      <c r="QN315" s="16">
        <f>$AF$26</f>
        <v>-597.79999999999995</v>
      </c>
      <c r="QO315" s="167">
        <f t="shared" si="585"/>
        <v>0</v>
      </c>
      <c r="QP315" s="34"/>
      <c r="QQ315" s="159">
        <v>13</v>
      </c>
      <c r="QR315" s="162">
        <v>4</v>
      </c>
      <c r="QS315" s="296"/>
      <c r="QT315" s="12">
        <v>60</v>
      </c>
      <c r="QU315" s="161">
        <f>(($F$46-$AT$26)*($F$46-$AX$26))/(($AP$26-$AT$26)*($AP$26-$AX$26))</f>
        <v>0</v>
      </c>
      <c r="QV315" s="161">
        <f>(($F$46-$AP$26)*($F$46-$AX$26))/(($AT$26-$AP$26)*($AT$26-$AX$26))</f>
        <v>0</v>
      </c>
      <c r="QW315" s="161">
        <f>(($F$46-$AP$26)*($F$46-$AT$26))/(($AX$26-$AP$26)*($AX$26-$AT$26))</f>
        <v>1</v>
      </c>
      <c r="QX315" s="92">
        <f>QU315*$AR$26+QV315*$AV$26+QW315*$AZ$26</f>
        <v>-534.79999999999995</v>
      </c>
      <c r="QY315" s="16">
        <f>$AP$26</f>
        <v>163.95</v>
      </c>
      <c r="QZ315" s="16">
        <f>$AZ$26</f>
        <v>-534.79999999999995</v>
      </c>
      <c r="RA315" s="167">
        <f t="shared" si="586"/>
        <v>0</v>
      </c>
    </row>
    <row r="316" spans="447:469" ht="15" customHeight="1">
      <c r="QE316" s="159">
        <v>13</v>
      </c>
      <c r="QF316" s="162">
        <v>1</v>
      </c>
      <c r="QG316" s="297" t="s">
        <v>15</v>
      </c>
      <c r="QH316" s="12">
        <v>120</v>
      </c>
      <c r="QI316" s="161">
        <f>(($F$46-$Z$6)*($F$46-$AD$6))/(($V$6-$Z$6)*($V$6-$AD$6))</f>
        <v>0</v>
      </c>
      <c r="QJ316" s="161">
        <f>(($F$46-$V$6)*($F$46-$AD$6))/(($Z$6-$V$6)*($Z$6-$AD$6))</f>
        <v>0</v>
      </c>
      <c r="QK316" s="161">
        <f>(($F$46-$V$6)*($F$46-$Z$6))/(($AD$6-$V$6)*($AD$6-$Z$6))</f>
        <v>1</v>
      </c>
      <c r="QL316" s="92">
        <f>QI316*$X$6+QJ316*$AB$6+QK316*$AF$6</f>
        <v>247.2</v>
      </c>
      <c r="QM316" s="16">
        <f>$V$6</f>
        <v>510.42</v>
      </c>
      <c r="QN316" s="16">
        <f>$AF$6</f>
        <v>247.2</v>
      </c>
      <c r="QO316" s="167">
        <f t="shared" si="585"/>
        <v>0</v>
      </c>
      <c r="QP316" s="34"/>
      <c r="QQ316" s="159">
        <v>13</v>
      </c>
      <c r="QR316" s="162">
        <v>1</v>
      </c>
      <c r="QS316" s="297" t="s">
        <v>15</v>
      </c>
      <c r="QT316" s="12">
        <v>120</v>
      </c>
      <c r="QU316" s="161">
        <f>(($F$46-$AT$6)*($F$46-$AX$6))/(($AP$6-$AT$6)*($AP$6-$AX$6))</f>
        <v>0</v>
      </c>
      <c r="QV316" s="161">
        <f>(($F$46-$AP$6)*($F$46-$AX$6))/(($AT$6-$AP$6)*($AT$6-$AX$6))</f>
        <v>0</v>
      </c>
      <c r="QW316" s="161">
        <f>(($F$46-$AP$6)*($F$46-$AT$6))/(($AX$6-$AP$6)*($AX$6-$AT$6))</f>
        <v>1</v>
      </c>
      <c r="QX316" s="92">
        <f>QU316*$AR$6+QV316*$AV$6+QW316*$AZ$6</f>
        <v>178.26</v>
      </c>
      <c r="QY316" s="16">
        <f>$AP$6</f>
        <v>200.39</v>
      </c>
      <c r="QZ316" s="16">
        <f>$AZ$6</f>
        <v>178.26</v>
      </c>
      <c r="RA316" s="167">
        <f t="shared" si="586"/>
        <v>0</v>
      </c>
    </row>
    <row r="317" spans="447:469">
      <c r="QE317" s="159">
        <v>13</v>
      </c>
      <c r="QF317" s="162">
        <v>2</v>
      </c>
      <c r="QG317" s="297"/>
      <c r="QH317" s="12">
        <v>120</v>
      </c>
      <c r="QI317" s="161">
        <f>(($F$46-$Z$13)*($F$46-$AD$13))/(($V$13-$Z$13)*($V$13-$AD$13))</f>
        <v>0</v>
      </c>
      <c r="QJ317" s="161">
        <f>(($F$46-$V$13)*($F$46-$AD$13))/(($Z$13-$V$13)*($Z$13-$AD$13))</f>
        <v>0</v>
      </c>
      <c r="QK317" s="161">
        <f>(($F$46-$V$13)*($F$46-$Z$13))/(($AD$13-$V$13)*($AD$13-$Z$13))</f>
        <v>1</v>
      </c>
      <c r="QL317" s="92">
        <f>QI317*$X$13+QJ317*$AB$13+QK317*$AF$13</f>
        <v>247.2</v>
      </c>
      <c r="QM317" s="16">
        <f>$V$13</f>
        <v>-274.87</v>
      </c>
      <c r="QN317" s="16">
        <f>$AF$13</f>
        <v>247.2</v>
      </c>
      <c r="QO317" s="167">
        <f t="shared" si="585"/>
        <v>0</v>
      </c>
      <c r="QP317" s="34"/>
      <c r="QQ317" s="159">
        <v>13</v>
      </c>
      <c r="QR317" s="162">
        <v>2</v>
      </c>
      <c r="QS317" s="297"/>
      <c r="QT317" s="12">
        <v>120</v>
      </c>
      <c r="QU317" s="161">
        <f>(($F$46-$AT$13)*($F$46-$AX$13))/(($AP$13-$AT$13)*($AP$13-$AX$13))</f>
        <v>0</v>
      </c>
      <c r="QV317" s="161">
        <f>(($F$46-$AP$13)*($F$46-$AX$13))/(($AT$13-$AP$13)*($AT$13-$AX$13))</f>
        <v>0</v>
      </c>
      <c r="QW317" s="161">
        <f>(($F$46-$AP$13)*($F$46-$AT$13))/(($AX$13-$AP$13)*($AX$13-$AT$13))</f>
        <v>1</v>
      </c>
      <c r="QX317" s="92">
        <f>QU317*$AR$13+QV317*$AV$13+QW317*$AZ$13</f>
        <v>178.26</v>
      </c>
      <c r="QY317" s="16">
        <f>$AP$13</f>
        <v>-54.65</v>
      </c>
      <c r="QZ317" s="16">
        <f>$AZ$13</f>
        <v>178.26</v>
      </c>
      <c r="RA317" s="167">
        <f t="shared" si="586"/>
        <v>0</v>
      </c>
    </row>
    <row r="318" spans="447:469">
      <c r="QE318" s="159">
        <v>13</v>
      </c>
      <c r="QF318" s="162">
        <v>3</v>
      </c>
      <c r="QG318" s="297"/>
      <c r="QH318" s="12">
        <v>120</v>
      </c>
      <c r="QI318" s="161">
        <f>(($F$46-$Z$20)*($F$46-$AD$20))/(($V$20-$Z$20)*($V$20-$AD$20))</f>
        <v>0</v>
      </c>
      <c r="QJ318" s="161">
        <f>(($F$46-$V$20)*($F$46-$AD$20))/(($Z$20-$V$20)*($Z$20-$AD$20))</f>
        <v>0</v>
      </c>
      <c r="QK318" s="161">
        <f>(($F$46-$V$20)*($F$46-$Z$20))/(($AD$20-$V$20)*($AD$20-$Z$20))</f>
        <v>1</v>
      </c>
      <c r="QL318" s="92">
        <f>QI318*$X$20+QJ318*$AB$20+QK318*$AF$20</f>
        <v>-651.20000000000005</v>
      </c>
      <c r="QM318" s="16">
        <f>$V$20</f>
        <v>-274.87</v>
      </c>
      <c r="QN318" s="16">
        <f>$AF$20</f>
        <v>-651.20000000000005</v>
      </c>
      <c r="QO318" s="167">
        <f t="shared" si="585"/>
        <v>0</v>
      </c>
      <c r="QP318" s="34"/>
      <c r="QQ318" s="159">
        <v>13</v>
      </c>
      <c r="QR318" s="162">
        <v>3</v>
      </c>
      <c r="QS318" s="297"/>
      <c r="QT318" s="12">
        <v>120</v>
      </c>
      <c r="QU318" s="161">
        <f>(($F$46-$AT$20)*($F$46-$AX$20))/(($AP$20-$AT$20)*($AP$20-$AX$20))</f>
        <v>0</v>
      </c>
      <c r="QV318" s="161">
        <f>(($F$46-$AP$20)*($F$46-$AX$20))/(($AT$20-$AP$20)*($AT$20-$AX$20))</f>
        <v>0</v>
      </c>
      <c r="QW318" s="161">
        <f>(($F$46-$AP$20)*($F$46-$AT$20))/(($AX$20-$AP$20)*($AX$20-$AT$20))</f>
        <v>1</v>
      </c>
      <c r="QX318" s="92">
        <f>QU318*$AR$20+QV318*$AV$20+QW318*$AZ$20</f>
        <v>-653.65</v>
      </c>
      <c r="QY318" s="16">
        <f>$AP$20</f>
        <v>-54.65</v>
      </c>
      <c r="QZ318" s="16">
        <f>$AZ$20</f>
        <v>-653.65</v>
      </c>
      <c r="RA318" s="167">
        <f t="shared" si="586"/>
        <v>0</v>
      </c>
    </row>
    <row r="319" spans="447:469">
      <c r="QE319" s="159">
        <v>13</v>
      </c>
      <c r="QF319" s="162">
        <v>4</v>
      </c>
      <c r="QG319" s="297"/>
      <c r="QH319" s="12">
        <v>120</v>
      </c>
      <c r="QI319" s="161">
        <f>(($F$46-$Z$27)*($F$46-$AD$27))/(($V$27-$Z$27)*($V$27-$AD$27))</f>
        <v>0</v>
      </c>
      <c r="QJ319" s="161">
        <f>(($F$46-$V$27)*($F$46-$AD$27))/(($Z$27-$V$27)*($Z$27-$AD$27))</f>
        <v>0</v>
      </c>
      <c r="QK319" s="161">
        <f>(($F$46-$V$27)*($F$46-$Z$27))/(($AD$27-$V$27)*($AD$27-$Z$27))</f>
        <v>1</v>
      </c>
      <c r="QL319" s="92">
        <f>QI319*$X$27+QJ319*$AB$27+QK319*$AF$27</f>
        <v>-651.20000000000005</v>
      </c>
      <c r="QM319" s="16">
        <f>$V$27</f>
        <v>510.42</v>
      </c>
      <c r="QN319" s="16">
        <f>$AF$27</f>
        <v>-651.20000000000005</v>
      </c>
      <c r="QO319" s="167">
        <f t="shared" si="585"/>
        <v>0</v>
      </c>
      <c r="QP319" s="34"/>
      <c r="QQ319" s="159">
        <v>13</v>
      </c>
      <c r="QR319" s="162">
        <v>4</v>
      </c>
      <c r="QS319" s="297"/>
      <c r="QT319" s="12">
        <v>120</v>
      </c>
      <c r="QU319" s="161">
        <f>(($F$46-$AT$27)*($F$46-$AX$27))/(($AP$27-$AT$27)*($AP$27-$AX$27))</f>
        <v>0</v>
      </c>
      <c r="QV319" s="161">
        <f>(($F$46-$AP$27)*($F$46-$AX$27))/(($AT$27-$AP$27)*($AT$27-$AX$27))</f>
        <v>0</v>
      </c>
      <c r="QW319" s="161">
        <f>(($F$46-$AP$27)*($F$46-$AT$27))/(($AX$27-$AP$27)*($AX$27-$AT$27))</f>
        <v>1</v>
      </c>
      <c r="QX319" s="92">
        <f>QU319*$AR$27+QV319*$AV$27+QW319*$AZ$27</f>
        <v>-653.65</v>
      </c>
      <c r="QY319" s="16">
        <f>$AP$27</f>
        <v>200.39</v>
      </c>
      <c r="QZ319" s="16">
        <f>$AZ$27</f>
        <v>-653.65</v>
      </c>
      <c r="RA319" s="167">
        <f t="shared" si="586"/>
        <v>0</v>
      </c>
    </row>
    <row r="320" spans="447:469" ht="15" customHeight="1">
      <c r="QE320" s="159">
        <v>13</v>
      </c>
      <c r="QF320" s="162">
        <v>1</v>
      </c>
      <c r="QG320" s="309" t="s">
        <v>17</v>
      </c>
      <c r="QH320" s="12">
        <v>180</v>
      </c>
      <c r="QI320" s="161">
        <f>(($F$46-$Z$7)*($F$46-$AD$7))/(($V$7-$Z$7)*($V$7-$AD$7))</f>
        <v>0</v>
      </c>
      <c r="QJ320" s="161">
        <f>(($F$46-$V$7)*($F$46-$AD$7))/(($Z$7-$V$7)*($Z$7-$AD$7))</f>
        <v>0</v>
      </c>
      <c r="QK320" s="161">
        <f>(($F$46-$V$7)*($F$46-$Z$7))/(($AD$7-$V$7)*($AD$7-$Z$7))</f>
        <v>1</v>
      </c>
      <c r="QL320" s="92">
        <f>QI320*$X$7+QJ320*$AB$7+QK320*$AF$7</f>
        <v>162.80000000000001</v>
      </c>
      <c r="QM320" s="16">
        <f>$V$7</f>
        <v>562.66999999999996</v>
      </c>
      <c r="QN320" s="16">
        <f>$AF$7</f>
        <v>162.80000000000001</v>
      </c>
      <c r="QO320" s="167">
        <f t="shared" si="585"/>
        <v>0</v>
      </c>
      <c r="QP320" s="34"/>
      <c r="QQ320" s="159">
        <v>13</v>
      </c>
      <c r="QR320" s="162">
        <v>1</v>
      </c>
      <c r="QS320" s="309" t="s">
        <v>17</v>
      </c>
      <c r="QT320" s="12">
        <v>180</v>
      </c>
      <c r="QU320" s="161">
        <f>(($F$46-$AT$7)*($F$46-$AX$7))/(($AP$7-$AT$7)*($AP$7-$AX$7))</f>
        <v>0</v>
      </c>
      <c r="QV320" s="161">
        <f>(($F$46-$AP$7)*($F$46-$AX$7))/(($AT$7-$AP$7)*($AT$7-$AX$7))</f>
        <v>0</v>
      </c>
      <c r="QW320" s="161">
        <f>(($F$46-$AP$7)*($F$46-$AT$7))/(($AX$7-$AP$7)*($AX$7-$AT$7))</f>
        <v>1</v>
      </c>
      <c r="QX320" s="92">
        <f>QU320*$AR$7+QV320*$AV$7+QW320*$AZ$7</f>
        <v>59.41</v>
      </c>
      <c r="QY320" s="16">
        <f>$AP$7</f>
        <v>236.82</v>
      </c>
      <c r="QZ320" s="16">
        <f>$AZ$7</f>
        <v>59.41</v>
      </c>
      <c r="RA320" s="167">
        <f t="shared" si="586"/>
        <v>0</v>
      </c>
    </row>
    <row r="321" spans="447:469">
      <c r="QE321" s="159">
        <v>13</v>
      </c>
      <c r="QF321" s="162">
        <v>2</v>
      </c>
      <c r="QG321" s="309"/>
      <c r="QH321" s="12">
        <v>180</v>
      </c>
      <c r="QI321" s="161">
        <f>(($F$46-$Z$14)*($F$46-$AD$14))/(($V$14-$Z$14)*($V$14-$AD$14))</f>
        <v>0</v>
      </c>
      <c r="QJ321" s="161">
        <f>(($F$46-$V$14)*($F$46-$AD$14))/(($Z$14-$V$14)*($Z$14-$AD$14))</f>
        <v>0</v>
      </c>
      <c r="QK321" s="161">
        <f>(($F$46-$V$14)*($F$46-$Z$14))/(($AD$14-$V$14)*($AD$14-$Z$14))</f>
        <v>1</v>
      </c>
      <c r="QL321" s="92">
        <f>QI321*$X$14+QJ321*$AB$14+QK321*$AF$14</f>
        <v>162.80000000000001</v>
      </c>
      <c r="QM321" s="16">
        <f>$V$14</f>
        <v>-210.54</v>
      </c>
      <c r="QN321" s="16">
        <f>$AF$14</f>
        <v>162.80000000000001</v>
      </c>
      <c r="QO321" s="167">
        <f t="shared" si="585"/>
        <v>0</v>
      </c>
      <c r="QP321" s="34"/>
      <c r="QQ321" s="159">
        <v>13</v>
      </c>
      <c r="QR321" s="162">
        <v>2</v>
      </c>
      <c r="QS321" s="309"/>
      <c r="QT321" s="12">
        <v>180</v>
      </c>
      <c r="QU321" s="161">
        <f>(($F$46-$AT$14)*($F$46-$AX$14))/(($AP$14-$AT$14)*($AP$14-$AX$14))</f>
        <v>0</v>
      </c>
      <c r="QV321" s="161">
        <f>(($F$46-$AP$14)*($F$46-$AX$14))/(($AT$14-$AP$14)*($AT$14-$AX$14))</f>
        <v>0</v>
      </c>
      <c r="QW321" s="161">
        <f>(($F$46-$AP$14)*($F$46-$AT$14))/(($AX$14-$AP$14)*($AX$14-$AT$14))</f>
        <v>1</v>
      </c>
      <c r="QX321" s="92">
        <f>QU321*$AR$14+QV321*$AV$14+QW321*$AZ$14</f>
        <v>59.41</v>
      </c>
      <c r="QY321" s="16">
        <f>$AP$14</f>
        <v>-18.22</v>
      </c>
      <c r="QZ321" s="16">
        <f>$AZ$14</f>
        <v>59.41</v>
      </c>
      <c r="RA321" s="167">
        <f t="shared" si="586"/>
        <v>0</v>
      </c>
    </row>
    <row r="322" spans="447:469">
      <c r="QE322" s="159">
        <v>13</v>
      </c>
      <c r="QF322" s="162">
        <v>3</v>
      </c>
      <c r="QG322" s="309"/>
      <c r="QH322" s="12">
        <v>180</v>
      </c>
      <c r="QI322" s="161">
        <f>(($F$46-$Z$21)*($F$46-$AD$21))/(($V$21-$Z$21)*($V$21-$AD$21))</f>
        <v>0</v>
      </c>
      <c r="QJ322" s="161">
        <f>(($F$46-$V$21)*($F$46-$AD$21))/(($Z$21-$V$21)*($Z$21-$AD$21))</f>
        <v>0</v>
      </c>
      <c r="QK322" s="161">
        <f>(($F$46-$V$21)*($F$46-$Z$21))/(($AD$21-$V$21)*($AD$21-$Z$21))</f>
        <v>1</v>
      </c>
      <c r="QL322" s="92">
        <f>QI322*$X$21+QJ322*$AB$21+QK322*$AF$21</f>
        <v>-704.4</v>
      </c>
      <c r="QM322" s="16">
        <f>$V$21</f>
        <v>-210.54</v>
      </c>
      <c r="QN322" s="16">
        <f>$AF$21</f>
        <v>-704.4</v>
      </c>
      <c r="QO322" s="167">
        <f t="shared" si="585"/>
        <v>0</v>
      </c>
      <c r="QP322" s="34"/>
      <c r="QQ322" s="159">
        <v>13</v>
      </c>
      <c r="QR322" s="162">
        <v>3</v>
      </c>
      <c r="QS322" s="309"/>
      <c r="QT322" s="12">
        <v>180</v>
      </c>
      <c r="QU322" s="161">
        <f>(($F$46-$AT$21)*($F$46-$AX$21))/(($AP$21-$AT$21)*($AP$21-$AX$21))</f>
        <v>0</v>
      </c>
      <c r="QV322" s="161">
        <f>(($F$46-$AP$21)*($F$46-$AX$21))/(($AT$21-$AP$21)*($AT$21-$AX$21))</f>
        <v>0</v>
      </c>
      <c r="QW322" s="161">
        <f>(($F$46-$AP$21)*($F$46-$AT$21))/(($AX$21-$AP$21)*($AX$21-$AT$21))</f>
        <v>1</v>
      </c>
      <c r="QX322" s="92">
        <f>QU322*$AR$21+QV322*$AV$21+QW322*$AZ$21</f>
        <v>-772.52</v>
      </c>
      <c r="QY322" s="16">
        <f>$AP$21</f>
        <v>-18.22</v>
      </c>
      <c r="QZ322" s="16">
        <f>$AZ$21</f>
        <v>-772.52</v>
      </c>
      <c r="RA322" s="167">
        <f t="shared" si="586"/>
        <v>0</v>
      </c>
    </row>
    <row r="323" spans="447:469">
      <c r="QE323" s="159">
        <v>13</v>
      </c>
      <c r="QF323" s="162">
        <v>4</v>
      </c>
      <c r="QG323" s="309"/>
      <c r="QH323" s="12">
        <v>180</v>
      </c>
      <c r="QI323" s="161">
        <f>(($F$46-$Z$28)*($F$46-$AD$28))/(($V$28-$Z$28)*($V$28-$AD$28))</f>
        <v>0</v>
      </c>
      <c r="QJ323" s="161">
        <f>(($F$46-$V$28)*($F$46-$AD$28))/(($Z$28-$V$28)*($Z$28-$AD$28))</f>
        <v>0</v>
      </c>
      <c r="QK323" s="161">
        <f>(($F$46-$V$28)*($F$46-$Z$28))/(($AD$28-$V$28)*($AD$28-$Z$28))</f>
        <v>1</v>
      </c>
      <c r="QL323" s="92">
        <f>QI323*$X$28+QJ323*$AB$28+QK323*$AF$28</f>
        <v>-704.4</v>
      </c>
      <c r="QM323" s="16">
        <f>$V$28</f>
        <v>562.66999999999996</v>
      </c>
      <c r="QN323" s="16">
        <f>$AF$28</f>
        <v>-704.4</v>
      </c>
      <c r="QO323" s="167">
        <f t="shared" si="585"/>
        <v>0</v>
      </c>
      <c r="QP323" s="34"/>
      <c r="QQ323" s="159">
        <v>13</v>
      </c>
      <c r="QR323" s="162">
        <v>4</v>
      </c>
      <c r="QS323" s="309"/>
      <c r="QT323" s="12">
        <v>180</v>
      </c>
      <c r="QU323" s="161">
        <f>(($F$46-$AT$28)*($F$46-$AX$28))/(($AP$28-$AT$28)*($AP$28-$AX$28))</f>
        <v>0</v>
      </c>
      <c r="QV323" s="161">
        <f>(($F$46-$AP$28)*($F$46-$AX$28))/(($AT$28-$AP$28)*($AT$28-$AX$28))</f>
        <v>0</v>
      </c>
      <c r="QW323" s="161">
        <f>(($F$46-$AP$28)*($F$46-$AT$28))/(($AX$28-$AP$28)*($AX$28-$AT$28))</f>
        <v>1</v>
      </c>
      <c r="QX323" s="92">
        <f>QU323*$AR$28+QV323*$AV$28+QW323*$AZ$28</f>
        <v>-772.52</v>
      </c>
      <c r="QY323" s="16">
        <f>$AP$28</f>
        <v>236.82</v>
      </c>
      <c r="QZ323" s="16">
        <f>$AZ$28</f>
        <v>-772.52</v>
      </c>
      <c r="RA323" s="167">
        <f t="shared" si="586"/>
        <v>0</v>
      </c>
    </row>
    <row r="324" spans="447:469" ht="15" customHeight="1">
      <c r="QE324" s="159">
        <v>13</v>
      </c>
      <c r="QF324" s="162">
        <v>1</v>
      </c>
      <c r="QG324" s="304" t="s">
        <v>18</v>
      </c>
      <c r="QH324" s="12">
        <v>-60</v>
      </c>
      <c r="QI324" s="161">
        <f>(($F$46-$Z$8)*($F$46-$AD$8))/(($V$8-$Z$8)*($V$8-$AD$8))</f>
        <v>0</v>
      </c>
      <c r="QJ324" s="161">
        <f>(($F$46-$V$8)*($F$46-$AD$8))/(($Z$8-$V$8)*($Z$8-$AD$8))</f>
        <v>0</v>
      </c>
      <c r="QK324" s="161">
        <f>(($F$46-$V$8)*($F$46-$Z$8))/(($AD$8-$V$8)*($AD$8-$Z$8))</f>
        <v>1</v>
      </c>
      <c r="QL324" s="92">
        <f>QI324*$X$8+QJ324*$AB$8+QK324*$AF$8</f>
        <v>402.13</v>
      </c>
      <c r="QM324" s="16">
        <f>$V$8</f>
        <v>406.67</v>
      </c>
      <c r="QN324" s="16">
        <f>$AF$8</f>
        <v>402.13</v>
      </c>
      <c r="QO324" s="167">
        <f t="shared" si="585"/>
        <v>0</v>
      </c>
      <c r="QP324" s="34"/>
      <c r="QQ324" s="159">
        <v>13</v>
      </c>
      <c r="QR324" s="162">
        <v>1</v>
      </c>
      <c r="QS324" s="304" t="s">
        <v>18</v>
      </c>
      <c r="QT324" s="12">
        <v>-60</v>
      </c>
      <c r="QU324" s="161">
        <f>(($F$46-$AT$8)*($F$46-$AX$8))/(($AP$8-$AT$8)*($AP$8-$AX$8))</f>
        <v>0</v>
      </c>
      <c r="QV324" s="161">
        <f>(($F$46-$AP$8)*($F$46-$AX$8))/(($AT$8-$AP$8)*($AT$8-$AX$8))</f>
        <v>0</v>
      </c>
      <c r="QW324" s="161">
        <f>(($F$46-$AP$8)*($F$46-$AT$8))/(($AX$8-$AP$8)*($AX$8-$AT$8))</f>
        <v>1</v>
      </c>
      <c r="QX324" s="92">
        <f>QU324*$AR$8+QV324*$AV$8+QW324*$AZ$8</f>
        <v>415.98</v>
      </c>
      <c r="QY324" s="16">
        <f>$AP$8</f>
        <v>127.52</v>
      </c>
      <c r="QZ324" s="16">
        <f>$AZ$8</f>
        <v>415.98</v>
      </c>
      <c r="RA324" s="167">
        <f t="shared" si="586"/>
        <v>0</v>
      </c>
    </row>
    <row r="325" spans="447:469">
      <c r="QE325" s="159">
        <v>13</v>
      </c>
      <c r="QF325" s="162">
        <v>2</v>
      </c>
      <c r="QG325" s="304"/>
      <c r="QH325" s="12">
        <v>-60</v>
      </c>
      <c r="QI325" s="161">
        <f>(($F$46-$Z$15)*($F$46-$AD$15))/(($V$15-$Z$15)*($V$15-$AD$15))</f>
        <v>0</v>
      </c>
      <c r="QJ325" s="161">
        <f>(($F$46-$V$15)*($F$46-$AD$15))/(($Z$15-$V$15)*($Z$15-$AD$15))</f>
        <v>0</v>
      </c>
      <c r="QK325" s="161">
        <f>(($F$46-$V$15)*($F$46-$Z$15))/(($AD$15-$V$15)*($AD$15-$Z$15))</f>
        <v>1</v>
      </c>
      <c r="QL325" s="92">
        <f>QI325*$X$15+QJ325*$AB$15+QK325*$AF$15</f>
        <v>402.13</v>
      </c>
      <c r="QM325" s="16">
        <f>$V$15</f>
        <v>-391.07</v>
      </c>
      <c r="QN325" s="16">
        <f>$AF$15</f>
        <v>402.13</v>
      </c>
      <c r="QO325" s="167">
        <f t="shared" si="585"/>
        <v>0</v>
      </c>
      <c r="QP325" s="34"/>
      <c r="QQ325" s="159">
        <v>13</v>
      </c>
      <c r="QR325" s="162">
        <v>2</v>
      </c>
      <c r="QS325" s="304"/>
      <c r="QT325" s="12">
        <v>-60</v>
      </c>
      <c r="QU325" s="161">
        <f>(($F$46-$AT$15)*($F$46-$AX$15))/(($AP$15-$AT$15)*($AP$15-$AX$15))</f>
        <v>0</v>
      </c>
      <c r="QV325" s="161">
        <f>(($F$46-$AP$15)*($F$46-$AX$15))/(($AT$15-$AP$15)*($AT$15-$AX$15))</f>
        <v>0</v>
      </c>
      <c r="QW325" s="161">
        <f>(($F$46-$AP$15)*($F$46-$AT$15))/(($AX$15-$AP$15)*($AX$15-$AT$15))</f>
        <v>1</v>
      </c>
      <c r="QX325" s="92">
        <f>QU325*$AR$15+QV325*$AV$15+QW325*$AZ$15</f>
        <v>415.98</v>
      </c>
      <c r="QY325" s="16">
        <f>$AP$15</f>
        <v>-127.52</v>
      </c>
      <c r="QZ325" s="16">
        <f>$AZ$15</f>
        <v>415.98</v>
      </c>
      <c r="RA325" s="167">
        <f t="shared" si="586"/>
        <v>0</v>
      </c>
    </row>
    <row r="326" spans="447:469">
      <c r="QE326" s="159">
        <v>13</v>
      </c>
      <c r="QF326" s="162">
        <v>3</v>
      </c>
      <c r="QG326" s="304"/>
      <c r="QH326" s="12">
        <v>-60</v>
      </c>
      <c r="QI326" s="161">
        <f>(($F$46-$Z$22)*($F$46-$AD$22))/(($V$22-$Z$22)*($V$22-$AD$22))</f>
        <v>0</v>
      </c>
      <c r="QJ326" s="161">
        <f>(($F$46-$V$22)*($F$46-$AD$22))/(($Z$22-$V$22)*($Z$22-$AD$22))</f>
        <v>0</v>
      </c>
      <c r="QK326" s="161">
        <f>(($F$46-$V$22)*($F$46-$Z$22))/(($AD$22-$V$22)*($AD$22-$Z$22))</f>
        <v>1</v>
      </c>
      <c r="QL326" s="92">
        <f>QI326*$X$22+QJ326*$AB$22+QK326*$AF$22</f>
        <v>-495</v>
      </c>
      <c r="QM326" s="16">
        <f>$V$22</f>
        <v>-391.07</v>
      </c>
      <c r="QN326" s="16">
        <f>$AF$22</f>
        <v>-495</v>
      </c>
      <c r="QO326" s="167">
        <f t="shared" si="585"/>
        <v>0</v>
      </c>
      <c r="QP326" s="34"/>
      <c r="QQ326" s="159">
        <v>13</v>
      </c>
      <c r="QR326" s="162">
        <v>3</v>
      </c>
      <c r="QS326" s="304"/>
      <c r="QT326" s="12">
        <v>-60</v>
      </c>
      <c r="QU326" s="161">
        <f>(($F$46-$AT$22)*($F$46-$AX$22))/(($AP$22-$AT$22)*($AP$22-$AX$22))</f>
        <v>0</v>
      </c>
      <c r="QV326" s="161">
        <f>(($F$46-$AP$22)*($F$46-$AX$22))/(($AT$22-$AP$22)*($AT$22-$AX$22))</f>
        <v>0</v>
      </c>
      <c r="QW326" s="161">
        <f>(($F$46-$AP$22)*($F$46-$AT$22))/(($AX$22-$AP$22)*($AX$22-$AT$22))</f>
        <v>1</v>
      </c>
      <c r="QX326" s="92">
        <f>QU326*$AR$22+QV326*$AV$22+QW326*$AZ$22</f>
        <v>-415.95</v>
      </c>
      <c r="QY326" s="16">
        <f>$AP$22</f>
        <v>-127.52</v>
      </c>
      <c r="QZ326" s="16">
        <f>$AZ$22</f>
        <v>-415.95</v>
      </c>
      <c r="RA326" s="167">
        <f t="shared" si="586"/>
        <v>0</v>
      </c>
    </row>
    <row r="327" spans="447:469">
      <c r="QE327" s="159">
        <v>13</v>
      </c>
      <c r="QF327" s="162">
        <v>4</v>
      </c>
      <c r="QG327" s="304"/>
      <c r="QH327" s="12">
        <v>-60</v>
      </c>
      <c r="QI327" s="161">
        <f>(($F$46-$Z$29)*($F$46-$AD$29))/(($V$29-$Z$29)*($V$29-$AD$29))</f>
        <v>0</v>
      </c>
      <c r="QJ327" s="161">
        <f>(($F$46-$V$29)*($F$46-$AD$29))/(($Z$29-$V$29)*($Z$29-$AD$29))</f>
        <v>0</v>
      </c>
      <c r="QK327" s="161">
        <f>(($F$46-$V$29)*($F$46-$Z$29))/(($AD$29-$V$29)*($AD$29-$Z$29))</f>
        <v>1</v>
      </c>
      <c r="QL327" s="92">
        <f>QI327*$X$29+QJ327*$AB$29+QK327*$AF$29</f>
        <v>-495</v>
      </c>
      <c r="QM327" s="16">
        <f>$V$29</f>
        <v>406.67</v>
      </c>
      <c r="QN327" s="16">
        <f>$AF$29</f>
        <v>-495</v>
      </c>
      <c r="QO327" s="167">
        <f t="shared" si="585"/>
        <v>0</v>
      </c>
      <c r="QP327" s="34"/>
      <c r="QQ327" s="159">
        <v>13</v>
      </c>
      <c r="QR327" s="162">
        <v>4</v>
      </c>
      <c r="QS327" s="304"/>
      <c r="QT327" s="12">
        <v>-60</v>
      </c>
      <c r="QU327" s="161">
        <f>(($F$46-$AT$29)*($F$46-$AX$29))/(($AP$29-$AT$29)*($AP$29-$AX$29))</f>
        <v>0</v>
      </c>
      <c r="QV327" s="161">
        <f>(($F$46-$AP$29)*($F$46-$AX$29))/(($AT$29-$AP$29)*($AT$29-$AX$29))</f>
        <v>0</v>
      </c>
      <c r="QW327" s="161">
        <f>(($F$46-$AP$29)*($F$46-$AT$29))/(($AX$29-$AP$29)*($AX$29-$AT$29))</f>
        <v>1</v>
      </c>
      <c r="QX327" s="92">
        <f>QU327*$AR$29+QV327*$AV$29+QW327*$AZ$29</f>
        <v>-415.95</v>
      </c>
      <c r="QY327" s="16">
        <f>$AP$29</f>
        <v>127.52</v>
      </c>
      <c r="QZ327" s="16">
        <f>$AZ$29</f>
        <v>-415.95</v>
      </c>
      <c r="RA327" s="167">
        <f t="shared" si="586"/>
        <v>0</v>
      </c>
    </row>
    <row r="328" spans="447:469" ht="15" customHeight="1">
      <c r="QE328" s="159">
        <v>13</v>
      </c>
      <c r="QF328" s="162">
        <v>1</v>
      </c>
      <c r="QG328" s="305" t="s">
        <v>19</v>
      </c>
      <c r="QH328" s="12">
        <v>-120</v>
      </c>
      <c r="QI328" s="161">
        <f>(($F$46-$Z$9)*($F$46-$AD$9))/(($V$9-$Z$9)*($V$9-$AD$9))</f>
        <v>0</v>
      </c>
      <c r="QJ328" s="161">
        <f>(($F$46-$V$9)*($F$46-$AD$9))/(($Z$9-$V$9)*($Z$9-$AD$9))</f>
        <v>0</v>
      </c>
      <c r="QK328" s="161">
        <f>(($F$46-$V$9)*($F$46-$Z$9))/(($AD$9-$V$9)*($AD$9-$Z$9))</f>
        <v>1</v>
      </c>
      <c r="QL328" s="92">
        <f>QI328*$X$9+QJ328*$AB$9+QK328*$AF$9</f>
        <v>480</v>
      </c>
      <c r="QM328" s="16">
        <f>$V$9</f>
        <v>353.96</v>
      </c>
      <c r="QN328" s="16">
        <f>$AF$9</f>
        <v>480</v>
      </c>
      <c r="QO328" s="167">
        <f t="shared" si="585"/>
        <v>0</v>
      </c>
      <c r="QP328" s="34"/>
      <c r="QQ328" s="159">
        <v>13</v>
      </c>
      <c r="QR328" s="162">
        <v>1</v>
      </c>
      <c r="QS328" s="305" t="s">
        <v>19</v>
      </c>
      <c r="QT328" s="12">
        <v>-120</v>
      </c>
      <c r="QU328" s="161">
        <f>(($F$46-$AT$9)*($F$46-$AX$9))/(($AP$9-$AT$9)*($AP$9-$AX$9))</f>
        <v>0</v>
      </c>
      <c r="QV328" s="161">
        <f>(($F$46-$AP$9)*($F$46-$AX$9))/(($AT$9-$AP$9)*($AT$9-$AX$9))</f>
        <v>0</v>
      </c>
      <c r="QW328" s="161">
        <f>(($F$46-$AP$9)*($F$46-$AT$9))/(($AX$9-$AP$9)*($AX$9-$AT$9))</f>
        <v>1</v>
      </c>
      <c r="QX328" s="92">
        <f>QU328*$AR$9+QV328*$AV$9+QW328*$AZ$9</f>
        <v>534.82000000000005</v>
      </c>
      <c r="QY328" s="16">
        <f>$AP$9</f>
        <v>91.09</v>
      </c>
      <c r="QZ328" s="16">
        <f>$AZ$9</f>
        <v>534.82000000000005</v>
      </c>
      <c r="RA328" s="167">
        <f t="shared" si="586"/>
        <v>0</v>
      </c>
    </row>
    <row r="329" spans="447:469">
      <c r="QE329" s="159">
        <v>13</v>
      </c>
      <c r="QF329" s="162">
        <v>2</v>
      </c>
      <c r="QG329" s="305"/>
      <c r="QH329" s="12">
        <v>-120</v>
      </c>
      <c r="QI329" s="161">
        <f>(($F$46-$Z$16)*($F$46-$AD$16))/(($V$16-$Z$16)*($V$16-$AD$16))</f>
        <v>0</v>
      </c>
      <c r="QJ329" s="161">
        <f>(($F$46-$V$16)*($F$46-$AD$16))/(($Z$16-$V$16)*($Z$16-$AD$16))</f>
        <v>0</v>
      </c>
      <c r="QK329" s="161">
        <f>(($F$46-$V$16)*($F$46-$Z$16))/(($AD$16-$V$16)*($AD$16-$Z$16))</f>
        <v>1</v>
      </c>
      <c r="QL329" s="92">
        <f>QI329*$X$16+QJ329*$AB$16+QK329*$AF$16</f>
        <v>480</v>
      </c>
      <c r="QM329" s="16">
        <f>$V$16</f>
        <v>-443.33</v>
      </c>
      <c r="QN329" s="16">
        <f>$AF$16</f>
        <v>480</v>
      </c>
      <c r="QO329" s="167">
        <f t="shared" si="585"/>
        <v>0</v>
      </c>
      <c r="QP329" s="34"/>
      <c r="QQ329" s="159">
        <v>13</v>
      </c>
      <c r="QR329" s="162">
        <v>2</v>
      </c>
      <c r="QS329" s="305"/>
      <c r="QT329" s="12">
        <v>-120</v>
      </c>
      <c r="QU329" s="161">
        <f>(($F$46-$AT$16)*($F$46-$AX$16))/(($AP$16-$AT$16)*($AP$16-$AX$16))</f>
        <v>0</v>
      </c>
      <c r="QV329" s="161">
        <f>(($F$46-$AP$16)*($F$46-$AX$16))/(($AT$16-$AP$16)*($AT$16-$AX$16))</f>
        <v>0</v>
      </c>
      <c r="QW329" s="161">
        <f>(($F$46-$AP$16)*($F$46-$AT$16))/(($AX$16-$AP$16)*($AX$16-$AT$16))</f>
        <v>1</v>
      </c>
      <c r="QX329" s="92">
        <f>QU329*$AR$16+QV329*$AV$16+QW329*$AZ$16</f>
        <v>534.82000000000005</v>
      </c>
      <c r="QY329" s="16">
        <f>$AP$16</f>
        <v>-163.95</v>
      </c>
      <c r="QZ329" s="16">
        <f>$AZ$16</f>
        <v>534.82000000000005</v>
      </c>
      <c r="RA329" s="167">
        <f t="shared" si="586"/>
        <v>0</v>
      </c>
    </row>
    <row r="330" spans="447:469">
      <c r="QE330" s="159">
        <v>13</v>
      </c>
      <c r="QF330" s="162">
        <v>3</v>
      </c>
      <c r="QG330" s="305"/>
      <c r="QH330" s="12">
        <v>-120</v>
      </c>
      <c r="QI330" s="161">
        <f>(($F$46-$Z$23)*($F$46-$AD$23))/(($V$23-$Z$23)*($V$23-$AD$23))</f>
        <v>0</v>
      </c>
      <c r="QJ330" s="161">
        <f>(($F$46-$V$23)*($F$46-$AD$23))/(($Z$23-$V$23)*($Z$23-$AD$23))</f>
        <v>0</v>
      </c>
      <c r="QK330" s="161">
        <f>(($F$46-$V$23)*($F$46-$Z$23))/(($AD$23-$V$23)*($AD$23-$Z$23))</f>
        <v>1</v>
      </c>
      <c r="QL330" s="92">
        <f>QI330*$X$23+QJ330*$AB$23+QK330*$AF$23</f>
        <v>-391.42</v>
      </c>
      <c r="QM330" s="16">
        <f>$V$23</f>
        <v>-443.33</v>
      </c>
      <c r="QN330" s="16">
        <f>$AF$23</f>
        <v>-391.42</v>
      </c>
      <c r="QO330" s="167">
        <f t="shared" si="585"/>
        <v>0</v>
      </c>
      <c r="QP330" s="34"/>
      <c r="QQ330" s="159">
        <v>13</v>
      </c>
      <c r="QR330" s="162">
        <v>3</v>
      </c>
      <c r="QS330" s="305"/>
      <c r="QT330" s="12">
        <v>-120</v>
      </c>
      <c r="QU330" s="161">
        <f>(($F$46-$AT$23)*($F$46-$AX$23))/(($AP$23-$AT$23)*($AP$23-$AX$23))</f>
        <v>0</v>
      </c>
      <c r="QV330" s="161">
        <f>(($F$46-$AP$23)*($F$46-$AX$23))/(($AT$23-$AP$23)*($AT$23-$AX$23))</f>
        <v>0</v>
      </c>
      <c r="QW330" s="161">
        <f>(($F$46-$AP$23)*($F$46-$AT$23))/(($AX$23-$AP$23)*($AX$23-$AT$23))</f>
        <v>1</v>
      </c>
      <c r="QX330" s="92">
        <f>QU330*$AR$23+QV330*$AV$23+QW330*$AZ$23</f>
        <v>-297.12</v>
      </c>
      <c r="QY330" s="16">
        <f>$AP$23</f>
        <v>-163.95</v>
      </c>
      <c r="QZ330" s="16">
        <f>$AZ$23</f>
        <v>-297.12</v>
      </c>
      <c r="RA330" s="167">
        <f t="shared" si="586"/>
        <v>0</v>
      </c>
    </row>
    <row r="331" spans="447:469">
      <c r="QE331" s="159">
        <v>13</v>
      </c>
      <c r="QF331" s="162">
        <v>4</v>
      </c>
      <c r="QG331" s="305"/>
      <c r="QH331" s="12">
        <v>-120</v>
      </c>
      <c r="QI331" s="161">
        <f>(($F$46-$Z$30)*($F$46-$AD$30))/(($V$30-$Z$30)*($V$30-$AD$30))</f>
        <v>0</v>
      </c>
      <c r="QJ331" s="161">
        <f>(($F$46-$V$30)*($F$46-$AD$30))/(($Z$30-$V$30)*($Z$30-$AD$30))</f>
        <v>0</v>
      </c>
      <c r="QK331" s="161">
        <f>(($F$46-$V$30)*($F$46-$Z$30))/(($AD$30-$V$30)*($AD$30-$Z$30))</f>
        <v>1</v>
      </c>
      <c r="QL331" s="92">
        <f>QI331*$X$30+QJ331*$AB$30+QK331*$AF$30</f>
        <v>-391.42</v>
      </c>
      <c r="QM331" s="16">
        <f>$V$30</f>
        <v>353.96</v>
      </c>
      <c r="QN331" s="16">
        <f>$AF$30</f>
        <v>-391.42</v>
      </c>
      <c r="QO331" s="167">
        <f t="shared" si="585"/>
        <v>0</v>
      </c>
      <c r="QP331" s="34"/>
      <c r="QQ331" s="159">
        <v>13</v>
      </c>
      <c r="QR331" s="162">
        <v>4</v>
      </c>
      <c r="QS331" s="305"/>
      <c r="QT331" s="12">
        <v>-120</v>
      </c>
      <c r="QU331" s="161">
        <f>(($F$46-$AT$30)*($F$46-$AX$30))/(($AP$30-$AT$30)*($AP$30-$AX$30))</f>
        <v>0</v>
      </c>
      <c r="QV331" s="161">
        <f>(($F$46-$AP$30)*($F$46-$AX$30))/(($AT$30-$AP$30)*($AT$30-$AX$30))</f>
        <v>0</v>
      </c>
      <c r="QW331" s="161">
        <f>(($F$46-$AP$30)*($F$46-$AT$30))/(($AX$30-$AP$30)*($AX$30-$AT$30))</f>
        <v>1</v>
      </c>
      <c r="QX331" s="92">
        <f>QU331*$AR$30+QV331*$AV$30+QW331*$AZ$30</f>
        <v>-297.12</v>
      </c>
      <c r="QY331" s="16">
        <f>$AP$30</f>
        <v>91.09</v>
      </c>
      <c r="QZ331" s="16">
        <f>$AZ$30</f>
        <v>-297.12</v>
      </c>
      <c r="RA331" s="167">
        <f t="shared" si="586"/>
        <v>0</v>
      </c>
    </row>
    <row r="332" spans="447:469" ht="15" customHeight="1">
      <c r="QE332" s="159">
        <v>13</v>
      </c>
      <c r="QF332" s="162">
        <v>1</v>
      </c>
      <c r="QG332" s="306" t="s">
        <v>20</v>
      </c>
      <c r="QH332" s="12">
        <v>-180</v>
      </c>
      <c r="QI332" s="161">
        <f>(($F$46-$Z$10)*($F$46-$AD$10))/(($V$10-$Z$10)*($V$10-$AD$10))</f>
        <v>0</v>
      </c>
      <c r="QJ332" s="161">
        <f>(($F$46-$V$10)*($F$46-$AD$10))/(($Z$10-$V$10)*($Z$10-$AD$10))</f>
        <v>0</v>
      </c>
      <c r="QK332" s="161">
        <f>(($F$46-$V$10)*($F$46-$Z$10))/(($AD$10-$V$10)*($AD$10-$Z$10))</f>
        <v>1</v>
      </c>
      <c r="QL332" s="92">
        <f>QI332*$X$10+QJ332*$AB$10+QK332*$AF$10</f>
        <v>556.07000000000005</v>
      </c>
      <c r="QM332" s="16">
        <f>$V$10</f>
        <v>301.67</v>
      </c>
      <c r="QN332" s="16">
        <f>$AF$10</f>
        <v>556.07000000000005</v>
      </c>
      <c r="QO332" s="167">
        <f t="shared" si="585"/>
        <v>0</v>
      </c>
      <c r="QP332" s="34"/>
      <c r="QQ332" s="159">
        <v>13</v>
      </c>
      <c r="QR332" s="162">
        <v>1</v>
      </c>
      <c r="QS332" s="306" t="s">
        <v>20</v>
      </c>
      <c r="QT332" s="12">
        <v>-180</v>
      </c>
      <c r="QU332" s="161">
        <f>(($F$46-$AT$10)*($F$46-$AX$10))/(($AP$10-$AT$10)*($AP$10-$AX$10))</f>
        <v>0</v>
      </c>
      <c r="QV332" s="161">
        <f>(($F$46-$AP$10)*($F$46-$AX$10))/(($AT$10-$AP$10)*($AT$10-$AX$10))</f>
        <v>0</v>
      </c>
      <c r="QW332" s="161">
        <f>(($F$46-$AP$10)*($F$46-$AT$10))/(($AX$10-$AP$10)*($AX$10-$AT$10))</f>
        <v>1</v>
      </c>
      <c r="QX332" s="92">
        <f>QU332*$AR$10+QV332*$AV$10+QW332*$AZ$10</f>
        <v>653.67999999999995</v>
      </c>
      <c r="QY332" s="16">
        <f>$AP$10</f>
        <v>54.65</v>
      </c>
      <c r="QZ332" s="16">
        <f>$AZ$10</f>
        <v>653.67999999999995</v>
      </c>
      <c r="RA332" s="167">
        <f t="shared" si="586"/>
        <v>0</v>
      </c>
    </row>
    <row r="333" spans="447:469">
      <c r="QE333" s="159">
        <v>13</v>
      </c>
      <c r="QF333" s="162">
        <v>2</v>
      </c>
      <c r="QG333" s="306"/>
      <c r="QH333" s="12">
        <v>-180</v>
      </c>
      <c r="QI333" s="161">
        <f>(($F$46-$Z$17)*($F$46-$AD$17))/(($V$17-$Z$17)*($V$17-$AD$17))</f>
        <v>0</v>
      </c>
      <c r="QJ333" s="161">
        <f>(($F$46-$V$17)*($F$46-$AD$17))/(($Z$17-$V$17)*($Z$17-$AD$17))</f>
        <v>0</v>
      </c>
      <c r="QK333" s="161">
        <f>(($F$46-$V$17)*($F$46-$Z$17))/(($AD$17-$V$17)*($AD$17-$Z$17))</f>
        <v>1</v>
      </c>
      <c r="QL333" s="92">
        <f>QI333*$X$17+QJ333*$AB$17+QK333*$AF$17</f>
        <v>556.07000000000005</v>
      </c>
      <c r="QM333" s="16">
        <f>$V$17</f>
        <v>-495.6</v>
      </c>
      <c r="QN333" s="16">
        <f>$AF$17</f>
        <v>556.07000000000005</v>
      </c>
      <c r="QO333" s="167">
        <f t="shared" si="585"/>
        <v>0</v>
      </c>
      <c r="QP333" s="34"/>
      <c r="QQ333" s="159">
        <v>13</v>
      </c>
      <c r="QR333" s="162">
        <v>2</v>
      </c>
      <c r="QS333" s="306"/>
      <c r="QT333" s="12">
        <v>-180</v>
      </c>
      <c r="QU333" s="161">
        <f>(($F$46-$AT$17)*($F$46-$AX$17))/(($AP$17-$AT$17)*($AP$17-$AX$17))</f>
        <v>0</v>
      </c>
      <c r="QV333" s="161">
        <f>(($F$46-$AP$17)*($F$46-$AX$17))/(($AT$17-$AP$17)*($AT$17-$AX$17))</f>
        <v>0</v>
      </c>
      <c r="QW333" s="161">
        <f>(($F$46-$AP$17)*($F$46-$AT$17))/(($AX$17-$AP$17)*($AX$17-$AT$17))</f>
        <v>1</v>
      </c>
      <c r="QX333" s="92">
        <f>QU333*$AR$17+QV333*$AV$17+QW333*$AZ$17</f>
        <v>653.67999999999995</v>
      </c>
      <c r="QY333" s="16">
        <f>$AP$17</f>
        <v>-200.39</v>
      </c>
      <c r="QZ333" s="16">
        <f>$AZ$17</f>
        <v>653.67999999999995</v>
      </c>
      <c r="RA333" s="167">
        <f t="shared" si="586"/>
        <v>0</v>
      </c>
    </row>
    <row r="334" spans="447:469">
      <c r="QE334" s="159">
        <v>13</v>
      </c>
      <c r="QF334" s="162">
        <v>3</v>
      </c>
      <c r="QG334" s="306"/>
      <c r="QH334" s="12">
        <v>-180</v>
      </c>
      <c r="QI334" s="161">
        <f>(($F$46-$Z$24)*($F$46-$AD$24))/(($V$24-$Z$24)*($V$24-$AD$24))</f>
        <v>0</v>
      </c>
      <c r="QJ334" s="161">
        <f>(($F$46-$V$24)*($F$46-$AD$24))/(($Z$24-$V$24)*($Z$24-$AD$24))</f>
        <v>0</v>
      </c>
      <c r="QK334" s="161">
        <f>(($F$46-$V$24)*($F$46-$Z$24))/(($AD$24-$V$24)*($AD$24-$Z$24))</f>
        <v>1</v>
      </c>
      <c r="QL334" s="92">
        <f>QI334*$X$24+QJ334*$AB$24+QK334*$AF$24</f>
        <v>-289.33</v>
      </c>
      <c r="QM334" s="16">
        <f>$V$24</f>
        <v>-495.6</v>
      </c>
      <c r="QN334" s="16">
        <f>$AF$24</f>
        <v>-289.33</v>
      </c>
      <c r="QO334" s="167">
        <f t="shared" si="585"/>
        <v>0</v>
      </c>
      <c r="QP334" s="34"/>
      <c r="QQ334" s="159">
        <v>13</v>
      </c>
      <c r="QR334" s="162">
        <v>3</v>
      </c>
      <c r="QS334" s="306"/>
      <c r="QT334" s="12">
        <v>-180</v>
      </c>
      <c r="QU334" s="161">
        <f>(($F$46-$AT$24)*($F$46-$AX$24))/(($AP$24-$AT$24)*($AP$24-$AX$24))</f>
        <v>0</v>
      </c>
      <c r="QV334" s="161">
        <f>(($F$46-$AP$24)*($F$46-$AX$24))/(($AT$24-$AP$24)*($AT$24-$AX$24))</f>
        <v>0</v>
      </c>
      <c r="QW334" s="161">
        <f>(($F$46-$AP$24)*($F$46-$AT$24))/(($AX$24-$AP$24)*($AX$24-$AT$24))</f>
        <v>1</v>
      </c>
      <c r="QX334" s="92">
        <f>QU334*$AR$24+QV334*$AV$24+QW334*$AZ$24</f>
        <v>-178.26</v>
      </c>
      <c r="QY334" s="16">
        <f>$AP$24</f>
        <v>-200.39</v>
      </c>
      <c r="QZ334" s="16">
        <f>$AZ$24</f>
        <v>-178.26</v>
      </c>
      <c r="RA334" s="167">
        <f t="shared" si="586"/>
        <v>0</v>
      </c>
    </row>
    <row r="335" spans="447:469">
      <c r="QE335" s="159">
        <v>13</v>
      </c>
      <c r="QF335" s="162">
        <v>4</v>
      </c>
      <c r="QG335" s="306"/>
      <c r="QH335" s="12">
        <v>-180</v>
      </c>
      <c r="QI335" s="161">
        <f>(($F$46-$Z$31)*($F$46-$AD$31))/(($V$31-$Z$31)*($V$31-$AD$31))</f>
        <v>0</v>
      </c>
      <c r="QJ335" s="161">
        <f>(($F$46-$V$31)*($F$46-$AD$31))/(($Z$31-$V$31)*($Z$31-$AD$31))</f>
        <v>0</v>
      </c>
      <c r="QK335" s="161">
        <f>(($F$46-$V$31)*($F$46-$Z$31))/(($AD$31-$V$31)*($AD$31-$Z$31))</f>
        <v>1</v>
      </c>
      <c r="QL335" s="92">
        <f>QI335*$X$31+QJ335*$AB$31+QK335*$AF$31</f>
        <v>-289.33</v>
      </c>
      <c r="QM335" s="16">
        <f>$V$31</f>
        <v>301.67</v>
      </c>
      <c r="QN335" s="16">
        <f>$AF$31</f>
        <v>-289.33</v>
      </c>
      <c r="QO335" s="167">
        <f t="shared" si="585"/>
        <v>0</v>
      </c>
      <c r="QP335" s="34"/>
      <c r="QQ335" s="159">
        <v>13</v>
      </c>
      <c r="QR335" s="162">
        <v>4</v>
      </c>
      <c r="QS335" s="306"/>
      <c r="QT335" s="12">
        <v>-180</v>
      </c>
      <c r="QU335" s="161">
        <f>(($F$46-$AT$31)*($F$46-$AX$31))/(($AP$31-$AT$31)*($AP$31-$AX$31))</f>
        <v>0</v>
      </c>
      <c r="QV335" s="161">
        <f>(($F$46-$AP$31)*($F$46-$AX$31))/(($AT$31-$AP$31)*($AT$31-$AX$31))</f>
        <v>0</v>
      </c>
      <c r="QW335" s="161">
        <f>(($F$46-$AP$31)*($F$46-$AT$31))/(($AX$31-$AP$31)*($AX$31-$AT$31))</f>
        <v>1</v>
      </c>
      <c r="QX335" s="92">
        <f>QU335*$AR$31+QV335*$AV$31+QW335*$AZ$31</f>
        <v>-178.26</v>
      </c>
      <c r="QY335" s="16">
        <f>$AP$31</f>
        <v>54.65</v>
      </c>
      <c r="QZ335" s="16">
        <f>$AZ$31</f>
        <v>-178.26</v>
      </c>
      <c r="RA335" s="167">
        <f t="shared" si="586"/>
        <v>0</v>
      </c>
    </row>
    <row r="336" spans="447:469" ht="15" customHeight="1">
      <c r="QE336" s="159">
        <v>13</v>
      </c>
      <c r="QF336" s="162">
        <v>1</v>
      </c>
      <c r="QG336" s="307" t="s">
        <v>21</v>
      </c>
      <c r="QH336" s="12">
        <v>0</v>
      </c>
      <c r="QI336" s="161">
        <f>(($F$46-$Z$11)*($F$46-$AD$11))/(($V$11-$Z$11)*($V$11-$AD$11))</f>
        <v>0</v>
      </c>
      <c r="QJ336" s="161">
        <f>(($F$46-$V$11)*($F$46-$AD$11))/(($Z$11-$V$11)*($Z$11-$AD$11))</f>
        <v>0</v>
      </c>
      <c r="QK336" s="161">
        <f>(($F$46-$V$11)*($F$46-$Z$11))/(($AD$11-$V$11)*($AD$11-$Z$11))</f>
        <v>1</v>
      </c>
      <c r="QL336" s="92">
        <f>QI336*$X$11+QJ336*$AB$11+QK336*$AF$11</f>
        <v>631.37</v>
      </c>
      <c r="QM336" s="16">
        <f>$V$11</f>
        <v>249</v>
      </c>
      <c r="QN336" s="16">
        <f>$AF$11</f>
        <v>631.37</v>
      </c>
      <c r="QO336" s="167">
        <f t="shared" si="585"/>
        <v>0</v>
      </c>
      <c r="QP336" s="34"/>
      <c r="QQ336" s="159">
        <v>13</v>
      </c>
      <c r="QR336" s="162">
        <v>1</v>
      </c>
      <c r="QS336" s="307" t="s">
        <v>21</v>
      </c>
      <c r="QT336" s="12">
        <v>0</v>
      </c>
      <c r="QU336" s="161">
        <f>(($F$46-$AT$11)*($F$46-$AX$11))/(($AP$11-$AT$11)*($AP$11-$AX$11))</f>
        <v>0</v>
      </c>
      <c r="QV336" s="161">
        <f>(($F$46-$AP$11)*($F$46-$AX$11))/(($AT$11-$AP$11)*($AT$11-$AX$11))</f>
        <v>0</v>
      </c>
      <c r="QW336" s="161">
        <f>(($F$46-$AP$11)*($F$46-$AT$11))/(($AX$11-$AP$11)*($AX$11-$AT$11))</f>
        <v>1</v>
      </c>
      <c r="QX336" s="92">
        <f>QU336*$AR$11+QV336*$AV$11+QW336*$AZ$11</f>
        <v>772.52</v>
      </c>
      <c r="QY336" s="16">
        <f>$AP$11</f>
        <v>18.22</v>
      </c>
      <c r="QZ336" s="16">
        <f>$AZ$11</f>
        <v>772.52</v>
      </c>
      <c r="RA336" s="167">
        <f t="shared" si="586"/>
        <v>0</v>
      </c>
    </row>
    <row r="337" spans="447:469">
      <c r="QE337" s="159">
        <v>13</v>
      </c>
      <c r="QF337" s="162">
        <v>2</v>
      </c>
      <c r="QG337" s="307"/>
      <c r="QH337" s="12">
        <v>0</v>
      </c>
      <c r="QI337" s="161">
        <f>(($F$46-$Z$18)*($F$46-$AD$18))/(($V$18-$Z$18)*($V$18-$AD$18))</f>
        <v>0</v>
      </c>
      <c r="QJ337" s="161">
        <f>(($F$46-$V$18)*($F$46-$AD$18))/(($Z$18-$V$18)*($Z$18-$AD$18))</f>
        <v>0</v>
      </c>
      <c r="QK337" s="161">
        <f>(($F$46-$V$18)*($F$46-$Z$18))/(($AD$18-$V$18)*($AD$18-$Z$18))</f>
        <v>1</v>
      </c>
      <c r="QL337" s="92">
        <f>QI337*$X$18+QJ337*$AB$18+QK337*$AF$18</f>
        <v>631.37</v>
      </c>
      <c r="QM337" s="16">
        <f>$V$18</f>
        <v>-548.08000000000004</v>
      </c>
      <c r="QN337" s="16">
        <f>$AF$18</f>
        <v>631.37</v>
      </c>
      <c r="QO337" s="167">
        <f t="shared" si="585"/>
        <v>0</v>
      </c>
      <c r="QP337" s="34"/>
      <c r="QQ337" s="159">
        <v>13</v>
      </c>
      <c r="QR337" s="162">
        <v>2</v>
      </c>
      <c r="QS337" s="307"/>
      <c r="QT337" s="12">
        <v>0</v>
      </c>
      <c r="QU337" s="161">
        <f>(($F$46-$AT$18)*($F$46-$AX$18))/(($AP$18-$AT$18)*($AP$18-$AX$18))</f>
        <v>0</v>
      </c>
      <c r="QV337" s="161">
        <f>(($F$46-$AP$18)*($F$46-$AX$18))/(($AT$18-$AP$18)*($AT$18-$AX$18))</f>
        <v>0</v>
      </c>
      <c r="QW337" s="161">
        <f>(($F$46-$AP$18)*($F$46-$AT$18))/(($AX$18-$AP$18)*($AX$18-$AT$18))</f>
        <v>1</v>
      </c>
      <c r="QX337" s="92">
        <f>QU337*$AR$18+QV337*$AV$18+QW337*$AZ$18</f>
        <v>772.52</v>
      </c>
      <c r="QY337" s="16">
        <f>$AP$18</f>
        <v>-236.82</v>
      </c>
      <c r="QZ337" s="16">
        <f>$AZ$18</f>
        <v>772.52</v>
      </c>
      <c r="RA337" s="167">
        <f t="shared" si="586"/>
        <v>0</v>
      </c>
    </row>
    <row r="338" spans="447:469">
      <c r="QE338" s="159">
        <v>13</v>
      </c>
      <c r="QF338" s="162">
        <v>3</v>
      </c>
      <c r="QG338" s="307"/>
      <c r="QH338" s="16">
        <v>0</v>
      </c>
      <c r="QI338" s="161">
        <f>(($F$46-$Z$25)*($F$46-$AD$25))/(($V$25-$Z$25)*($V$25-$AD$25))</f>
        <v>0</v>
      </c>
      <c r="QJ338" s="161">
        <f>(($F$46-$V$25)*($F$46-$AD$25))/(($Z$25-$V$25)*($Z$25-$AD$25))</f>
        <v>0</v>
      </c>
      <c r="QK338" s="161">
        <f>(($F$46-$V$25)*($F$46-$Z$25))/(($AD$25-$V$25)*($AD$25-$Z$25))</f>
        <v>1</v>
      </c>
      <c r="QL338" s="92">
        <f>QI338*$X$25+QJ338*$AB$25+QK338*$AF$25</f>
        <v>-186.91</v>
      </c>
      <c r="QM338" s="16">
        <f>$V$25</f>
        <v>-548.08000000000004</v>
      </c>
      <c r="QN338" s="16">
        <f>$AF$25</f>
        <v>-186.91</v>
      </c>
      <c r="QO338" s="167">
        <f t="shared" si="585"/>
        <v>0</v>
      </c>
      <c r="QP338" s="34"/>
      <c r="QQ338" s="159">
        <v>13</v>
      </c>
      <c r="QR338" s="162">
        <v>3</v>
      </c>
      <c r="QS338" s="307"/>
      <c r="QT338" s="16">
        <v>0</v>
      </c>
      <c r="QU338" s="161">
        <f>(($F$46-$AT$25)*($F$46-$AX$25))/(($AP$25-$AT$25)*($AP$25-$AX$25))</f>
        <v>0</v>
      </c>
      <c r="QV338" s="161">
        <f>(($F$46-$AP$25)*($F$46-$AX$25))/(($AT$25-$AP$25)*($AT$25-$AX$25))</f>
        <v>0</v>
      </c>
      <c r="QW338" s="161">
        <f>(($F$46-$AP$25)*($F$46-$AT$25))/(($AX$25-$AP$25)*($AX$25-$AT$25))</f>
        <v>1</v>
      </c>
      <c r="QX338" s="92">
        <f>QU338*$AR$25+QV338*$AV$25+QW338*$AZ$25</f>
        <v>-59.44</v>
      </c>
      <c r="QY338" s="16">
        <f>$AP$25</f>
        <v>-236.82</v>
      </c>
      <c r="QZ338" s="16">
        <f>$AZ$25</f>
        <v>-59.44</v>
      </c>
      <c r="RA338" s="167">
        <f t="shared" si="586"/>
        <v>0</v>
      </c>
    </row>
    <row r="339" spans="447:469" ht="15.75" thickBot="1">
      <c r="QE339" s="209">
        <v>13</v>
      </c>
      <c r="QF339" s="211">
        <v>4</v>
      </c>
      <c r="QG339" s="345"/>
      <c r="QH339" s="218">
        <v>0</v>
      </c>
      <c r="QI339" s="182">
        <f>(($F$46-$Z$32)*($F$46-$AD$32))/(($V$32-$Z$32)*($V$32-$AD$32))</f>
        <v>0</v>
      </c>
      <c r="QJ339" s="182">
        <f>(($F$46-$V$32)*($F$46-$AD$32))/(($Z$32-$V$32)*($Z$32-$AD$32))</f>
        <v>0</v>
      </c>
      <c r="QK339" s="182">
        <f>(($F$46-$V$32)*($F$46-$Z$32))/(($AD$32-$V$32)*($AD$32-$Z$32))</f>
        <v>1</v>
      </c>
      <c r="QL339" s="100">
        <f>QI339*$X$31+QJ339*$AB$31+QK339*$AF$32</f>
        <v>-186.91</v>
      </c>
      <c r="QM339" s="218">
        <f>$V$32</f>
        <v>249</v>
      </c>
      <c r="QN339" s="218">
        <f>$AF$32</f>
        <v>-186.91</v>
      </c>
      <c r="QO339" s="219">
        <f t="shared" si="585"/>
        <v>0</v>
      </c>
      <c r="QP339" s="34"/>
      <c r="QQ339" s="209">
        <v>13</v>
      </c>
      <c r="QR339" s="211">
        <v>4</v>
      </c>
      <c r="QS339" s="345"/>
      <c r="QT339" s="218">
        <v>0</v>
      </c>
      <c r="QU339" s="182">
        <f>(($F$46-$AT$32)*($F$46-$AX$32))/(($AP$32-$AT$32)*($AP$32-$AX$32))</f>
        <v>0</v>
      </c>
      <c r="QV339" s="182">
        <f>(($F$46-$AP$32)*($F$46-$AX$32))/(($AT$32-$AP$32)*($AT$32-$AX$32))</f>
        <v>0</v>
      </c>
      <c r="QW339" s="182">
        <f>(($F$46-$AP$32)*($F$46-$AT$32))/(($AX$32-$AP$32)*($AX$32-$AT$32))</f>
        <v>1</v>
      </c>
      <c r="QX339" s="100">
        <f>QU339*$AR$31+QV339*$AV$31+QW339*$AZ$32</f>
        <v>-59.44</v>
      </c>
      <c r="QY339" s="218">
        <f>$AP$32</f>
        <v>18.22</v>
      </c>
      <c r="QZ339" s="218">
        <f>$AZ$32</f>
        <v>-59.44</v>
      </c>
      <c r="RA339" s="219">
        <f t="shared" si="586"/>
        <v>0</v>
      </c>
    </row>
  </sheetData>
  <sheetProtection algorithmName="SHA-512" hashValue="rBdgoKs3LlCNnZy48VwB/6YH4FfW/heZBtSEZJpG6iQUkx/wth7LccyUfn8Sw9haGyr2F4tTJ9mcMlAWRUlEng==" saltValue="ripYouAJWWI3GBXYEh4dRA==" spinCount="100000" sheet="1" objects="1" scenarios="1"/>
  <dataConsolidate/>
  <mergeCells count="465">
    <mergeCell ref="QS332:QS335"/>
    <mergeCell ref="QS336:QS339"/>
    <mergeCell ref="QE2:QO2"/>
    <mergeCell ref="QQ2:RA2"/>
    <mergeCell ref="QS296:QS299"/>
    <mergeCell ref="QS300:QS303"/>
    <mergeCell ref="QS304:QS307"/>
    <mergeCell ref="QS308:QS311"/>
    <mergeCell ref="QS312:QS315"/>
    <mergeCell ref="QS316:QS319"/>
    <mergeCell ref="QS320:QS323"/>
    <mergeCell ref="QS324:QS327"/>
    <mergeCell ref="QS328:QS331"/>
    <mergeCell ref="QS260:QS263"/>
    <mergeCell ref="QS264:QS267"/>
    <mergeCell ref="QS268:QS271"/>
    <mergeCell ref="QS272:QS275"/>
    <mergeCell ref="QS276:QS279"/>
    <mergeCell ref="QS280:QS283"/>
    <mergeCell ref="QS284:QS287"/>
    <mergeCell ref="QS288:QS291"/>
    <mergeCell ref="QS292:QS295"/>
    <mergeCell ref="QS224:QS227"/>
    <mergeCell ref="QS228:QS231"/>
    <mergeCell ref="QS232:QS235"/>
    <mergeCell ref="QS236:QS239"/>
    <mergeCell ref="QS240:QS243"/>
    <mergeCell ref="QS244:QS247"/>
    <mergeCell ref="QS248:QS251"/>
    <mergeCell ref="QS252:QS255"/>
    <mergeCell ref="QS256:QS259"/>
    <mergeCell ref="QS188:QS191"/>
    <mergeCell ref="QS192:QS195"/>
    <mergeCell ref="QS196:QS199"/>
    <mergeCell ref="QS200:QS203"/>
    <mergeCell ref="QS204:QS207"/>
    <mergeCell ref="QS208:QS211"/>
    <mergeCell ref="QS212:QS215"/>
    <mergeCell ref="QS216:QS219"/>
    <mergeCell ref="QS220:QS223"/>
    <mergeCell ref="QS152:QS155"/>
    <mergeCell ref="QS156:QS159"/>
    <mergeCell ref="QS160:QS163"/>
    <mergeCell ref="QS164:QS167"/>
    <mergeCell ref="QS168:QS171"/>
    <mergeCell ref="QS172:QS175"/>
    <mergeCell ref="QS176:QS179"/>
    <mergeCell ref="QS180:QS183"/>
    <mergeCell ref="QS184:QS187"/>
    <mergeCell ref="QS116:QS119"/>
    <mergeCell ref="QS120:QS123"/>
    <mergeCell ref="QS124:QS127"/>
    <mergeCell ref="QS128:QS131"/>
    <mergeCell ref="QS132:QS135"/>
    <mergeCell ref="QS136:QS139"/>
    <mergeCell ref="QS140:QS143"/>
    <mergeCell ref="QS144:QS147"/>
    <mergeCell ref="QS148:QS151"/>
    <mergeCell ref="QS80:QS83"/>
    <mergeCell ref="QS84:QS87"/>
    <mergeCell ref="QS88:QS91"/>
    <mergeCell ref="QS92:QS95"/>
    <mergeCell ref="QS96:QS99"/>
    <mergeCell ref="QS100:QS103"/>
    <mergeCell ref="QS104:QS107"/>
    <mergeCell ref="QS108:QS111"/>
    <mergeCell ref="QS112:QS115"/>
    <mergeCell ref="QG324:QG327"/>
    <mergeCell ref="QG328:QG331"/>
    <mergeCell ref="QG332:QG335"/>
    <mergeCell ref="QG336:QG339"/>
    <mergeCell ref="QS4:QS7"/>
    <mergeCell ref="QS8:QS11"/>
    <mergeCell ref="QS12:QS15"/>
    <mergeCell ref="QS16:QS19"/>
    <mergeCell ref="QS20:QS23"/>
    <mergeCell ref="QS24:QS27"/>
    <mergeCell ref="QS28:QS31"/>
    <mergeCell ref="QS32:QS35"/>
    <mergeCell ref="QS36:QS39"/>
    <mergeCell ref="QS40:QS43"/>
    <mergeCell ref="QS44:QS47"/>
    <mergeCell ref="QS48:QS51"/>
    <mergeCell ref="QS52:QS55"/>
    <mergeCell ref="QS56:QS59"/>
    <mergeCell ref="QS60:QS63"/>
    <mergeCell ref="QS64:QS67"/>
    <mergeCell ref="QS68:QS71"/>
    <mergeCell ref="QS72:QS75"/>
    <mergeCell ref="QS76:QS79"/>
    <mergeCell ref="QG288:QG291"/>
    <mergeCell ref="QG292:QG295"/>
    <mergeCell ref="QG296:QG299"/>
    <mergeCell ref="QG300:QG303"/>
    <mergeCell ref="QG304:QG307"/>
    <mergeCell ref="QG308:QG311"/>
    <mergeCell ref="QG312:QG315"/>
    <mergeCell ref="QG316:QG319"/>
    <mergeCell ref="QG320:QG323"/>
    <mergeCell ref="QG252:QG255"/>
    <mergeCell ref="QG256:QG259"/>
    <mergeCell ref="QG260:QG263"/>
    <mergeCell ref="QG264:QG267"/>
    <mergeCell ref="QG268:QG271"/>
    <mergeCell ref="QG272:QG275"/>
    <mergeCell ref="QG276:QG279"/>
    <mergeCell ref="QG280:QG283"/>
    <mergeCell ref="QG284:QG287"/>
    <mergeCell ref="QG216:QG219"/>
    <mergeCell ref="QG220:QG223"/>
    <mergeCell ref="QG224:QG227"/>
    <mergeCell ref="QG228:QG231"/>
    <mergeCell ref="QG232:QG235"/>
    <mergeCell ref="QG236:QG239"/>
    <mergeCell ref="QG240:QG243"/>
    <mergeCell ref="QG244:QG247"/>
    <mergeCell ref="QG248:QG251"/>
    <mergeCell ref="QG180:QG183"/>
    <mergeCell ref="QG184:QG187"/>
    <mergeCell ref="QG188:QG191"/>
    <mergeCell ref="QG192:QG195"/>
    <mergeCell ref="QG196:QG199"/>
    <mergeCell ref="QG200:QG203"/>
    <mergeCell ref="QG204:QG207"/>
    <mergeCell ref="QG208:QG211"/>
    <mergeCell ref="QG212:QG215"/>
    <mergeCell ref="NF2:NJ2"/>
    <mergeCell ref="NM2:NQ2"/>
    <mergeCell ref="NT2:NX2"/>
    <mergeCell ref="OA2:OE2"/>
    <mergeCell ref="OH2:OL2"/>
    <mergeCell ref="OO2:OS2"/>
    <mergeCell ref="OV2:OZ2"/>
    <mergeCell ref="PC2:PG2"/>
    <mergeCell ref="PJ2:PN2"/>
    <mergeCell ref="KU2:KY2"/>
    <mergeCell ref="LB2:LF2"/>
    <mergeCell ref="LI2:LM2"/>
    <mergeCell ref="LP2:LT2"/>
    <mergeCell ref="LW2:MA2"/>
    <mergeCell ref="MD2:MH2"/>
    <mergeCell ref="MK2:MO2"/>
    <mergeCell ref="MR2:MV2"/>
    <mergeCell ref="MY2:NC2"/>
    <mergeCell ref="IJ2:IN2"/>
    <mergeCell ref="IQ2:IU2"/>
    <mergeCell ref="IX2:JB2"/>
    <mergeCell ref="JE2:JI2"/>
    <mergeCell ref="JL2:JP2"/>
    <mergeCell ref="JS2:JW2"/>
    <mergeCell ref="JZ2:KD2"/>
    <mergeCell ref="KG2:KK2"/>
    <mergeCell ref="KN2:KR2"/>
    <mergeCell ref="FY2:GC2"/>
    <mergeCell ref="GF2:GJ2"/>
    <mergeCell ref="GM2:GQ2"/>
    <mergeCell ref="GT2:GX2"/>
    <mergeCell ref="HA2:HE2"/>
    <mergeCell ref="HH2:HL2"/>
    <mergeCell ref="HO2:HS2"/>
    <mergeCell ref="HV2:HZ2"/>
    <mergeCell ref="IC2:IG2"/>
    <mergeCell ref="DN2:DR2"/>
    <mergeCell ref="DU2:DY2"/>
    <mergeCell ref="EB2:EF2"/>
    <mergeCell ref="EI2:EM2"/>
    <mergeCell ref="EP2:ET2"/>
    <mergeCell ref="EW2:FA2"/>
    <mergeCell ref="FD2:FH2"/>
    <mergeCell ref="FK2:FO2"/>
    <mergeCell ref="FR2:FV2"/>
    <mergeCell ref="F2:L2"/>
    <mergeCell ref="O2:AG2"/>
    <mergeCell ref="BC2:BG2"/>
    <mergeCell ref="BJ2:BN2"/>
    <mergeCell ref="BQ2:BU2"/>
    <mergeCell ref="BX2:CB2"/>
    <mergeCell ref="AF4:AG4"/>
    <mergeCell ref="F3:L3"/>
    <mergeCell ref="M3:M7"/>
    <mergeCell ref="O3:O4"/>
    <mergeCell ref="P3:P4"/>
    <mergeCell ref="Q3:Q4"/>
    <mergeCell ref="F4:L4"/>
    <mergeCell ref="V4:W4"/>
    <mergeCell ref="X4:Y4"/>
    <mergeCell ref="Z4:AA4"/>
    <mergeCell ref="AB4:AC4"/>
    <mergeCell ref="R3:S4"/>
    <mergeCell ref="AD4:AE4"/>
    <mergeCell ref="T3:U4"/>
    <mergeCell ref="V3:Y3"/>
    <mergeCell ref="Z3:AC3"/>
    <mergeCell ref="AD3:AG3"/>
    <mergeCell ref="F5:L5"/>
    <mergeCell ref="F8:L8"/>
    <mergeCell ref="F9:L9"/>
    <mergeCell ref="B10:M10"/>
    <mergeCell ref="C11:D11"/>
    <mergeCell ref="F11:G11"/>
    <mergeCell ref="C12:D12"/>
    <mergeCell ref="F6:L6"/>
    <mergeCell ref="F7:L7"/>
    <mergeCell ref="B25:B30"/>
    <mergeCell ref="C25:C30"/>
    <mergeCell ref="D25:D27"/>
    <mergeCell ref="M25:M27"/>
    <mergeCell ref="D28:D30"/>
    <mergeCell ref="M28:M30"/>
    <mergeCell ref="B19:B24"/>
    <mergeCell ref="C19:C24"/>
    <mergeCell ref="D19:D21"/>
    <mergeCell ref="M19:M21"/>
    <mergeCell ref="D22:D24"/>
    <mergeCell ref="M22:M24"/>
    <mergeCell ref="B13:B18"/>
    <mergeCell ref="C13:C18"/>
    <mergeCell ref="D13:D15"/>
    <mergeCell ref="M13:M15"/>
    <mergeCell ref="D16:D18"/>
    <mergeCell ref="M16:M18"/>
    <mergeCell ref="B31:B36"/>
    <mergeCell ref="C31:C36"/>
    <mergeCell ref="D31:D33"/>
    <mergeCell ref="M31:M33"/>
    <mergeCell ref="D34:D36"/>
    <mergeCell ref="M34:M36"/>
    <mergeCell ref="B43:B48"/>
    <mergeCell ref="C43:C48"/>
    <mergeCell ref="D43:D45"/>
    <mergeCell ref="M43:M45"/>
    <mergeCell ref="D46:D48"/>
    <mergeCell ref="M46:M48"/>
    <mergeCell ref="B37:B42"/>
    <mergeCell ref="C37:C42"/>
    <mergeCell ref="D37:D39"/>
    <mergeCell ref="M37:M39"/>
    <mergeCell ref="D40:D42"/>
    <mergeCell ref="M40:M42"/>
    <mergeCell ref="DG2:DK2"/>
    <mergeCell ref="BC26:BG26"/>
    <mergeCell ref="BJ26:BN26"/>
    <mergeCell ref="BQ26:BU26"/>
    <mergeCell ref="BX26:CB26"/>
    <mergeCell ref="CE26:CI26"/>
    <mergeCell ref="CL26:CP26"/>
    <mergeCell ref="CS26:CW26"/>
    <mergeCell ref="CZ26:DD26"/>
    <mergeCell ref="DG26:DK26"/>
    <mergeCell ref="CE2:CI2"/>
    <mergeCell ref="CL2:CP2"/>
    <mergeCell ref="CS2:CW2"/>
    <mergeCell ref="CZ2:DD2"/>
    <mergeCell ref="DN26:DR26"/>
    <mergeCell ref="DU26:DY26"/>
    <mergeCell ref="EB26:EF26"/>
    <mergeCell ref="EI26:EM26"/>
    <mergeCell ref="EP26:ET26"/>
    <mergeCell ref="EW26:FA26"/>
    <mergeCell ref="FD26:FH26"/>
    <mergeCell ref="FK26:FO26"/>
    <mergeCell ref="FR26:FV26"/>
    <mergeCell ref="FY26:GC26"/>
    <mergeCell ref="GF26:GJ26"/>
    <mergeCell ref="GM26:GQ26"/>
    <mergeCell ref="GT26:GX26"/>
    <mergeCell ref="HA26:HE26"/>
    <mergeCell ref="HH26:HL26"/>
    <mergeCell ref="HO26:HS26"/>
    <mergeCell ref="HV26:HZ26"/>
    <mergeCell ref="IC26:IG26"/>
    <mergeCell ref="IJ26:IN26"/>
    <mergeCell ref="IQ26:IU26"/>
    <mergeCell ref="IX26:JB26"/>
    <mergeCell ref="JE26:JI26"/>
    <mergeCell ref="JL26:JP26"/>
    <mergeCell ref="JS26:JW26"/>
    <mergeCell ref="JZ26:KD26"/>
    <mergeCell ref="KG26:KK26"/>
    <mergeCell ref="KN26:KR26"/>
    <mergeCell ref="KU26:KY26"/>
    <mergeCell ref="LB26:LF26"/>
    <mergeCell ref="LI26:LM26"/>
    <mergeCell ref="LP26:LT26"/>
    <mergeCell ref="LW26:MA26"/>
    <mergeCell ref="MD26:MH26"/>
    <mergeCell ref="MK26:MO26"/>
    <mergeCell ref="MR26:MV26"/>
    <mergeCell ref="MY26:NC26"/>
    <mergeCell ref="NF26:NJ26"/>
    <mergeCell ref="NM26:NQ26"/>
    <mergeCell ref="NT26:NX26"/>
    <mergeCell ref="OA26:OE26"/>
    <mergeCell ref="OH26:OL26"/>
    <mergeCell ref="OO26:OS26"/>
    <mergeCell ref="OV26:OZ26"/>
    <mergeCell ref="PC26:PG26"/>
    <mergeCell ref="PJ26:PN26"/>
    <mergeCell ref="PQ26:PU26"/>
    <mergeCell ref="PX26:QB26"/>
    <mergeCell ref="QG4:QG7"/>
    <mergeCell ref="QG8:QG11"/>
    <mergeCell ref="QG12:QG15"/>
    <mergeCell ref="QG16:QG19"/>
    <mergeCell ref="PQ2:PU2"/>
    <mergeCell ref="PX2:QB2"/>
    <mergeCell ref="QG20:QG23"/>
    <mergeCell ref="QG24:QG27"/>
    <mergeCell ref="QG28:QG31"/>
    <mergeCell ref="QG32:QG35"/>
    <mergeCell ref="QG36:QG39"/>
    <mergeCell ref="QG40:QG43"/>
    <mergeCell ref="QG44:QG47"/>
    <mergeCell ref="QG48:QG51"/>
    <mergeCell ref="QG52:QG55"/>
    <mergeCell ref="QG56:QG59"/>
    <mergeCell ref="QG60:QG63"/>
    <mergeCell ref="QG164:QG167"/>
    <mergeCell ref="QG168:QG171"/>
    <mergeCell ref="QG64:QG67"/>
    <mergeCell ref="QG68:QG71"/>
    <mergeCell ref="QG72:QG75"/>
    <mergeCell ref="QG76:QG79"/>
    <mergeCell ref="QG80:QG83"/>
    <mergeCell ref="QG84:QG87"/>
    <mergeCell ref="QG88:QG91"/>
    <mergeCell ref="QG92:QG95"/>
    <mergeCell ref="QG96:QG99"/>
    <mergeCell ref="QG124:QG127"/>
    <mergeCell ref="QG128:QG131"/>
    <mergeCell ref="QG132:QG135"/>
    <mergeCell ref="QG136:QG139"/>
    <mergeCell ref="QG140:QG143"/>
    <mergeCell ref="QG144:QG147"/>
    <mergeCell ref="QG148:QG151"/>
    <mergeCell ref="QG152:QG155"/>
    <mergeCell ref="QG156:QG159"/>
    <mergeCell ref="QG172:QG175"/>
    <mergeCell ref="QG176:QG179"/>
    <mergeCell ref="AI2:BA2"/>
    <mergeCell ref="AI3:AI4"/>
    <mergeCell ref="AJ3:AJ4"/>
    <mergeCell ref="AK3:AK4"/>
    <mergeCell ref="AL3:AM4"/>
    <mergeCell ref="AN3:AO4"/>
    <mergeCell ref="AP3:AS3"/>
    <mergeCell ref="AT3:AW3"/>
    <mergeCell ref="AX3:BA3"/>
    <mergeCell ref="AP4:AQ4"/>
    <mergeCell ref="AR4:AS4"/>
    <mergeCell ref="AT4:AU4"/>
    <mergeCell ref="AV4:AW4"/>
    <mergeCell ref="AX4:AY4"/>
    <mergeCell ref="AZ4:BA4"/>
    <mergeCell ref="QG100:QG103"/>
    <mergeCell ref="QG104:QG107"/>
    <mergeCell ref="QG108:QG111"/>
    <mergeCell ref="QG112:QG115"/>
    <mergeCell ref="QG116:QG119"/>
    <mergeCell ref="QG120:QG123"/>
    <mergeCell ref="QG160:QG163"/>
    <mergeCell ref="EW23:EW24"/>
    <mergeCell ref="EX23:EX24"/>
    <mergeCell ref="EY23:EY24"/>
    <mergeCell ref="EZ23:EZ24"/>
    <mergeCell ref="FA23:FA24"/>
    <mergeCell ref="FB23:FB24"/>
    <mergeCell ref="FK22:FK24"/>
    <mergeCell ref="FL22:FL24"/>
    <mergeCell ref="FM22:FM24"/>
    <mergeCell ref="FN22:FN24"/>
    <mergeCell ref="FO22:FO24"/>
    <mergeCell ref="FP22:FP24"/>
    <mergeCell ref="FW23:FW24"/>
    <mergeCell ref="FV23:FV24"/>
    <mergeCell ref="FU23:FU24"/>
    <mergeCell ref="FT23:FT24"/>
    <mergeCell ref="FS23:FS24"/>
    <mergeCell ref="FR23:FR24"/>
    <mergeCell ref="GA23:GA24"/>
    <mergeCell ref="FZ23:FZ24"/>
    <mergeCell ref="FY23:FY24"/>
    <mergeCell ref="GK23:GK24"/>
    <mergeCell ref="GJ23:GJ24"/>
    <mergeCell ref="GI23:GI24"/>
    <mergeCell ref="GH23:GH24"/>
    <mergeCell ref="GG23:GG24"/>
    <mergeCell ref="GF23:GF24"/>
    <mergeCell ref="GR23:GR24"/>
    <mergeCell ref="GQ23:GQ24"/>
    <mergeCell ref="GP23:GP24"/>
    <mergeCell ref="GO23:GO24"/>
    <mergeCell ref="GN23:GN24"/>
    <mergeCell ref="GM23:GM24"/>
    <mergeCell ref="GD23:GD24"/>
    <mergeCell ref="GC23:GC24"/>
    <mergeCell ref="GB23:GB24"/>
    <mergeCell ref="HF21:HF24"/>
    <mergeCell ref="HE21:HE24"/>
    <mergeCell ref="HD21:HD24"/>
    <mergeCell ref="HC21:HC24"/>
    <mergeCell ref="HB21:HB24"/>
    <mergeCell ref="HA21:HA24"/>
    <mergeCell ref="HM22:HM24"/>
    <mergeCell ref="HL22:HL24"/>
    <mergeCell ref="HK22:HK24"/>
    <mergeCell ref="HJ22:HJ24"/>
    <mergeCell ref="HI22:HI24"/>
    <mergeCell ref="HH22:HH24"/>
    <mergeCell ref="JX23:JX24"/>
    <mergeCell ref="JW23:JW24"/>
    <mergeCell ref="JV23:JV24"/>
    <mergeCell ref="JU23:JU24"/>
    <mergeCell ref="JT23:JT24"/>
    <mergeCell ref="JS23:JS24"/>
    <mergeCell ref="JZ23:JZ24"/>
    <mergeCell ref="KA23:KA24"/>
    <mergeCell ref="KB23:KB24"/>
    <mergeCell ref="KC23:KC24"/>
    <mergeCell ref="KD23:KD24"/>
    <mergeCell ref="KE23:KE24"/>
    <mergeCell ref="KL23:KL24"/>
    <mergeCell ref="KK23:KK24"/>
    <mergeCell ref="KJ23:KJ24"/>
    <mergeCell ref="KI23:KI24"/>
    <mergeCell ref="KH23:KH24"/>
    <mergeCell ref="KG23:KG24"/>
    <mergeCell ref="NN23:NN24"/>
    <mergeCell ref="NO23:NO24"/>
    <mergeCell ref="MW23:MW24"/>
    <mergeCell ref="MV23:MV24"/>
    <mergeCell ref="MU23:MU24"/>
    <mergeCell ref="MT23:MT24"/>
    <mergeCell ref="MS23:MS24"/>
    <mergeCell ref="MR23:MR24"/>
    <mergeCell ref="ND22:ND24"/>
    <mergeCell ref="NC22:NC24"/>
    <mergeCell ref="NB22:NB24"/>
    <mergeCell ref="NA22:NA24"/>
    <mergeCell ref="MZ22:MZ24"/>
    <mergeCell ref="MY22:MY24"/>
    <mergeCell ref="IE4:IG24"/>
    <mergeCell ref="GV4:GX24"/>
    <mergeCell ref="OA23:OA24"/>
    <mergeCell ref="OB23:OB24"/>
    <mergeCell ref="OC23:OC24"/>
    <mergeCell ref="OD23:OD24"/>
    <mergeCell ref="OE23:OE24"/>
    <mergeCell ref="OF23:OF24"/>
    <mergeCell ref="NP23:NP24"/>
    <mergeCell ref="NQ23:NQ24"/>
    <mergeCell ref="NR23:NR24"/>
    <mergeCell ref="NT23:NT24"/>
    <mergeCell ref="NU23:NU24"/>
    <mergeCell ref="NV23:NV24"/>
    <mergeCell ref="NW23:NW24"/>
    <mergeCell ref="NX23:NX24"/>
    <mergeCell ref="NY23:NY24"/>
    <mergeCell ref="NF23:NF24"/>
    <mergeCell ref="NG23:NG24"/>
    <mergeCell ref="NH23:NH24"/>
    <mergeCell ref="NI23:NI24"/>
    <mergeCell ref="NJ23:NJ24"/>
    <mergeCell ref="NK23:NK24"/>
    <mergeCell ref="NM23:NM24"/>
  </mergeCells>
  <conditionalFormatting sqref="M3">
    <cfRule type="containsText" dxfId="319" priority="398" operator="containsText" text="reprovado">
      <formula>NOT(ISERROR(SEARCH("reprovado",M3)))</formula>
    </cfRule>
    <cfRule type="containsText" dxfId="318" priority="399" operator="containsText" text="aprovado">
      <formula>NOT(ISERROR(SEARCH("aprovado",M3)))</formula>
    </cfRule>
  </conditionalFormatting>
  <conditionalFormatting sqref="L49 L13 J14:M15 J18 J21:L21 L20 J24:L24 L23 J27:L27 L26 J30:L30 L29 L17 J48:L48 J45:L45 J42:L42 J39:L39 J36:L36 J33:L33 L31:L32 L34:L35 L37:L38 L40:L41 L43:L44 L46:L47">
    <cfRule type="containsText" dxfId="317" priority="353" operator="containsText" text="Reprovado">
      <formula>NOT(ISERROR(SEARCH("Reprovado",J13)))</formula>
    </cfRule>
    <cfRule type="containsText" dxfId="316" priority="354" operator="containsText" text="Aprovado">
      <formula>NOT(ISERROR(SEARCH("Aprovado",J13)))</formula>
    </cfRule>
  </conditionalFormatting>
  <conditionalFormatting sqref="L52">
    <cfRule type="containsText" dxfId="315" priority="351" operator="containsText" text="Reprovado">
      <formula>NOT(ISERROR(SEARCH("Reprovado",L52)))</formula>
    </cfRule>
    <cfRule type="containsText" dxfId="314" priority="352" operator="containsText" text="Aprovado">
      <formula>NOT(ISERROR(SEARCH("Aprovado",L52)))</formula>
    </cfRule>
  </conditionalFormatting>
  <conditionalFormatting sqref="L50">
    <cfRule type="containsText" dxfId="313" priority="347" operator="containsText" text="Reprovado">
      <formula>NOT(ISERROR(SEARCH("Reprovado",L50)))</formula>
    </cfRule>
    <cfRule type="containsText" dxfId="312" priority="348" operator="containsText" text="Aprovado">
      <formula>NOT(ISERROR(SEARCH("Aprovado",L50)))</formula>
    </cfRule>
  </conditionalFormatting>
  <conditionalFormatting sqref="L53">
    <cfRule type="containsText" dxfId="311" priority="345" operator="containsText" text="Reprovado">
      <formula>NOT(ISERROR(SEARCH("Reprovado",L53)))</formula>
    </cfRule>
    <cfRule type="containsText" dxfId="310" priority="346" operator="containsText" text="Aprovado">
      <formula>NOT(ISERROR(SEARCH("Aprovado",L53)))</formula>
    </cfRule>
  </conditionalFormatting>
  <conditionalFormatting sqref="L51">
    <cfRule type="containsText" dxfId="309" priority="341" operator="containsText" text="Reprovado">
      <formula>NOT(ISERROR(SEARCH("Reprovado",L51)))</formula>
    </cfRule>
    <cfRule type="containsText" dxfId="308" priority="342" operator="containsText" text="Aprovado">
      <formula>NOT(ISERROR(SEARCH("Aprovado",L51)))</formula>
    </cfRule>
  </conditionalFormatting>
  <conditionalFormatting sqref="L54">
    <cfRule type="containsText" dxfId="307" priority="339" operator="containsText" text="Reprovado">
      <formula>NOT(ISERROR(SEARCH("Reprovado",L54)))</formula>
    </cfRule>
    <cfRule type="containsText" dxfId="306" priority="340" operator="containsText" text="Aprovado">
      <formula>NOT(ISERROR(SEARCH("Aprovado",L54)))</formula>
    </cfRule>
  </conditionalFormatting>
  <conditionalFormatting sqref="J12:M12 J13:K13 M13">
    <cfRule type="containsText" dxfId="305" priority="405" operator="containsText" text="Reprovado">
      <formula>NOT(ISERROR(SEARCH("Reprovado",J12)))</formula>
    </cfRule>
    <cfRule type="containsText" dxfId="304" priority="406" operator="containsText" text="Aprovado">
      <formula>NOT(ISERROR(SEARCH("Aprovado",J12)))</formula>
    </cfRule>
  </conditionalFormatting>
  <conditionalFormatting sqref="K18:L18">
    <cfRule type="containsText" dxfId="303" priority="169" operator="containsText" text="Reprovado">
      <formula>NOT(ISERROR(SEARCH("Reprovado",K18)))</formula>
    </cfRule>
    <cfRule type="containsText" dxfId="302" priority="170" operator="containsText" text="Aprovado">
      <formula>NOT(ISERROR(SEARCH("Aprovado",K18)))</formula>
    </cfRule>
  </conditionalFormatting>
  <conditionalFormatting sqref="J17">
    <cfRule type="containsText" dxfId="301" priority="165" operator="containsText" text="Reprovado">
      <formula>NOT(ISERROR(SEARCH("Reprovado",J17)))</formula>
    </cfRule>
    <cfRule type="containsText" dxfId="300" priority="166" operator="containsText" text="Aprovado">
      <formula>NOT(ISERROR(SEARCH("Aprovado",J17)))</formula>
    </cfRule>
  </conditionalFormatting>
  <conditionalFormatting sqref="J16">
    <cfRule type="containsText" dxfId="299" priority="167" operator="containsText" text="Reprovado">
      <formula>NOT(ISERROR(SEARCH("Reprovado",J16)))</formula>
    </cfRule>
    <cfRule type="containsText" dxfId="298" priority="168" operator="containsText" text="Aprovado">
      <formula>NOT(ISERROR(SEARCH("Aprovado",J16)))</formula>
    </cfRule>
  </conditionalFormatting>
  <conditionalFormatting sqref="J20">
    <cfRule type="containsText" dxfId="297" priority="161" operator="containsText" text="Reprovado">
      <formula>NOT(ISERROR(SEARCH("Reprovado",J20)))</formula>
    </cfRule>
    <cfRule type="containsText" dxfId="296" priority="162" operator="containsText" text="Aprovado">
      <formula>NOT(ISERROR(SEARCH("Aprovado",J20)))</formula>
    </cfRule>
  </conditionalFormatting>
  <conditionalFormatting sqref="J19">
    <cfRule type="containsText" dxfId="295" priority="163" operator="containsText" text="Reprovado">
      <formula>NOT(ISERROR(SEARCH("Reprovado",J19)))</formula>
    </cfRule>
    <cfRule type="containsText" dxfId="294" priority="164" operator="containsText" text="Aprovado">
      <formula>NOT(ISERROR(SEARCH("Aprovado",J19)))</formula>
    </cfRule>
  </conditionalFormatting>
  <conditionalFormatting sqref="J23">
    <cfRule type="containsText" dxfId="293" priority="157" operator="containsText" text="Reprovado">
      <formula>NOT(ISERROR(SEARCH("Reprovado",J23)))</formula>
    </cfRule>
    <cfRule type="containsText" dxfId="292" priority="158" operator="containsText" text="Aprovado">
      <formula>NOT(ISERROR(SEARCH("Aprovado",J23)))</formula>
    </cfRule>
  </conditionalFormatting>
  <conditionalFormatting sqref="J22">
    <cfRule type="containsText" dxfId="291" priority="159" operator="containsText" text="Reprovado">
      <formula>NOT(ISERROR(SEARCH("Reprovado",J22)))</formula>
    </cfRule>
    <cfRule type="containsText" dxfId="290" priority="160" operator="containsText" text="Aprovado">
      <formula>NOT(ISERROR(SEARCH("Aprovado",J22)))</formula>
    </cfRule>
  </conditionalFormatting>
  <conditionalFormatting sqref="J26">
    <cfRule type="containsText" dxfId="289" priority="153" operator="containsText" text="Reprovado">
      <formula>NOT(ISERROR(SEARCH("Reprovado",J26)))</formula>
    </cfRule>
    <cfRule type="containsText" dxfId="288" priority="154" operator="containsText" text="Aprovado">
      <formula>NOT(ISERROR(SEARCH("Aprovado",J26)))</formula>
    </cfRule>
  </conditionalFormatting>
  <conditionalFormatting sqref="J25">
    <cfRule type="containsText" dxfId="287" priority="155" operator="containsText" text="Reprovado">
      <formula>NOT(ISERROR(SEARCH("Reprovado",J25)))</formula>
    </cfRule>
    <cfRule type="containsText" dxfId="286" priority="156" operator="containsText" text="Aprovado">
      <formula>NOT(ISERROR(SEARCH("Aprovado",J25)))</formula>
    </cfRule>
  </conditionalFormatting>
  <conditionalFormatting sqref="J29">
    <cfRule type="containsText" dxfId="285" priority="149" operator="containsText" text="Reprovado">
      <formula>NOT(ISERROR(SEARCH("Reprovado",J29)))</formula>
    </cfRule>
    <cfRule type="containsText" dxfId="284" priority="150" operator="containsText" text="Aprovado">
      <formula>NOT(ISERROR(SEARCH("Aprovado",J29)))</formula>
    </cfRule>
  </conditionalFormatting>
  <conditionalFormatting sqref="J28">
    <cfRule type="containsText" dxfId="283" priority="151" operator="containsText" text="Reprovado">
      <formula>NOT(ISERROR(SEARCH("Reprovado",J28)))</formula>
    </cfRule>
    <cfRule type="containsText" dxfId="282" priority="152" operator="containsText" text="Aprovado">
      <formula>NOT(ISERROR(SEARCH("Aprovado",J28)))</formula>
    </cfRule>
  </conditionalFormatting>
  <conditionalFormatting sqref="J32">
    <cfRule type="containsText" dxfId="281" priority="145" operator="containsText" text="Reprovado">
      <formula>NOT(ISERROR(SEARCH("Reprovado",J32)))</formula>
    </cfRule>
    <cfRule type="containsText" dxfId="280" priority="146" operator="containsText" text="Aprovado">
      <formula>NOT(ISERROR(SEARCH("Aprovado",J32)))</formula>
    </cfRule>
  </conditionalFormatting>
  <conditionalFormatting sqref="J31">
    <cfRule type="containsText" dxfId="279" priority="147" operator="containsText" text="Reprovado">
      <formula>NOT(ISERROR(SEARCH("Reprovado",J31)))</formula>
    </cfRule>
    <cfRule type="containsText" dxfId="278" priority="148" operator="containsText" text="Aprovado">
      <formula>NOT(ISERROR(SEARCH("Aprovado",J31)))</formula>
    </cfRule>
  </conditionalFormatting>
  <conditionalFormatting sqref="J35">
    <cfRule type="containsText" dxfId="277" priority="141" operator="containsText" text="Reprovado">
      <formula>NOT(ISERROR(SEARCH("Reprovado",J35)))</formula>
    </cfRule>
    <cfRule type="containsText" dxfId="276" priority="142" operator="containsText" text="Aprovado">
      <formula>NOT(ISERROR(SEARCH("Aprovado",J35)))</formula>
    </cfRule>
  </conditionalFormatting>
  <conditionalFormatting sqref="J34">
    <cfRule type="containsText" dxfId="275" priority="143" operator="containsText" text="Reprovado">
      <formula>NOT(ISERROR(SEARCH("Reprovado",J34)))</formula>
    </cfRule>
    <cfRule type="containsText" dxfId="274" priority="144" operator="containsText" text="Aprovado">
      <formula>NOT(ISERROR(SEARCH("Aprovado",J34)))</formula>
    </cfRule>
  </conditionalFormatting>
  <conditionalFormatting sqref="J38">
    <cfRule type="containsText" dxfId="273" priority="137" operator="containsText" text="Reprovado">
      <formula>NOT(ISERROR(SEARCH("Reprovado",J38)))</formula>
    </cfRule>
    <cfRule type="containsText" dxfId="272" priority="138" operator="containsText" text="Aprovado">
      <formula>NOT(ISERROR(SEARCH("Aprovado",J38)))</formula>
    </cfRule>
  </conditionalFormatting>
  <conditionalFormatting sqref="J37">
    <cfRule type="containsText" dxfId="271" priority="139" operator="containsText" text="Reprovado">
      <formula>NOT(ISERROR(SEARCH("Reprovado",J37)))</formula>
    </cfRule>
    <cfRule type="containsText" dxfId="270" priority="140" operator="containsText" text="Aprovado">
      <formula>NOT(ISERROR(SEARCH("Aprovado",J37)))</formula>
    </cfRule>
  </conditionalFormatting>
  <conditionalFormatting sqref="J41">
    <cfRule type="containsText" dxfId="269" priority="133" operator="containsText" text="Reprovado">
      <formula>NOT(ISERROR(SEARCH("Reprovado",J41)))</formula>
    </cfRule>
    <cfRule type="containsText" dxfId="268" priority="134" operator="containsText" text="Aprovado">
      <formula>NOT(ISERROR(SEARCH("Aprovado",J41)))</formula>
    </cfRule>
  </conditionalFormatting>
  <conditionalFormatting sqref="J40">
    <cfRule type="containsText" dxfId="267" priority="135" operator="containsText" text="Reprovado">
      <formula>NOT(ISERROR(SEARCH("Reprovado",J40)))</formula>
    </cfRule>
    <cfRule type="containsText" dxfId="266" priority="136" operator="containsText" text="Aprovado">
      <formula>NOT(ISERROR(SEARCH("Aprovado",J40)))</formula>
    </cfRule>
  </conditionalFormatting>
  <conditionalFormatting sqref="J44">
    <cfRule type="containsText" dxfId="265" priority="129" operator="containsText" text="Reprovado">
      <formula>NOT(ISERROR(SEARCH("Reprovado",J44)))</formula>
    </cfRule>
    <cfRule type="containsText" dxfId="264" priority="130" operator="containsText" text="Aprovado">
      <formula>NOT(ISERROR(SEARCH("Aprovado",J44)))</formula>
    </cfRule>
  </conditionalFormatting>
  <conditionalFormatting sqref="J43">
    <cfRule type="containsText" dxfId="263" priority="131" operator="containsText" text="Reprovado">
      <formula>NOT(ISERROR(SEARCH("Reprovado",J43)))</formula>
    </cfRule>
    <cfRule type="containsText" dxfId="262" priority="132" operator="containsText" text="Aprovado">
      <formula>NOT(ISERROR(SEARCH("Aprovado",J43)))</formula>
    </cfRule>
  </conditionalFormatting>
  <conditionalFormatting sqref="J47">
    <cfRule type="containsText" dxfId="261" priority="125" operator="containsText" text="Reprovado">
      <formula>NOT(ISERROR(SEARCH("Reprovado",J47)))</formula>
    </cfRule>
    <cfRule type="containsText" dxfId="260" priority="126" operator="containsText" text="Aprovado">
      <formula>NOT(ISERROR(SEARCH("Aprovado",J47)))</formula>
    </cfRule>
  </conditionalFormatting>
  <conditionalFormatting sqref="J46">
    <cfRule type="containsText" dxfId="259" priority="127" operator="containsText" text="Reprovado">
      <formula>NOT(ISERROR(SEARCH("Reprovado",J46)))</formula>
    </cfRule>
    <cfRule type="containsText" dxfId="258" priority="128" operator="containsText" text="Aprovado">
      <formula>NOT(ISERROR(SEARCH("Aprovado",J46)))</formula>
    </cfRule>
  </conditionalFormatting>
  <conditionalFormatting sqref="M17:M18">
    <cfRule type="containsText" dxfId="257" priority="121" operator="containsText" text="Reprovado">
      <formula>NOT(ISERROR(SEARCH("Reprovado",M17)))</formula>
    </cfRule>
    <cfRule type="containsText" dxfId="256" priority="122" operator="containsText" text="Aprovado">
      <formula>NOT(ISERROR(SEARCH("Aprovado",M17)))</formula>
    </cfRule>
  </conditionalFormatting>
  <conditionalFormatting sqref="M16">
    <cfRule type="containsText" dxfId="255" priority="123" operator="containsText" text="Reprovado">
      <formula>NOT(ISERROR(SEARCH("Reprovado",M16)))</formula>
    </cfRule>
    <cfRule type="containsText" dxfId="254" priority="124" operator="containsText" text="Aprovado">
      <formula>NOT(ISERROR(SEARCH("Aprovado",M16)))</formula>
    </cfRule>
  </conditionalFormatting>
  <conditionalFormatting sqref="M20:M21">
    <cfRule type="containsText" dxfId="253" priority="117" operator="containsText" text="Reprovado">
      <formula>NOT(ISERROR(SEARCH("Reprovado",M20)))</formula>
    </cfRule>
    <cfRule type="containsText" dxfId="252" priority="118" operator="containsText" text="Aprovado">
      <formula>NOT(ISERROR(SEARCH("Aprovado",M20)))</formula>
    </cfRule>
  </conditionalFormatting>
  <conditionalFormatting sqref="M19">
    <cfRule type="containsText" dxfId="251" priority="119" operator="containsText" text="Reprovado">
      <formula>NOT(ISERROR(SEARCH("Reprovado",M19)))</formula>
    </cfRule>
    <cfRule type="containsText" dxfId="250" priority="120" operator="containsText" text="Aprovado">
      <formula>NOT(ISERROR(SEARCH("Aprovado",M19)))</formula>
    </cfRule>
  </conditionalFormatting>
  <conditionalFormatting sqref="M23:M24">
    <cfRule type="containsText" dxfId="249" priority="113" operator="containsText" text="Reprovado">
      <formula>NOT(ISERROR(SEARCH("Reprovado",M23)))</formula>
    </cfRule>
    <cfRule type="containsText" dxfId="248" priority="114" operator="containsText" text="Aprovado">
      <formula>NOT(ISERROR(SEARCH("Aprovado",M23)))</formula>
    </cfRule>
  </conditionalFormatting>
  <conditionalFormatting sqref="M22">
    <cfRule type="containsText" dxfId="247" priority="115" operator="containsText" text="Reprovado">
      <formula>NOT(ISERROR(SEARCH("Reprovado",M22)))</formula>
    </cfRule>
    <cfRule type="containsText" dxfId="246" priority="116" operator="containsText" text="Aprovado">
      <formula>NOT(ISERROR(SEARCH("Aprovado",M22)))</formula>
    </cfRule>
  </conditionalFormatting>
  <conditionalFormatting sqref="M26:M27">
    <cfRule type="containsText" dxfId="245" priority="109" operator="containsText" text="Reprovado">
      <formula>NOT(ISERROR(SEARCH("Reprovado",M26)))</formula>
    </cfRule>
    <cfRule type="containsText" dxfId="244" priority="110" operator="containsText" text="Aprovado">
      <formula>NOT(ISERROR(SEARCH("Aprovado",M26)))</formula>
    </cfRule>
  </conditionalFormatting>
  <conditionalFormatting sqref="M25">
    <cfRule type="containsText" dxfId="243" priority="111" operator="containsText" text="Reprovado">
      <formula>NOT(ISERROR(SEARCH("Reprovado",M25)))</formula>
    </cfRule>
    <cfRule type="containsText" dxfId="242" priority="112" operator="containsText" text="Aprovado">
      <formula>NOT(ISERROR(SEARCH("Aprovado",M25)))</formula>
    </cfRule>
  </conditionalFormatting>
  <conditionalFormatting sqref="M29:M30">
    <cfRule type="containsText" dxfId="241" priority="105" operator="containsText" text="Reprovado">
      <formula>NOT(ISERROR(SEARCH("Reprovado",M29)))</formula>
    </cfRule>
    <cfRule type="containsText" dxfId="240" priority="106" operator="containsText" text="Aprovado">
      <formula>NOT(ISERROR(SEARCH("Aprovado",M29)))</formula>
    </cfRule>
  </conditionalFormatting>
  <conditionalFormatting sqref="M28">
    <cfRule type="containsText" dxfId="239" priority="107" operator="containsText" text="Reprovado">
      <formula>NOT(ISERROR(SEARCH("Reprovado",M28)))</formula>
    </cfRule>
    <cfRule type="containsText" dxfId="238" priority="108" operator="containsText" text="Aprovado">
      <formula>NOT(ISERROR(SEARCH("Aprovado",M28)))</formula>
    </cfRule>
  </conditionalFormatting>
  <conditionalFormatting sqref="M32:M33">
    <cfRule type="containsText" dxfId="237" priority="101" operator="containsText" text="Reprovado">
      <formula>NOT(ISERROR(SEARCH("Reprovado",M32)))</formula>
    </cfRule>
    <cfRule type="containsText" dxfId="236" priority="102" operator="containsText" text="Aprovado">
      <formula>NOT(ISERROR(SEARCH("Aprovado",M32)))</formula>
    </cfRule>
  </conditionalFormatting>
  <conditionalFormatting sqref="M31">
    <cfRule type="containsText" dxfId="235" priority="103" operator="containsText" text="Reprovado">
      <formula>NOT(ISERROR(SEARCH("Reprovado",M31)))</formula>
    </cfRule>
    <cfRule type="containsText" dxfId="234" priority="104" operator="containsText" text="Aprovado">
      <formula>NOT(ISERROR(SEARCH("Aprovado",M31)))</formula>
    </cfRule>
  </conditionalFormatting>
  <conditionalFormatting sqref="M35:M36">
    <cfRule type="containsText" dxfId="233" priority="97" operator="containsText" text="Reprovado">
      <formula>NOT(ISERROR(SEARCH("Reprovado",M35)))</formula>
    </cfRule>
    <cfRule type="containsText" dxfId="232" priority="98" operator="containsText" text="Aprovado">
      <formula>NOT(ISERROR(SEARCH("Aprovado",M35)))</formula>
    </cfRule>
  </conditionalFormatting>
  <conditionalFormatting sqref="M34">
    <cfRule type="containsText" dxfId="231" priority="99" operator="containsText" text="Reprovado">
      <formula>NOT(ISERROR(SEARCH("Reprovado",M34)))</formula>
    </cfRule>
    <cfRule type="containsText" dxfId="230" priority="100" operator="containsText" text="Aprovado">
      <formula>NOT(ISERROR(SEARCH("Aprovado",M34)))</formula>
    </cfRule>
  </conditionalFormatting>
  <conditionalFormatting sqref="M38:M39">
    <cfRule type="containsText" dxfId="229" priority="93" operator="containsText" text="Reprovado">
      <formula>NOT(ISERROR(SEARCH("Reprovado",M38)))</formula>
    </cfRule>
    <cfRule type="containsText" dxfId="228" priority="94" operator="containsText" text="Aprovado">
      <formula>NOT(ISERROR(SEARCH("Aprovado",M38)))</formula>
    </cfRule>
  </conditionalFormatting>
  <conditionalFormatting sqref="M37">
    <cfRule type="containsText" dxfId="227" priority="95" operator="containsText" text="Reprovado">
      <formula>NOT(ISERROR(SEARCH("Reprovado",M37)))</formula>
    </cfRule>
    <cfRule type="containsText" dxfId="226" priority="96" operator="containsText" text="Aprovado">
      <formula>NOT(ISERROR(SEARCH("Aprovado",M37)))</formula>
    </cfRule>
  </conditionalFormatting>
  <conditionalFormatting sqref="M41:M42">
    <cfRule type="containsText" dxfId="225" priority="89" operator="containsText" text="Reprovado">
      <formula>NOT(ISERROR(SEARCH("Reprovado",M41)))</formula>
    </cfRule>
    <cfRule type="containsText" dxfId="224" priority="90" operator="containsText" text="Aprovado">
      <formula>NOT(ISERROR(SEARCH("Aprovado",M41)))</formula>
    </cfRule>
  </conditionalFormatting>
  <conditionalFormatting sqref="M40">
    <cfRule type="containsText" dxfId="223" priority="91" operator="containsText" text="Reprovado">
      <formula>NOT(ISERROR(SEARCH("Reprovado",M40)))</formula>
    </cfRule>
    <cfRule type="containsText" dxfId="222" priority="92" operator="containsText" text="Aprovado">
      <formula>NOT(ISERROR(SEARCH("Aprovado",M40)))</formula>
    </cfRule>
  </conditionalFormatting>
  <conditionalFormatting sqref="M44:M45">
    <cfRule type="containsText" dxfId="221" priority="85" operator="containsText" text="Reprovado">
      <formula>NOT(ISERROR(SEARCH("Reprovado",M44)))</formula>
    </cfRule>
    <cfRule type="containsText" dxfId="220" priority="86" operator="containsText" text="Aprovado">
      <formula>NOT(ISERROR(SEARCH("Aprovado",M44)))</formula>
    </cfRule>
  </conditionalFormatting>
  <conditionalFormatting sqref="M43">
    <cfRule type="containsText" dxfId="219" priority="87" operator="containsText" text="Reprovado">
      <formula>NOT(ISERROR(SEARCH("Reprovado",M43)))</formula>
    </cfRule>
    <cfRule type="containsText" dxfId="218" priority="88" operator="containsText" text="Aprovado">
      <formula>NOT(ISERROR(SEARCH("Aprovado",M43)))</formula>
    </cfRule>
  </conditionalFormatting>
  <conditionalFormatting sqref="M47:M48">
    <cfRule type="containsText" dxfId="217" priority="81" operator="containsText" text="Reprovado">
      <formula>NOT(ISERROR(SEARCH("Reprovado",M47)))</formula>
    </cfRule>
    <cfRule type="containsText" dxfId="216" priority="82" operator="containsText" text="Aprovado">
      <formula>NOT(ISERROR(SEARCH("Aprovado",M47)))</formula>
    </cfRule>
  </conditionalFormatting>
  <conditionalFormatting sqref="M46">
    <cfRule type="containsText" dxfId="215" priority="83" operator="containsText" text="Reprovado">
      <formula>NOT(ISERROR(SEARCH("Reprovado",M46)))</formula>
    </cfRule>
    <cfRule type="containsText" dxfId="214" priority="84" operator="containsText" text="Aprovado">
      <formula>NOT(ISERROR(SEARCH("Aprovado",M46)))</formula>
    </cfRule>
  </conditionalFormatting>
  <conditionalFormatting sqref="K47">
    <cfRule type="containsText" dxfId="213" priority="33" operator="containsText" text="Reprovado">
      <formula>NOT(ISERROR(SEARCH("Reprovado",K47)))</formula>
    </cfRule>
    <cfRule type="containsText" dxfId="212" priority="34" operator="containsText" text="Aprovado">
      <formula>NOT(ISERROR(SEARCH("Aprovado",K47)))</formula>
    </cfRule>
  </conditionalFormatting>
  <conditionalFormatting sqref="K17">
    <cfRule type="containsText" dxfId="211" priority="53" operator="containsText" text="Reprovado">
      <formula>NOT(ISERROR(SEARCH("Reprovado",K17)))</formula>
    </cfRule>
    <cfRule type="containsText" dxfId="210" priority="54" operator="containsText" text="Aprovado">
      <formula>NOT(ISERROR(SEARCH("Aprovado",K17)))</formula>
    </cfRule>
  </conditionalFormatting>
  <conditionalFormatting sqref="K20">
    <cfRule type="containsText" dxfId="209" priority="51" operator="containsText" text="Reprovado">
      <formula>NOT(ISERROR(SEARCH("Reprovado",K20)))</formula>
    </cfRule>
    <cfRule type="containsText" dxfId="208" priority="52" operator="containsText" text="Aprovado">
      <formula>NOT(ISERROR(SEARCH("Aprovado",K20)))</formula>
    </cfRule>
  </conditionalFormatting>
  <conditionalFormatting sqref="K23">
    <cfRule type="containsText" dxfId="207" priority="49" operator="containsText" text="Reprovado">
      <formula>NOT(ISERROR(SEARCH("Reprovado",K23)))</formula>
    </cfRule>
    <cfRule type="containsText" dxfId="206" priority="50" operator="containsText" text="Aprovado">
      <formula>NOT(ISERROR(SEARCH("Aprovado",K23)))</formula>
    </cfRule>
  </conditionalFormatting>
  <conditionalFormatting sqref="K26">
    <cfRule type="containsText" dxfId="205" priority="47" operator="containsText" text="Reprovado">
      <formula>NOT(ISERROR(SEARCH("Reprovado",K26)))</formula>
    </cfRule>
    <cfRule type="containsText" dxfId="204" priority="48" operator="containsText" text="Aprovado">
      <formula>NOT(ISERROR(SEARCH("Aprovado",K26)))</formula>
    </cfRule>
  </conditionalFormatting>
  <conditionalFormatting sqref="K29">
    <cfRule type="containsText" dxfId="203" priority="45" operator="containsText" text="Reprovado">
      <formula>NOT(ISERROR(SEARCH("Reprovado",K29)))</formula>
    </cfRule>
    <cfRule type="containsText" dxfId="202" priority="46" operator="containsText" text="Aprovado">
      <formula>NOT(ISERROR(SEARCH("Aprovado",K29)))</formula>
    </cfRule>
  </conditionalFormatting>
  <conditionalFormatting sqref="K32">
    <cfRule type="containsText" dxfId="201" priority="43" operator="containsText" text="Reprovado">
      <formula>NOT(ISERROR(SEARCH("Reprovado",K32)))</formula>
    </cfRule>
    <cfRule type="containsText" dxfId="200" priority="44" operator="containsText" text="Aprovado">
      <formula>NOT(ISERROR(SEARCH("Aprovado",K32)))</formula>
    </cfRule>
  </conditionalFormatting>
  <conditionalFormatting sqref="K35">
    <cfRule type="containsText" dxfId="199" priority="41" operator="containsText" text="Reprovado">
      <formula>NOT(ISERROR(SEARCH("Reprovado",K35)))</formula>
    </cfRule>
    <cfRule type="containsText" dxfId="198" priority="42" operator="containsText" text="Aprovado">
      <formula>NOT(ISERROR(SEARCH("Aprovado",K35)))</formula>
    </cfRule>
  </conditionalFormatting>
  <conditionalFormatting sqref="K38">
    <cfRule type="containsText" dxfId="197" priority="39" operator="containsText" text="Reprovado">
      <formula>NOT(ISERROR(SEARCH("Reprovado",K38)))</formula>
    </cfRule>
    <cfRule type="containsText" dxfId="196" priority="40" operator="containsText" text="Aprovado">
      <formula>NOT(ISERROR(SEARCH("Aprovado",K38)))</formula>
    </cfRule>
  </conditionalFormatting>
  <conditionalFormatting sqref="K41">
    <cfRule type="containsText" dxfId="195" priority="37" operator="containsText" text="Reprovado">
      <formula>NOT(ISERROR(SEARCH("Reprovado",K41)))</formula>
    </cfRule>
    <cfRule type="containsText" dxfId="194" priority="38" operator="containsText" text="Aprovado">
      <formula>NOT(ISERROR(SEARCH("Aprovado",K41)))</formula>
    </cfRule>
  </conditionalFormatting>
  <conditionalFormatting sqref="K44">
    <cfRule type="containsText" dxfId="193" priority="35" operator="containsText" text="Reprovado">
      <formula>NOT(ISERROR(SEARCH("Reprovado",K44)))</formula>
    </cfRule>
    <cfRule type="containsText" dxfId="192" priority="36" operator="containsText" text="Aprovado">
      <formula>NOT(ISERROR(SEARCH("Aprovado",K44)))</formula>
    </cfRule>
  </conditionalFormatting>
  <conditionalFormatting sqref="K16">
    <cfRule type="containsText" dxfId="191" priority="31" operator="containsText" text="Reprovado">
      <formula>NOT(ISERROR(SEARCH("Reprovado",K16)))</formula>
    </cfRule>
    <cfRule type="containsText" dxfId="190" priority="32" operator="containsText" text="Aprovado">
      <formula>NOT(ISERROR(SEARCH("Aprovado",K16)))</formula>
    </cfRule>
  </conditionalFormatting>
  <conditionalFormatting sqref="K19">
    <cfRule type="containsText" dxfId="189" priority="29" operator="containsText" text="Reprovado">
      <formula>NOT(ISERROR(SEARCH("Reprovado",K19)))</formula>
    </cfRule>
    <cfRule type="containsText" dxfId="188" priority="30" operator="containsText" text="Aprovado">
      <formula>NOT(ISERROR(SEARCH("Aprovado",K19)))</formula>
    </cfRule>
  </conditionalFormatting>
  <conditionalFormatting sqref="K22">
    <cfRule type="containsText" dxfId="187" priority="27" operator="containsText" text="Reprovado">
      <formula>NOT(ISERROR(SEARCH("Reprovado",K22)))</formula>
    </cfRule>
    <cfRule type="containsText" dxfId="186" priority="28" operator="containsText" text="Aprovado">
      <formula>NOT(ISERROR(SEARCH("Aprovado",K22)))</formula>
    </cfRule>
  </conditionalFormatting>
  <conditionalFormatting sqref="K25">
    <cfRule type="containsText" dxfId="185" priority="25" operator="containsText" text="Reprovado">
      <formula>NOT(ISERROR(SEARCH("Reprovado",K25)))</formula>
    </cfRule>
    <cfRule type="containsText" dxfId="184" priority="26" operator="containsText" text="Aprovado">
      <formula>NOT(ISERROR(SEARCH("Aprovado",K25)))</formula>
    </cfRule>
  </conditionalFormatting>
  <conditionalFormatting sqref="K28">
    <cfRule type="containsText" dxfId="183" priority="23" operator="containsText" text="Reprovado">
      <formula>NOT(ISERROR(SEARCH("Reprovado",K28)))</formula>
    </cfRule>
    <cfRule type="containsText" dxfId="182" priority="24" operator="containsText" text="Aprovado">
      <formula>NOT(ISERROR(SEARCH("Aprovado",K28)))</formula>
    </cfRule>
  </conditionalFormatting>
  <conditionalFormatting sqref="K31">
    <cfRule type="containsText" dxfId="181" priority="21" operator="containsText" text="Reprovado">
      <formula>NOT(ISERROR(SEARCH("Reprovado",K31)))</formula>
    </cfRule>
    <cfRule type="containsText" dxfId="180" priority="22" operator="containsText" text="Aprovado">
      <formula>NOT(ISERROR(SEARCH("Aprovado",K31)))</formula>
    </cfRule>
  </conditionalFormatting>
  <conditionalFormatting sqref="K34">
    <cfRule type="containsText" dxfId="179" priority="19" operator="containsText" text="Reprovado">
      <formula>NOT(ISERROR(SEARCH("Reprovado",K34)))</formula>
    </cfRule>
    <cfRule type="containsText" dxfId="178" priority="20" operator="containsText" text="Aprovado">
      <formula>NOT(ISERROR(SEARCH("Aprovado",K34)))</formula>
    </cfRule>
  </conditionalFormatting>
  <conditionalFormatting sqref="K37">
    <cfRule type="containsText" dxfId="177" priority="17" operator="containsText" text="Reprovado">
      <formula>NOT(ISERROR(SEARCH("Reprovado",K37)))</formula>
    </cfRule>
    <cfRule type="containsText" dxfId="176" priority="18" operator="containsText" text="Aprovado">
      <formula>NOT(ISERROR(SEARCH("Aprovado",K37)))</formula>
    </cfRule>
  </conditionalFormatting>
  <conditionalFormatting sqref="K40">
    <cfRule type="containsText" dxfId="175" priority="15" operator="containsText" text="Reprovado">
      <formula>NOT(ISERROR(SEARCH("Reprovado",K40)))</formula>
    </cfRule>
    <cfRule type="containsText" dxfId="174" priority="16" operator="containsText" text="Aprovado">
      <formula>NOT(ISERROR(SEARCH("Aprovado",K40)))</formula>
    </cfRule>
  </conditionalFormatting>
  <conditionalFormatting sqref="K43">
    <cfRule type="containsText" dxfId="173" priority="13" operator="containsText" text="Reprovado">
      <formula>NOT(ISERROR(SEARCH("Reprovado",K43)))</formula>
    </cfRule>
    <cfRule type="containsText" dxfId="172" priority="14" operator="containsText" text="Aprovado">
      <formula>NOT(ISERROR(SEARCH("Aprovado",K43)))</formula>
    </cfRule>
  </conditionalFormatting>
  <conditionalFormatting sqref="K46">
    <cfRule type="containsText" dxfId="171" priority="11" operator="containsText" text="Reprovado">
      <formula>NOT(ISERROR(SEARCH("Reprovado",K46)))</formula>
    </cfRule>
    <cfRule type="containsText" dxfId="170" priority="12" operator="containsText" text="Aprovado">
      <formula>NOT(ISERROR(SEARCH("Aprovado",K46)))</formula>
    </cfRule>
  </conditionalFormatting>
  <conditionalFormatting sqref="L16">
    <cfRule type="containsText" dxfId="169" priority="9" operator="containsText" text="Reprovado">
      <formula>NOT(ISERROR(SEARCH("Reprovado",L16)))</formula>
    </cfRule>
    <cfRule type="containsText" dxfId="168" priority="10" operator="containsText" text="Aprovado">
      <formula>NOT(ISERROR(SEARCH("Aprovado",L16)))</formula>
    </cfRule>
  </conditionalFormatting>
  <conditionalFormatting sqref="L19">
    <cfRule type="containsText" dxfId="167" priority="7" operator="containsText" text="Reprovado">
      <formula>NOT(ISERROR(SEARCH("Reprovado",L19)))</formula>
    </cfRule>
    <cfRule type="containsText" dxfId="166" priority="8" operator="containsText" text="Aprovado">
      <formula>NOT(ISERROR(SEARCH("Aprovado",L19)))</formula>
    </cfRule>
  </conditionalFormatting>
  <conditionalFormatting sqref="L22">
    <cfRule type="containsText" dxfId="165" priority="5" operator="containsText" text="Reprovado">
      <formula>NOT(ISERROR(SEARCH("Reprovado",L22)))</formula>
    </cfRule>
    <cfRule type="containsText" dxfId="164" priority="6" operator="containsText" text="Aprovado">
      <formula>NOT(ISERROR(SEARCH("Aprovado",L22)))</formula>
    </cfRule>
  </conditionalFormatting>
  <conditionalFormatting sqref="L25">
    <cfRule type="containsText" dxfId="163" priority="3" operator="containsText" text="Reprovado">
      <formula>NOT(ISERROR(SEARCH("Reprovado",L25)))</formula>
    </cfRule>
    <cfRule type="containsText" dxfId="162" priority="4" operator="containsText" text="Aprovado">
      <formula>NOT(ISERROR(SEARCH("Aprovado",L25)))</formula>
    </cfRule>
  </conditionalFormatting>
  <conditionalFormatting sqref="L28">
    <cfRule type="containsText" dxfId="161" priority="1" operator="containsText" text="Reprovado">
      <formula>NOT(ISERROR(SEARCH("Reprovado",L28)))</formula>
    </cfRule>
    <cfRule type="containsText" dxfId="160" priority="2" operator="containsText" text="Aprovado">
      <formula>NOT(ISERROR(SEARCH("Aprovado",L28)))</formula>
    </cfRule>
  </conditionalFormatting>
  <dataValidations count="1">
    <dataValidation type="list" allowBlank="1" showInputMessage="1" showErrorMessage="1" sqref="F3:L3" xr:uid="{00000000-0002-0000-0700-000000000000}">
      <formula1>$RC$3:$RC$7</formula1>
    </dataValidation>
  </dataValidations>
  <pageMargins left="0.7" right="0.7" top="0.75" bottom="0.75" header="0.3" footer="0.3"/>
  <pageSetup paperSize="9" orientation="portrait" horizontalDpi="90" verticalDpi="90" r:id="rId1"/>
  <ignoredErrors>
    <ignoredError sqref="AX61 BD30:BD48 BK30:BK48 BR30:BR48 BY30:BY48 CF30:CF48 CM29:CM48 CT30:CT48 DH30:DH48 DO30:DO48 DV30:DV48 EC30:EC48 EJ30:EJ48 EQ29:EQ48 FE29:FE48 FL29:FL48 FS30:FS48 FZ30:FZ48 GG30:GG48 GN30:GN48 IK29:IK48 ID29:ID48 HW30:HW48 HP30:HP48 HI29:HI48 HB30:HB48 IR29:IR48 IY29:IY48 BE29:BG48 BH29:BH48 BL29:BO48 BS29:BV48 BZ29:CC48 CG29:CJ48 CN29:CQ48 CU29:CX48 DI28:DL28 DP29:DS48 DW29:DZ48 ED29:EG48 EK29:EN48 ER28:EU48 EY29:FA48 FF29:FI48 FM29:FP48 FT29:FW48 GA28:GD28 GH29:GK48 GO29:GR48 GV29:GY48 HC29:HF48 HJ29:HM48 HQ29:HT48 HX29:IA48 IE29:IH48 IL29:IO48 IS29:IV48 IZ29:JC48 JF30:JJ48 JN29:JQ48 JM29:JM48 JU29:JX48 JT29:JT48 KB29:KE48 KA30:KA48 KI29:KL48 KH29:KH48 KO30:KO48 KV30:KV48 LC29:LC48 KP29:KS48 KW29:KZ48 LD29:LG48 LK29:LN48 LJ29:LJ48 LR29:LU48 LQ29:LQ48 LY29:MB48 LX29:LX48 MF29:MI48 ME29:ME48 MM29:MP48 ML29:ML48 MS29:MS48 MT29:MW48 NA28:ND28 MZ29:MZ48 NH28:NK48 NG29:NG48 NO29:NR48 NN29:NN48 NV29:NY48 NU29:NU48 OC29:OF48 OB29:OB48 OJ29:OM48 OI29:OI48 OQ29:OT48 OP29:OP48 OW29:OW48 OX29:PA48 PE29:PH48 PD30:PD48 PL29:PO48 PK30:PK48 PS29:PV48 PR29:PR48 PZ29:QC48 PY29:PY48 DB29:DE48 DA30:DA48 FB29:FB48 EX29:EX48 IR5:IR24 IY5:IY24 DI30:DL48 DK29 DP28 GA30:GD48 IZ28 JG29:JJ29 JO28:JP28 LY28 NA30:ND48 OZ28" unlocked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RF339"/>
  <sheetViews>
    <sheetView topLeftCell="A7" zoomScaleNormal="100" workbookViewId="0"/>
  </sheetViews>
  <sheetFormatPr defaultColWidth="9.140625" defaultRowHeight="15"/>
  <cols>
    <col min="1" max="1" width="3" style="86" customWidth="1"/>
    <col min="2" max="2" width="11.5703125" style="86" customWidth="1"/>
    <col min="3" max="3" width="45.7109375" style="86" customWidth="1"/>
    <col min="4" max="4" width="5.7109375" style="86" customWidth="1"/>
    <col min="5" max="5" width="22.7109375" style="86" customWidth="1"/>
    <col min="6" max="6" width="27.140625" style="86" customWidth="1"/>
    <col min="7" max="7" width="6.42578125" style="86" customWidth="1"/>
    <col min="8" max="8" width="8.85546875" style="86" hidden="1" customWidth="1"/>
    <col min="9" max="9" width="17" style="86" hidden="1" customWidth="1"/>
    <col min="10" max="10" width="28" style="86" hidden="1" customWidth="1"/>
    <col min="11" max="11" width="30.5703125" style="86" hidden="1" customWidth="1"/>
    <col min="12" max="12" width="32" style="86" hidden="1" customWidth="1"/>
    <col min="13" max="13" width="20" style="86" customWidth="1"/>
    <col min="14" max="14" width="3.28515625" style="86" customWidth="1"/>
    <col min="15" max="15" width="7.7109375" style="86" hidden="1" customWidth="1"/>
    <col min="16" max="16" width="9.42578125" style="86" hidden="1" customWidth="1"/>
    <col min="17" max="17" width="13.140625" style="86" hidden="1" customWidth="1"/>
    <col min="18" max="18" width="12" style="86" hidden="1" customWidth="1"/>
    <col min="19" max="19" width="7.7109375" style="86" hidden="1" customWidth="1"/>
    <col min="20" max="20" width="10.7109375" style="86" hidden="1" customWidth="1"/>
    <col min="21" max="21" width="4.7109375" style="86" hidden="1" customWidth="1"/>
    <col min="22" max="22" width="10.7109375" style="86" hidden="1" customWidth="1"/>
    <col min="23" max="23" width="4.7109375" style="86" hidden="1" customWidth="1"/>
    <col min="24" max="24" width="10.7109375" style="86" hidden="1" customWidth="1"/>
    <col min="25" max="25" width="4.7109375" style="86" hidden="1" customWidth="1"/>
    <col min="26" max="26" width="10.7109375" style="86" hidden="1" customWidth="1"/>
    <col min="27" max="27" width="4.7109375" style="86" hidden="1" customWidth="1"/>
    <col min="28" max="28" width="10.7109375" style="86" hidden="1" customWidth="1"/>
    <col min="29" max="29" width="4.7109375" style="86" hidden="1" customWidth="1"/>
    <col min="30" max="30" width="10.7109375" style="86" hidden="1" customWidth="1"/>
    <col min="31" max="31" width="4.7109375" style="86" hidden="1" customWidth="1"/>
    <col min="32" max="32" width="10.7109375" style="86" hidden="1" customWidth="1"/>
    <col min="33" max="33" width="4.7109375" style="86" hidden="1" customWidth="1"/>
    <col min="34" max="34" width="3.28515625" style="86" hidden="1" customWidth="1"/>
    <col min="35" max="35" width="7.7109375" style="86" hidden="1" customWidth="1"/>
    <col min="36" max="36" width="9.42578125" style="86" hidden="1" customWidth="1"/>
    <col min="37" max="37" width="13.140625" style="86" hidden="1" customWidth="1"/>
    <col min="38" max="38" width="12" style="86" hidden="1" customWidth="1"/>
    <col min="39" max="39" width="7.7109375" style="86" hidden="1" customWidth="1"/>
    <col min="40" max="40" width="10.7109375" style="86" hidden="1" customWidth="1"/>
    <col min="41" max="41" width="4.7109375" style="86" hidden="1" customWidth="1"/>
    <col min="42" max="42" width="10.7109375" style="86" hidden="1" customWidth="1"/>
    <col min="43" max="43" width="4.7109375" style="86" hidden="1" customWidth="1"/>
    <col min="44" max="44" width="10.7109375" style="86" hidden="1" customWidth="1"/>
    <col min="45" max="45" width="4.7109375" style="86" hidden="1" customWidth="1"/>
    <col min="46" max="46" width="10.7109375" style="86" hidden="1" customWidth="1"/>
    <col min="47" max="47" width="4.7109375" style="86" hidden="1" customWidth="1"/>
    <col min="48" max="48" width="10.7109375" style="86" hidden="1" customWidth="1"/>
    <col min="49" max="49" width="4.7109375" style="86" hidden="1" customWidth="1"/>
    <col min="50" max="50" width="10.7109375" style="86" hidden="1" customWidth="1"/>
    <col min="51" max="51" width="4.7109375" style="86" hidden="1" customWidth="1"/>
    <col min="52" max="52" width="10.7109375" style="86" hidden="1" customWidth="1"/>
    <col min="53" max="53" width="4.7109375" style="86" hidden="1" customWidth="1"/>
    <col min="54" max="54" width="3.28515625" style="86" hidden="1" customWidth="1"/>
    <col min="55" max="55" width="10.5703125" style="86" hidden="1" customWidth="1"/>
    <col min="56" max="59" width="9.140625" style="86" hidden="1" customWidth="1"/>
    <col min="60" max="60" width="9.42578125" style="86" hidden="1" customWidth="1"/>
    <col min="61" max="61" width="3.28515625" style="86" hidden="1" customWidth="1"/>
    <col min="62" max="62" width="10.140625" style="86" hidden="1" customWidth="1"/>
    <col min="63" max="67" width="9.140625" style="86" hidden="1" customWidth="1"/>
    <col min="68" max="68" width="3.28515625" style="86" hidden="1" customWidth="1"/>
    <col min="69" max="74" width="9.140625" style="86" hidden="1" customWidth="1"/>
    <col min="75" max="75" width="3.28515625" style="86" hidden="1" customWidth="1"/>
    <col min="76" max="81" width="9.140625" style="86" hidden="1" customWidth="1"/>
    <col min="82" max="82" width="3.28515625" style="86" hidden="1" customWidth="1"/>
    <col min="83" max="88" width="9.140625" style="86" hidden="1" customWidth="1"/>
    <col min="89" max="89" width="3.28515625" style="86" hidden="1" customWidth="1"/>
    <col min="90" max="95" width="9.140625" style="86" hidden="1" customWidth="1"/>
    <col min="96" max="96" width="3.28515625" style="86" hidden="1" customWidth="1"/>
    <col min="97" max="102" width="9.140625" style="86" hidden="1" customWidth="1"/>
    <col min="103" max="103" width="3.28515625" style="86" hidden="1" customWidth="1"/>
    <col min="104" max="109" width="9.140625" style="86" hidden="1" customWidth="1"/>
    <col min="110" max="110" width="3.28515625" style="86" hidden="1" customWidth="1"/>
    <col min="111" max="116" width="9.140625" style="86" hidden="1" customWidth="1"/>
    <col min="117" max="117" width="3.28515625" style="86" hidden="1" customWidth="1"/>
    <col min="118" max="123" width="9.140625" style="86" hidden="1" customWidth="1"/>
    <col min="124" max="124" width="3.28515625" style="86" hidden="1" customWidth="1"/>
    <col min="125" max="130" width="9.140625" style="86" hidden="1" customWidth="1"/>
    <col min="131" max="131" width="3.28515625" style="86" hidden="1" customWidth="1"/>
    <col min="132" max="137" width="9.140625" style="86" hidden="1" customWidth="1"/>
    <col min="138" max="138" width="3.28515625" style="86" hidden="1" customWidth="1"/>
    <col min="139" max="144" width="9.140625" style="86" hidden="1" customWidth="1"/>
    <col min="145" max="145" width="3.140625" style="86" hidden="1" customWidth="1"/>
    <col min="146" max="151" width="9.140625" style="86" hidden="1" customWidth="1"/>
    <col min="152" max="152" width="3.28515625" style="86" hidden="1" customWidth="1"/>
    <col min="153" max="158" width="9.140625" style="86" hidden="1" customWidth="1"/>
    <col min="159" max="159" width="3.28515625" style="86" hidden="1" customWidth="1"/>
    <col min="160" max="165" width="9.140625" style="86" hidden="1" customWidth="1"/>
    <col min="166" max="166" width="3.28515625" style="86" hidden="1" customWidth="1"/>
    <col min="167" max="172" width="9.140625" style="86" hidden="1" customWidth="1"/>
    <col min="173" max="173" width="3.28515625" style="86" hidden="1" customWidth="1"/>
    <col min="174" max="179" width="9.140625" style="86" hidden="1" customWidth="1"/>
    <col min="180" max="180" width="3.28515625" style="86" hidden="1" customWidth="1"/>
    <col min="181" max="186" width="9.140625" style="86" hidden="1" customWidth="1"/>
    <col min="187" max="187" width="3.28515625" style="86" hidden="1" customWidth="1"/>
    <col min="188" max="193" width="9.140625" style="86" hidden="1" customWidth="1"/>
    <col min="194" max="194" width="3.28515625" style="86" hidden="1" customWidth="1"/>
    <col min="195" max="200" width="9.140625" style="86" hidden="1" customWidth="1"/>
    <col min="201" max="201" width="3.28515625" style="86" hidden="1" customWidth="1"/>
    <col min="202" max="207" width="9.140625" style="86" hidden="1" customWidth="1"/>
    <col min="208" max="208" width="3.28515625" style="86" hidden="1" customWidth="1"/>
    <col min="209" max="214" width="9.140625" style="86" hidden="1" customWidth="1"/>
    <col min="215" max="215" width="3.28515625" style="86" hidden="1" customWidth="1"/>
    <col min="216" max="221" width="9.140625" style="86" hidden="1" customWidth="1"/>
    <col min="222" max="222" width="3.28515625" style="86" hidden="1" customWidth="1"/>
    <col min="223" max="228" width="9.140625" style="86" hidden="1" customWidth="1"/>
    <col min="229" max="229" width="3.28515625" style="86" hidden="1" customWidth="1"/>
    <col min="230" max="235" width="9.140625" style="86" hidden="1" customWidth="1"/>
    <col min="236" max="236" width="3.28515625" style="86" hidden="1" customWidth="1"/>
    <col min="237" max="242" width="9.140625" style="86" hidden="1" customWidth="1"/>
    <col min="243" max="243" width="3.28515625" style="86" hidden="1" customWidth="1"/>
    <col min="244" max="249" width="9.140625" style="86" hidden="1" customWidth="1"/>
    <col min="250" max="250" width="3.28515625" style="86" hidden="1" customWidth="1"/>
    <col min="251" max="256" width="9.140625" style="86" hidden="1" customWidth="1"/>
    <col min="257" max="257" width="3.28515625" style="86" hidden="1" customWidth="1"/>
    <col min="258" max="263" width="9.140625" style="86" hidden="1" customWidth="1"/>
    <col min="264" max="264" width="3.28515625" style="86" hidden="1" customWidth="1"/>
    <col min="265" max="270" width="9.140625" style="86" hidden="1" customWidth="1"/>
    <col min="271" max="271" width="3.28515625" style="86" hidden="1" customWidth="1"/>
    <col min="272" max="277" width="9.140625" style="86" hidden="1" customWidth="1"/>
    <col min="278" max="278" width="3.28515625" style="86" hidden="1" customWidth="1"/>
    <col min="279" max="284" width="9.140625" style="86" hidden="1" customWidth="1"/>
    <col min="285" max="285" width="3.28515625" style="86" hidden="1" customWidth="1"/>
    <col min="286" max="291" width="9.140625" style="86" hidden="1" customWidth="1"/>
    <col min="292" max="292" width="3.28515625" style="86" hidden="1" customWidth="1"/>
    <col min="293" max="298" width="9.140625" style="86" hidden="1" customWidth="1"/>
    <col min="299" max="299" width="3.28515625" style="86" hidden="1" customWidth="1"/>
    <col min="300" max="305" width="9.140625" style="86" hidden="1" customWidth="1"/>
    <col min="306" max="306" width="3.28515625" style="86" hidden="1" customWidth="1"/>
    <col min="307" max="312" width="9.140625" style="86" hidden="1" customWidth="1"/>
    <col min="313" max="313" width="3.28515625" style="86" hidden="1" customWidth="1"/>
    <col min="314" max="319" width="9.140625" style="86" hidden="1" customWidth="1"/>
    <col min="320" max="320" width="3.28515625" style="86" hidden="1" customWidth="1"/>
    <col min="321" max="326" width="9.140625" style="86" hidden="1" customWidth="1"/>
    <col min="327" max="327" width="3.28515625" style="86" hidden="1" customWidth="1"/>
    <col min="328" max="333" width="9.140625" style="86" hidden="1" customWidth="1"/>
    <col min="334" max="334" width="3.28515625" style="86" hidden="1" customWidth="1"/>
    <col min="335" max="340" width="9.140625" style="86" hidden="1" customWidth="1"/>
    <col min="341" max="341" width="3.28515625" style="86" hidden="1" customWidth="1"/>
    <col min="342" max="347" width="9.140625" style="86" hidden="1" customWidth="1"/>
    <col min="348" max="348" width="3.28515625" style="86" hidden="1" customWidth="1"/>
    <col min="349" max="354" width="9.140625" style="86" hidden="1" customWidth="1"/>
    <col min="355" max="355" width="3.28515625" style="86" hidden="1" customWidth="1"/>
    <col min="356" max="361" width="9.140625" style="86" hidden="1" customWidth="1"/>
    <col min="362" max="362" width="3.28515625" style="86" hidden="1" customWidth="1"/>
    <col min="363" max="368" width="9.140625" style="86" hidden="1" customWidth="1"/>
    <col min="369" max="369" width="3.28515625" style="86" hidden="1" customWidth="1"/>
    <col min="370" max="375" width="9.140625" style="86" hidden="1" customWidth="1"/>
    <col min="376" max="376" width="3.28515625" style="86" hidden="1" customWidth="1"/>
    <col min="377" max="382" width="9.140625" style="86" hidden="1" customWidth="1"/>
    <col min="383" max="383" width="3.28515625" style="86" hidden="1" customWidth="1"/>
    <col min="384" max="389" width="9.140625" style="86" hidden="1" customWidth="1"/>
    <col min="390" max="390" width="3.28515625" style="86" hidden="1" customWidth="1"/>
    <col min="391" max="396" width="9.140625" style="86" hidden="1" customWidth="1"/>
    <col min="397" max="397" width="3.28515625" style="86" hidden="1" customWidth="1"/>
    <col min="398" max="403" width="9.140625" style="86" hidden="1" customWidth="1"/>
    <col min="404" max="404" width="3.28515625" style="86" hidden="1" customWidth="1"/>
    <col min="405" max="410" width="9.140625" style="86" hidden="1" customWidth="1"/>
    <col min="411" max="411" width="3.28515625" style="86" hidden="1" customWidth="1"/>
    <col min="412" max="417" width="9.140625" style="86" hidden="1" customWidth="1"/>
    <col min="418" max="418" width="3.28515625" style="86" hidden="1" customWidth="1"/>
    <col min="419" max="424" width="9.140625" style="86" hidden="1" customWidth="1"/>
    <col min="425" max="425" width="3.28515625" style="86" hidden="1" customWidth="1"/>
    <col min="426" max="431" width="9.140625" style="86" hidden="1" customWidth="1"/>
    <col min="432" max="432" width="3.28515625" style="86" hidden="1" customWidth="1"/>
    <col min="433" max="438" width="9.140625" style="86" hidden="1" customWidth="1"/>
    <col min="439" max="439" width="3.28515625" style="86" hidden="1" customWidth="1"/>
    <col min="440" max="445" width="9.140625" style="86" hidden="1" customWidth="1"/>
    <col min="446" max="446" width="3.140625" style="86" hidden="1" customWidth="1"/>
    <col min="447" max="447" width="9.140625" style="86" hidden="1" customWidth="1"/>
    <col min="448" max="449" width="12.7109375" style="86" hidden="1" customWidth="1"/>
    <col min="450" max="450" width="23.85546875" style="86" hidden="1" customWidth="1"/>
    <col min="451" max="453" width="9.140625" style="86" hidden="1" customWidth="1"/>
    <col min="454" max="454" width="11.28515625" style="86" hidden="1" customWidth="1"/>
    <col min="455" max="455" width="9.7109375" style="86" hidden="1" customWidth="1"/>
    <col min="456" max="457" width="9.140625" style="86" hidden="1" customWidth="1"/>
    <col min="458" max="458" width="3.7109375" style="86" hidden="1" customWidth="1"/>
    <col min="459" max="459" width="9.140625" style="86" hidden="1" customWidth="1"/>
    <col min="460" max="461" width="12.7109375" style="86" hidden="1" customWidth="1"/>
    <col min="462" max="462" width="23.85546875" style="86" hidden="1" customWidth="1"/>
    <col min="463" max="465" width="9.140625" style="86" hidden="1" customWidth="1"/>
    <col min="466" max="466" width="11.28515625" style="86" hidden="1" customWidth="1"/>
    <col min="467" max="467" width="10" style="86" hidden="1" customWidth="1"/>
    <col min="468" max="469" width="9.140625" style="86" hidden="1" customWidth="1"/>
    <col min="470" max="470" width="3.42578125" style="86" hidden="1" customWidth="1"/>
    <col min="471" max="471" width="16.42578125" style="86" hidden="1" customWidth="1"/>
    <col min="472" max="472" width="3.42578125" style="86" hidden="1" customWidth="1"/>
    <col min="473" max="473" width="29.5703125" style="86" hidden="1" customWidth="1"/>
    <col min="474" max="474" width="9.140625" style="86" hidden="1" customWidth="1"/>
    <col min="475" max="495" width="9.140625" style="86" customWidth="1"/>
    <col min="496" max="16384" width="9.140625" style="86"/>
  </cols>
  <sheetData>
    <row r="1" spans="1:473" ht="15.75" customHeight="1" thickBot="1">
      <c r="A1" s="86" t="s">
        <v>210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</row>
    <row r="2" spans="1:473" ht="15.75" customHeight="1">
      <c r="B2" s="89"/>
      <c r="C2" s="88"/>
      <c r="D2" s="88"/>
      <c r="E2" s="150" t="s">
        <v>211</v>
      </c>
      <c r="F2" s="340"/>
      <c r="G2" s="341"/>
      <c r="H2" s="341"/>
      <c r="I2" s="341"/>
      <c r="J2" s="341"/>
      <c r="K2" s="341"/>
      <c r="L2" s="342"/>
      <c r="M2" s="151" t="s">
        <v>212</v>
      </c>
      <c r="O2" s="227" t="s">
        <v>213</v>
      </c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9"/>
      <c r="AH2" s="114"/>
      <c r="AI2" s="227" t="s">
        <v>389</v>
      </c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9"/>
      <c r="BC2" s="310" t="s">
        <v>215</v>
      </c>
      <c r="BD2" s="311"/>
      <c r="BE2" s="311"/>
      <c r="BF2" s="311"/>
      <c r="BG2" s="311"/>
      <c r="BH2" s="110">
        <v>1</v>
      </c>
      <c r="BJ2" s="310" t="s">
        <v>216</v>
      </c>
      <c r="BK2" s="311"/>
      <c r="BL2" s="311"/>
      <c r="BM2" s="311"/>
      <c r="BN2" s="311"/>
      <c r="BO2" s="110">
        <v>2</v>
      </c>
      <c r="BQ2" s="310" t="s">
        <v>217</v>
      </c>
      <c r="BR2" s="311"/>
      <c r="BS2" s="311"/>
      <c r="BT2" s="311"/>
      <c r="BU2" s="311"/>
      <c r="BV2" s="110">
        <v>3</v>
      </c>
      <c r="BX2" s="310" t="s">
        <v>218</v>
      </c>
      <c r="BY2" s="311"/>
      <c r="BZ2" s="311"/>
      <c r="CA2" s="311"/>
      <c r="CB2" s="311"/>
      <c r="CC2" s="110">
        <v>4</v>
      </c>
      <c r="CE2" s="310" t="s">
        <v>219</v>
      </c>
      <c r="CF2" s="311"/>
      <c r="CG2" s="311"/>
      <c r="CH2" s="311"/>
      <c r="CI2" s="311"/>
      <c r="CJ2" s="110">
        <v>5</v>
      </c>
      <c r="CL2" s="310" t="s">
        <v>220</v>
      </c>
      <c r="CM2" s="311"/>
      <c r="CN2" s="311"/>
      <c r="CO2" s="311"/>
      <c r="CP2" s="311"/>
      <c r="CQ2" s="110">
        <v>6</v>
      </c>
      <c r="CS2" s="310" t="s">
        <v>221</v>
      </c>
      <c r="CT2" s="311"/>
      <c r="CU2" s="311"/>
      <c r="CV2" s="311"/>
      <c r="CW2" s="311"/>
      <c r="CX2" s="110">
        <v>7</v>
      </c>
      <c r="CY2" s="122"/>
      <c r="CZ2" s="310" t="s">
        <v>222</v>
      </c>
      <c r="DA2" s="311"/>
      <c r="DB2" s="311"/>
      <c r="DC2" s="311"/>
      <c r="DD2" s="311"/>
      <c r="DE2" s="110">
        <v>8</v>
      </c>
      <c r="DG2" s="310" t="s">
        <v>223</v>
      </c>
      <c r="DH2" s="311"/>
      <c r="DI2" s="311"/>
      <c r="DJ2" s="311"/>
      <c r="DK2" s="311"/>
      <c r="DL2" s="110">
        <v>9</v>
      </c>
      <c r="DM2" s="152"/>
      <c r="DN2" s="310" t="s">
        <v>224</v>
      </c>
      <c r="DO2" s="311"/>
      <c r="DP2" s="311"/>
      <c r="DQ2" s="311"/>
      <c r="DR2" s="311"/>
      <c r="DS2" s="110">
        <v>10</v>
      </c>
      <c r="DT2" s="152"/>
      <c r="DU2" s="310" t="s">
        <v>225</v>
      </c>
      <c r="DV2" s="311"/>
      <c r="DW2" s="311"/>
      <c r="DX2" s="311"/>
      <c r="DY2" s="311"/>
      <c r="DZ2" s="110">
        <v>11</v>
      </c>
      <c r="EA2" s="152"/>
      <c r="EB2" s="310" t="s">
        <v>226</v>
      </c>
      <c r="EC2" s="311"/>
      <c r="ED2" s="311"/>
      <c r="EE2" s="311"/>
      <c r="EF2" s="311"/>
      <c r="EG2" s="110">
        <v>12</v>
      </c>
      <c r="EH2" s="152"/>
      <c r="EI2" s="310" t="s">
        <v>227</v>
      </c>
      <c r="EJ2" s="311"/>
      <c r="EK2" s="311"/>
      <c r="EL2" s="311"/>
      <c r="EM2" s="311"/>
      <c r="EN2" s="110">
        <v>13</v>
      </c>
      <c r="EP2" s="310" t="s">
        <v>228</v>
      </c>
      <c r="EQ2" s="311"/>
      <c r="ER2" s="311"/>
      <c r="ES2" s="311"/>
      <c r="ET2" s="311"/>
      <c r="EU2" s="110">
        <v>14</v>
      </c>
      <c r="EW2" s="310" t="s">
        <v>229</v>
      </c>
      <c r="EX2" s="311"/>
      <c r="EY2" s="311"/>
      <c r="EZ2" s="311"/>
      <c r="FA2" s="311"/>
      <c r="FB2" s="110">
        <v>15</v>
      </c>
      <c r="FD2" s="310" t="s">
        <v>230</v>
      </c>
      <c r="FE2" s="311"/>
      <c r="FF2" s="311"/>
      <c r="FG2" s="311"/>
      <c r="FH2" s="311"/>
      <c r="FI2" s="110">
        <v>16</v>
      </c>
      <c r="FK2" s="310" t="s">
        <v>231</v>
      </c>
      <c r="FL2" s="311"/>
      <c r="FM2" s="311"/>
      <c r="FN2" s="311"/>
      <c r="FO2" s="311"/>
      <c r="FP2" s="110">
        <v>17</v>
      </c>
      <c r="FR2" s="310" t="s">
        <v>232</v>
      </c>
      <c r="FS2" s="311"/>
      <c r="FT2" s="311"/>
      <c r="FU2" s="311"/>
      <c r="FV2" s="311"/>
      <c r="FW2" s="110">
        <v>18</v>
      </c>
      <c r="FY2" s="310" t="s">
        <v>233</v>
      </c>
      <c r="FZ2" s="311"/>
      <c r="GA2" s="311"/>
      <c r="GB2" s="311"/>
      <c r="GC2" s="311"/>
      <c r="GD2" s="110">
        <v>19</v>
      </c>
      <c r="GF2" s="310" t="s">
        <v>234</v>
      </c>
      <c r="GG2" s="311"/>
      <c r="GH2" s="311"/>
      <c r="GI2" s="311"/>
      <c r="GJ2" s="311"/>
      <c r="GK2" s="110">
        <v>20</v>
      </c>
      <c r="GM2" s="310" t="s">
        <v>235</v>
      </c>
      <c r="GN2" s="311"/>
      <c r="GO2" s="311"/>
      <c r="GP2" s="311"/>
      <c r="GQ2" s="311"/>
      <c r="GR2" s="110">
        <v>21</v>
      </c>
      <c r="GT2" s="310" t="s">
        <v>236</v>
      </c>
      <c r="GU2" s="311"/>
      <c r="GV2" s="311"/>
      <c r="GW2" s="311"/>
      <c r="GX2" s="311"/>
      <c r="GY2" s="110">
        <v>22</v>
      </c>
      <c r="HA2" s="310" t="s">
        <v>237</v>
      </c>
      <c r="HB2" s="311"/>
      <c r="HC2" s="311"/>
      <c r="HD2" s="311"/>
      <c r="HE2" s="311"/>
      <c r="HF2" s="110">
        <v>23</v>
      </c>
      <c r="HH2" s="310" t="s">
        <v>238</v>
      </c>
      <c r="HI2" s="311"/>
      <c r="HJ2" s="311"/>
      <c r="HK2" s="311"/>
      <c r="HL2" s="311"/>
      <c r="HM2" s="110">
        <v>24</v>
      </c>
      <c r="HO2" s="310" t="s">
        <v>239</v>
      </c>
      <c r="HP2" s="311"/>
      <c r="HQ2" s="311"/>
      <c r="HR2" s="311"/>
      <c r="HS2" s="311"/>
      <c r="HT2" s="110">
        <v>25</v>
      </c>
      <c r="HV2" s="310" t="s">
        <v>240</v>
      </c>
      <c r="HW2" s="311"/>
      <c r="HX2" s="311"/>
      <c r="HY2" s="311"/>
      <c r="HZ2" s="311"/>
      <c r="IA2" s="110">
        <v>26</v>
      </c>
      <c r="IC2" s="310" t="s">
        <v>241</v>
      </c>
      <c r="ID2" s="311"/>
      <c r="IE2" s="311"/>
      <c r="IF2" s="311"/>
      <c r="IG2" s="311"/>
      <c r="IH2" s="110">
        <v>27</v>
      </c>
      <c r="IJ2" s="310" t="s">
        <v>242</v>
      </c>
      <c r="IK2" s="311"/>
      <c r="IL2" s="311"/>
      <c r="IM2" s="311"/>
      <c r="IN2" s="311"/>
      <c r="IO2" s="110">
        <v>28</v>
      </c>
      <c r="IQ2" s="310" t="s">
        <v>243</v>
      </c>
      <c r="IR2" s="311"/>
      <c r="IS2" s="311"/>
      <c r="IT2" s="311"/>
      <c r="IU2" s="311"/>
      <c r="IV2" s="110">
        <v>29</v>
      </c>
      <c r="IX2" s="310" t="s">
        <v>244</v>
      </c>
      <c r="IY2" s="311"/>
      <c r="IZ2" s="311"/>
      <c r="JA2" s="311"/>
      <c r="JB2" s="311"/>
      <c r="JC2" s="110">
        <v>30</v>
      </c>
      <c r="JE2" s="310" t="s">
        <v>245</v>
      </c>
      <c r="JF2" s="311"/>
      <c r="JG2" s="311"/>
      <c r="JH2" s="311"/>
      <c r="JI2" s="311"/>
      <c r="JJ2" s="110">
        <v>31</v>
      </c>
      <c r="JL2" s="310" t="s">
        <v>246</v>
      </c>
      <c r="JM2" s="311"/>
      <c r="JN2" s="311"/>
      <c r="JO2" s="311"/>
      <c r="JP2" s="311"/>
      <c r="JQ2" s="110">
        <v>32</v>
      </c>
      <c r="JS2" s="310" t="s">
        <v>247</v>
      </c>
      <c r="JT2" s="311"/>
      <c r="JU2" s="311"/>
      <c r="JV2" s="311"/>
      <c r="JW2" s="311"/>
      <c r="JX2" s="110">
        <v>33</v>
      </c>
      <c r="JZ2" s="310" t="s">
        <v>248</v>
      </c>
      <c r="KA2" s="311"/>
      <c r="KB2" s="311"/>
      <c r="KC2" s="311"/>
      <c r="KD2" s="311"/>
      <c r="KE2" s="110">
        <v>34</v>
      </c>
      <c r="KG2" s="310" t="s">
        <v>249</v>
      </c>
      <c r="KH2" s="311"/>
      <c r="KI2" s="311"/>
      <c r="KJ2" s="311"/>
      <c r="KK2" s="311"/>
      <c r="KL2" s="110">
        <v>35</v>
      </c>
      <c r="KN2" s="310" t="s">
        <v>250</v>
      </c>
      <c r="KO2" s="311"/>
      <c r="KP2" s="311"/>
      <c r="KQ2" s="311"/>
      <c r="KR2" s="311"/>
      <c r="KS2" s="110">
        <v>36</v>
      </c>
      <c r="KU2" s="310" t="s">
        <v>251</v>
      </c>
      <c r="KV2" s="311"/>
      <c r="KW2" s="311"/>
      <c r="KX2" s="311"/>
      <c r="KY2" s="311"/>
      <c r="KZ2" s="110">
        <v>37</v>
      </c>
      <c r="LB2" s="310" t="s">
        <v>252</v>
      </c>
      <c r="LC2" s="311"/>
      <c r="LD2" s="311"/>
      <c r="LE2" s="311"/>
      <c r="LF2" s="311"/>
      <c r="LG2" s="110">
        <v>38</v>
      </c>
      <c r="LI2" s="310" t="s">
        <v>253</v>
      </c>
      <c r="LJ2" s="311"/>
      <c r="LK2" s="311"/>
      <c r="LL2" s="311"/>
      <c r="LM2" s="311"/>
      <c r="LN2" s="110">
        <v>39</v>
      </c>
      <c r="LP2" s="310" t="s">
        <v>254</v>
      </c>
      <c r="LQ2" s="311"/>
      <c r="LR2" s="311"/>
      <c r="LS2" s="311"/>
      <c r="LT2" s="311"/>
      <c r="LU2" s="110">
        <v>40</v>
      </c>
      <c r="LW2" s="310" t="s">
        <v>255</v>
      </c>
      <c r="LX2" s="311"/>
      <c r="LY2" s="311"/>
      <c r="LZ2" s="311"/>
      <c r="MA2" s="311"/>
      <c r="MB2" s="110">
        <v>41</v>
      </c>
      <c r="MD2" s="310" t="s">
        <v>256</v>
      </c>
      <c r="ME2" s="311"/>
      <c r="MF2" s="311"/>
      <c r="MG2" s="311"/>
      <c r="MH2" s="311"/>
      <c r="MI2" s="110">
        <v>42</v>
      </c>
      <c r="MK2" s="310" t="s">
        <v>257</v>
      </c>
      <c r="ML2" s="311"/>
      <c r="MM2" s="311"/>
      <c r="MN2" s="311"/>
      <c r="MO2" s="311"/>
      <c r="MP2" s="110">
        <v>43</v>
      </c>
      <c r="MR2" s="310" t="s">
        <v>258</v>
      </c>
      <c r="MS2" s="311"/>
      <c r="MT2" s="311"/>
      <c r="MU2" s="311"/>
      <c r="MV2" s="311"/>
      <c r="MW2" s="110">
        <v>44</v>
      </c>
      <c r="MY2" s="310" t="s">
        <v>259</v>
      </c>
      <c r="MZ2" s="311"/>
      <c r="NA2" s="311"/>
      <c r="NB2" s="311"/>
      <c r="NC2" s="311"/>
      <c r="ND2" s="110">
        <v>45</v>
      </c>
      <c r="NF2" s="310" t="s">
        <v>260</v>
      </c>
      <c r="NG2" s="311"/>
      <c r="NH2" s="311"/>
      <c r="NI2" s="311"/>
      <c r="NJ2" s="311"/>
      <c r="NK2" s="110">
        <v>46</v>
      </c>
      <c r="NM2" s="310" t="s">
        <v>261</v>
      </c>
      <c r="NN2" s="311"/>
      <c r="NO2" s="311"/>
      <c r="NP2" s="311"/>
      <c r="NQ2" s="311"/>
      <c r="NR2" s="110">
        <v>47</v>
      </c>
      <c r="NT2" s="310" t="s">
        <v>262</v>
      </c>
      <c r="NU2" s="311"/>
      <c r="NV2" s="311"/>
      <c r="NW2" s="311"/>
      <c r="NX2" s="311"/>
      <c r="NY2" s="110">
        <v>48</v>
      </c>
      <c r="OA2" s="310" t="s">
        <v>263</v>
      </c>
      <c r="OB2" s="311"/>
      <c r="OC2" s="311"/>
      <c r="OD2" s="311"/>
      <c r="OE2" s="311"/>
      <c r="OF2" s="110">
        <v>49</v>
      </c>
      <c r="OH2" s="310" t="s">
        <v>264</v>
      </c>
      <c r="OI2" s="311"/>
      <c r="OJ2" s="311"/>
      <c r="OK2" s="311"/>
      <c r="OL2" s="311"/>
      <c r="OM2" s="110">
        <v>50</v>
      </c>
      <c r="OO2" s="310" t="s">
        <v>265</v>
      </c>
      <c r="OP2" s="311"/>
      <c r="OQ2" s="311"/>
      <c r="OR2" s="311"/>
      <c r="OS2" s="311"/>
      <c r="OT2" s="110">
        <v>51</v>
      </c>
      <c r="OV2" s="310" t="s">
        <v>266</v>
      </c>
      <c r="OW2" s="311"/>
      <c r="OX2" s="311"/>
      <c r="OY2" s="311"/>
      <c r="OZ2" s="311"/>
      <c r="PA2" s="110">
        <v>52</v>
      </c>
      <c r="PC2" s="310" t="s">
        <v>267</v>
      </c>
      <c r="PD2" s="311"/>
      <c r="PE2" s="311"/>
      <c r="PF2" s="311"/>
      <c r="PG2" s="311"/>
      <c r="PH2" s="110">
        <v>53</v>
      </c>
      <c r="PJ2" s="310" t="s">
        <v>268</v>
      </c>
      <c r="PK2" s="311"/>
      <c r="PL2" s="311"/>
      <c r="PM2" s="311"/>
      <c r="PN2" s="311"/>
      <c r="PO2" s="110">
        <v>54</v>
      </c>
      <c r="PQ2" s="310" t="s">
        <v>269</v>
      </c>
      <c r="PR2" s="311"/>
      <c r="PS2" s="311"/>
      <c r="PT2" s="311"/>
      <c r="PU2" s="311"/>
      <c r="PV2" s="110">
        <v>55</v>
      </c>
      <c r="PX2" s="310" t="s">
        <v>270</v>
      </c>
      <c r="PY2" s="311"/>
      <c r="PZ2" s="311"/>
      <c r="QA2" s="311"/>
      <c r="QB2" s="311"/>
      <c r="QC2" s="110">
        <v>56</v>
      </c>
      <c r="QE2" s="310" t="s">
        <v>271</v>
      </c>
      <c r="QF2" s="311"/>
      <c r="QG2" s="311"/>
      <c r="QH2" s="311"/>
      <c r="QI2" s="311"/>
      <c r="QJ2" s="311"/>
      <c r="QK2" s="311"/>
      <c r="QL2" s="311"/>
      <c r="QM2" s="311"/>
      <c r="QN2" s="311"/>
      <c r="QO2" s="346"/>
      <c r="QP2" s="153"/>
      <c r="QQ2" s="347" t="s">
        <v>272</v>
      </c>
      <c r="QR2" s="348"/>
      <c r="QS2" s="348"/>
      <c r="QT2" s="348"/>
      <c r="QU2" s="348"/>
      <c r="QV2" s="348"/>
      <c r="QW2" s="348"/>
      <c r="QX2" s="348"/>
      <c r="QY2" s="348"/>
      <c r="QZ2" s="348"/>
      <c r="RA2" s="349"/>
      <c r="RC2" s="154" t="s">
        <v>273</v>
      </c>
      <c r="RE2" s="154" t="s">
        <v>274</v>
      </c>
    </row>
    <row r="3" spans="1:473" ht="15.75" customHeight="1" thickBot="1">
      <c r="B3" s="90"/>
      <c r="C3" s="87"/>
      <c r="D3" s="87"/>
      <c r="E3" s="144" t="s">
        <v>273</v>
      </c>
      <c r="F3" s="326"/>
      <c r="G3" s="327"/>
      <c r="H3" s="327"/>
      <c r="I3" s="327"/>
      <c r="J3" s="327"/>
      <c r="K3" s="327"/>
      <c r="L3" s="335"/>
      <c r="M3" s="343" t="str">
        <f>IF(OR(J12="reprovado",K12="reprovado",L12="reprovado", J13="reprovado",K13="reprovado",L13="reprovado",J14="reprovado",K14="reprovado",L14="reprovado",J15="reprovado",K15="reprovado",L15="reprovado",J16="reprovado",K16="reprovado",L16="reprovado",J17="reprovado",K17="reprovado",L17="reprovado",J18="reprovado",K18="reprovado",L18="reprovado",J19="reprovado",K19="reprovado",L19="reprovado",J20="reprovado",K20="reprovado",L20="reprovado",J21="reprovado",K21="reprovado",L21="reprovado", J22="reprovado",K22="reprovado",L22="reprovado",J23="reprovado",K23="reprovado",L23="reprovado",J24="reprovado",K24="reprovado",L24="reprovado",J25="reprovado",K25="reprovado",L25="reprovado",J26="reprovado",K26="reprovado",L26="reprovado",J27="reprovado",K27="reprovado",L27="reprovado",J28="reprovado",K28="reprovado",L28="reprovado",J29="reprovado",K29="reprovado",L29="reprovado",J30="reprovado",K30="reprovado",L30="reprovado",J31="reprovado",K31="reprovado",L31="reprovado",J32="reprovado",K32="reprovado",L32="reprovado",J33="reprovado",K33="reprovado",L33="reprovado",J34="reprovado",K34="reprovado",L34="reprovado",J35="reprovado",K35="reprovado",L35="reprovado",J36="reprovado",K36="reprovado",L36="reprovado",J37="reprovado",K37="reprovado",L37="reprovado",J38="reprovado",K38="reprovado",L38="reprovado",J39="reprovado",K39="reprovado",L39="reprovado",J40="reprovado",K40="reprovado",L40="reprovado",J41="reprovado",K41="reprovado",L41="reprovado",J42="reprovado",K42="reprovado",L42="reprovado",J43="reprovado",K43="reprovado",L43="reprovado",J44="reprovado",K44="reprovado",L44="reprovado",J45="reprovado",K45="reprovado",L45="reprovado",J46="reprovado",K46="reprovado",L46="reprovado",J47="reprovado",K47="reprovado",L47="reprovado",J48="reprovado",K48="reprovado",L48="reprovado"),"reprovado",(IF(OR(J12="aprovado",K12="aprovado",L12="aprovado",J13="aprovado",K13="aprovado",L13="aprovado", J14="aprovado",K14="aprovado",L14="aprovado",J15="aprovado",K15="aprovado",L15="aprovado",J16="aprovado",K16="aprovado",L16="aprovado",J17="aprovado",K17="aprovado",L17="aprovado", J18="aprovado",K18="aprovado",L18="aprovado",J19="aprovado",K19="aprovado",L19="aprovado",J20="aprovado",K20="aprovado",L20="aprovado",J21="aprovado",K21="aprovado",L21="aprovado",J22="aprovado",K22="aprovado",L22="aprovado",J23="aprovado",K23="aprovado",L23="aprovado", J24="aprovado",K24="aprovado",L24="aprovado",J25="aprovado",K25="aprovado",L25="aprovado",J26="aprovado",K26="aprovado",L26="aprovado",J27="aprovado",K27="aprovado",L27="aprovado",J28="aprovado",K28="aprovado",L28="aprovado",J29="aprovado",K29="aprovado",L29="aprovado", J30="aprovado",K30="aprovado",L30="aprovado",J31="aprovado",K31="aprovado",L31="aprovado",J32="aprovado",K32="aprovado",L32="aprovado", J33="aprovado",K33="aprovado",L33="aprovado",J34="aprovado",K34="aprovado",L34="aprovado",J35="aprovado",K35="aprovado",L35="aprovado", J36="aprovado",K36="aprovado",L36="aprovado",J37="aprovado",K37="aprovado",L37="aprovado",J38="aprovado",K38="aprovado",L38="aprovado", J39="aprovado",K39="aprovado",L39="aprovado",J40="aprovado",K40="aprovado",L40="aprovado",J41="aprovado",K41="aprovado",L41="aprovado",J42="aprovado",K42="aprovado",L42="aprovado",J43="aprovado",K43="aprovado",L43="aprovado",J44="aprovado",K44="aprovado",L44="aprovado",J44="aprovado",K44="aprovado",L44="aprovado",J45="aprovado",K45="aprovado",L45="aprovado",J47="aprovado",K47="aprovado",L47="aprovado",J48="aprovado",K48="aprovado",L48="aprovado",),"aprovado","-")))</f>
        <v>-</v>
      </c>
      <c r="O3" s="252" t="s">
        <v>47</v>
      </c>
      <c r="P3" s="253" t="s">
        <v>25</v>
      </c>
      <c r="Q3" s="253" t="s">
        <v>50</v>
      </c>
      <c r="R3" s="298" t="s">
        <v>275</v>
      </c>
      <c r="S3" s="299"/>
      <c r="T3" s="253" t="s">
        <v>54</v>
      </c>
      <c r="U3" s="253"/>
      <c r="V3" s="302" t="s">
        <v>276</v>
      </c>
      <c r="W3" s="302"/>
      <c r="X3" s="302"/>
      <c r="Y3" s="302"/>
      <c r="Z3" s="302" t="s">
        <v>277</v>
      </c>
      <c r="AA3" s="302"/>
      <c r="AB3" s="302"/>
      <c r="AC3" s="302"/>
      <c r="AD3" s="302" t="s">
        <v>278</v>
      </c>
      <c r="AE3" s="302"/>
      <c r="AF3" s="302"/>
      <c r="AG3" s="303"/>
      <c r="AH3" s="155"/>
      <c r="AI3" s="252" t="s">
        <v>47</v>
      </c>
      <c r="AJ3" s="253" t="s">
        <v>25</v>
      </c>
      <c r="AK3" s="253" t="s">
        <v>50</v>
      </c>
      <c r="AL3" s="298" t="s">
        <v>275</v>
      </c>
      <c r="AM3" s="299"/>
      <c r="AN3" s="253" t="s">
        <v>54</v>
      </c>
      <c r="AO3" s="253"/>
      <c r="AP3" s="302" t="s">
        <v>276</v>
      </c>
      <c r="AQ3" s="302"/>
      <c r="AR3" s="302"/>
      <c r="AS3" s="302"/>
      <c r="AT3" s="302" t="s">
        <v>277</v>
      </c>
      <c r="AU3" s="302"/>
      <c r="AV3" s="302"/>
      <c r="AW3" s="302"/>
      <c r="AX3" s="302" t="s">
        <v>278</v>
      </c>
      <c r="AY3" s="302"/>
      <c r="AZ3" s="302"/>
      <c r="BA3" s="303"/>
      <c r="BC3" s="118" t="s">
        <v>279</v>
      </c>
      <c r="BD3" s="119" t="s">
        <v>68</v>
      </c>
      <c r="BE3" s="18" t="s">
        <v>280</v>
      </c>
      <c r="BF3" s="156" t="s">
        <v>281</v>
      </c>
      <c r="BG3" s="156" t="s">
        <v>282</v>
      </c>
      <c r="BH3" s="32" t="s">
        <v>283</v>
      </c>
      <c r="BJ3" s="118" t="s">
        <v>279</v>
      </c>
      <c r="BK3" s="119" t="s">
        <v>68</v>
      </c>
      <c r="BL3" s="18" t="s">
        <v>280</v>
      </c>
      <c r="BM3" s="156" t="s">
        <v>281</v>
      </c>
      <c r="BN3" s="156" t="s">
        <v>282</v>
      </c>
      <c r="BO3" s="32" t="s">
        <v>283</v>
      </c>
      <c r="BQ3" s="118" t="s">
        <v>279</v>
      </c>
      <c r="BR3" s="119" t="s">
        <v>68</v>
      </c>
      <c r="BS3" s="18" t="s">
        <v>280</v>
      </c>
      <c r="BT3" s="156" t="s">
        <v>281</v>
      </c>
      <c r="BU3" s="156" t="s">
        <v>282</v>
      </c>
      <c r="BV3" s="32" t="s">
        <v>283</v>
      </c>
      <c r="BX3" s="118" t="s">
        <v>279</v>
      </c>
      <c r="BY3" s="119" t="s">
        <v>68</v>
      </c>
      <c r="BZ3" s="18" t="s">
        <v>280</v>
      </c>
      <c r="CA3" s="156" t="s">
        <v>281</v>
      </c>
      <c r="CB3" s="156" t="s">
        <v>282</v>
      </c>
      <c r="CC3" s="32" t="s">
        <v>283</v>
      </c>
      <c r="CE3" s="118" t="s">
        <v>279</v>
      </c>
      <c r="CF3" s="119" t="s">
        <v>68</v>
      </c>
      <c r="CG3" s="18" t="s">
        <v>280</v>
      </c>
      <c r="CH3" s="156" t="s">
        <v>281</v>
      </c>
      <c r="CI3" s="156" t="s">
        <v>282</v>
      </c>
      <c r="CJ3" s="32" t="s">
        <v>283</v>
      </c>
      <c r="CL3" s="118" t="s">
        <v>279</v>
      </c>
      <c r="CM3" s="119" t="s">
        <v>68</v>
      </c>
      <c r="CN3" s="18" t="s">
        <v>280</v>
      </c>
      <c r="CO3" s="156" t="s">
        <v>281</v>
      </c>
      <c r="CP3" s="156" t="s">
        <v>282</v>
      </c>
      <c r="CQ3" s="32" t="s">
        <v>283</v>
      </c>
      <c r="CS3" s="118" t="s">
        <v>279</v>
      </c>
      <c r="CT3" s="119" t="s">
        <v>68</v>
      </c>
      <c r="CU3" s="18" t="s">
        <v>280</v>
      </c>
      <c r="CV3" s="156" t="s">
        <v>281</v>
      </c>
      <c r="CW3" s="156" t="s">
        <v>282</v>
      </c>
      <c r="CX3" s="32" t="s">
        <v>283</v>
      </c>
      <c r="CZ3" s="118" t="s">
        <v>279</v>
      </c>
      <c r="DA3" s="119" t="s">
        <v>68</v>
      </c>
      <c r="DB3" s="18" t="s">
        <v>280</v>
      </c>
      <c r="DC3" s="156" t="s">
        <v>281</v>
      </c>
      <c r="DD3" s="156" t="s">
        <v>282</v>
      </c>
      <c r="DE3" s="32" t="s">
        <v>283</v>
      </c>
      <c r="DG3" s="118" t="s">
        <v>279</v>
      </c>
      <c r="DH3" s="119" t="s">
        <v>68</v>
      </c>
      <c r="DI3" s="18" t="s">
        <v>280</v>
      </c>
      <c r="DJ3" s="156" t="s">
        <v>281</v>
      </c>
      <c r="DK3" s="156" t="s">
        <v>282</v>
      </c>
      <c r="DL3" s="32" t="s">
        <v>283</v>
      </c>
      <c r="DM3" s="122"/>
      <c r="DN3" s="118" t="s">
        <v>279</v>
      </c>
      <c r="DO3" s="119" t="s">
        <v>68</v>
      </c>
      <c r="DP3" s="18" t="s">
        <v>280</v>
      </c>
      <c r="DQ3" s="156" t="s">
        <v>281</v>
      </c>
      <c r="DR3" s="156" t="s">
        <v>282</v>
      </c>
      <c r="DS3" s="32" t="s">
        <v>283</v>
      </c>
      <c r="DT3" s="122"/>
      <c r="DU3" s="118" t="s">
        <v>279</v>
      </c>
      <c r="DV3" s="119" t="s">
        <v>68</v>
      </c>
      <c r="DW3" s="18" t="s">
        <v>280</v>
      </c>
      <c r="DX3" s="156" t="s">
        <v>281</v>
      </c>
      <c r="DY3" s="156" t="s">
        <v>282</v>
      </c>
      <c r="DZ3" s="32" t="s">
        <v>283</v>
      </c>
      <c r="EA3" s="122"/>
      <c r="EB3" s="118" t="s">
        <v>279</v>
      </c>
      <c r="EC3" s="119" t="s">
        <v>68</v>
      </c>
      <c r="ED3" s="18" t="s">
        <v>280</v>
      </c>
      <c r="EE3" s="156" t="s">
        <v>281</v>
      </c>
      <c r="EF3" s="156" t="s">
        <v>282</v>
      </c>
      <c r="EG3" s="32" t="s">
        <v>283</v>
      </c>
      <c r="EH3" s="122"/>
      <c r="EI3" s="118" t="s">
        <v>279</v>
      </c>
      <c r="EJ3" s="119" t="s">
        <v>68</v>
      </c>
      <c r="EK3" s="18" t="s">
        <v>280</v>
      </c>
      <c r="EL3" s="156" t="s">
        <v>281</v>
      </c>
      <c r="EM3" s="156" t="s">
        <v>282</v>
      </c>
      <c r="EN3" s="32" t="s">
        <v>283</v>
      </c>
      <c r="EP3" s="118" t="s">
        <v>279</v>
      </c>
      <c r="EQ3" s="119" t="s">
        <v>68</v>
      </c>
      <c r="ER3" s="18" t="s">
        <v>280</v>
      </c>
      <c r="ES3" s="156" t="s">
        <v>281</v>
      </c>
      <c r="ET3" s="156" t="s">
        <v>282</v>
      </c>
      <c r="EU3" s="32" t="s">
        <v>283</v>
      </c>
      <c r="EW3" s="118" t="s">
        <v>279</v>
      </c>
      <c r="EX3" s="119" t="s">
        <v>68</v>
      </c>
      <c r="EY3" s="18" t="s">
        <v>280</v>
      </c>
      <c r="EZ3" s="156" t="s">
        <v>281</v>
      </c>
      <c r="FA3" s="156" t="s">
        <v>282</v>
      </c>
      <c r="FB3" s="32" t="s">
        <v>283</v>
      </c>
      <c r="FD3" s="118" t="s">
        <v>279</v>
      </c>
      <c r="FE3" s="119" t="s">
        <v>68</v>
      </c>
      <c r="FF3" s="18" t="s">
        <v>280</v>
      </c>
      <c r="FG3" s="156" t="s">
        <v>281</v>
      </c>
      <c r="FH3" s="156" t="s">
        <v>282</v>
      </c>
      <c r="FI3" s="32" t="s">
        <v>283</v>
      </c>
      <c r="FK3" s="118" t="s">
        <v>279</v>
      </c>
      <c r="FL3" s="119" t="s">
        <v>68</v>
      </c>
      <c r="FM3" s="18" t="s">
        <v>280</v>
      </c>
      <c r="FN3" s="156" t="s">
        <v>281</v>
      </c>
      <c r="FO3" s="156" t="s">
        <v>282</v>
      </c>
      <c r="FP3" s="32" t="s">
        <v>283</v>
      </c>
      <c r="FR3" s="118" t="s">
        <v>279</v>
      </c>
      <c r="FS3" s="119" t="s">
        <v>68</v>
      </c>
      <c r="FT3" s="18" t="s">
        <v>280</v>
      </c>
      <c r="FU3" s="156" t="s">
        <v>281</v>
      </c>
      <c r="FV3" s="156" t="s">
        <v>282</v>
      </c>
      <c r="FW3" s="32" t="s">
        <v>283</v>
      </c>
      <c r="FY3" s="118" t="s">
        <v>279</v>
      </c>
      <c r="FZ3" s="119" t="s">
        <v>68</v>
      </c>
      <c r="GA3" s="18" t="s">
        <v>280</v>
      </c>
      <c r="GB3" s="156" t="s">
        <v>281</v>
      </c>
      <c r="GC3" s="156" t="s">
        <v>282</v>
      </c>
      <c r="GD3" s="32" t="s">
        <v>283</v>
      </c>
      <c r="GF3" s="118" t="s">
        <v>279</v>
      </c>
      <c r="GG3" s="119" t="s">
        <v>68</v>
      </c>
      <c r="GH3" s="18" t="s">
        <v>280</v>
      </c>
      <c r="GI3" s="156" t="s">
        <v>281</v>
      </c>
      <c r="GJ3" s="156" t="s">
        <v>282</v>
      </c>
      <c r="GK3" s="32" t="s">
        <v>283</v>
      </c>
      <c r="GM3" s="118" t="s">
        <v>279</v>
      </c>
      <c r="GN3" s="119" t="s">
        <v>68</v>
      </c>
      <c r="GO3" s="18" t="s">
        <v>280</v>
      </c>
      <c r="GP3" s="156" t="s">
        <v>281</v>
      </c>
      <c r="GQ3" s="156" t="s">
        <v>282</v>
      </c>
      <c r="GR3" s="32" t="s">
        <v>283</v>
      </c>
      <c r="GT3" s="118" t="s">
        <v>279</v>
      </c>
      <c r="GU3" s="119" t="s">
        <v>68</v>
      </c>
      <c r="GV3" s="18" t="s">
        <v>280</v>
      </c>
      <c r="GW3" s="156" t="s">
        <v>281</v>
      </c>
      <c r="GX3" s="156" t="s">
        <v>282</v>
      </c>
      <c r="GY3" s="32" t="s">
        <v>283</v>
      </c>
      <c r="HA3" s="118" t="s">
        <v>279</v>
      </c>
      <c r="HB3" s="119" t="s">
        <v>68</v>
      </c>
      <c r="HC3" s="18" t="s">
        <v>280</v>
      </c>
      <c r="HD3" s="156" t="s">
        <v>281</v>
      </c>
      <c r="HE3" s="156" t="s">
        <v>282</v>
      </c>
      <c r="HF3" s="32" t="s">
        <v>283</v>
      </c>
      <c r="HH3" s="118" t="s">
        <v>279</v>
      </c>
      <c r="HI3" s="119" t="s">
        <v>68</v>
      </c>
      <c r="HJ3" s="18" t="s">
        <v>280</v>
      </c>
      <c r="HK3" s="156" t="s">
        <v>281</v>
      </c>
      <c r="HL3" s="156" t="s">
        <v>282</v>
      </c>
      <c r="HM3" s="32" t="s">
        <v>283</v>
      </c>
      <c r="HO3" s="118" t="s">
        <v>279</v>
      </c>
      <c r="HP3" s="119" t="s">
        <v>68</v>
      </c>
      <c r="HQ3" s="18" t="s">
        <v>280</v>
      </c>
      <c r="HR3" s="156" t="s">
        <v>281</v>
      </c>
      <c r="HS3" s="156" t="s">
        <v>282</v>
      </c>
      <c r="HT3" s="32" t="s">
        <v>283</v>
      </c>
      <c r="HV3" s="118" t="s">
        <v>279</v>
      </c>
      <c r="HW3" s="119" t="s">
        <v>68</v>
      </c>
      <c r="HX3" s="18" t="s">
        <v>280</v>
      </c>
      <c r="HY3" s="156" t="s">
        <v>281</v>
      </c>
      <c r="HZ3" s="156" t="s">
        <v>282</v>
      </c>
      <c r="IA3" s="32" t="s">
        <v>283</v>
      </c>
      <c r="IC3" s="118" t="s">
        <v>279</v>
      </c>
      <c r="ID3" s="119" t="s">
        <v>68</v>
      </c>
      <c r="IE3" s="18" t="s">
        <v>280</v>
      </c>
      <c r="IF3" s="156" t="s">
        <v>281</v>
      </c>
      <c r="IG3" s="156" t="s">
        <v>282</v>
      </c>
      <c r="IH3" s="32" t="s">
        <v>283</v>
      </c>
      <c r="IJ3" s="118" t="s">
        <v>279</v>
      </c>
      <c r="IK3" s="119" t="s">
        <v>68</v>
      </c>
      <c r="IL3" s="18" t="s">
        <v>280</v>
      </c>
      <c r="IM3" s="156" t="s">
        <v>281</v>
      </c>
      <c r="IN3" s="156" t="s">
        <v>282</v>
      </c>
      <c r="IO3" s="32" t="s">
        <v>283</v>
      </c>
      <c r="IQ3" s="118" t="s">
        <v>279</v>
      </c>
      <c r="IR3" s="119" t="s">
        <v>68</v>
      </c>
      <c r="IS3" s="18" t="s">
        <v>280</v>
      </c>
      <c r="IT3" s="156" t="s">
        <v>281</v>
      </c>
      <c r="IU3" s="156" t="s">
        <v>282</v>
      </c>
      <c r="IV3" s="32" t="s">
        <v>283</v>
      </c>
      <c r="IX3" s="118" t="s">
        <v>279</v>
      </c>
      <c r="IY3" s="119" t="s">
        <v>68</v>
      </c>
      <c r="IZ3" s="18" t="s">
        <v>280</v>
      </c>
      <c r="JA3" s="156" t="s">
        <v>281</v>
      </c>
      <c r="JB3" s="156" t="s">
        <v>282</v>
      </c>
      <c r="JC3" s="32" t="s">
        <v>283</v>
      </c>
      <c r="JE3" s="118" t="s">
        <v>279</v>
      </c>
      <c r="JF3" s="119" t="s">
        <v>68</v>
      </c>
      <c r="JG3" s="18" t="s">
        <v>280</v>
      </c>
      <c r="JH3" s="156" t="s">
        <v>281</v>
      </c>
      <c r="JI3" s="156" t="s">
        <v>282</v>
      </c>
      <c r="JJ3" s="32" t="s">
        <v>283</v>
      </c>
      <c r="JL3" s="118" t="s">
        <v>279</v>
      </c>
      <c r="JM3" s="119" t="s">
        <v>68</v>
      </c>
      <c r="JN3" s="18" t="s">
        <v>280</v>
      </c>
      <c r="JO3" s="156" t="s">
        <v>281</v>
      </c>
      <c r="JP3" s="156" t="s">
        <v>282</v>
      </c>
      <c r="JQ3" s="32" t="s">
        <v>283</v>
      </c>
      <c r="JS3" s="118" t="s">
        <v>279</v>
      </c>
      <c r="JT3" s="119" t="s">
        <v>68</v>
      </c>
      <c r="JU3" s="18" t="s">
        <v>280</v>
      </c>
      <c r="JV3" s="156" t="s">
        <v>281</v>
      </c>
      <c r="JW3" s="156" t="s">
        <v>282</v>
      </c>
      <c r="JX3" s="32" t="s">
        <v>283</v>
      </c>
      <c r="JZ3" s="118" t="s">
        <v>279</v>
      </c>
      <c r="KA3" s="119" t="s">
        <v>68</v>
      </c>
      <c r="KB3" s="18" t="s">
        <v>280</v>
      </c>
      <c r="KC3" s="156" t="s">
        <v>281</v>
      </c>
      <c r="KD3" s="156" t="s">
        <v>282</v>
      </c>
      <c r="KE3" s="32" t="s">
        <v>283</v>
      </c>
      <c r="KG3" s="118" t="s">
        <v>279</v>
      </c>
      <c r="KH3" s="119" t="s">
        <v>68</v>
      </c>
      <c r="KI3" s="18" t="s">
        <v>280</v>
      </c>
      <c r="KJ3" s="156" t="s">
        <v>281</v>
      </c>
      <c r="KK3" s="156" t="s">
        <v>282</v>
      </c>
      <c r="KL3" s="32" t="s">
        <v>283</v>
      </c>
      <c r="KN3" s="118" t="s">
        <v>279</v>
      </c>
      <c r="KO3" s="119" t="s">
        <v>68</v>
      </c>
      <c r="KP3" s="18" t="s">
        <v>280</v>
      </c>
      <c r="KQ3" s="156" t="s">
        <v>281</v>
      </c>
      <c r="KR3" s="156" t="s">
        <v>282</v>
      </c>
      <c r="KS3" s="32" t="s">
        <v>283</v>
      </c>
      <c r="KU3" s="118" t="s">
        <v>279</v>
      </c>
      <c r="KV3" s="119" t="s">
        <v>68</v>
      </c>
      <c r="KW3" s="18" t="s">
        <v>280</v>
      </c>
      <c r="KX3" s="156" t="s">
        <v>281</v>
      </c>
      <c r="KY3" s="156" t="s">
        <v>282</v>
      </c>
      <c r="KZ3" s="32" t="s">
        <v>283</v>
      </c>
      <c r="LB3" s="118" t="s">
        <v>279</v>
      </c>
      <c r="LC3" s="119" t="s">
        <v>68</v>
      </c>
      <c r="LD3" s="18" t="s">
        <v>280</v>
      </c>
      <c r="LE3" s="156" t="s">
        <v>281</v>
      </c>
      <c r="LF3" s="156" t="s">
        <v>282</v>
      </c>
      <c r="LG3" s="32" t="s">
        <v>283</v>
      </c>
      <c r="LI3" s="118" t="s">
        <v>279</v>
      </c>
      <c r="LJ3" s="119" t="s">
        <v>68</v>
      </c>
      <c r="LK3" s="18" t="s">
        <v>280</v>
      </c>
      <c r="LL3" s="156" t="s">
        <v>281</v>
      </c>
      <c r="LM3" s="156" t="s">
        <v>282</v>
      </c>
      <c r="LN3" s="32" t="s">
        <v>283</v>
      </c>
      <c r="LP3" s="118" t="s">
        <v>279</v>
      </c>
      <c r="LQ3" s="119" t="s">
        <v>68</v>
      </c>
      <c r="LR3" s="18" t="s">
        <v>280</v>
      </c>
      <c r="LS3" s="156" t="s">
        <v>281</v>
      </c>
      <c r="LT3" s="156" t="s">
        <v>282</v>
      </c>
      <c r="LU3" s="32" t="s">
        <v>283</v>
      </c>
      <c r="LW3" s="118" t="s">
        <v>279</v>
      </c>
      <c r="LX3" s="119" t="s">
        <v>68</v>
      </c>
      <c r="LY3" s="18" t="s">
        <v>280</v>
      </c>
      <c r="LZ3" s="156" t="s">
        <v>281</v>
      </c>
      <c r="MA3" s="156" t="s">
        <v>282</v>
      </c>
      <c r="MB3" s="32" t="s">
        <v>283</v>
      </c>
      <c r="MD3" s="118" t="s">
        <v>279</v>
      </c>
      <c r="ME3" s="119" t="s">
        <v>68</v>
      </c>
      <c r="MF3" s="18" t="s">
        <v>280</v>
      </c>
      <c r="MG3" s="156" t="s">
        <v>281</v>
      </c>
      <c r="MH3" s="156" t="s">
        <v>282</v>
      </c>
      <c r="MI3" s="32" t="s">
        <v>283</v>
      </c>
      <c r="MK3" s="118" t="s">
        <v>279</v>
      </c>
      <c r="ML3" s="119" t="s">
        <v>68</v>
      </c>
      <c r="MM3" s="18" t="s">
        <v>280</v>
      </c>
      <c r="MN3" s="156" t="s">
        <v>281</v>
      </c>
      <c r="MO3" s="156" t="s">
        <v>282</v>
      </c>
      <c r="MP3" s="32" t="s">
        <v>283</v>
      </c>
      <c r="MR3" s="118" t="s">
        <v>279</v>
      </c>
      <c r="MS3" s="119" t="s">
        <v>68</v>
      </c>
      <c r="MT3" s="18" t="s">
        <v>280</v>
      </c>
      <c r="MU3" s="156" t="s">
        <v>281</v>
      </c>
      <c r="MV3" s="156" t="s">
        <v>282</v>
      </c>
      <c r="MW3" s="32" t="s">
        <v>283</v>
      </c>
      <c r="MY3" s="118" t="s">
        <v>279</v>
      </c>
      <c r="MZ3" s="119" t="s">
        <v>68</v>
      </c>
      <c r="NA3" s="18" t="s">
        <v>280</v>
      </c>
      <c r="NB3" s="156" t="s">
        <v>281</v>
      </c>
      <c r="NC3" s="156" t="s">
        <v>282</v>
      </c>
      <c r="ND3" s="32" t="s">
        <v>283</v>
      </c>
      <c r="NF3" s="118" t="s">
        <v>279</v>
      </c>
      <c r="NG3" s="119" t="s">
        <v>68</v>
      </c>
      <c r="NH3" s="18" t="s">
        <v>280</v>
      </c>
      <c r="NI3" s="156" t="s">
        <v>281</v>
      </c>
      <c r="NJ3" s="156" t="s">
        <v>282</v>
      </c>
      <c r="NK3" s="32" t="s">
        <v>283</v>
      </c>
      <c r="NM3" s="118" t="s">
        <v>279</v>
      </c>
      <c r="NN3" s="119" t="s">
        <v>68</v>
      </c>
      <c r="NO3" s="18" t="s">
        <v>280</v>
      </c>
      <c r="NP3" s="156" t="s">
        <v>281</v>
      </c>
      <c r="NQ3" s="156" t="s">
        <v>282</v>
      </c>
      <c r="NR3" s="32" t="s">
        <v>283</v>
      </c>
      <c r="NT3" s="118" t="s">
        <v>279</v>
      </c>
      <c r="NU3" s="119" t="s">
        <v>68</v>
      </c>
      <c r="NV3" s="18" t="s">
        <v>280</v>
      </c>
      <c r="NW3" s="156" t="s">
        <v>281</v>
      </c>
      <c r="NX3" s="156" t="s">
        <v>282</v>
      </c>
      <c r="NY3" s="32" t="s">
        <v>283</v>
      </c>
      <c r="OA3" s="118" t="s">
        <v>279</v>
      </c>
      <c r="OB3" s="119" t="s">
        <v>68</v>
      </c>
      <c r="OC3" s="18" t="s">
        <v>280</v>
      </c>
      <c r="OD3" s="156" t="s">
        <v>281</v>
      </c>
      <c r="OE3" s="156" t="s">
        <v>282</v>
      </c>
      <c r="OF3" s="32" t="s">
        <v>283</v>
      </c>
      <c r="OH3" s="118" t="s">
        <v>279</v>
      </c>
      <c r="OI3" s="119" t="s">
        <v>68</v>
      </c>
      <c r="OJ3" s="18" t="s">
        <v>280</v>
      </c>
      <c r="OK3" s="156" t="s">
        <v>281</v>
      </c>
      <c r="OL3" s="156" t="s">
        <v>282</v>
      </c>
      <c r="OM3" s="32" t="s">
        <v>283</v>
      </c>
      <c r="OO3" s="118" t="s">
        <v>279</v>
      </c>
      <c r="OP3" s="119" t="s">
        <v>68</v>
      </c>
      <c r="OQ3" s="18" t="s">
        <v>280</v>
      </c>
      <c r="OR3" s="156" t="s">
        <v>281</v>
      </c>
      <c r="OS3" s="156" t="s">
        <v>282</v>
      </c>
      <c r="OT3" s="32" t="s">
        <v>283</v>
      </c>
      <c r="OV3" s="118" t="s">
        <v>279</v>
      </c>
      <c r="OW3" s="119" t="s">
        <v>68</v>
      </c>
      <c r="OX3" s="18" t="s">
        <v>280</v>
      </c>
      <c r="OY3" s="156" t="s">
        <v>281</v>
      </c>
      <c r="OZ3" s="156" t="s">
        <v>282</v>
      </c>
      <c r="PA3" s="32" t="s">
        <v>283</v>
      </c>
      <c r="PC3" s="118" t="s">
        <v>279</v>
      </c>
      <c r="PD3" s="119" t="s">
        <v>68</v>
      </c>
      <c r="PE3" s="18" t="s">
        <v>280</v>
      </c>
      <c r="PF3" s="156" t="s">
        <v>281</v>
      </c>
      <c r="PG3" s="156" t="s">
        <v>282</v>
      </c>
      <c r="PH3" s="32" t="s">
        <v>283</v>
      </c>
      <c r="PJ3" s="118" t="s">
        <v>279</v>
      </c>
      <c r="PK3" s="119" t="s">
        <v>68</v>
      </c>
      <c r="PL3" s="18" t="s">
        <v>280</v>
      </c>
      <c r="PM3" s="156" t="s">
        <v>281</v>
      </c>
      <c r="PN3" s="156" t="s">
        <v>282</v>
      </c>
      <c r="PO3" s="32" t="s">
        <v>283</v>
      </c>
      <c r="PQ3" s="118" t="s">
        <v>279</v>
      </c>
      <c r="PR3" s="119" t="s">
        <v>68</v>
      </c>
      <c r="PS3" s="18" t="s">
        <v>280</v>
      </c>
      <c r="PT3" s="156" t="s">
        <v>281</v>
      </c>
      <c r="PU3" s="156" t="s">
        <v>282</v>
      </c>
      <c r="PV3" s="32" t="s">
        <v>283</v>
      </c>
      <c r="PX3" s="118" t="s">
        <v>279</v>
      </c>
      <c r="PY3" s="119" t="s">
        <v>68</v>
      </c>
      <c r="PZ3" s="18" t="s">
        <v>280</v>
      </c>
      <c r="QA3" s="156" t="s">
        <v>281</v>
      </c>
      <c r="QB3" s="156" t="s">
        <v>282</v>
      </c>
      <c r="QC3" s="32" t="s">
        <v>283</v>
      </c>
      <c r="QE3" s="118" t="s">
        <v>284</v>
      </c>
      <c r="QF3" s="119" t="s">
        <v>50</v>
      </c>
      <c r="QG3" s="157" t="s">
        <v>25</v>
      </c>
      <c r="QH3" s="157" t="s">
        <v>59</v>
      </c>
      <c r="QI3" s="157" t="s">
        <v>285</v>
      </c>
      <c r="QJ3" s="157" t="s">
        <v>286</v>
      </c>
      <c r="QK3" s="157" t="s">
        <v>287</v>
      </c>
      <c r="QL3" s="119" t="s">
        <v>288</v>
      </c>
      <c r="QM3" s="119" t="s">
        <v>289</v>
      </c>
      <c r="QN3" s="119" t="s">
        <v>290</v>
      </c>
      <c r="QO3" s="121" t="s">
        <v>291</v>
      </c>
      <c r="QP3" s="155"/>
      <c r="QQ3" s="118" t="s">
        <v>284</v>
      </c>
      <c r="QR3" s="119" t="s">
        <v>50</v>
      </c>
      <c r="QS3" s="157" t="s">
        <v>25</v>
      </c>
      <c r="QT3" s="157" t="s">
        <v>59</v>
      </c>
      <c r="QU3" s="157" t="s">
        <v>285</v>
      </c>
      <c r="QV3" s="157" t="s">
        <v>286</v>
      </c>
      <c r="QW3" s="157" t="s">
        <v>287</v>
      </c>
      <c r="QX3" s="119" t="s">
        <v>288</v>
      </c>
      <c r="QY3" s="119" t="s">
        <v>289</v>
      </c>
      <c r="QZ3" s="119" t="s">
        <v>290</v>
      </c>
      <c r="RA3" s="121" t="s">
        <v>291</v>
      </c>
      <c r="RC3" s="91" t="s">
        <v>292</v>
      </c>
      <c r="RE3" s="146">
        <v>4609</v>
      </c>
    </row>
    <row r="4" spans="1:473" ht="15.75" customHeight="1">
      <c r="B4" s="90"/>
      <c r="C4" s="87"/>
      <c r="D4" s="87"/>
      <c r="E4" s="144" t="s">
        <v>293</v>
      </c>
      <c r="F4" s="326"/>
      <c r="G4" s="327"/>
      <c r="H4" s="327"/>
      <c r="I4" s="327"/>
      <c r="J4" s="327"/>
      <c r="K4" s="327"/>
      <c r="L4" s="335"/>
      <c r="M4" s="344"/>
      <c r="O4" s="252"/>
      <c r="P4" s="253"/>
      <c r="Q4" s="253"/>
      <c r="R4" s="300"/>
      <c r="S4" s="301"/>
      <c r="T4" s="253"/>
      <c r="U4" s="253"/>
      <c r="V4" s="253" t="s">
        <v>68</v>
      </c>
      <c r="W4" s="253"/>
      <c r="X4" s="253" t="s">
        <v>294</v>
      </c>
      <c r="Y4" s="253"/>
      <c r="Z4" s="253" t="s">
        <v>68</v>
      </c>
      <c r="AA4" s="253"/>
      <c r="AB4" s="253" t="s">
        <v>294</v>
      </c>
      <c r="AC4" s="253"/>
      <c r="AD4" s="253" t="s">
        <v>68</v>
      </c>
      <c r="AE4" s="253"/>
      <c r="AF4" s="253" t="s">
        <v>294</v>
      </c>
      <c r="AG4" s="259"/>
      <c r="AH4" s="158"/>
      <c r="AI4" s="252"/>
      <c r="AJ4" s="253"/>
      <c r="AK4" s="253"/>
      <c r="AL4" s="300"/>
      <c r="AM4" s="301"/>
      <c r="AN4" s="253"/>
      <c r="AO4" s="253"/>
      <c r="AP4" s="253" t="s">
        <v>68</v>
      </c>
      <c r="AQ4" s="253"/>
      <c r="AR4" s="253" t="s">
        <v>294</v>
      </c>
      <c r="AS4" s="253"/>
      <c r="AT4" s="253" t="s">
        <v>68</v>
      </c>
      <c r="AU4" s="253"/>
      <c r="AV4" s="253" t="s">
        <v>294</v>
      </c>
      <c r="AW4" s="253"/>
      <c r="AX4" s="253" t="s">
        <v>68</v>
      </c>
      <c r="AY4" s="253"/>
      <c r="AZ4" s="253" t="s">
        <v>294</v>
      </c>
      <c r="BA4" s="259"/>
      <c r="BC4" s="159">
        <v>0</v>
      </c>
      <c r="BD4" s="160">
        <v>0</v>
      </c>
      <c r="BE4" s="161">
        <f>((BD4-$Z$5)*(BD4-$AD$5))/(($V$5-$Z$5)*($V$5-$AD$5))</f>
        <v>0</v>
      </c>
      <c r="BF4" s="161">
        <f>((BD4-$V$5)*(BD4-$AD$5))/(($Z$5-$V$5)*($Z$5-$AD$5))</f>
        <v>0</v>
      </c>
      <c r="BG4" s="161">
        <f>((BD4-$V$5)*(BD4-$Z$5))/(($AD$5-$V$5)*($AD$5-$Z$5))</f>
        <v>1</v>
      </c>
      <c r="BH4" s="26">
        <f>BE4*$X$5+BF4*$AB$5+BG4*$AF$5</f>
        <v>326</v>
      </c>
      <c r="BJ4" s="159">
        <v>0</v>
      </c>
      <c r="BK4" s="160">
        <v>0</v>
      </c>
      <c r="BL4" s="161">
        <f>((BK4-$Z$6)*(BK4-$AD$6))/(($V$6-$Z$6)*($V$6-$AD$6))</f>
        <v>0</v>
      </c>
      <c r="BM4" s="161">
        <f>((BK4-$V$6)*(BK4-$AD$6))/(($Z$6-$V$6)*($Z$6-$AD$6))</f>
        <v>0</v>
      </c>
      <c r="BN4" s="161">
        <f>((BK4-$V$6)*(BK4-$Z$6))/(($AD$6-$V$6)*($AD$6-$Z$6))</f>
        <v>1</v>
      </c>
      <c r="BO4" s="26">
        <f>BL4*$X$6+BM4*$AB$6+BN4*$AF$6</f>
        <v>247.2</v>
      </c>
      <c r="BQ4" s="159">
        <v>0</v>
      </c>
      <c r="BR4" s="160">
        <v>0</v>
      </c>
      <c r="BS4" s="161">
        <f>((BR4-$Z$7)*(BR4-$AD$7))/(($V$7-$Z$7)*($V$7-$AD$7))</f>
        <v>0</v>
      </c>
      <c r="BT4" s="161">
        <f>((BR4-$V$7)*(BR4-$AD$7))/(($Z$7-$V$7)*($Z$7-$AD$7))</f>
        <v>0</v>
      </c>
      <c r="BU4" s="161">
        <f>((BR4-$V$7)*(BR4-$Z$7))/(($AD$7-$V$7)*($AD$7-$Z$7))</f>
        <v>1</v>
      </c>
      <c r="BV4" s="26">
        <f>BS4*$X$7+BT4*$AB$7+BU4*$AF$7</f>
        <v>162.80000000000001</v>
      </c>
      <c r="BX4" s="159">
        <v>0</v>
      </c>
      <c r="BY4" s="160">
        <v>0</v>
      </c>
      <c r="BZ4" s="161">
        <f>((BY4-$Z$8)*(BY4-$AD$8))/(($V$8-$Z$8)*($V$8-$AD$8))</f>
        <v>0</v>
      </c>
      <c r="CA4" s="161">
        <f>((BY4-$V$8)*(BY4-$AD$8))/(($Z$8-$V$8)*($Z$8-$AD$8))</f>
        <v>0</v>
      </c>
      <c r="CB4" s="161">
        <f>((BY4-$V$8)*(BY4-$Z$8))/(($AD$8-$V$8)*($AD$8-$Z$8))</f>
        <v>1</v>
      </c>
      <c r="CC4" s="26">
        <f>BZ4*$X$8+CA4*$AB$8+CB4*$AF$8</f>
        <v>402.13</v>
      </c>
      <c r="CE4" s="159">
        <v>0</v>
      </c>
      <c r="CF4" s="160">
        <v>0</v>
      </c>
      <c r="CG4" s="161">
        <f>((CF4-$Z$9)*(CF4-$AD$9))/(($V$9-$Z$9)*($V$9-$AD$9))</f>
        <v>0</v>
      </c>
      <c r="CH4" s="161">
        <f>((CF4-$V$9)*(CF4-$AD$9))/(($Z$9-$V$9)*($Z$9-$AD$9))</f>
        <v>0</v>
      </c>
      <c r="CI4" s="161">
        <f>((CF4-$V$9)*(CF4-$Z$9))/(($AD$9-$V$9)*($AD$9-$Z$9))</f>
        <v>1</v>
      </c>
      <c r="CJ4" s="26">
        <f>CG4*$X$9+CH4*$AB$9+CI4*$AF$9</f>
        <v>480</v>
      </c>
      <c r="CL4" s="159">
        <v>0</v>
      </c>
      <c r="CM4" s="160">
        <v>0</v>
      </c>
      <c r="CN4" s="161">
        <f>((CM4-$Z$10)*(CM4-$AD$10))/(($V$10-$Z$10)*($V$10-$AD$10))</f>
        <v>0</v>
      </c>
      <c r="CO4" s="161">
        <f>((CM4-$V$10)*(CM4-$AD$10))/(($Z$10-$V$10)*($Z$10-$AD$10))</f>
        <v>0</v>
      </c>
      <c r="CP4" s="161">
        <f>((CM4-$V$10)*(CM4-$Z$10))/(($AD$10-$V$10)*($AD$10-$Z$10))</f>
        <v>1</v>
      </c>
      <c r="CQ4" s="26">
        <f>CN4*$X$10+CO4*$AB$10+CP4*$AF$10</f>
        <v>556.07000000000005</v>
      </c>
      <c r="CS4" s="159">
        <v>0</v>
      </c>
      <c r="CT4" s="160">
        <v>0</v>
      </c>
      <c r="CU4" s="161">
        <f>((CT4-$Z$11)*(CT4-$AD$11))/(($V$11-$Z$11)*($V$11-$AD$11))</f>
        <v>0</v>
      </c>
      <c r="CV4" s="161">
        <f>((CT4-$V$11)*(CT4-$AD$11))/(($Z$11-$V$11)*($Z$11-$AD$11))</f>
        <v>0</v>
      </c>
      <c r="CW4" s="161">
        <f>((CT4-$V$11)*(CT4-$Z$11))/(($AD$11-$V$11)*($AD$11-$Z$11))</f>
        <v>1</v>
      </c>
      <c r="CX4" s="26">
        <f>CU4*$X$11+CV4*$AB$11+CW4*$AF$11</f>
        <v>631.37</v>
      </c>
      <c r="CZ4" s="159">
        <v>0</v>
      </c>
      <c r="DA4" s="160">
        <v>0</v>
      </c>
      <c r="DB4" s="161">
        <f>((DA4-$Z$12)*(DA4-$AD$12))/(($V$12-$Z$12)*($V$12-$AD$12))</f>
        <v>0</v>
      </c>
      <c r="DC4" s="161">
        <f>((DA4-$V$12)*(DA4-$AD$12))/(($Z$12-$V$12)*($Z$12-$AD$12))</f>
        <v>0</v>
      </c>
      <c r="DD4" s="161">
        <f>((DA4-$V$12)*(DA4-$Z$12))/(($AD$12-$V$12)*($AD$12-$Z$12))</f>
        <v>1</v>
      </c>
      <c r="DE4" s="26">
        <f>DB4*$X$12+DC4*$AB$12+DD4*$AF$12</f>
        <v>326</v>
      </c>
      <c r="DG4" s="159">
        <v>0</v>
      </c>
      <c r="DH4" s="160">
        <v>0</v>
      </c>
      <c r="DI4" s="161">
        <f>((DH4-$Z$13)*(DH4-$AD$13))/(($V$13-$Z$13)*($V$13-$AD$13))</f>
        <v>0</v>
      </c>
      <c r="DJ4" s="161">
        <f>((DH4-$V$13)*(DH4-$AD$13))/(($Z$13-$V$13)*($Z$13-$AD$13))</f>
        <v>0</v>
      </c>
      <c r="DK4" s="161">
        <f>((DH4-$V$13)*(DH4-$Z$13))/(($AD$13-$V$13)*($AD$13-$Z$13))</f>
        <v>1</v>
      </c>
      <c r="DL4" s="26">
        <f>DI4*$X$13+DJ4*$AB$13+DK4*$AF$13</f>
        <v>247.2</v>
      </c>
      <c r="DM4" s="34"/>
      <c r="DN4" s="159">
        <v>0</v>
      </c>
      <c r="DO4" s="160">
        <v>0</v>
      </c>
      <c r="DP4" s="161">
        <f>((DO4-$Z$14)*(DO4-$AD$14))/(($V$14-$Z$14)*($V$14-$AD$14))</f>
        <v>0</v>
      </c>
      <c r="DQ4" s="161">
        <f>((DO4-$V$14)*(DO4-$AD$14))/(($Z$14-$V$14)*($Z$14-$AD$14))</f>
        <v>0</v>
      </c>
      <c r="DR4" s="161">
        <f>((DO4-$V$14)*(DO4-$Z$14))/(($AD$14-$V$14)*($AD$14-$Z$14))</f>
        <v>1</v>
      </c>
      <c r="DS4" s="26">
        <f>DP4*$X$14+DQ4*$AB$14+DR4*$AF$14</f>
        <v>162.80000000000001</v>
      </c>
      <c r="DT4" s="34"/>
      <c r="DU4" s="159">
        <v>0</v>
      </c>
      <c r="DV4" s="160">
        <v>0</v>
      </c>
      <c r="DW4" s="161">
        <f>((DV4-$Z$15)*(DV4-$AD$15))/(($V$15-$Z$15)*($V$15-$AD$15))</f>
        <v>0</v>
      </c>
      <c r="DX4" s="161">
        <f>((DV4-$V$15)*(DV4-$AD$15))/(($Z$15-$V$15)*($Z$15-$AD$15))</f>
        <v>0</v>
      </c>
      <c r="DY4" s="161">
        <f>((DV4-$V$15)*(DV4-$Z$15))/(($AD$15-$V$15)*($AD$15-$Z$15))</f>
        <v>1</v>
      </c>
      <c r="DZ4" s="26">
        <f>DW4*$X$15+DX4*$AB$15+DY4*$AF$15</f>
        <v>402.13</v>
      </c>
      <c r="EA4" s="34"/>
      <c r="EB4" s="159">
        <v>0</v>
      </c>
      <c r="EC4" s="160">
        <v>0</v>
      </c>
      <c r="ED4" s="161">
        <f>((EC4-$Z$16)*(EC4-$AD$16))/(($V$16-$Z$16)*($V$16-$AD$16))</f>
        <v>0</v>
      </c>
      <c r="EE4" s="161">
        <f>((EC4-$V$16)*(EC4-$AD$16))/(($Z$16-$V$16)*($Z$16-$AD$16))</f>
        <v>0</v>
      </c>
      <c r="EF4" s="161">
        <f>((EC4-$V$16)*(EC4-$Z$16))/(($AD$16-$V$16)*($AD$16-$Z$16))</f>
        <v>1</v>
      </c>
      <c r="EG4" s="26">
        <f>ED4*$X$16+EE4*$AB$16+EF4*$AF$16</f>
        <v>480</v>
      </c>
      <c r="EH4" s="34"/>
      <c r="EI4" s="159">
        <v>0</v>
      </c>
      <c r="EJ4" s="160">
        <v>0</v>
      </c>
      <c r="EK4" s="161">
        <f>((EJ4-$Z$17)*(EJ4-$AD$17))/(($V$17-$Z$17)*($V$17-$AD$17))</f>
        <v>0</v>
      </c>
      <c r="EL4" s="161">
        <f>((EJ4-$V$17)*(EJ4-$AD$17))/(($Z$17-$V$17)*($Z$17-$AD$17))</f>
        <v>0</v>
      </c>
      <c r="EM4" s="161">
        <f>((EJ4-$V$17)*(EJ4-$Z$17))/(($AD$17-$V$17)*($AD$17-$Z$17))</f>
        <v>1</v>
      </c>
      <c r="EN4" s="26">
        <f>EK4*$X$17+EL4*$AB$17+EM4*$AF$17</f>
        <v>556.07000000000005</v>
      </c>
      <c r="EP4" s="159">
        <v>0</v>
      </c>
      <c r="EQ4" s="160">
        <v>0</v>
      </c>
      <c r="ER4" s="161">
        <f>((EQ4-$Z$18)*(EQ4-$AD$18))/(($V$18-$Z$18)*($V$18-$AD$18))</f>
        <v>0</v>
      </c>
      <c r="ES4" s="161">
        <f>((EQ4-$V$18)*(EQ4-$AD$18))/(($Z$18-$V$18)*($Z$18-$AD$18))</f>
        <v>0</v>
      </c>
      <c r="ET4" s="161">
        <f>((EQ4-$V$18)*(EQ4-$Z$18))/(($AD$18-$V$18)*($AD$18-$Z$18))</f>
        <v>1</v>
      </c>
      <c r="EU4" s="26">
        <f>ER4*$X$18+ES4*$AB$18+ET4*$AF$18</f>
        <v>631.37</v>
      </c>
      <c r="EW4" s="159">
        <v>0</v>
      </c>
      <c r="EX4" s="160">
        <v>0</v>
      </c>
      <c r="EY4" s="161">
        <f>((EX4-$Z$19)*(EX4-$AD$19))/(($V$19-$Z$19)*($V$19-$AD$19))</f>
        <v>0</v>
      </c>
      <c r="EZ4" s="161">
        <f>((EX4-$V$19)*(EX4-$AD$19))/(($Z$19-$V$19)*($Z$19-$AD$19))</f>
        <v>0</v>
      </c>
      <c r="FA4" s="161">
        <f>((EX4-$V$19)*(EX4-$Z$19))/(($AD$19-$V$19)*($AD$19-$Z$19))</f>
        <v>1</v>
      </c>
      <c r="FB4" s="26">
        <f>EY4*$X$19+EZ4*$AB$19+FA4*$AF$19</f>
        <v>-597.79999999999995</v>
      </c>
      <c r="FD4" s="159">
        <v>0</v>
      </c>
      <c r="FE4" s="160">
        <v>0</v>
      </c>
      <c r="FF4" s="161">
        <f>((FE4-$Z$20)*(FE4-$AD$20))/(($V$20-$Z$20)*($V$20-$AD$20))</f>
        <v>0</v>
      </c>
      <c r="FG4" s="161">
        <f>((FE4-$V$20)*(FE4-$AD$20))/(($Z$20-$V$20)*($Z$20-$AD$20))</f>
        <v>0</v>
      </c>
      <c r="FH4" s="161">
        <f>((FE4-$V$20)*(FE4-$Z$20))/(($AD$20-$V$20)*($AD$20-$Z$20))</f>
        <v>1</v>
      </c>
      <c r="FI4" s="26">
        <f>FF4*$X$20+FG4*$AB$20+FH4*$AF$20</f>
        <v>-651.20000000000005</v>
      </c>
      <c r="FK4" s="159">
        <v>0</v>
      </c>
      <c r="FL4" s="160">
        <v>0</v>
      </c>
      <c r="FM4" s="161">
        <f>((FL4-$Z$21)*(FL4-$AD$21))/(($V$21-$Z$21)*($V$21-$AD$21))</f>
        <v>0</v>
      </c>
      <c r="FN4" s="161">
        <f>((FL4-$V$21)*(FL4-$AD$21))/(($Z$21-$V$21)*($Z$21-$AD$21))</f>
        <v>0</v>
      </c>
      <c r="FO4" s="161">
        <f>((FL4-$V$21)*(FL4-$Z$21))/(($AD$21-$V$21)*($AD$21-$Z$21))</f>
        <v>1</v>
      </c>
      <c r="FP4" s="26">
        <f>FM4*$X$21+FN4*$AB$21+FO4*$AF$21</f>
        <v>-704.4</v>
      </c>
      <c r="FR4" s="159">
        <v>0</v>
      </c>
      <c r="FS4" s="160">
        <v>0</v>
      </c>
      <c r="FT4" s="161">
        <f>((FS4-$Z$22)*(FS4-$AD$22))/(($V$22-$Z$22)*($V$22-$AD$22))</f>
        <v>0</v>
      </c>
      <c r="FU4" s="161">
        <f>((FS4-$V$22)*(FS4-$AD$22))/(($Z$22-$V$22)*($Z$22-$AD$22))</f>
        <v>0</v>
      </c>
      <c r="FV4" s="161">
        <f>((FS4-$V$22)*(FS4-$Z$22))/(($AD$22-$V$22)*($AD$22-$Z$22))</f>
        <v>1</v>
      </c>
      <c r="FW4" s="26">
        <f>FT4*$X$22+FU4*$AB$22+FV4*$AF$22</f>
        <v>-495</v>
      </c>
      <c r="FY4" s="159">
        <v>0</v>
      </c>
      <c r="FZ4" s="160">
        <v>0</v>
      </c>
      <c r="GA4" s="161">
        <f>((FZ4-$Z$23)*(FZ4-$AD$23))/(($V$23-$Z$23)*($V$23-$AD$23))</f>
        <v>0</v>
      </c>
      <c r="GB4" s="161">
        <f>((FZ4-$V$23)*(FZ4-$AD$23))/(($Z$23-$V$23)*($Z$23-$AD$23))</f>
        <v>0</v>
      </c>
      <c r="GC4" s="161">
        <f>((FZ4-$V$23)*(FZ4-$Z$23))/(($AD$23-$V$23)*($AD$23-$Z$23))</f>
        <v>1</v>
      </c>
      <c r="GD4" s="26">
        <f>GA4*$X$23+GB4*$AB$23+GC4*$AF$23</f>
        <v>-391.42</v>
      </c>
      <c r="GF4" s="159">
        <v>0</v>
      </c>
      <c r="GG4" s="160">
        <v>0</v>
      </c>
      <c r="GH4" s="161">
        <f>((GG4-$Z$24)*(GG4-$AD$24))/(($V$24-$Z$24)*($V$24-$AD$24))</f>
        <v>0</v>
      </c>
      <c r="GI4" s="161">
        <f>((GG4-$V$24)*(GG4-$AD$24))/(($Z$24-$V$24)*($Z$24-$AD$24))</f>
        <v>0</v>
      </c>
      <c r="GJ4" s="161">
        <f>((GG4-$V$24)*(GG4-$Z$24))/(($AD$24-$V$24)*($AD$24-$Z$24))</f>
        <v>1</v>
      </c>
      <c r="GK4" s="26">
        <f>GH4*$X$24+GI4*$AB$24+GJ4*$AF$24</f>
        <v>-289.33</v>
      </c>
      <c r="GM4" s="159">
        <v>0</v>
      </c>
      <c r="GN4" s="160">
        <v>0</v>
      </c>
      <c r="GO4" s="161">
        <f>((GN4-$Z$25)*(GN4-$AD$25))/(($V$25-$Z$25)*($V$25-$AD$25))</f>
        <v>0</v>
      </c>
      <c r="GP4" s="161">
        <f>((GN4-$V$25)*(GN4-$AD$25))/(($Z$25-$V$25)*($Z$25-$AD$25))</f>
        <v>0</v>
      </c>
      <c r="GQ4" s="161">
        <f>((GN4-$V$25)*(GN4-$Z$25))/(($AD$25-$V$25)*($AD$25-$Z$25))</f>
        <v>1</v>
      </c>
      <c r="GR4" s="26">
        <f>GO4*$X$25+GP4*$AB$25+GQ4*$AF$25</f>
        <v>-186.91</v>
      </c>
      <c r="GT4" s="159">
        <v>0</v>
      </c>
      <c r="GU4" s="160">
        <v>0</v>
      </c>
      <c r="GV4" s="272" t="s">
        <v>295</v>
      </c>
      <c r="GW4" s="273"/>
      <c r="GX4" s="274"/>
      <c r="GY4" s="26">
        <v>-597.79999999999995</v>
      </c>
      <c r="HA4" s="159">
        <v>0</v>
      </c>
      <c r="HB4" s="160">
        <v>0</v>
      </c>
      <c r="HC4" s="161">
        <f>((HB4-$Z$27)*(HB4-$AD$27))/(($V$27-$Z$27)*($V$27-$AD$27))</f>
        <v>0</v>
      </c>
      <c r="HD4" s="161">
        <f>((HB4-$V$27)*(HB4-$AD$27))/(($Z$27-$V$27)*($Z$27-$AD$27))</f>
        <v>0</v>
      </c>
      <c r="HE4" s="161">
        <f>((HB4-$V$27)*(HB4-$Z$27))/(($AD$27-$V$27)*($AD$27-$Z$27))</f>
        <v>1</v>
      </c>
      <c r="HF4" s="26">
        <f>HC4*$X$27+HD4*$AB$27+HE4*$AF$27</f>
        <v>-651.20000000000005</v>
      </c>
      <c r="HH4" s="159">
        <v>0</v>
      </c>
      <c r="HI4" s="160">
        <v>0</v>
      </c>
      <c r="HJ4" s="161">
        <f>((HI4-$Z$28)*(HI4-$AD$28))/(($V$28-$Z$28)*($V$28-$AD$28))</f>
        <v>0</v>
      </c>
      <c r="HK4" s="161">
        <f>((HI4-$V$28)*(HI4-$AD$28))/(($Z$28-$V$28)*($Z$28-$AD$28))</f>
        <v>0</v>
      </c>
      <c r="HL4" s="161">
        <f>((HI4-$V$28)*(HI4-$Z$28))/(($AD$28-$V$28)*($AD$28-$Z$28))</f>
        <v>1</v>
      </c>
      <c r="HM4" s="26">
        <f>HJ4*$X$28+HK4*$AB$28+HL4*$AF$28</f>
        <v>-704.4</v>
      </c>
      <c r="HO4" s="159">
        <v>0</v>
      </c>
      <c r="HP4" s="160">
        <v>0</v>
      </c>
      <c r="HQ4" s="161">
        <f>((HP4-$Z$29)*(HP4-$AD$29))/(($V$29-$Z$29)*($V$29-$AD$29))</f>
        <v>0</v>
      </c>
      <c r="HR4" s="161">
        <f>((HP4-$V$29)*(HP4-$AD$29))/(($Z$29-$V$29)*($Z$29-$AD$29))</f>
        <v>0</v>
      </c>
      <c r="HS4" s="161">
        <f>((HP4-$V$29)*(HP4-$Z$29))/(($AD$29-$V$29)*($AD$29-$Z$29))</f>
        <v>1</v>
      </c>
      <c r="HT4" s="26">
        <f>HQ4*$X$29+HR4*$AB$29+HS4*$AF$29</f>
        <v>-495</v>
      </c>
      <c r="HV4" s="159">
        <v>0</v>
      </c>
      <c r="HW4" s="160">
        <v>0</v>
      </c>
      <c r="HX4" s="161">
        <f>((HW4-$Z$30)*(HW4-$AD$30))/(($V$30-$Z$30)*($V$30-$AD$30))</f>
        <v>0</v>
      </c>
      <c r="HY4" s="161">
        <f>((HW4-$V$30)*(HW4-$AD$30))/(($Z$30-$V$30)*($Z$30-$AD$30))</f>
        <v>0</v>
      </c>
      <c r="HZ4" s="161">
        <f>((HW4-$V$30)*(HW4-$Z$30))/(($AD$30-$V$30)*($AD$30-$Z$30))</f>
        <v>1</v>
      </c>
      <c r="IA4" s="26">
        <f>HX4*$X$30+HY4*$AB$30+HZ4*$AF$30</f>
        <v>-391.42</v>
      </c>
      <c r="IC4" s="159">
        <v>0</v>
      </c>
      <c r="ID4" s="160">
        <v>0</v>
      </c>
      <c r="IE4" s="272" t="s">
        <v>295</v>
      </c>
      <c r="IF4" s="273"/>
      <c r="IG4" s="274"/>
      <c r="IH4" s="26">
        <v>-289.33</v>
      </c>
      <c r="IJ4" s="159">
        <v>0</v>
      </c>
      <c r="IK4" s="160">
        <v>0</v>
      </c>
      <c r="IL4" s="161">
        <f>((IK4-$Z$32)*(IK4-$AD$32))/(($V$32-$Z$32)*($V$32-$AD$32))</f>
        <v>0</v>
      </c>
      <c r="IM4" s="161">
        <f>((IK4-$V$32)*(IK4-$AD$32))/(($Z$32-$V$32)*($Z$32-$AD$32))</f>
        <v>0</v>
      </c>
      <c r="IN4" s="161">
        <f>((IK4-$V$32)*(IK4-$Z$32))/(($AD$32-$V$32)*($AD$32-$Z$32))</f>
        <v>1</v>
      </c>
      <c r="IO4" s="26">
        <f>IL4*$X$32+IM4*$AB$32+IN4*$AF$32</f>
        <v>-186.91</v>
      </c>
      <c r="IQ4" s="159">
        <v>0</v>
      </c>
      <c r="IR4" s="160">
        <v>0</v>
      </c>
      <c r="IS4" s="161">
        <f>((IR4-$Z$33)*(IR4-$AD$33))/(($V$33-$Z$33)*($V$33-$AD$33))</f>
        <v>0</v>
      </c>
      <c r="IT4" s="161">
        <f>((IR4-$V$33)*(IR4-$AD$33))/(($Z$33-$V$33)*($Z$33-$AD$33))</f>
        <v>0</v>
      </c>
      <c r="IU4" s="161">
        <f>((IR4-$V$33)*(IR4-$Z$33))/(($AD$33-$V$33)*($AD$33-$Z$33))</f>
        <v>1</v>
      </c>
      <c r="IV4" s="26">
        <f>IS4*$X$33+IT4*$AB$33+IU4*$AF$33</f>
        <v>430.92</v>
      </c>
      <c r="IX4" s="159">
        <v>0</v>
      </c>
      <c r="IY4" s="160">
        <v>0</v>
      </c>
      <c r="IZ4" s="161">
        <f>((IY4-$Z$34)*(IY4-$AD$34))/(($V$34-$Z$34)*($V$34-$AD$34))</f>
        <v>0</v>
      </c>
      <c r="JA4" s="161">
        <f>((IY4-$V$34)*(IY4-$AD$34))/(($Z$34-$V$34)*($Z$34-$AD$34))</f>
        <v>0</v>
      </c>
      <c r="JB4" s="161">
        <f>((IY4-$V$34)*(IY4-$Z$34))/(($AD$34-$V$34)*($AD$34-$Z$34))</f>
        <v>1</v>
      </c>
      <c r="JC4" s="26">
        <f>IZ4*$X$34+JA4*$AB$34+JB4*$AF$34</f>
        <v>361.26</v>
      </c>
      <c r="JE4" s="159">
        <v>0</v>
      </c>
      <c r="JF4" s="160">
        <v>0</v>
      </c>
      <c r="JG4" s="161">
        <f>((JF4-$Z$35)*(JF4-$AD$35))/(($V$35-$Z$35)*($V$35-$AD$35))</f>
        <v>0</v>
      </c>
      <c r="JH4" s="161">
        <f>((JF4-$V$35)*(JF4-$AD$35))/(($Z$35-$V$35)*($Z$35-$AD$35))</f>
        <v>0</v>
      </c>
      <c r="JI4" s="161">
        <f>((JF4-$V$35)*(JF4-$Z$35))/(($AD$35-$V$35)*($AD$35-$Z$35))</f>
        <v>1</v>
      </c>
      <c r="JJ4" s="26">
        <f>JG4*$X$35+JH4*$AB$35+JI4*$AF$35</f>
        <v>288.54000000000002</v>
      </c>
      <c r="JL4" s="159">
        <v>0</v>
      </c>
      <c r="JM4" s="160">
        <v>0</v>
      </c>
      <c r="JN4" s="161">
        <f>((JM4-$Z$36)*(JM4-$AD$36))/(($V$36-$Z$36)*($V$36-$AD$36))</f>
        <v>0</v>
      </c>
      <c r="JO4" s="161">
        <f>((JM4-$V$36)*(JM4-$AD$36))/(($Z$36-$V$36)*($Z$36-$AD$36))</f>
        <v>0</v>
      </c>
      <c r="JP4" s="161">
        <f>((JM4-$V$36)*(JM4-$Z$36))/(($AD$36-$V$36)*($AD$36-$Z$36))</f>
        <v>1</v>
      </c>
      <c r="JQ4" s="26">
        <f>JN4*$X$36+JO4*$AB$36+JP4*$AF$36</f>
        <v>496.8</v>
      </c>
      <c r="JS4" s="159">
        <v>0</v>
      </c>
      <c r="JT4" s="160">
        <v>0</v>
      </c>
      <c r="JU4" s="161">
        <f>((JT4-$Z$37)*(JT4-$AD$37))/(($V$37-$Z$37)*($V$37-$AD$37))</f>
        <v>0</v>
      </c>
      <c r="JV4" s="161">
        <f>((JT4-$V$37)*(JT4-$AD$37))/(($Z$37-$V$37)*($Z$37-$AD$37))</f>
        <v>0</v>
      </c>
      <c r="JW4" s="161">
        <f>((JT4-$V$37)*(JT4-$Z$37))/(($AD$37-$V$37)*($AD$37-$Z$37))</f>
        <v>1</v>
      </c>
      <c r="JX4" s="26">
        <f>JU4*$X$37+JV4*$AB$37+JW4*$AF$37</f>
        <v>564.48</v>
      </c>
      <c r="JZ4" s="159">
        <v>0</v>
      </c>
      <c r="KA4" s="160">
        <v>0</v>
      </c>
      <c r="KB4" s="161">
        <f>((KA4-$Z$38)*(KA4-$AD$38))/(($V$38-$Z$38)*($V$38-$AD$38))</f>
        <v>0</v>
      </c>
      <c r="KC4" s="161">
        <f>((KA4-$V$38)*(KA4-$AD$38))/(($Z$38-$V$38)*($Z$38-$AD$38))</f>
        <v>0</v>
      </c>
      <c r="KD4" s="161">
        <f>((KA4-$V$38)*(KA4-$Z$38))/(($AD$38-$V$38)*($AD$38-$Z$38))</f>
        <v>1</v>
      </c>
      <c r="KE4" s="26">
        <f>KB4*$X$38+KC4*$AB$38+KD4*$AF$38</f>
        <v>632.61</v>
      </c>
      <c r="KG4" s="159">
        <v>0</v>
      </c>
      <c r="KH4" s="160">
        <v>0</v>
      </c>
      <c r="KI4" s="161">
        <f>((KH4-$Z$39)*(KH4-$AD$39))/(($V$39-$Z$39)*($V$39-$AD$39))</f>
        <v>0</v>
      </c>
      <c r="KJ4" s="161">
        <f>((KH4-$V$39)*(KH4-$AD$39))/(($Z$39-$V$39)*($Z$39-$AD$39))</f>
        <v>0</v>
      </c>
      <c r="KK4" s="161">
        <f>((KH4-$V$39)*(KH4-$Z$39))/(($AD$39-$V$39)*($AD$39-$Z$39))</f>
        <v>1</v>
      </c>
      <c r="KL4" s="26">
        <f>KI4*$X$39+KJ4*$AB$39+KK4*$AF$39</f>
        <v>699.3</v>
      </c>
      <c r="KN4" s="159">
        <v>0</v>
      </c>
      <c r="KO4" s="160">
        <v>0</v>
      </c>
      <c r="KP4" s="161">
        <f>((KO4-$Z$40)*(KO4-$AD$40))/(($V$40-$Z$40)*($V$40-$AD$40))</f>
        <v>0</v>
      </c>
      <c r="KQ4" s="161">
        <f>((KO4-$V$40)*(KO4-$AD$40))/(($Z$40-$V$40)*($Z$40-$AD$40))</f>
        <v>0</v>
      </c>
      <c r="KR4" s="161">
        <f>((KO4-$V$40)*(KO4-$Z$40))/(($AD$40-$V$40)*($AD$40-$Z$40))</f>
        <v>1</v>
      </c>
      <c r="KS4" s="26">
        <f>KP4*$X$40+KQ4*$AB$40+KR4*$AF$40</f>
        <v>430.92</v>
      </c>
      <c r="KU4" s="159">
        <v>0</v>
      </c>
      <c r="KV4" s="160">
        <v>0</v>
      </c>
      <c r="KW4" s="161">
        <f>((KV4-$Z$41)*(KV4-$AD$41))/(($V$41-$Z$41)*($V$41-$AD$41))</f>
        <v>0</v>
      </c>
      <c r="KX4" s="161">
        <f>((KV4-$V$41)*(KV4-$AD$41))/(($Z$41-$V$41)*($Z$41-$AD$41))</f>
        <v>0</v>
      </c>
      <c r="KY4" s="161">
        <f>((KV4-$V$41)*(KV4-$Z$41))/(($AD$41-$V$41)*($AD$41-$Z$41))</f>
        <v>1</v>
      </c>
      <c r="KZ4" s="26">
        <f>KW4*$X$41+KX4*$AB$41+KY4*$AF$41</f>
        <v>361.26</v>
      </c>
      <c r="LB4" s="159">
        <v>0</v>
      </c>
      <c r="LC4" s="160">
        <v>0</v>
      </c>
      <c r="LD4" s="161">
        <f>((LC4-$Z$42)*(LC4-$AD$42))/(($V$42-$Z$42)*($V$42-$AD$42))</f>
        <v>0</v>
      </c>
      <c r="LE4" s="161">
        <f>((LC4-$V$42)*(LC4-$AD$42))/(($Z$42-$V$42)*($Z$42-$AD$42))</f>
        <v>0</v>
      </c>
      <c r="LF4" s="161">
        <f>((LC4-$V$42)*(LC4-$Z$42))/(($AD$42-$V$42)*($AD$42-$Z$42))</f>
        <v>1</v>
      </c>
      <c r="LG4" s="26">
        <f>LD4*$X$42+LE4*$AB$42+LF4*$AF$42</f>
        <v>288.54000000000002</v>
      </c>
      <c r="LI4" s="159">
        <v>0</v>
      </c>
      <c r="LJ4" s="160">
        <v>0</v>
      </c>
      <c r="LK4" s="161">
        <f>((LJ4-$Z$43)*(LJ4-$AD$43))/(($V$43-$Z$43)*($V$43-$AD$43))</f>
        <v>0</v>
      </c>
      <c r="LL4" s="161">
        <f>((LJ4-$V$43)*(LJ4-$AD$43))/(($Z$43-$V$43)*($Z$43-$AD$43))</f>
        <v>0</v>
      </c>
      <c r="LM4" s="161">
        <f>((LJ4-$V$43)*(LJ4-$Z$43))/(($AD$43-$V$43)*($AD$43-$Z$43))</f>
        <v>1</v>
      </c>
      <c r="LN4" s="26">
        <f>LK4*$X$43+LL4*$AB$43+LM4*$AF$43</f>
        <v>496.8</v>
      </c>
      <c r="LP4" s="159">
        <v>0</v>
      </c>
      <c r="LQ4" s="160">
        <v>0</v>
      </c>
      <c r="LR4" s="161">
        <f>((LQ4-$Z$44)*(LQ4-$AD$44))/(($V$44-$Z$44)*($V$44-$AD$44))</f>
        <v>0</v>
      </c>
      <c r="LS4" s="161">
        <f>((LQ4-$V$44)*(LQ4-$AD$44))/(($Z$44-$V$44)*($Z$44-$AD$44))</f>
        <v>0</v>
      </c>
      <c r="LT4" s="161">
        <f>((LQ4-$V$44)*(LQ4-$Z$44))/(($AD$44-$V$44)*($AD$44-$Z$44))</f>
        <v>1</v>
      </c>
      <c r="LU4" s="26">
        <f>LR4*$X$44+LS4*$AB$44+LT4*$AF$44</f>
        <v>564.48</v>
      </c>
      <c r="LW4" s="159">
        <v>0</v>
      </c>
      <c r="LX4" s="160">
        <v>0</v>
      </c>
      <c r="LY4" s="161">
        <f>((LX4-$Z$45)*(LX4-$AD$45))/(($V$45-$Z$45)*($V$45-$AD$45))</f>
        <v>0</v>
      </c>
      <c r="LZ4" s="161">
        <f>((LX4-$V$45)*(LX4-$AD$45))/(($Z$45-$V$45)*($Z$45-$AD$45))</f>
        <v>0</v>
      </c>
      <c r="MA4" s="161">
        <f>((LX4-$V$45)*(LX4-$Z$45))/(($AD$45-$V$45)*($AD$45-$Z$45))</f>
        <v>1</v>
      </c>
      <c r="MB4" s="26">
        <f>LY4*$X$45+LZ4*$AB$45+MA4*$AF$45</f>
        <v>632.61</v>
      </c>
      <c r="MD4" s="159">
        <v>0</v>
      </c>
      <c r="ME4" s="160">
        <v>0</v>
      </c>
      <c r="MF4" s="161">
        <f>((ME4-$Z$46)*(ME4-$AD$46))/(($V$46-$Z$46)*($V$46-$AD$46))</f>
        <v>0</v>
      </c>
      <c r="MG4" s="161">
        <f>((ME4-$V$46)*(ME4-$AD$46))/(($Z$46-$V$46)*($Z$46-$AD$46))</f>
        <v>0</v>
      </c>
      <c r="MH4" s="161">
        <f>((ME4-$V$46)*(ME4-$Z$46))/(($AD$46-$V$46)*($AD$46-$Z$46))</f>
        <v>1</v>
      </c>
      <c r="MI4" s="26">
        <f>MF4*$X$46+MG4*$AB$46+MH4*$AF$46</f>
        <v>699.3</v>
      </c>
      <c r="MK4" s="159">
        <v>0</v>
      </c>
      <c r="ML4" s="160">
        <v>0</v>
      </c>
      <c r="MM4" s="161">
        <f>((ML4-$Z$47)*(ML4-$AD$47))/(($V$47-$Z$47)*($V$47-$AD$47))</f>
        <v>0</v>
      </c>
      <c r="MN4" s="161">
        <f>((ML4-$V$47)*(ML4-$AD$47))/(($Z$47-$V$47)*($Z$47-$AD$47))</f>
        <v>0</v>
      </c>
      <c r="MO4" s="161">
        <f>((ML4-$V$47)*(ML4-$Z$47))/(($AD$47-$V$47)*($AD$47-$Z$47))</f>
        <v>1</v>
      </c>
      <c r="MP4" s="26">
        <f>MM4*$X$47+MN4*$AB$47+MO4*$AF$47</f>
        <v>-723.49</v>
      </c>
      <c r="MR4" s="159">
        <v>0</v>
      </c>
      <c r="MS4" s="160">
        <v>0</v>
      </c>
      <c r="MT4" s="161">
        <f>((MS4-$Z$48)*(MS4-$AD$48))/(($V$48-$Z$48)*($V$48-$AD$48))</f>
        <v>0</v>
      </c>
      <c r="MU4" s="161">
        <f>((MS4-$V$48)*(MS4-$AD$48))/(($Z$48-$V$48)*($Z$48-$AD$48))</f>
        <v>0</v>
      </c>
      <c r="MV4" s="161">
        <f>((MS4-$V$48)*(MS4-$Z$48))/(($AD$48-$V$48)*($AD$48-$Z$48))</f>
        <v>1</v>
      </c>
      <c r="MW4" s="26">
        <f>MT4*$X$48+MU4*$AB$48+MV4*$AF$48</f>
        <v>-826.17</v>
      </c>
      <c r="MY4" s="159">
        <v>0</v>
      </c>
      <c r="MZ4" s="160">
        <v>0</v>
      </c>
      <c r="NA4" s="161">
        <f>((MZ4-$Z$49)*(MZ4-$AD$49))/(($V$49-$Z$49)*($V$49-$AD$49))</f>
        <v>0</v>
      </c>
      <c r="NB4" s="161">
        <f>((MZ4-$V$49)*(MZ4-$AD$49))/(($Z$49-$V$49)*($Z$49-$AD$49))</f>
        <v>0</v>
      </c>
      <c r="NC4" s="161">
        <f>((MZ4-$V$49)*(MZ4-$Z$49))/(($AD$49-$V$49)*($AD$49-$Z$49))</f>
        <v>1</v>
      </c>
      <c r="ND4" s="26">
        <f>NA4*$X$49+NB4*$AB$49+NC4*$AF$49</f>
        <v>-929.25</v>
      </c>
      <c r="NF4" s="159">
        <v>0</v>
      </c>
      <c r="NG4" s="160">
        <v>0</v>
      </c>
      <c r="NH4" s="161">
        <f>((NG4-$Z$50)*(NG4-$AD$50))/(($V$50-$Z$50)*($V$50-$AD$50))</f>
        <v>0</v>
      </c>
      <c r="NI4" s="161">
        <f>((NG4-$V$50)*(NG4-$AD$50))/(($Z$50-$V$50)*($Z$50-$AD$50))</f>
        <v>0</v>
      </c>
      <c r="NJ4" s="161">
        <f>((NG4-$V$50)*(NG4-$Z$50))/(($AD$50-$V$50)*($AD$50-$Z$50))</f>
        <v>1</v>
      </c>
      <c r="NK4" s="26">
        <f>NH4*$X$50+NI4*$AB$50+NJ4*$AF$50</f>
        <v>-615.66999999999996</v>
      </c>
      <c r="NM4" s="159">
        <v>0</v>
      </c>
      <c r="NN4" s="160">
        <v>0</v>
      </c>
      <c r="NO4" s="161">
        <f>((NN4-$Z$51)*(NN4-$AD$51))/(($V$51-$Z$51)*($V$51-$AD$51))</f>
        <v>0</v>
      </c>
      <c r="NP4" s="161">
        <f>((NN4-$V$51)*(NN4-$AD$51))/(($Z$51-$V$51)*($Z$51-$AD$51))</f>
        <v>0</v>
      </c>
      <c r="NQ4" s="161">
        <f>((NN4-$V$51)*(NN4-$Z$51))/(($AD$51-$V$51)*($AD$51-$Z$51))</f>
        <v>1</v>
      </c>
      <c r="NR4" s="26">
        <f>NO4*$X$51+NP4*$AB$51+NQ4*$AF$51</f>
        <v>-514.41</v>
      </c>
      <c r="NT4" s="159">
        <v>0</v>
      </c>
      <c r="NU4" s="160">
        <v>0</v>
      </c>
      <c r="NV4" s="161">
        <f>((NU4-$Z$52)*(NU4-$AD$52))/(($V$52-$Z$52)*($V$52-$AD$52))</f>
        <v>0</v>
      </c>
      <c r="NW4" s="161">
        <f>((NU4-$V$52)*(NU4-$AD$52))/(($Z$52-$V$52)*($Z$52-$AD$52))</f>
        <v>0</v>
      </c>
      <c r="NX4" s="161">
        <f>((NU4-$V$52)*(NU4-$Z$52))/(($AD$52-$V$52)*($AD$52-$Z$52))</f>
        <v>1</v>
      </c>
      <c r="NY4" s="26">
        <f>NV4*$X$52+NW4*$AB$52+NX4*$AF$52</f>
        <v>-407.33</v>
      </c>
      <c r="OA4" s="159">
        <v>0</v>
      </c>
      <c r="OB4" s="160">
        <v>0</v>
      </c>
      <c r="OC4" s="161">
        <f>((OB4-$Z$53)*(OB4-$AD$53))/(($V$53-$Z$53)*($V$53-$AD$53))</f>
        <v>0</v>
      </c>
      <c r="OD4" s="161">
        <f>((OB4-$V$53)*(OB4-$AD$53))/(($Z$53-$V$53)*($Z$53-$AD$53))</f>
        <v>0</v>
      </c>
      <c r="OE4" s="161">
        <f>((OB4-$V$53)*(OB4-$Z$53))/(($AD$53-$V$53)*($AD$53-$Z$53))</f>
        <v>1</v>
      </c>
      <c r="OF4" s="26">
        <f>OC4*$X$53+OD4*$AB$53+OE4*$AF$53</f>
        <v>-301.45999999999998</v>
      </c>
      <c r="OH4" s="159">
        <v>0</v>
      </c>
      <c r="OI4" s="160">
        <v>0</v>
      </c>
      <c r="OJ4" s="161">
        <f>((OI4-$Z$54)*(OI4-$AD$54))/(($V$54-$Z$54)*($V$54-$AD$54))</f>
        <v>0</v>
      </c>
      <c r="OK4" s="161">
        <f>((OI4-$V$54)*(OI4-$AD$54))/(($Z$54-$V$54)*($Z$54-$AD$54))</f>
        <v>0</v>
      </c>
      <c r="OL4" s="161">
        <f>((OI4-$V$54)*(OI4-$Z$54))/(($AD$54-$V$54)*($AD$54-$Z$54))</f>
        <v>1</v>
      </c>
      <c r="OM4" s="26">
        <f>OJ4*$X$54+OK4*$AB$54+OL4*$AF$54</f>
        <v>-723.49</v>
      </c>
      <c r="OO4" s="159">
        <v>0</v>
      </c>
      <c r="OP4" s="160">
        <v>0</v>
      </c>
      <c r="OQ4" s="161">
        <f>((OP4-$Z$55)*(OP4-$AD$55))/(($V$55-$Z$55)*($V$55-$AD$55))</f>
        <v>0</v>
      </c>
      <c r="OR4" s="161">
        <f>((OP4-$V$55)*(OP4-$AD$55))/(($Z$55-$V$55)*($Z$55-$AD$55))</f>
        <v>0</v>
      </c>
      <c r="OS4" s="161">
        <f>((OP4-$V$55)*(OP4-$Z$55))/(($AD$55-$V$55)*($AD$55-$Z$55))</f>
        <v>1</v>
      </c>
      <c r="OT4" s="26">
        <f>OQ4*$X$55+OR4*$AB$55+OS4*$AF$55</f>
        <v>-826.17</v>
      </c>
      <c r="OV4" s="159">
        <v>0</v>
      </c>
      <c r="OW4" s="160">
        <v>0</v>
      </c>
      <c r="OX4" s="161">
        <f>((OW4-$Z$56)*(OW4-$AD$56))/(($V$56-$Z$56)*($V$56-$AD$56))</f>
        <v>0</v>
      </c>
      <c r="OY4" s="161">
        <f>((OW4-$V$56)*(OW4-$AD$56))/(($Z$56-$V$56)*($Z$56-$AD$56))</f>
        <v>0</v>
      </c>
      <c r="OZ4" s="161">
        <f>((OW4-$V$56)*(OW4-$Z$56))/(($AD$56-$V$56)*($AD$56-$Z$56))</f>
        <v>1</v>
      </c>
      <c r="PA4" s="26">
        <f>OX4*$X$56+OY4*$AB$56+OZ4*$AF$56</f>
        <v>-929.25</v>
      </c>
      <c r="PC4" s="159">
        <v>0</v>
      </c>
      <c r="PD4" s="160">
        <v>0</v>
      </c>
      <c r="PE4" s="161">
        <f>((PD4-$Z$57)*(PD4-$AD$57))/(($V$57-$Z$57)*($V$57-$AD$57))</f>
        <v>0</v>
      </c>
      <c r="PF4" s="161">
        <f>((PD4-$V$57)*(PD4-$AD$57))/(($Z$57-$V$57)*($Z$57-$AD$57))</f>
        <v>0</v>
      </c>
      <c r="PG4" s="161">
        <f>((PD4-$V$57)*(PD4-$Z$57))/(($AD$57-$V$57)*($AD$57-$Z$57))</f>
        <v>1</v>
      </c>
      <c r="PH4" s="26">
        <f>PE4*$X$57+PF4*$AB$57+PG4*$AF$57</f>
        <v>-615.66999999999996</v>
      </c>
      <c r="PJ4" s="159">
        <v>0</v>
      </c>
      <c r="PK4" s="160">
        <v>0</v>
      </c>
      <c r="PL4" s="161">
        <f>((PK4-$Z$58)*(PK4-$AD$58))/(($V$58-$Z$58)*($V$58-$AD$58))</f>
        <v>0</v>
      </c>
      <c r="PM4" s="161">
        <f>((PK4-$V$58)*(PK4-$AD$58))/(($Z$58-$V$58)*($Z$58-$AD$58))</f>
        <v>0</v>
      </c>
      <c r="PN4" s="161">
        <f>((PK4-$V$58)*(PK4-$Z$58))/(($AD$58-$V$58)*($AD$58-$Z$58))</f>
        <v>1</v>
      </c>
      <c r="PO4" s="26">
        <f>PL4*$X$58+PM4*$AB$58+PN4*$AF$58</f>
        <v>-514.41</v>
      </c>
      <c r="PQ4" s="159">
        <v>0</v>
      </c>
      <c r="PR4" s="160">
        <v>0</v>
      </c>
      <c r="PS4" s="161">
        <f>((PR4-$Z$59)*(PR4-$AD$59))/(($V$59-$Z$59)*($V$59-$AD$59))</f>
        <v>0</v>
      </c>
      <c r="PT4" s="161">
        <f>((PR4-$V$59)*(PR4-$AD$59))/(($Z$59-$V$59)*($Z$59-$AD$59))</f>
        <v>0</v>
      </c>
      <c r="PU4" s="161">
        <f>((PR4-$V$59)*(PR4-$Z$59))/(($AD$59-$V$59)*($AD$59-$Z$59))</f>
        <v>1</v>
      </c>
      <c r="PV4" s="26">
        <f>PS4*$X$59+PT4*$AB$59+PU4*$AF$59</f>
        <v>-407.33</v>
      </c>
      <c r="PX4" s="159">
        <v>0</v>
      </c>
      <c r="PY4" s="160">
        <v>0</v>
      </c>
      <c r="PZ4" s="161">
        <f>((PY4-$Z$60)*(PY4-$AD$60))/(($V$60-$Z$60)*($V$60-$AD$60))</f>
        <v>0</v>
      </c>
      <c r="QA4" s="161">
        <f>((PY4-$V$60)*(PY4-$AD$60))/(($Z$60-$V$60)*($Z$60-$AD$60))</f>
        <v>0</v>
      </c>
      <c r="QB4" s="161">
        <f>((PY4-$V$60)*(PY4-$Z$60))/(($AD$60-$V$60)*($AD$60-$Z$60))</f>
        <v>1</v>
      </c>
      <c r="QC4" s="26">
        <f>PZ4*$X$60+QA4*$AB$60+QB4*$AF$60</f>
        <v>-301.45999999999998</v>
      </c>
      <c r="QE4" s="159">
        <v>2</v>
      </c>
      <c r="QF4" s="162">
        <v>1</v>
      </c>
      <c r="QG4" s="296" t="s">
        <v>13</v>
      </c>
      <c r="QH4" s="12">
        <v>60</v>
      </c>
      <c r="QI4" s="161">
        <f>(($F$13-$Z$5)*($F$13-$AD$5))/(($V$5-$Z$5)*($V$5-$AD$5))</f>
        <v>0</v>
      </c>
      <c r="QJ4" s="161">
        <f>(($F$13-$V$5)*($F$13-$AD$5))/(($Z$5-$V$5)*($Z$5-$AD$5))</f>
        <v>0</v>
      </c>
      <c r="QK4" s="161">
        <f>(($F$13-$V$5)*($F$13-$Z$5))/(($AD$5-$V$5)*($AD$5-$Z$5))</f>
        <v>1</v>
      </c>
      <c r="QL4" s="92">
        <f>QI4*$X$5+QJ4*$AB$5+QK4*$AF$5</f>
        <v>326</v>
      </c>
      <c r="QM4" s="12">
        <f>$V$5</f>
        <v>458.5</v>
      </c>
      <c r="QN4" s="12">
        <f>$AF$5</f>
        <v>326</v>
      </c>
      <c r="QO4" s="163">
        <f>ABS($F$14/QL4)</f>
        <v>0</v>
      </c>
      <c r="QP4" s="34"/>
      <c r="QQ4" s="159">
        <v>2</v>
      </c>
      <c r="QR4" s="162">
        <v>1</v>
      </c>
      <c r="QS4" s="296" t="s">
        <v>13</v>
      </c>
      <c r="QT4" s="12">
        <v>60</v>
      </c>
      <c r="QU4" s="161">
        <f>(($F$13-$AT$5)*($F$13-$AX$5))/(($AP$5-$AT$5)*($AP$5-$AX$5))</f>
        <v>0</v>
      </c>
      <c r="QV4" s="161">
        <f>(($F$13-$AP$5)*($F$13-$AX$5))/(($AT$5-$AP$5)*($AT$5-$AX$5))</f>
        <v>0</v>
      </c>
      <c r="QW4" s="161">
        <f>(($F$13-$AP$5)*($F$13-$AT$5))/(($AX$5-$AP$5)*($AX$5-$AT$5))</f>
        <v>1</v>
      </c>
      <c r="QX4" s="92">
        <f>QU4*$AR$5+QV4*$AV$5+QW4*$AZ$5</f>
        <v>297.12</v>
      </c>
      <c r="QY4" s="16">
        <f>$AP$5</f>
        <v>163.95</v>
      </c>
      <c r="QZ4" s="16">
        <f>$AZ$5</f>
        <v>297.12</v>
      </c>
      <c r="RA4" s="163">
        <f>ABS($F$14/QX4)</f>
        <v>0</v>
      </c>
      <c r="RC4" s="91" t="s">
        <v>296</v>
      </c>
    </row>
    <row r="5" spans="1:473" ht="15.75" customHeight="1">
      <c r="B5" s="90"/>
      <c r="C5" s="87"/>
      <c r="D5" s="87"/>
      <c r="E5" s="144" t="s">
        <v>297</v>
      </c>
      <c r="F5" s="326"/>
      <c r="G5" s="327"/>
      <c r="H5" s="327"/>
      <c r="I5" s="327"/>
      <c r="J5" s="327"/>
      <c r="K5" s="327"/>
      <c r="L5" s="335"/>
      <c r="M5" s="344"/>
      <c r="O5" s="159">
        <v>1</v>
      </c>
      <c r="P5" s="164" t="s">
        <v>88</v>
      </c>
      <c r="Q5" s="164" t="s">
        <v>298</v>
      </c>
      <c r="R5" s="12">
        <v>60</v>
      </c>
      <c r="S5" s="164" t="s">
        <v>299</v>
      </c>
      <c r="T5" s="162">
        <v>0</v>
      </c>
      <c r="U5" s="8" t="s">
        <v>71</v>
      </c>
      <c r="V5" s="101">
        <f>Gooseneck!$M$5</f>
        <v>458.5</v>
      </c>
      <c r="W5" s="111" t="s">
        <v>72</v>
      </c>
      <c r="X5" s="101">
        <v>0</v>
      </c>
      <c r="Y5" s="111" t="s">
        <v>72</v>
      </c>
      <c r="Z5" s="101">
        <f>Gooseneck!$M$11</f>
        <v>229.25</v>
      </c>
      <c r="AA5" s="111" t="s">
        <v>72</v>
      </c>
      <c r="AB5" s="101">
        <f>Gooseneck!$O$11</f>
        <v>476.94</v>
      </c>
      <c r="AC5" s="111" t="s">
        <v>72</v>
      </c>
      <c r="AD5" s="101">
        <v>0</v>
      </c>
      <c r="AE5" s="111" t="s">
        <v>72</v>
      </c>
      <c r="AF5" s="101">
        <f>Gooseneck!$O$8</f>
        <v>326</v>
      </c>
      <c r="AG5" s="165" t="s">
        <v>72</v>
      </c>
      <c r="AH5" s="166"/>
      <c r="AI5" s="159">
        <v>1</v>
      </c>
      <c r="AJ5" s="164" t="s">
        <v>88</v>
      </c>
      <c r="AK5" s="164" t="s">
        <v>298</v>
      </c>
      <c r="AL5" s="12">
        <v>60</v>
      </c>
      <c r="AM5" s="164" t="s">
        <v>299</v>
      </c>
      <c r="AN5" s="162">
        <v>0</v>
      </c>
      <c r="AO5" s="8" t="s">
        <v>71</v>
      </c>
      <c r="AP5" s="101">
        <f>'Conector@5500 psi'!$M$5</f>
        <v>163.95</v>
      </c>
      <c r="AQ5" s="111" t="s">
        <v>72</v>
      </c>
      <c r="AR5" s="101">
        <v>0</v>
      </c>
      <c r="AS5" s="111" t="s">
        <v>72</v>
      </c>
      <c r="AT5" s="101">
        <f>'Conector@5500 psi'!$M$11</f>
        <v>81.974999999999994</v>
      </c>
      <c r="AU5" s="111" t="s">
        <v>72</v>
      </c>
      <c r="AV5" s="101">
        <f>'Conector@5500 psi'!$O$11</f>
        <v>564.54</v>
      </c>
      <c r="AW5" s="111" t="s">
        <v>72</v>
      </c>
      <c r="AX5" s="101">
        <v>0</v>
      </c>
      <c r="AY5" s="111" t="s">
        <v>72</v>
      </c>
      <c r="AZ5" s="101">
        <f>'Conector@5500 psi'!$O$8</f>
        <v>297.12</v>
      </c>
      <c r="BA5" s="165" t="s">
        <v>72</v>
      </c>
      <c r="BC5" s="159">
        <v>1</v>
      </c>
      <c r="BD5" s="160">
        <f>($V$5/($BC$24-BC4))</f>
        <v>22.925000000000001</v>
      </c>
      <c r="BE5" s="161">
        <f t="shared" ref="BE5:BE24" si="0">((BD5-$Z$5)*(BD5-$AD$5))/(($V$5-$Z$5)*($V$5-$AD$5))</f>
        <v>-4.4999999999999998E-2</v>
      </c>
      <c r="BF5" s="161">
        <f t="shared" ref="BF5:BF24" si="1">((BD5-$V$5)*(BD5-$AD$5))/(($Z$5-$V$5)*($Z$5-$AD$5))</f>
        <v>0.19</v>
      </c>
      <c r="BG5" s="161">
        <f t="shared" ref="BG5:BG24" si="2">((BD5-$V$5)*(BD5-$Z$5))/(($AD$5-$V$5)*($AD$5-$Z$5))</f>
        <v>0.85499999999999998</v>
      </c>
      <c r="BH5" s="26">
        <f t="shared" ref="BH5:BH24" si="3">BE5*$X$5+BF5*$AB$5+BG5*$AF$5</f>
        <v>369.34860000000003</v>
      </c>
      <c r="BJ5" s="159">
        <v>1</v>
      </c>
      <c r="BK5" s="160">
        <f>($V$6/($BJ$24-BJ4))</f>
        <v>25.521000000000001</v>
      </c>
      <c r="BL5" s="161">
        <f t="shared" ref="BL5:BL24" si="4">((BK5-$Z$6)*(BK5-$AD$6))/(($V$6-$Z$6)*($V$6-$AD$6))</f>
        <v>-4.4999999999999998E-2</v>
      </c>
      <c r="BM5" s="161">
        <f t="shared" ref="BM5:BM24" si="5">((BK5-$V$6)*(BK5-$AD$6))/(($Z$6-$V$6)*($Z$6-$AD$6))</f>
        <v>0.19</v>
      </c>
      <c r="BN5" s="161">
        <f t="shared" ref="BN5:BN24" si="6">((BK5-$V$6)*(BK5-$Z$6))/(($AD$6-$V$6)*($AD$6-$Z$6))</f>
        <v>0.85500000000000009</v>
      </c>
      <c r="BO5" s="26">
        <f t="shared" ref="BO5:BO24" si="7">BL5*$X$6+BM5*$AB$6+BN5*$AF$6</f>
        <v>290.63730000000004</v>
      </c>
      <c r="BQ5" s="159">
        <v>1</v>
      </c>
      <c r="BR5" s="160">
        <f>($V$7/($BQ$24-BQ4))</f>
        <v>28.133499999999998</v>
      </c>
      <c r="BS5" s="161">
        <f t="shared" ref="BS5:BS24" si="8">((BR5-$Z$7)*(BR5-$AD$7))/(($V$7-$Z$7)*($V$7-$AD$7))</f>
        <v>-4.4999999999999991E-2</v>
      </c>
      <c r="BT5" s="161">
        <f t="shared" ref="BT5:BT24" si="9">((BR5-$V$7)*(BR5-$AD$7))/(($Z$7-$V$7)*($Z$7-$AD$7))</f>
        <v>0.18999999999999997</v>
      </c>
      <c r="BU5" s="161">
        <f t="shared" ref="BU5:BU24" si="10">((BR5-$V$7)*(BR5-$Z$7))/(($AD$7-$V$7)*($AD$7-$Z$7))</f>
        <v>0.85499999999999987</v>
      </c>
      <c r="BV5" s="26">
        <f t="shared" ref="BV5:BV24" si="11">BS5*$X$7+BT5*$AB$7+BU5*$AF$7</f>
        <v>207.80489999999998</v>
      </c>
      <c r="BX5" s="159">
        <v>1</v>
      </c>
      <c r="BY5" s="160">
        <f>($V$8/($BX$24-BX4))</f>
        <v>20.333500000000001</v>
      </c>
      <c r="BZ5" s="161">
        <f t="shared" ref="BZ5:BZ24" si="12">((BY5-$Z$8)*(BY5-$AD$8))/(($V$8-$Z$8)*($V$8-$AD$8))</f>
        <v>-4.4999999999999998E-2</v>
      </c>
      <c r="CA5" s="161">
        <f t="shared" ref="CA5:CA24" si="13">((BY5-$V$8)*(BY5-$AD$8))/(($Z$8-$V$8)*($Z$8-$AD$8))</f>
        <v>0.18999999999999997</v>
      </c>
      <c r="CB5" s="161">
        <f t="shared" ref="CB5:CB24" si="14">((BY5-$V$8)*(BY5-$Z$8))/(($AD$8-$V$8)*($AD$8-$Z$8))</f>
        <v>0.85499999999999998</v>
      </c>
      <c r="CC5" s="26">
        <f t="shared" ref="CC5:CC24" si="15">BZ5*$X$8+CA5*$AB$8+CB5*$AF$8</f>
        <v>445.59274999999997</v>
      </c>
      <c r="CE5" s="159">
        <v>1</v>
      </c>
      <c r="CF5" s="160">
        <f>($V$9/($CE$24-CE4))</f>
        <v>17.698</v>
      </c>
      <c r="CG5" s="161">
        <f t="shared" ref="CG5:CG24" si="16">((CF5-$Z$9)*(CF5-$AD$9))/(($V$9-$Z$9)*($V$9-$AD$9))</f>
        <v>-4.5000000000000005E-2</v>
      </c>
      <c r="CH5" s="161">
        <f t="shared" ref="CH5:CH24" si="17">((CF5-$V$9)*(CF5-$AD$9))/(($Z$9-$V$9)*($Z$9-$AD$9))</f>
        <v>0.19000000000000003</v>
      </c>
      <c r="CI5" s="161">
        <f t="shared" ref="CI5:CI24" si="18">((CF5-$V$9)*(CF5-$Z$9))/(($AD$9-$V$9)*($AD$9-$Z$9))</f>
        <v>0.85499999999999998</v>
      </c>
      <c r="CJ5" s="26">
        <f t="shared" ref="CJ5:CJ24" si="19">CG5*$X$9+CH5*$AB$9+CI5*$AF$9</f>
        <v>523.42340000000002</v>
      </c>
      <c r="CL5" s="159">
        <v>1</v>
      </c>
      <c r="CM5" s="160">
        <f>($V$10/($CL$24-CL4))</f>
        <v>15.083500000000001</v>
      </c>
      <c r="CN5" s="161">
        <f t="shared" ref="CN5:CN24" si="20">((CM5-$Z$10)*(CM5-$AD$10))/(($V$10-$Z$10)*($V$10-$AD$10))</f>
        <v>-4.5000000000000005E-2</v>
      </c>
      <c r="CO5" s="161">
        <f t="shared" ref="CO5:CO24" si="21">((CM5-$V$10)*(CM5-$AD$10))/(($Z$10-$V$10)*($Z$10-$AD$10))</f>
        <v>0.18999999999999997</v>
      </c>
      <c r="CP5" s="161">
        <f t="shared" ref="CP5:CP24" si="22">((CM5-$V$10)*(CM5-$Z$10))/(($AD$10-$V$10)*($AD$10-$Z$10))</f>
        <v>0.85499999999999998</v>
      </c>
      <c r="CQ5" s="26">
        <f t="shared" ref="CQ5:CQ24" si="23">CN5*$X$10+CO5*$AB$10+CP5*$AF$10</f>
        <v>595.60915</v>
      </c>
      <c r="CS5" s="159">
        <v>1</v>
      </c>
      <c r="CT5" s="160">
        <f>($V$11/($CS$24-CS4))</f>
        <v>12.45</v>
      </c>
      <c r="CU5" s="161">
        <f t="shared" ref="CU5:CU24" si="24">((CT5-$Z$11)*(CT5-$AD$11))/(($V$11-$Z$11)*($V$11-$AD$11))</f>
        <v>-4.4999999999999991E-2</v>
      </c>
      <c r="CV5" s="161">
        <f t="shared" ref="CV5:CV24" si="25">((CT5-$V$11)*(CT5-$AD$11))/(($Z$11-$V$11)*($Z$11-$AD$11))</f>
        <v>0.19</v>
      </c>
      <c r="CW5" s="161">
        <f t="shared" ref="CW5:CW24" si="26">((CT5-$V$11)*(CT5-$Z$11))/(($AD$11-$V$11)*($AD$11-$Z$11))</f>
        <v>0.85500000000000009</v>
      </c>
      <c r="CX5" s="26">
        <f t="shared" ref="CX5:CX24" si="27">CU5*$X$11+CV5*$AB$11+CW5*$AF$11</f>
        <v>667.12135000000001</v>
      </c>
      <c r="CZ5" s="159">
        <v>1</v>
      </c>
      <c r="DA5" s="160">
        <f>($V$12/($CZ$24-CZ4))</f>
        <v>-16.916499999999999</v>
      </c>
      <c r="DB5" s="161">
        <f t="shared" ref="DB5:DB24" si="28">((DA5-$Z$12)*(DA5-$AD$12))/(($V$12-$Z$12)*($V$12-$AD$12))</f>
        <v>-4.4999999999999991E-2</v>
      </c>
      <c r="DC5" s="161">
        <f t="shared" ref="DC5:DC24" si="29">((DA5-$V$12)*(DA5-$AD$12))/(($Z$12-$V$12)*($Z$12-$AD$12))</f>
        <v>0.19</v>
      </c>
      <c r="DD5" s="161">
        <f t="shared" ref="DD5:DD24" si="30">((DA5-$V$12)*(DA5-$Z$12))/(($AD$12-$V$12)*($AD$12-$Z$12))</f>
        <v>0.85499999999999998</v>
      </c>
      <c r="DE5" s="26">
        <f t="shared" ref="DE5:DE24" si="31">DB5*$X$12+DC5*$AB$12+DD5*$AF$12</f>
        <v>313.47910000000002</v>
      </c>
      <c r="DG5" s="159">
        <v>1</v>
      </c>
      <c r="DH5" s="160">
        <f>($V$13/($DG$24-DG4))</f>
        <v>-13.743500000000001</v>
      </c>
      <c r="DI5" s="161">
        <f t="shared" ref="DI5:DI24" si="32">((DH5-$Z$13)*(DH5-$AD$13))/(($V$13-$Z$13)*($V$13-$AD$13))</f>
        <v>-4.5000000000000005E-2</v>
      </c>
      <c r="DJ5" s="161">
        <f t="shared" ref="DJ5:DJ24" si="33">((DH5-$V$13)*(DH5-$AD$13))/(($Z$13-$V$13)*($Z$13-$AD$13))</f>
        <v>0.19000000000000003</v>
      </c>
      <c r="DK5" s="161">
        <f t="shared" ref="DK5:DK24" si="34">((DH5-$V$13)*(DH5-$Z$13))/(($AD$13-$V$13)*($AD$13-$Z$13))</f>
        <v>0.85500000000000009</v>
      </c>
      <c r="DL5" s="26">
        <f t="shared" ref="DL5:DL24" si="35">DI5*$X$13+DJ5*$AB$13+DK5*$AF$13</f>
        <v>238.24100000000004</v>
      </c>
      <c r="DM5" s="34"/>
      <c r="DN5" s="159">
        <v>1</v>
      </c>
      <c r="DO5" s="160">
        <f>($V$14/($DN$24-DN4))</f>
        <v>-10.526999999999999</v>
      </c>
      <c r="DP5" s="161">
        <f t="shared" ref="DP5:DP24" si="36">((DO5-$Z$14)*(DO5-$AD$14))/(($V$14-$Z$14)*($V$14-$AD$14))</f>
        <v>-4.4999999999999991E-2</v>
      </c>
      <c r="DQ5" s="161">
        <f t="shared" ref="DQ5:DQ24" si="37">((DO5-$V$14)*(DO5-$AD$14))/(($Z$14-$V$14)*($Z$14-$AD$14))</f>
        <v>0.18999999999999997</v>
      </c>
      <c r="DR5" s="161">
        <f t="shared" ref="DR5:DR24" si="38">((DO5-$V$14)*(DO5-$Z$14))/(($AD$14-$V$14)*($AD$14-$Z$14))</f>
        <v>0.85499999999999998</v>
      </c>
      <c r="DS5" s="26">
        <f t="shared" ref="DS5:DS24" si="39">DP5*$X$14+DQ5*$AB$14+DR5*$AF$14</f>
        <v>158.19400000000002</v>
      </c>
      <c r="DT5" s="34"/>
      <c r="DU5" s="159">
        <v>1</v>
      </c>
      <c r="DV5" s="160">
        <f>($V$15/($DU$24-DU4))</f>
        <v>-19.5535</v>
      </c>
      <c r="DW5" s="161">
        <f t="shared" ref="DW5:DW24" si="40">((DV5-$Z$15)*(DV5-$AD$15))/(($V$15-$Z$15)*($V$15-$AD$15))</f>
        <v>-4.4999999999999998E-2</v>
      </c>
      <c r="DX5" s="161">
        <f t="shared" ref="DX5:DX24" si="41">((DV5-$V$15)*(DV5-$AD$15))/(($Z$15-$V$15)*($Z$15-$AD$15))</f>
        <v>0.19</v>
      </c>
      <c r="DY5" s="161">
        <f t="shared" ref="DY5:DY24" si="42">((DV5-$V$15)*(DV5-$Z$15))/(($AD$15-$V$15)*($AD$15-$Z$15))</f>
        <v>0.85499999999999998</v>
      </c>
      <c r="DZ5" s="26">
        <f t="shared" ref="DZ5:DZ24" si="43">DW5*$X$15+DX5*$AB$15+DY5*$AF$15</f>
        <v>390.12225000000001</v>
      </c>
      <c r="EA5" s="34"/>
      <c r="EB5" s="159">
        <v>1</v>
      </c>
      <c r="EC5" s="160">
        <f>($V$16/($EB$24-EB4))</f>
        <v>-22.166499999999999</v>
      </c>
      <c r="ED5" s="161">
        <f t="shared" ref="ED5:ED24" si="44">((EC5-$Z$16)*(EC5-$AD$16))/(($V$16-$Z$16)*($V$16-$AD$16))</f>
        <v>-4.4999999999999991E-2</v>
      </c>
      <c r="EE5" s="161">
        <f t="shared" ref="EE5:EE24" si="45">((EC5-$V$16)*(EC5-$AD$16))/(($Z$16-$V$16)*($Z$16-$AD$16))</f>
        <v>0.19</v>
      </c>
      <c r="EF5" s="161">
        <f t="shared" ref="EF5:EF24" si="46">((EC5-$V$16)*(EC5-$Z$16))/(($AD$16-$V$16)*($AD$16-$Z$16))</f>
        <v>0.85499999999999998</v>
      </c>
      <c r="EG5" s="26">
        <f t="shared" ref="EG5:EG24" si="47">ED5*$X$16+EE5*$AB$16+EF5*$AF$16</f>
        <v>477.05199999999996</v>
      </c>
      <c r="EH5" s="34"/>
      <c r="EI5" s="159">
        <v>1</v>
      </c>
      <c r="EJ5" s="160">
        <f>($V$17/($EI$24-EI4))</f>
        <v>-24.78</v>
      </c>
      <c r="EK5" s="161">
        <f t="shared" ref="EK5:EK24" si="48">((EJ5-$Z$17)*(EJ5-$AD$17))/(($V$17-$Z$17)*($V$17-$AD$17))</f>
        <v>-4.5000000000000005E-2</v>
      </c>
      <c r="EL5" s="161">
        <f t="shared" ref="EL5:EL24" si="49">((EJ5-$V$17)*(EJ5-$AD$17))/(($Z$17-$V$17)*($Z$17-$AD$17))</f>
        <v>0.19</v>
      </c>
      <c r="EM5" s="161">
        <f t="shared" ref="EM5:EM24" si="50">((EJ5-$V$17)*(EJ5-$Z$17))/(($AD$17-$V$17)*($AD$17-$Z$17))</f>
        <v>0.85500000000000009</v>
      </c>
      <c r="EN5" s="26">
        <f t="shared" ref="EN5:EN24" si="51">EK5*$X$17+EL5*$AB$17+EM5*$AF$17</f>
        <v>549.4923500000001</v>
      </c>
      <c r="EP5" s="159">
        <v>1</v>
      </c>
      <c r="EQ5" s="160">
        <f t="shared" ref="EQ5:EQ24" si="52">($V$18/($EP$24-EP4))</f>
        <v>-27.404000000000003</v>
      </c>
      <c r="ER5" s="161">
        <f t="shared" ref="ER5:ER24" si="53">((EQ5-$Z$18)*(EQ5-$AD$18))/(($V$18-$Z$18)*($V$18-$AD$18))</f>
        <v>-4.4999999999999998E-2</v>
      </c>
      <c r="ES5" s="161">
        <f t="shared" ref="ES5:ES24" si="54">((EQ5-$V$18)*(EQ5-$AD$18))/(($Z$18-$V$18)*($Z$18-$AD$18))</f>
        <v>0.19</v>
      </c>
      <c r="ET5" s="161">
        <f t="shared" ref="ET5:ET24" si="55">((EQ5-$V$18)*(EQ5-$Z$18))/(($AD$18-$V$18)*($AD$18-$Z$18))</f>
        <v>0.85499999999999998</v>
      </c>
      <c r="EU5" s="26">
        <f t="shared" ref="EU5:EU24" si="56">ER5*$X$18+ES5*$AB$18+ET5*$AF$18</f>
        <v>621.3047499999999</v>
      </c>
      <c r="EW5" s="159">
        <v>1</v>
      </c>
      <c r="EX5" s="160">
        <f t="shared" ref="EX5:EX22" si="57">($V$19/($EW$23-EW4))</f>
        <v>-16.916499999999999</v>
      </c>
      <c r="EY5" s="161">
        <f t="shared" ref="EY5:EY22" si="58">((EX5-$Z$19)*(EX5-$AD$19))/(($V$19-$Z$19)*($V$19-$AD$19))</f>
        <v>-4.4999999999999991E-2</v>
      </c>
      <c r="EZ5" s="161">
        <f t="shared" ref="EZ5:EZ22" si="59">((EX5-$V$19)*(EX5-$AD$19))/(($Z$19-$V$19)*($Z$19-$AD$19))</f>
        <v>0.19</v>
      </c>
      <c r="FA5" s="161">
        <f t="shared" ref="FA5:FA22" si="60">((EX5-$V$19)*(EX5-$Z$19))/(($AD$19-$V$19)*($AD$19-$Z$19))</f>
        <v>0.85499999999999998</v>
      </c>
      <c r="FB5" s="26">
        <f t="shared" ref="FB5:FB22" si="61">EY5*$X$19+EZ5*$AB$19+FA5*$AF$19</f>
        <v>-662.21839999999997</v>
      </c>
      <c r="FD5" s="159">
        <v>1</v>
      </c>
      <c r="FE5" s="160">
        <f t="shared" ref="FE5:FE24" si="62">($V$20/($FD$24-FD4))</f>
        <v>-13.743500000000001</v>
      </c>
      <c r="FF5" s="161">
        <f t="shared" ref="FF5:FF24" si="63">((FE5-$Z$20)*(FE5-$AD$20))/(($V$20-$Z$20)*($V$20-$AD$20))</f>
        <v>-4.5000000000000005E-2</v>
      </c>
      <c r="FG5" s="161">
        <f t="shared" ref="FG5:FG24" si="64">((FE5-$V$20)*(FE5-$AD$20))/(($Z$20-$V$20)*($Z$20-$AD$20))</f>
        <v>0.19000000000000003</v>
      </c>
      <c r="FH5" s="161">
        <f t="shared" ref="FH5:FH24" si="65">((FE5-$V$20)*(FE5-$Z$20))/(($AD$20-$V$20)*($AD$20-$Z$20))</f>
        <v>0.85500000000000009</v>
      </c>
      <c r="FI5" s="26">
        <f t="shared" ref="FI5:FI24" si="66">FF5*$X$20+FG5*$AB$20+FH5*$AF$20</f>
        <v>-714.80660000000012</v>
      </c>
      <c r="FK5" s="159">
        <v>1</v>
      </c>
      <c r="FL5" s="160">
        <f t="shared" ref="FL5:FL22" si="67">($V$21/($FK$22-FK4))</f>
        <v>-11.696666666666665</v>
      </c>
      <c r="FM5" s="161">
        <f t="shared" ref="FM5:FM21" si="68">((FL5-$Z$21)*(FL5-$AD$21))/(($V$21-$Z$21)*($V$21-$AD$21))</f>
        <v>-4.9382716049382706E-2</v>
      </c>
      <c r="FN5" s="161">
        <f t="shared" ref="FN5:FN21" si="69">((FL5-$V$21)*(FL5-$AD$21))/(($Z$21-$V$21)*($Z$21-$AD$21))</f>
        <v>0.20987654320987653</v>
      </c>
      <c r="FO5" s="161">
        <f t="shared" ref="FO5:FO21" si="70">((FL5-$V$21)*(FL5-$Z$21))/(($AD$21-$V$21)*($AD$21-$Z$21))</f>
        <v>0.83950617283950613</v>
      </c>
      <c r="FP5" s="26">
        <f t="shared" ref="FP5:FP21" si="71">FM5*$X$21+FN5*$AB$21+FO5*$AF$21</f>
        <v>-758.19999999999993</v>
      </c>
      <c r="FR5" s="159">
        <v>1</v>
      </c>
      <c r="FS5" s="160">
        <f t="shared" ref="FS5:FS22" si="72">($V$22/($FR$23-FR4))</f>
        <v>-19.5535</v>
      </c>
      <c r="FT5" s="161">
        <f t="shared" ref="FT5:FT22" si="73">((FS5-$Z$22)*(FS5-$AD$22))/(($V$22-$Z$22)*($V$22-$AD$22))</f>
        <v>-4.4999999999999998E-2</v>
      </c>
      <c r="FU5" s="161">
        <f t="shared" ref="FU5:FU22" si="74">((FS5-$V$22)*(FS5-$AD$22))/(($Z$22-$V$22)*($Z$22-$AD$22))</f>
        <v>0.19</v>
      </c>
      <c r="FV5" s="161">
        <f t="shared" ref="FV5:FV22" si="75">((FS5-$V$22)*(FS5-$Z$22))/(($AD$22-$V$22)*($AD$22-$Z$22))</f>
        <v>0.85499999999999998</v>
      </c>
      <c r="FW5" s="26">
        <f t="shared" ref="FW5:FW22" si="76">FT5*$X$22+FU5*$AB$22+FV5*$AF$22</f>
        <v>-550.31029999999998</v>
      </c>
      <c r="FY5" s="159">
        <v>1</v>
      </c>
      <c r="FZ5" s="160">
        <f t="shared" ref="FZ5:FZ22" si="77">($V$23/($FY$23-FY4))</f>
        <v>-22.166499999999999</v>
      </c>
      <c r="GA5" s="161">
        <f t="shared" ref="GA5:GA22" si="78">((FZ5-$Z$23)*(FZ5-$AD$23))/(($V$23-$Z$23)*($V$23-$AD$23))</f>
        <v>-4.4999999999999991E-2</v>
      </c>
      <c r="GB5" s="161">
        <f t="shared" ref="GB5:GB22" si="79">((FZ5-$V$23)*(FZ5-$AD$23))/(($Z$23-$V$23)*($Z$23-$AD$23))</f>
        <v>0.19</v>
      </c>
      <c r="GC5" s="161">
        <f t="shared" ref="GC5:GC22" si="80">((FZ5-$V$23)*(FZ5-$Z$23))/(($AD$23-$V$23)*($AD$23-$Z$23))</f>
        <v>0.85499999999999998</v>
      </c>
      <c r="GD5" s="26">
        <f t="shared" ref="GD5:GD22" si="81">GA5*$X$23+GB5*$AB$23+GC5*$AF$23</f>
        <v>-447.04150000000004</v>
      </c>
      <c r="GF5" s="159">
        <v>1</v>
      </c>
      <c r="GG5" s="160">
        <f t="shared" ref="GG5:GG22" si="82">($V$24/($GF$23-GF4))</f>
        <v>-24.78</v>
      </c>
      <c r="GH5" s="161">
        <f t="shared" ref="GH5:GH22" si="83">((GG5-$Z$24)*(GG5-$AD$24))/(($V$24-$Z$24)*($V$24-$AD$24))</f>
        <v>-4.5000000000000005E-2</v>
      </c>
      <c r="GI5" s="161">
        <f t="shared" ref="GI5:GI22" si="84">((GG5-$V$24)*(GG5-$AD$24))/(($Z$24-$V$24)*($Z$24-$AD$24))</f>
        <v>0.19</v>
      </c>
      <c r="GJ5" s="161">
        <f t="shared" ref="GJ5:GJ22" si="85">((GG5-$V$24)*(GG5-$Z$24))/(($AD$24-$V$24)*($AD$24-$Z$24))</f>
        <v>0.85500000000000009</v>
      </c>
      <c r="GK5" s="26">
        <f t="shared" ref="GK5:GK22" si="86">GH5*$X$24+GI5*$AB$24+GJ5*$AF$24</f>
        <v>-345.02384999999998</v>
      </c>
      <c r="GM5" s="159">
        <v>1</v>
      </c>
      <c r="GN5" s="160">
        <f t="shared" ref="GN5:GN22" si="87">($V$25/($GM$23-GM4))</f>
        <v>-27.404000000000003</v>
      </c>
      <c r="GO5" s="161">
        <f t="shared" ref="GO5:GO22" si="88">((GN5-$Z$25)*(GN5-$AD$25))/(($V$25-$Z$25)*($V$25-$AD$25))</f>
        <v>-4.4999999999999998E-2</v>
      </c>
      <c r="GP5" s="161">
        <f t="shared" ref="GP5:GP22" si="89">((GN5-$V$25)*(GN5-$AD$25))/(($Z$25-$V$25)*($Z$25-$AD$25))</f>
        <v>0.19</v>
      </c>
      <c r="GQ5" s="161">
        <f t="shared" ref="GQ5:GQ22" si="90">((GN5-$V$25)*(GN5-$Z$25))/(($AD$25-$V$25)*($AD$25-$Z$25))</f>
        <v>0.85499999999999998</v>
      </c>
      <c r="GR5" s="26">
        <f t="shared" ref="GR5:GR22" si="91">GO5*$X$25+GP5*$AB$25+GQ5*$AF$25</f>
        <v>-242.60244999999998</v>
      </c>
      <c r="GT5" s="159">
        <v>1</v>
      </c>
      <c r="GU5" s="160">
        <v>22.93</v>
      </c>
      <c r="GV5" s="275"/>
      <c r="GW5" s="276"/>
      <c r="GX5" s="277"/>
      <c r="GY5" s="26">
        <v>-585.02</v>
      </c>
      <c r="HA5" s="159">
        <v>1</v>
      </c>
      <c r="HB5" s="160">
        <f t="shared" ref="HB5:HB20" si="92">($V$27/($HA$21-HA4))</f>
        <v>25.521000000000001</v>
      </c>
      <c r="HC5" s="161">
        <f t="shared" ref="HC5:HC20" si="93">((HB5-$Z$27)*(HB5-$AD$27))/(($V$27-$Z$27)*($V$27-$AD$27))</f>
        <v>-4.4999999999999998E-2</v>
      </c>
      <c r="HD5" s="161">
        <f t="shared" ref="HD5:HD20" si="94">((HB5-$V$27)*(HB5-$AD$27))/(($Z$27-$V$27)*($Z$27-$AD$27))</f>
        <v>0.19</v>
      </c>
      <c r="HE5" s="161">
        <f t="shared" ref="HE5:HE20" si="95">((HB5-$V$27)*(HB5-$Z$27))/(($AD$27-$V$27)*($AD$27-$Z$27))</f>
        <v>0.85500000000000009</v>
      </c>
      <c r="HF5" s="26">
        <f t="shared" ref="HF5:HF20" si="96">HC5*$X$27+HD5*$AB$27+HE5*$AF$27</f>
        <v>-645.65990000000011</v>
      </c>
      <c r="HH5" s="159">
        <v>1</v>
      </c>
      <c r="HI5" s="160">
        <f t="shared" ref="HI5:HI21" si="97">($V$28/($HH$22-HH4))</f>
        <v>28.133499999999998</v>
      </c>
      <c r="HJ5" s="161">
        <f t="shared" ref="HJ5:HJ21" si="98">((HI5-$Z$28)*(HI5-$AD$28))/(($V$28-$Z$28)*($V$28-$AD$28))</f>
        <v>-4.4999999999999991E-2</v>
      </c>
      <c r="HK5" s="161">
        <f t="shared" ref="HK5:HK21" si="99">((HI5-$V$28)*(HI5-$AD$28))/(($Z$28-$V$28)*($Z$28-$AD$28))</f>
        <v>0.18999999999999997</v>
      </c>
      <c r="HL5" s="161">
        <f t="shared" ref="HL5:HL21" si="100">((HI5-$V$28)*(HI5-$Z$28))/(($AD$28-$V$28)*($AD$28-$Z$28))</f>
        <v>0.85499999999999987</v>
      </c>
      <c r="HM5" s="26">
        <f t="shared" ref="HM5:HM21" si="101">HJ5*$X$28+HK5*$AB$28+HL5*$AF$28</f>
        <v>-706.09699999999998</v>
      </c>
      <c r="HO5" s="159">
        <v>1</v>
      </c>
      <c r="HP5" s="160">
        <f t="shared" ref="HP5:HP24" si="102">($V$29/($HO$24-HO4))</f>
        <v>20.333500000000001</v>
      </c>
      <c r="HQ5" s="161">
        <f t="shared" ref="HQ5:HQ24" si="103">((HP5-$Z$29)*(HP5-$AD$29))/(($V$29-$Z$29)*($V$29-$AD$29))</f>
        <v>-4.4999999999999998E-2</v>
      </c>
      <c r="HR5" s="161">
        <f t="shared" ref="HR5:HR24" si="104">((HP5-$V$29)*(HP5-$AD$29))/(($Z$29-$V$29)*($Z$29-$AD$29))</f>
        <v>0.18999999999999997</v>
      </c>
      <c r="HS5" s="161">
        <f t="shared" ref="HS5:HS24" si="105">((HP5-$V$29)*(HP5-$Z$29))/(($AD$29-$V$29)*($AD$29-$Z$29))</f>
        <v>0.85499999999999998</v>
      </c>
      <c r="HT5" s="26">
        <f t="shared" ref="HT5:HT24" si="106">HQ5*$X$29+HR5*$AB$29+HS5*$AF$29</f>
        <v>-482.22759999999994</v>
      </c>
      <c r="HV5" s="159">
        <v>1</v>
      </c>
      <c r="HW5" s="160">
        <f t="shared" ref="HW5:HW24" si="107">($V$30/($HV$24-HV4))</f>
        <v>17.698</v>
      </c>
      <c r="HX5" s="161">
        <f t="shared" ref="HX5:HX24" si="108">((HW5-$Z$30)*(HW5-$AD$30))/(($V$30-$Z$30)*($V$30-$AD$30))</f>
        <v>-4.5000000000000005E-2</v>
      </c>
      <c r="HY5" s="161">
        <f t="shared" ref="HY5:HY24" si="109">((HW5-$V$30)*(HW5-$AD$30))/(($Z$30-$V$30)*($Z$30-$AD$30))</f>
        <v>0.19000000000000003</v>
      </c>
      <c r="HZ5" s="161">
        <f t="shared" ref="HZ5:HZ24" si="110">((HW5-$V$30)*(HW5-$Z$30))/(($AD$30-$V$30)*($AD$30-$Z$30))</f>
        <v>0.85499999999999998</v>
      </c>
      <c r="IA5" s="26">
        <f t="shared" ref="IA5:IA24" si="111">HX5*$X$30+HY5*$AB$30+HZ5*$AF$30</f>
        <v>-378.72700000000003</v>
      </c>
      <c r="IC5" s="159">
        <v>1</v>
      </c>
      <c r="ID5" s="160">
        <v>15.08</v>
      </c>
      <c r="IE5" s="275"/>
      <c r="IF5" s="276"/>
      <c r="IG5" s="277"/>
      <c r="IH5" s="26">
        <v>-281.83999999999997</v>
      </c>
      <c r="IJ5" s="159">
        <v>1</v>
      </c>
      <c r="IK5" s="160">
        <f t="shared" ref="IK5:IK24" si="112">($V$32/($IJ$24-IJ4))</f>
        <v>12.45</v>
      </c>
      <c r="IL5" s="161">
        <f t="shared" ref="IL5:IL24" si="113">((IK5-$Z$32)*(IK5-$AD$32))/(($V$32-$Z$32)*($V$32-$AD$32))</f>
        <v>-4.4999999999999991E-2</v>
      </c>
      <c r="IM5" s="161">
        <f t="shared" ref="IM5:IM24" si="114">((IK5-$V$32)*(IK5-$AD$32))/(($Z$32-$V$32)*($Z$32-$AD$32))</f>
        <v>0.19</v>
      </c>
      <c r="IN5" s="161">
        <f t="shared" ref="IN5:IN24" si="115">((IK5-$V$32)*(IK5-$Z$32))/(($AD$32-$V$32)*($AD$32-$Z$32))</f>
        <v>0.85500000000000009</v>
      </c>
      <c r="IO5" s="26">
        <f t="shared" ref="IO5:IO24" si="116">IL5*$X$32+IM5*$AB$32+IN5*$AF$32</f>
        <v>-184.77025</v>
      </c>
      <c r="IQ5" s="159">
        <v>1</v>
      </c>
      <c r="IR5" s="160">
        <f t="shared" ref="IR5:IR24" si="117">($V$33/($IQ$24-IQ4))</f>
        <v>30.887999999999998</v>
      </c>
      <c r="IS5" s="161">
        <f t="shared" ref="IS5:IS24" si="118">((IR5-$Z$33)*(IR5-$AD$33))/(($V$33-$Z$33)*($V$33-$AD$33))</f>
        <v>-4.4999999999999998E-2</v>
      </c>
      <c r="IT5" s="161">
        <f t="shared" ref="IT5:IT24" si="119">((IR5-$V$33)*(IR5-$AD$33))/(($Z$33-$V$33)*($Z$33-$AD$33))</f>
        <v>0.18999999999999997</v>
      </c>
      <c r="IU5" s="161">
        <f t="shared" ref="IU5:IU24" si="120">((IR5-$V$33)*(IR5-$Z$33))/(($AD$33-$V$33)*($AD$33-$Z$33))</f>
        <v>0.85499999999999998</v>
      </c>
      <c r="IV5" s="26">
        <f t="shared" ref="IV5:IV24" si="121">IS5*$X$33+IT5*$AB$33+IU5*$AF$33</f>
        <v>480.37509999999997</v>
      </c>
      <c r="IX5" s="159">
        <v>1</v>
      </c>
      <c r="IY5" s="160">
        <f t="shared" ref="IY5:IY24" si="122">($V$34/($IX$24-IX4))</f>
        <v>33.326999999999998</v>
      </c>
      <c r="IZ5" s="161">
        <f t="shared" ref="IZ5:IZ24" si="123">((IY5-$Z$34)*(IY5-$AD$34))/(($V$34-$Z$34)*($V$34-$AD$34))</f>
        <v>-4.4999999999999998E-2</v>
      </c>
      <c r="JA5" s="161">
        <f t="shared" ref="JA5:JA24" si="124">((IY5-$V$34)*(IY5-$AD$34))/(($Z$34-$V$34)*($Z$34-$AD$34))</f>
        <v>0.19</v>
      </c>
      <c r="JB5" s="161">
        <f t="shared" ref="JB5:JB24" si="125">((IY5-$V$34)*(IY5-$Z$34))/(($AD$34-$V$34)*($AD$34-$Z$34))</f>
        <v>0.85499999999999998</v>
      </c>
      <c r="JC5" s="26">
        <f t="shared" ref="JC5:JC24" si="126">IZ5*$X$34+JA5*$AB$34+JB5*$AF$34</f>
        <v>410.22709999999995</v>
      </c>
      <c r="JE5" s="159">
        <v>1</v>
      </c>
      <c r="JF5" s="160">
        <f t="shared" ref="JF5:JF24" si="127">($V$35/($JE$24-JE4))</f>
        <v>35.738999999999997</v>
      </c>
      <c r="JG5" s="161">
        <f t="shared" ref="JG5:JG24" si="128">((JF5-$Z$35)*(JF5-$AD$35))/(($V$35-$Z$35)*($V$35-$AD$35))</f>
        <v>-4.5000000000000005E-2</v>
      </c>
      <c r="JH5" s="161">
        <f t="shared" ref="JH5:JH24" si="129">((JF5-$V$35)*(JF5-$AD$35))/(($Z$35-$V$35)*($Z$35-$AD$35))</f>
        <v>0.18999999999999997</v>
      </c>
      <c r="JI5" s="161">
        <f t="shared" ref="JI5:JI24" si="130">((JF5-$V$35)*(JF5-$Z$35))/(($AD$35-$V$35)*($AD$35-$Z$35))</f>
        <v>0.85499999999999998</v>
      </c>
      <c r="JJ5" s="26">
        <f t="shared" ref="JJ5:JJ24" si="131">JG5*$X$35+JH5*$AB$35+JI5*$AF$35</f>
        <v>337.50080000000003</v>
      </c>
      <c r="JL5" s="159">
        <v>1</v>
      </c>
      <c r="JM5" s="160">
        <f t="shared" ref="JM5:JM24" si="132">($V$36/($JL$24-JL4))</f>
        <v>28.35</v>
      </c>
      <c r="JN5" s="161">
        <f t="shared" ref="JN5:JN24" si="133">((JM5-$Z$36)*(JM5-$AD$36))/(($V$36-$Z$36)*($V$36-$AD$36))</f>
        <v>-4.5000000000000005E-2</v>
      </c>
      <c r="JO5" s="161">
        <f t="shared" ref="JO5:JO24" si="134">((JM5-$V$36)*(JM5-$AD$36))/(($Z$36-$V$36)*($Z$36-$AD$36))</f>
        <v>0.19</v>
      </c>
      <c r="JP5" s="161">
        <f t="shared" ref="JP5:JP24" si="135">((JM5-$V$36)*(JM5-$Z$36))/(($AD$36-$V$36)*($AD$36-$Z$36))</f>
        <v>0.85499999999999987</v>
      </c>
      <c r="JQ5" s="26">
        <f t="shared" ref="JQ5:JQ24" si="136">JN5*$X$36+JO5*$AB$36+JP5*$AF$36</f>
        <v>547.41469999999993</v>
      </c>
      <c r="JS5" s="159">
        <v>1</v>
      </c>
      <c r="JT5" s="160">
        <f t="shared" ref="JT5:JT22" si="137">($V$37/($JS$23-JS4))</f>
        <v>25.856999999999999</v>
      </c>
      <c r="JU5" s="161">
        <f t="shared" ref="JU5:JU22" si="138">((JT5-$Z$37)*(JT5-$AD$37))/(($V$37-$Z$37)*($V$37-$AD$37))</f>
        <v>-4.4999999999999998E-2</v>
      </c>
      <c r="JV5" s="161">
        <f t="shared" ref="JV5:JV22" si="139">((JT5-$V$37)*(JT5-$AD$37))/(($Z$37-$V$37)*($Z$37-$AD$37))</f>
        <v>0.19</v>
      </c>
      <c r="JW5" s="161">
        <f t="shared" ref="JW5:JW22" si="140">((JT5-$V$37)*(JT5-$Z$37))/(($AD$37-$V$37)*($AD$37-$Z$37))</f>
        <v>0.85499999999999998</v>
      </c>
      <c r="JX5" s="26">
        <f t="shared" ref="JX5:JX22" si="141">JU5*$X$37+JV5*$AB$37+JW5*$AF$37</f>
        <v>615.6893</v>
      </c>
      <c r="JZ5" s="159">
        <v>1</v>
      </c>
      <c r="KA5" s="160">
        <f t="shared" ref="KA5:KA22" si="142">($V$38/($JZ$23-JZ4))</f>
        <v>23.4</v>
      </c>
      <c r="KB5" s="161">
        <f t="shared" ref="KB5:KB22" si="143">((KA5-$Z$38)*(KA5-$AD$38))/(($V$38-$Z$38)*($V$38-$AD$38))</f>
        <v>-4.4999999999999998E-2</v>
      </c>
      <c r="KC5" s="161">
        <f t="shared" ref="KC5:KC22" si="144">((KA5-$V$38)*(KA5-$AD$38))/(($Z$38-$V$38)*($Z$38-$AD$38))</f>
        <v>0.19</v>
      </c>
      <c r="KD5" s="161">
        <f t="shared" ref="KD5:KD22" si="145">((KA5-$V$38)*(KA5-$Z$38))/(($AD$38-$V$38)*($AD$38-$Z$38))</f>
        <v>0.85500000000000009</v>
      </c>
      <c r="KE5" s="26">
        <f t="shared" ref="KE5:KE22" si="146">KB5*$X$38+KC5*$AB$38+KD5*$AF$38</f>
        <v>683.23905000000002</v>
      </c>
      <c r="KG5" s="159">
        <v>1</v>
      </c>
      <c r="KH5" s="160">
        <f t="shared" ref="KH5:KH22" si="147">($V$39/($KG$23-KG4))</f>
        <v>20.452999999999999</v>
      </c>
      <c r="KI5" s="161">
        <f t="shared" ref="KI5:KI22" si="148">((KH5-$Z$39)*(KH5-$AD$39))/(($V$39-$Z$39)*($V$39-$AD$39))</f>
        <v>-4.4999999999999998E-2</v>
      </c>
      <c r="KJ5" s="161">
        <f t="shared" ref="KJ5:KJ22" si="149">((KH5-$V$39)*(KH5-$AD$39))/(($Z$39-$V$39)*($Z$39-$AD$39))</f>
        <v>0.19</v>
      </c>
      <c r="KK5" s="161">
        <f t="shared" ref="KK5:KK22" si="150">((KH5-$V$39)*(KH5-$Z$39))/(($AD$39-$V$39)*($AD$39-$Z$39))</f>
        <v>0.85500000000000009</v>
      </c>
      <c r="KL5" s="26">
        <f t="shared" ref="KL5:KL22" si="151">KI5*$X$39+KJ5*$AB$39+KK5*$AF$39</f>
        <v>730.90150000000006</v>
      </c>
      <c r="KN5" s="159">
        <v>1</v>
      </c>
      <c r="KO5" s="160">
        <f t="shared" ref="KO5:KO24" si="152">($V$40/($KN$24-KN4))</f>
        <v>-19.466999999999999</v>
      </c>
      <c r="KP5" s="161">
        <f t="shared" ref="KP5:KP24" si="153">((KO5-$Z$40)*(KO5-$AD$40))/(($V$40-$Z$40)*($V$40-$AD$40))</f>
        <v>-4.4999999999999998E-2</v>
      </c>
      <c r="KQ5" s="161">
        <f t="shared" ref="KQ5:KQ24" si="154">((KO5-$V$40)*(KO5-$AD$40))/(($Z$40-$V$40)*($Z$40-$AD$40))</f>
        <v>0.19</v>
      </c>
      <c r="KR5" s="161">
        <f t="shared" ref="KR5:KR24" si="155">((KO5-$V$40)*(KO5-$Z$40))/(($AD$40-$V$40)*($AD$40-$Z$40))</f>
        <v>0.85499999999999998</v>
      </c>
      <c r="KS5" s="26">
        <f t="shared" ref="KS5:KS24" si="156">KP5*$X$40+KQ5*$AB$40+KR5*$AF$40</f>
        <v>423.70190000000002</v>
      </c>
      <c r="KU5" s="159">
        <v>1</v>
      </c>
      <c r="KV5" s="160">
        <f t="shared" ref="KV5:KV24" si="157">($V$41/($KU$24-KU4))</f>
        <v>-13.86</v>
      </c>
      <c r="KW5" s="161">
        <f t="shared" ref="KW5:KW24" si="158">((KV5-$Z$41)*(KV5-$AD$41))/(($V$41-$Z$41)*($V$41-$AD$41))</f>
        <v>-4.4999999999999998E-2</v>
      </c>
      <c r="KX5" s="161">
        <f t="shared" ref="KX5:KX24" si="159">((KV5-$V$41)*(KV5-$AD$41))/(($Z$41-$V$41)*($Z$41-$AD$41))</f>
        <v>0.19</v>
      </c>
      <c r="KY5" s="161">
        <f t="shared" ref="KY5:KY24" si="160">((KV5-$V$41)*(KV5-$Z$41))/(($AD$41-$V$41)*($AD$41-$Z$41))</f>
        <v>0.85499999999999987</v>
      </c>
      <c r="KZ5" s="26">
        <f t="shared" ref="KZ5:KZ24" si="161">KW5*$X$41+KX5*$AB$41+KY5*$AF$41</f>
        <v>357.91249999999991</v>
      </c>
      <c r="LB5" s="159">
        <v>1</v>
      </c>
      <c r="LC5" s="160">
        <f t="shared" ref="LC5:LC24" si="162">($V$42/($LB$24-LB4))</f>
        <v>-8.504999999999999</v>
      </c>
      <c r="LD5" s="161">
        <f t="shared" ref="LD5:LD24" si="163">((LC5-$Z$42)*(LC5-$AD$42))/(($V$42-$Z$42)*($V$42-$AD$42))</f>
        <v>-4.4999999999999998E-2</v>
      </c>
      <c r="LE5" s="161">
        <f t="shared" ref="LE5:LE24" si="164">((LC5-$V$42)*(LC5-$AD$42))/(($Z$42-$V$42)*($Z$42-$AD$42))</f>
        <v>0.18999999999999997</v>
      </c>
      <c r="LF5" s="161">
        <f t="shared" ref="LF5:LF24" si="165">((LC5-$V$42)*(LC5-$Z$42))/(($AD$42-$V$42)*($AD$42-$Z$42))</f>
        <v>0.85500000000000009</v>
      </c>
      <c r="LG5" s="26">
        <f t="shared" ref="LG5:LG24" si="166">LD5*$X$42+LE5*$AB$42+LF5*$AF$42</f>
        <v>288.75060000000002</v>
      </c>
      <c r="LI5" s="159">
        <v>1</v>
      </c>
      <c r="LJ5" s="160">
        <f t="shared" ref="LJ5:LJ24" si="167">($V$43/($LI$24-LI4))</f>
        <v>-25.040500000000002</v>
      </c>
      <c r="LK5" s="161">
        <f t="shared" ref="LK5:LK24" si="168">((LJ5-$Z$43)*(LJ5-$AD$43))/(($V$43-$Z$43)*($V$43-$AD$43))</f>
        <v>-4.5000000000000005E-2</v>
      </c>
      <c r="LL5" s="161">
        <f t="shared" ref="LL5:LL24" si="169">((LJ5-$V$43)*(LJ5-$AD$43))/(($Z$43-$V$43)*($Z$43-$AD$43))</f>
        <v>0.19</v>
      </c>
      <c r="LM5" s="161">
        <f t="shared" ref="LM5:LM24" si="170">((LJ5-$V$43)*(LJ5-$Z$43))/(($AD$43-$V$43)*($AD$43-$Z$43))</f>
        <v>0.85500000000000009</v>
      </c>
      <c r="LN5" s="26">
        <f t="shared" ref="LN5:LN24" si="171">LK5*$X$43+LL5*$AB$43+LM5*$AF$43</f>
        <v>481.87040000000007</v>
      </c>
      <c r="LP5" s="159">
        <v>1</v>
      </c>
      <c r="LQ5" s="160">
        <f t="shared" ref="LQ5:LQ24" si="172">($V$44/($LP$24-LP4))</f>
        <v>-30.630500000000001</v>
      </c>
      <c r="LR5" s="161">
        <f t="shared" ref="LR5:LR24" si="173">((LQ5-$Z$44)*(LQ5-$AD$44))/(($V$44-$Z$44)*($V$44-$AD$44))</f>
        <v>-4.5000000000000012E-2</v>
      </c>
      <c r="LS5" s="161">
        <f t="shared" ref="LS5:LS24" si="174">((LQ5-$V$44)*(LQ5-$AD$44))/(($Z$44-$V$44)*($Z$44-$AD$44))</f>
        <v>0.19000000000000003</v>
      </c>
      <c r="LT5" s="161">
        <f t="shared" ref="LT5:LT24" si="175">((LQ5-$V$44)*(LQ5-$Z$44))/(($AD$44-$V$44)*($AD$44-$Z$44))</f>
        <v>0.8550000000000002</v>
      </c>
      <c r="LU5" s="26">
        <f t="shared" ref="LU5:LU24" si="176">LR5*$X$44+LS5*$AB$44+LT5*$AF$44</f>
        <v>551.00380000000018</v>
      </c>
      <c r="LW5" s="159">
        <v>1</v>
      </c>
      <c r="LX5" s="160">
        <f t="shared" ref="LX5:LX24" si="177">($V$45/($LW$24-LW4))</f>
        <v>-33.129000000000005</v>
      </c>
      <c r="LY5" s="161">
        <f t="shared" ref="LY5:LY24" si="178">((LX5-$Z$45)*(LX5-$AD$45))/(($V$45-$Z$45)*($V$45-$AD$45))</f>
        <v>-4.4999999999999998E-2</v>
      </c>
      <c r="LZ5" s="161">
        <f t="shared" ref="LZ5:LZ24" si="179">((LX5-$V$45)*(LX5-$AD$45))/(($Z$45-$V$45)*($Z$45-$AD$45))</f>
        <v>0.19</v>
      </c>
      <c r="MA5" s="161">
        <f t="shared" ref="MA5:MA24" si="180">((LX5-$V$45)*(LX5-$Z$45))/(($AD$45-$V$45)*($AD$45-$Z$45))</f>
        <v>0.85499999999999987</v>
      </c>
      <c r="MB5" s="26">
        <f t="shared" ref="MB5:MB24" si="181">LY5*$X$45+LZ5*$AB$45+MA5*$AF$45</f>
        <v>620.1362499999999</v>
      </c>
      <c r="MD5" s="159">
        <v>1</v>
      </c>
      <c r="ME5" s="160">
        <f t="shared" ref="ME5:ME24" si="182">($V$46/($MD$24-MD4))</f>
        <v>-35.602999999999994</v>
      </c>
      <c r="MF5" s="161">
        <f t="shared" ref="MF5:MF24" si="183">((ME5-$Z$46)*(ME5-$AD$46))/(($V$46-$Z$46)*($V$46-$AD$46))</f>
        <v>-4.4999999999999998E-2</v>
      </c>
      <c r="MG5" s="161">
        <f t="shared" ref="MG5:MG24" si="184">((ME5-$V$46)*(ME5-$AD$46))/(($Z$46-$V$46)*($Z$46-$AD$46))</f>
        <v>0.18999999999999997</v>
      </c>
      <c r="MH5" s="161">
        <f t="shared" ref="MH5:MH24" si="185">((ME5-$V$46)*(ME5-$Z$46))/(($AD$46-$V$46)*($AD$46-$Z$46))</f>
        <v>0.85499999999999998</v>
      </c>
      <c r="MI5" s="26">
        <f t="shared" ref="MI5:MI24" si="186">MF5*$X$46+MG5*$AB$46+MH5*$AF$46</f>
        <v>688.00139999999988</v>
      </c>
      <c r="MK5" s="159">
        <v>1</v>
      </c>
      <c r="ML5" s="160">
        <f t="shared" ref="ML5:ML24" si="187">($V$47/($MK$24-MK4))</f>
        <v>-19.466999999999999</v>
      </c>
      <c r="MM5" s="161">
        <f t="shared" ref="MM5:MM24" si="188">((ML5-$Z$47)*(ML5-$AD$47))/(($V$47-$Z$47)*($V$47-$AD$47))</f>
        <v>-4.4999999999999998E-2</v>
      </c>
      <c r="MN5" s="161">
        <f t="shared" ref="MN5:MN24" si="189">((ML5-$V$47)*(ML5-$AD$47))/(($Z$47-$V$47)*($Z$47-$AD$47))</f>
        <v>0.19</v>
      </c>
      <c r="MO5" s="161">
        <f t="shared" ref="MO5:MO24" si="190">((ML5-$V$47)*(ML5-$Z$47))/(($AD$47-$V$47)*($AD$47-$Z$47))</f>
        <v>0.85499999999999998</v>
      </c>
      <c r="MP5" s="26">
        <f t="shared" ref="MP5:MP24" si="191">MM5*$X$47+MN5*$AB$47+MO5*$AF$47</f>
        <v>-785.60154999999997</v>
      </c>
      <c r="MR5" s="159">
        <v>1</v>
      </c>
      <c r="MS5" s="160">
        <f t="shared" ref="MS5:MS22" si="192">($V$48/($MR$23-MR4))</f>
        <v>-13.86</v>
      </c>
      <c r="MT5" s="161">
        <f t="shared" ref="MT5:MT22" si="193">((MS5-$Z$48)*(MS5-$AD$48))/(($V$48-$Z$48)*($V$48-$AD$48))</f>
        <v>-4.4999999999999998E-2</v>
      </c>
      <c r="MU5" s="161">
        <f t="shared" ref="MU5:MU22" si="194">((MS5-$V$48)*(MS5-$AD$48))/(($Z$48-$V$48)*($Z$48-$AD$48))</f>
        <v>0.19</v>
      </c>
      <c r="MV5" s="161">
        <f t="shared" ref="MV5:MV22" si="195">((MS5-$V$48)*(MS5-$Z$48))/(($AD$48-$V$48)*($AD$48-$Z$48))</f>
        <v>0.85499999999999987</v>
      </c>
      <c r="MW5" s="26">
        <f t="shared" ref="MW5:MW22" si="196">MT5*$X$48+MU5*$AB$48+MV5*$AF$48</f>
        <v>-885.60994999999991</v>
      </c>
      <c r="MY5" s="159">
        <v>1</v>
      </c>
      <c r="MZ5" s="160">
        <f t="shared" ref="MZ5:MZ21" si="197">($V$49/($MY$22-MY4))</f>
        <v>-8.504999999999999</v>
      </c>
      <c r="NA5" s="161">
        <f t="shared" ref="NA5:NA21" si="198">((MZ5-$Z$49)*(MZ5-$AD$49))/(($V$49-$Z$49)*($V$49-$AD$49))</f>
        <v>-4.4999999999999998E-2</v>
      </c>
      <c r="NB5" s="161">
        <f t="shared" ref="NB5:NB21" si="199">((MZ5-$V$49)*(MZ5-$AD$49))/(($Z$49-$V$49)*($Z$49-$AD$49))</f>
        <v>0.18999999999999997</v>
      </c>
      <c r="NC5" s="161">
        <f t="shared" ref="NC5:NC21" si="200">((MZ5-$V$49)*(MZ5-$Z$49))/(($AD$49-$V$49)*($AD$49-$Z$49))</f>
        <v>0.85500000000000009</v>
      </c>
      <c r="ND5" s="26">
        <f t="shared" ref="ND5:ND21" si="201">NA5*$X$49+NB5*$AB$49+NC5*$AF$49</f>
        <v>-985.41125000000011</v>
      </c>
      <c r="NF5" s="159">
        <v>1</v>
      </c>
      <c r="NG5" s="160">
        <f t="shared" ref="NG5:NG22" si="202">($V$50/($NF$23-NF4))</f>
        <v>-25.040500000000002</v>
      </c>
      <c r="NH5" s="161">
        <f t="shared" ref="NH5:NH22" si="203">((NG5-$Z$50)*(NG5-$AD$50))/(($V$50-$Z$50)*($V$50-$AD$50))</f>
        <v>-4.5000000000000005E-2</v>
      </c>
      <c r="NI5" s="161">
        <f t="shared" ref="NI5:NI22" si="204">((NG5-$V$50)*(NG5-$AD$50))/(($Z$50-$V$50)*($Z$50-$AD$50))</f>
        <v>0.19</v>
      </c>
      <c r="NJ5" s="161">
        <f t="shared" ref="NJ5:NJ22" si="205">((NG5-$V$50)*(NG5-$Z$50))/(($AD$50-$V$50)*($AD$50-$Z$50))</f>
        <v>0.85500000000000009</v>
      </c>
      <c r="NK5" s="26">
        <f t="shared" ref="NK5:NK22" si="206">NH5*$X$50+NI5*$AB$50+NJ5*$AF$50</f>
        <v>-684.50065000000006</v>
      </c>
      <c r="NM5" s="159">
        <v>1</v>
      </c>
      <c r="NN5" s="160">
        <f t="shared" ref="NN5:NN22" si="207">($V$51/($NM$23-NM4))</f>
        <v>-30.630500000000001</v>
      </c>
      <c r="NO5" s="161">
        <f t="shared" ref="NO5:NO22" si="208">((NN5-$Z$51)*(NN5-$AD$51))/(($V$51-$Z$51)*($V$51-$AD$51))</f>
        <v>-4.5000000000000012E-2</v>
      </c>
      <c r="NP5" s="161">
        <f t="shared" ref="NP5:NP22" si="209">((NN5-$V$51)*(NN5-$AD$51))/(($Z$51-$V$51)*($Z$51-$AD$51))</f>
        <v>0.19000000000000003</v>
      </c>
      <c r="NQ5" s="161">
        <f t="shared" ref="NQ5:NQ22" si="210">((NN5-$V$51)*(NN5-$Z$51))/(($AD$51-$V$51)*($AD$51-$Z$51))</f>
        <v>0.8550000000000002</v>
      </c>
      <c r="NR5" s="26">
        <f t="shared" ref="NR5:NR22" si="211">NO5*$X$51+NP5*$AB$51+NQ5*$AF$51</f>
        <v>-582.94375000000014</v>
      </c>
      <c r="NT5" s="159">
        <v>1</v>
      </c>
      <c r="NU5" s="160">
        <f t="shared" ref="NU5:NU22" si="212">($V$52/($NT$23-NT4))</f>
        <v>-33.129000000000005</v>
      </c>
      <c r="NV5" s="161">
        <f t="shared" ref="NV5:NV22" si="213">((NU5-$Z$52)*(NU5-$AD$52))/(($V$52-$Z$52)*($V$52-$AD$52))</f>
        <v>-4.4999999999999998E-2</v>
      </c>
      <c r="NW5" s="161">
        <f t="shared" ref="NW5:NW22" si="214">((NU5-$V$52)*(NU5-$AD$52))/(($Z$52-$V$52)*($Z$52-$AD$52))</f>
        <v>0.19</v>
      </c>
      <c r="NX5" s="161">
        <f t="shared" ref="NX5:NX22" si="215">((NU5-$V$52)*(NU5-$Z$52))/(($AD$52-$V$52)*($AD$52-$Z$52))</f>
        <v>0.85499999999999987</v>
      </c>
      <c r="NY5" s="26">
        <f t="shared" ref="NY5:NY22" si="216">NV5*$X$52+NW5*$AB$52+NX5*$AF$52</f>
        <v>-475.82174999999995</v>
      </c>
      <c r="OA5" s="159">
        <v>1</v>
      </c>
      <c r="OB5" s="160">
        <f t="shared" ref="OB5:OB22" si="217">($V$53/($OA$23-OA4))</f>
        <v>-35.602999999999994</v>
      </c>
      <c r="OC5" s="161">
        <f t="shared" ref="OC5:OC22" si="218">((OB5-$Z$53)*(OB5-$AD$53))/(($V$53-$Z$53)*($V$53-$AD$53))</f>
        <v>-4.4999999999999998E-2</v>
      </c>
      <c r="OD5" s="161">
        <f t="shared" ref="OD5:OD22" si="219">((OB5-$V$53)*(OB5-$AD$53))/(($Z$53-$V$53)*($Z$53-$AD$53))</f>
        <v>0.18999999999999997</v>
      </c>
      <c r="OE5" s="161">
        <f t="shared" ref="OE5:OE22" si="220">((OB5-$V$53)*(OB5-$Z$53))/(($AD$53-$V$53)*($AD$53-$Z$53))</f>
        <v>0.85499999999999998</v>
      </c>
      <c r="OF5" s="26">
        <f t="shared" ref="OF5:OF22" si="221">OC5*$X$53+OD5*$AB$53+OE5*$AF$53</f>
        <v>-369.65829999999994</v>
      </c>
      <c r="OH5" s="159">
        <v>1</v>
      </c>
      <c r="OI5" s="160">
        <f t="shared" ref="OI5:OI24" si="222">($V$54/($OH$24-OH4))</f>
        <v>30.887999999999998</v>
      </c>
      <c r="OJ5" s="161">
        <f t="shared" ref="OJ5:OJ24" si="223">((OI5-$Z$54)*(OI5-$AD$54))/(($V$54-$Z$54)*($V$54-$AD$54))</f>
        <v>-4.4999999999999998E-2</v>
      </c>
      <c r="OK5" s="161">
        <f t="shared" ref="OK5:OK24" si="224">((OI5-$V$54)*(OI5-$AD$54))/(($Z$54-$V$54)*($Z$54-$AD$54))</f>
        <v>0.18999999999999997</v>
      </c>
      <c r="OL5" s="161">
        <f t="shared" ref="OL5:OL24" si="225">((OI5-$V$54)*(OI5-$Z$54))/(($AD$54-$V$54)*($AD$54-$Z$54))</f>
        <v>0.85499999999999998</v>
      </c>
      <c r="OM5" s="26">
        <f t="shared" ref="OM5:OM24" si="226">OJ5*$X$54+OK5*$AB$54+OL5*$AF$54</f>
        <v>-705.78824999999995</v>
      </c>
      <c r="OO5" s="159">
        <v>1</v>
      </c>
      <c r="OP5" s="160">
        <f t="shared" ref="OP5:OP24" si="227">($V$55/($OO$24-OO4))</f>
        <v>33.326999999999998</v>
      </c>
      <c r="OQ5" s="161">
        <f t="shared" ref="OQ5:OQ24" si="228">((OP5-$Z$55)*(OP5-$AD$55))/(($V$55-$Z$55)*($V$55-$AD$55))</f>
        <v>-4.4999999999999998E-2</v>
      </c>
      <c r="OR5" s="161">
        <f t="shared" ref="OR5:OR24" si="229">((OP5-$V$55)*(OP5-$AD$55))/(($Z$55-$V$55)*($Z$55-$AD$55))</f>
        <v>0.19</v>
      </c>
      <c r="OS5" s="161">
        <f t="shared" ref="OS5:OS24" si="230">((OP5-$V$55)*(OP5-$Z$55))/(($AD$55-$V$55)*($AD$55-$Z$55))</f>
        <v>0.85499999999999998</v>
      </c>
      <c r="OT5" s="26">
        <f t="shared" ref="OT5:OT24" si="231">OQ5*$X$55+OR5*$AB$55+OS5*$AF$55</f>
        <v>-809.16724999999997</v>
      </c>
      <c r="OV5" s="159">
        <v>1</v>
      </c>
      <c r="OW5" s="160">
        <f t="shared" ref="OW5:OW24" si="232">($V$56/($OV$24-OV4))</f>
        <v>35.738999999999997</v>
      </c>
      <c r="OX5" s="161">
        <f t="shared" ref="OX5:OX24" si="233">((OW5-$Z$56)*(OW5-$AD$56))/(($V$56-$Z$56)*($V$56-$AD$56))</f>
        <v>-4.5000000000000005E-2</v>
      </c>
      <c r="OY5" s="161">
        <f t="shared" ref="OY5:OY24" si="234">((OW5-$V$56)*(OW5-$AD$56))/(($Z$56-$V$56)*($Z$56-$AD$56))</f>
        <v>0.18999999999999997</v>
      </c>
      <c r="OZ5" s="161">
        <f t="shared" ref="OZ5:OZ24" si="235">((OW5-$V$56)*(OW5-$Z$56))/(($AD$56-$V$56)*($AD$56-$Z$56))</f>
        <v>0.85499999999999998</v>
      </c>
      <c r="PA5" s="26">
        <f t="shared" ref="PA5:PA24" si="236">OX5*$X$56+OY5*$AB$56+OZ5*$AF$56</f>
        <v>-912.85784999999998</v>
      </c>
      <c r="PC5" s="159">
        <v>1</v>
      </c>
      <c r="PD5" s="160">
        <f t="shared" ref="PD5:PD24" si="237">($V$57/($PC$24-PC4))</f>
        <v>28.35</v>
      </c>
      <c r="PE5" s="161">
        <f t="shared" ref="PE5:PE24" si="238">((PD5-$Z$57)*(PD5-$AD$57))/(($V$57-$Z$57)*($V$57-$AD$57))</f>
        <v>-4.5000000000000005E-2</v>
      </c>
      <c r="PF5" s="161">
        <f t="shared" ref="PF5:PF24" si="239">((PD5-$V$57)*(PD5-$AD$57))/(($Z$57-$V$57)*($Z$57-$AD$57))</f>
        <v>0.19</v>
      </c>
      <c r="PG5" s="161">
        <f t="shared" ref="PG5:PG24" si="240">((PD5-$V$57)*(PD5-$Z$57))/(($AD$57-$V$57)*($AD$57-$Z$57))</f>
        <v>0.85499999999999987</v>
      </c>
      <c r="PH5" s="26">
        <f t="shared" ref="PH5:PH24" si="241">PE5*$X$57+PF5*$AB$57+PG5*$AF$57</f>
        <v>-598.04684999999984</v>
      </c>
      <c r="PJ5" s="159">
        <v>1</v>
      </c>
      <c r="PK5" s="160">
        <f t="shared" ref="PK5:PK24" si="242">($V$58/($PJ$24-PJ4))</f>
        <v>25.856999999999999</v>
      </c>
      <c r="PL5" s="161">
        <f t="shared" ref="PL5:PL24" si="243">((PK5-$Z$58)*(PK5-$AD$58))/(($V$58-$Z$58)*($V$58-$AD$58))</f>
        <v>-4.4999999999999998E-2</v>
      </c>
      <c r="PM5" s="161">
        <f t="shared" ref="PM5:PM24" si="244">((PK5-$V$58)*(PK5-$AD$58))/(($Z$58-$V$58)*($Z$58-$AD$58))</f>
        <v>0.19</v>
      </c>
      <c r="PN5" s="161">
        <f t="shared" ref="PN5:PN24" si="245">((PK5-$V$58)*(PK5-$Z$58))/(($AD$58-$V$58)*($AD$58-$Z$58))</f>
        <v>0.85499999999999998</v>
      </c>
      <c r="PO5" s="26">
        <f t="shared" ref="PO5:PO24" si="246">PL5*$X$58+PM5*$AB$58+PN5*$AF$58</f>
        <v>-495.89714999999995</v>
      </c>
      <c r="PQ5" s="159">
        <v>1</v>
      </c>
      <c r="PR5" s="160">
        <f t="shared" ref="PR5:PR24" si="247">($V$59/($PQ$24-PQ4))</f>
        <v>23.4</v>
      </c>
      <c r="PS5" s="161">
        <f t="shared" ref="PS5:PS24" si="248">((PR5-$Z$59)*(PR5-$AD$59))/(($V$59-$Z$59)*($V$59-$AD$59))</f>
        <v>-4.4999999999999998E-2</v>
      </c>
      <c r="PT5" s="161">
        <f t="shared" ref="PT5:PT24" si="249">((PR5-$V$59)*(PR5-$AD$59))/(($Z$59-$V$59)*($Z$59-$AD$59))</f>
        <v>0.19</v>
      </c>
      <c r="PU5" s="161">
        <f t="shared" ref="PU5:PU24" si="250">((PR5-$V$59)*(PR5-$Z$59))/(($AD$59-$V$59)*($AD$59-$Z$59))</f>
        <v>0.85500000000000009</v>
      </c>
      <c r="PV5" s="26">
        <f t="shared" ref="PV5:PV24" si="251">PS5*$X$59+PT5*$AB$59+PU5*$AF$59</f>
        <v>-388.86824999999999</v>
      </c>
      <c r="PX5" s="159">
        <v>1</v>
      </c>
      <c r="PY5" s="160">
        <f t="shared" ref="PY5:PY24" si="252">($V$60/($PX$24-PX4))</f>
        <v>20.452999999999999</v>
      </c>
      <c r="PZ5" s="161">
        <f t="shared" ref="PZ5:PZ24" si="253">((PY5-$Z$60)*(PY5-$AD$60))/(($V$60-$Z$60)*($V$60-$AD$60))</f>
        <v>-4.4999999999999998E-2</v>
      </c>
      <c r="QA5" s="161">
        <f t="shared" ref="QA5:QA24" si="254">((PY5-$V$60)*(PY5-$AD$60))/(($Z$60-$V$60)*($Z$60-$AD$60))</f>
        <v>0.19</v>
      </c>
      <c r="QB5" s="161">
        <f t="shared" ref="QB5:QB24" si="255">((PY5-$V$60)*(PY5-$Z$60))/(($AD$60-$V$60)*($AD$60-$Z$60))</f>
        <v>0.85500000000000009</v>
      </c>
      <c r="QC5" s="26">
        <f t="shared" ref="QC5:QC24" si="256">PZ5*$X$60+QA5*$AB$60+QB5*$AF$60</f>
        <v>-283.23680000000002</v>
      </c>
      <c r="QE5" s="159">
        <v>2</v>
      </c>
      <c r="QF5" s="162">
        <v>2</v>
      </c>
      <c r="QG5" s="296"/>
      <c r="QH5" s="12">
        <v>60</v>
      </c>
      <c r="QI5" s="161">
        <f>(($F$13-$Z$12)*($F$13-$AD$12))/(($V$12-$Z$12)*($V$12-$AD$12))</f>
        <v>0</v>
      </c>
      <c r="QJ5" s="161">
        <f>(($F$13-$V$12)*($F$13-$AD$12))/(($Z$12-$V$12)*($Z$12-$AD$12))</f>
        <v>0</v>
      </c>
      <c r="QK5" s="161">
        <f>(($F$13-$V$12)*($F$13-$Z$12))/(($AD$12-$V$12)*($AD$12-$Z$12))</f>
        <v>1</v>
      </c>
      <c r="QL5" s="92">
        <f>QI5*$X$12+QJ5*$AB$12+QK5*$AF$12</f>
        <v>326</v>
      </c>
      <c r="QM5" s="12">
        <f>$V$12</f>
        <v>-338.33</v>
      </c>
      <c r="QN5" s="12">
        <f>$AF$12</f>
        <v>326</v>
      </c>
      <c r="QO5" s="163">
        <f t="shared" ref="QO5:QO31" si="257">ABS($F$14/QL5)</f>
        <v>0</v>
      </c>
      <c r="QP5" s="34"/>
      <c r="QQ5" s="159">
        <v>2</v>
      </c>
      <c r="QR5" s="162">
        <v>2</v>
      </c>
      <c r="QS5" s="296"/>
      <c r="QT5" s="12">
        <v>60</v>
      </c>
      <c r="QU5" s="161">
        <f>(($F$13-$AT$12)*($F$13-$AX$12))/(($AP$12-$AT$12)*($AP$12-$AX$12))</f>
        <v>0</v>
      </c>
      <c r="QV5" s="161">
        <f>(($F$13-$AP$12)*($F$13-$AX$12))/(($AT$12-$AP$12)*($AT$12-$AX$12))</f>
        <v>0</v>
      </c>
      <c r="QW5" s="161">
        <f>(($F$13-$AP$12)*($F$13-$AT$12))/(($AX$12-$AP$12)*($AX$12-$AT$12))</f>
        <v>1</v>
      </c>
      <c r="QX5" s="92">
        <f>QU5*$AR$12+QV5*$AV$12+QW5*$AZ$12</f>
        <v>297.12</v>
      </c>
      <c r="QY5" s="16">
        <f>$AP$12</f>
        <v>-91.09</v>
      </c>
      <c r="QZ5" s="16">
        <f>$AZ$12</f>
        <v>297.12</v>
      </c>
      <c r="RA5" s="167">
        <f t="shared" ref="RA5:RA31" si="258">ABS($F$14/QX5)</f>
        <v>0</v>
      </c>
      <c r="RC5" s="91" t="s">
        <v>300</v>
      </c>
    </row>
    <row r="6" spans="1:473" ht="15.75" customHeight="1">
      <c r="B6" s="90"/>
      <c r="C6" s="87"/>
      <c r="D6" s="87"/>
      <c r="E6" s="144" t="s">
        <v>301</v>
      </c>
      <c r="F6" s="326"/>
      <c r="G6" s="327"/>
      <c r="H6" s="327"/>
      <c r="I6" s="327"/>
      <c r="J6" s="327"/>
      <c r="K6" s="327"/>
      <c r="L6" s="335"/>
      <c r="M6" s="344"/>
      <c r="O6" s="159">
        <v>2</v>
      </c>
      <c r="P6" s="164" t="s">
        <v>94</v>
      </c>
      <c r="Q6" s="164" t="s">
        <v>298</v>
      </c>
      <c r="R6" s="12">
        <v>120</v>
      </c>
      <c r="S6" s="164" t="s">
        <v>299</v>
      </c>
      <c r="T6" s="162">
        <v>0</v>
      </c>
      <c r="U6" s="8" t="s">
        <v>71</v>
      </c>
      <c r="V6" s="101">
        <f>Gooseneck!$M$6</f>
        <v>510.42</v>
      </c>
      <c r="W6" s="111" t="s">
        <v>72</v>
      </c>
      <c r="X6" s="101">
        <v>0</v>
      </c>
      <c r="Y6" s="111" t="s">
        <v>72</v>
      </c>
      <c r="Z6" s="101">
        <f>Gooseneck!$M$12</f>
        <v>255.21</v>
      </c>
      <c r="AA6" s="111" t="s">
        <v>72</v>
      </c>
      <c r="AB6" s="101">
        <f>Gooseneck!$O$12</f>
        <v>417.27</v>
      </c>
      <c r="AC6" s="111" t="s">
        <v>72</v>
      </c>
      <c r="AD6" s="101">
        <v>0</v>
      </c>
      <c r="AE6" s="111" t="s">
        <v>72</v>
      </c>
      <c r="AF6" s="101">
        <f>Gooseneck!$O$9</f>
        <v>247.2</v>
      </c>
      <c r="AG6" s="165" t="s">
        <v>72</v>
      </c>
      <c r="AH6" s="166"/>
      <c r="AI6" s="159">
        <v>2</v>
      </c>
      <c r="AJ6" s="164" t="s">
        <v>94</v>
      </c>
      <c r="AK6" s="164" t="s">
        <v>298</v>
      </c>
      <c r="AL6" s="12">
        <v>120</v>
      </c>
      <c r="AM6" s="164" t="s">
        <v>299</v>
      </c>
      <c r="AN6" s="162">
        <v>0</v>
      </c>
      <c r="AO6" s="8" t="s">
        <v>71</v>
      </c>
      <c r="AP6" s="101">
        <f>'Conector@5500 psi'!$M$6</f>
        <v>200.39</v>
      </c>
      <c r="AQ6" s="111" t="s">
        <v>72</v>
      </c>
      <c r="AR6" s="101">
        <v>0</v>
      </c>
      <c r="AS6" s="111" t="s">
        <v>72</v>
      </c>
      <c r="AT6" s="101">
        <f>'Conector@5500 psi'!$M$12</f>
        <v>100.19499999999999</v>
      </c>
      <c r="AU6" s="111" t="s">
        <v>72</v>
      </c>
      <c r="AV6" s="101">
        <f>'Conector@5500 psi'!$O$12</f>
        <v>505.12</v>
      </c>
      <c r="AW6" s="111" t="s">
        <v>72</v>
      </c>
      <c r="AX6" s="101">
        <v>0</v>
      </c>
      <c r="AY6" s="111" t="s">
        <v>72</v>
      </c>
      <c r="AZ6" s="101">
        <f>'Conector@5500 psi'!$O$9</f>
        <v>178.26</v>
      </c>
      <c r="BA6" s="165" t="s">
        <v>72</v>
      </c>
      <c r="BC6" s="159">
        <v>2</v>
      </c>
      <c r="BD6" s="160">
        <f t="shared" ref="BD6:BD24" si="259">($V$5/($BC$24-BC5))</f>
        <v>24.131578947368421</v>
      </c>
      <c r="BE6" s="161">
        <f t="shared" si="0"/>
        <v>-4.7091412742382273E-2</v>
      </c>
      <c r="BF6" s="161">
        <f t="shared" si="1"/>
        <v>0.19944598337950137</v>
      </c>
      <c r="BG6" s="161">
        <f t="shared" si="2"/>
        <v>0.8476454293628809</v>
      </c>
      <c r="BH6" s="26">
        <f t="shared" si="3"/>
        <v>371.45617728531852</v>
      </c>
      <c r="BJ6" s="159">
        <v>2</v>
      </c>
      <c r="BK6" s="160">
        <f t="shared" ref="BK6:BK24" si="260">($V$6/($BJ$24-BJ5))</f>
        <v>26.864210526315791</v>
      </c>
      <c r="BL6" s="161">
        <f t="shared" si="4"/>
        <v>-4.7091412742382273E-2</v>
      </c>
      <c r="BM6" s="161">
        <f t="shared" si="5"/>
        <v>0.19944598337950137</v>
      </c>
      <c r="BN6" s="161">
        <f t="shared" si="6"/>
        <v>0.8476454293628809</v>
      </c>
      <c r="BO6" s="26">
        <f t="shared" si="7"/>
        <v>292.76077562326867</v>
      </c>
      <c r="BQ6" s="159">
        <v>2</v>
      </c>
      <c r="BR6" s="160">
        <f t="shared" ref="BR6:BR24" si="261">($V$7/($BQ$24-BQ5))</f>
        <v>29.614210526315787</v>
      </c>
      <c r="BS6" s="161">
        <f t="shared" si="8"/>
        <v>-4.7091412742382266E-2</v>
      </c>
      <c r="BT6" s="161">
        <f t="shared" si="9"/>
        <v>0.19944598337950137</v>
      </c>
      <c r="BU6" s="161">
        <f t="shared" si="10"/>
        <v>0.84764542936288079</v>
      </c>
      <c r="BV6" s="26">
        <f t="shared" si="11"/>
        <v>210.01861495844875</v>
      </c>
      <c r="BX6" s="159">
        <v>2</v>
      </c>
      <c r="BY6" s="160">
        <f t="shared" ref="BY6:BY24" si="262">($V$8/($BX$24-BX5))</f>
        <v>21.403684210526318</v>
      </c>
      <c r="BZ6" s="161">
        <f t="shared" si="12"/>
        <v>-4.7091412742382273E-2</v>
      </c>
      <c r="CA6" s="161">
        <f t="shared" si="13"/>
        <v>0.1994459833795014</v>
      </c>
      <c r="CB6" s="161">
        <f t="shared" si="14"/>
        <v>0.8476454293628809</v>
      </c>
      <c r="CC6" s="26">
        <f t="shared" si="15"/>
        <v>447.69490304709143</v>
      </c>
      <c r="CE6" s="159">
        <v>2</v>
      </c>
      <c r="CF6" s="160">
        <f t="shared" ref="CF6:CF24" si="263">($V$9/($CE$24-CE5))</f>
        <v>18.629473684210524</v>
      </c>
      <c r="CG6" s="161">
        <f t="shared" si="16"/>
        <v>-4.7091412742382273E-2</v>
      </c>
      <c r="CH6" s="161">
        <f t="shared" si="17"/>
        <v>0.1994459833795014</v>
      </c>
      <c r="CI6" s="161">
        <f t="shared" si="18"/>
        <v>0.84764542936288101</v>
      </c>
      <c r="CJ6" s="26">
        <f t="shared" si="19"/>
        <v>525.51224376731307</v>
      </c>
      <c r="CL6" s="159">
        <v>2</v>
      </c>
      <c r="CM6" s="160">
        <f t="shared" ref="CM6:CM24" si="264">($V$10/($CL$24-CL5))</f>
        <v>15.877368421052632</v>
      </c>
      <c r="CN6" s="161">
        <f t="shared" si="20"/>
        <v>-4.7091412742382259E-2</v>
      </c>
      <c r="CO6" s="161">
        <f t="shared" si="21"/>
        <v>0.1994459833795014</v>
      </c>
      <c r="CP6" s="161">
        <f t="shared" si="22"/>
        <v>0.8476454293628809</v>
      </c>
      <c r="CQ6" s="26">
        <f t="shared" si="23"/>
        <v>597.49379501385044</v>
      </c>
      <c r="CS6" s="159">
        <v>2</v>
      </c>
      <c r="CT6" s="160">
        <f t="shared" ref="CT6:CT24" si="265">($V$11/($CS$24-CS5))</f>
        <v>13.105263157894736</v>
      </c>
      <c r="CU6" s="161">
        <f t="shared" si="24"/>
        <v>-4.7091412742382273E-2</v>
      </c>
      <c r="CV6" s="161">
        <f t="shared" si="25"/>
        <v>0.19944598337950137</v>
      </c>
      <c r="CW6" s="161">
        <f t="shared" si="26"/>
        <v>0.84764542936288079</v>
      </c>
      <c r="CX6" s="26">
        <f t="shared" si="27"/>
        <v>668.80670360110798</v>
      </c>
      <c r="CZ6" s="159">
        <v>2</v>
      </c>
      <c r="DA6" s="160">
        <f t="shared" ref="DA6:DA24" si="266">($V$12/($CZ$24-CZ5))</f>
        <v>-17.806842105263158</v>
      </c>
      <c r="DB6" s="161">
        <f t="shared" si="28"/>
        <v>-4.7091412742382273E-2</v>
      </c>
      <c r="DC6" s="161">
        <f t="shared" si="29"/>
        <v>0.19944598337950137</v>
      </c>
      <c r="DD6" s="161">
        <f t="shared" si="30"/>
        <v>0.8476454293628809</v>
      </c>
      <c r="DE6" s="26">
        <f t="shared" si="31"/>
        <v>312.80908587257613</v>
      </c>
      <c r="DG6" s="159">
        <v>2</v>
      </c>
      <c r="DH6" s="160">
        <f t="shared" ref="DH6:DH24" si="267">($V$13/($DG$24-DG5))</f>
        <v>-14.466842105263158</v>
      </c>
      <c r="DI6" s="161">
        <f t="shared" si="32"/>
        <v>-4.7091412742382273E-2</v>
      </c>
      <c r="DJ6" s="161">
        <f t="shared" si="33"/>
        <v>0.1994459833795014</v>
      </c>
      <c r="DK6" s="161">
        <f t="shared" si="34"/>
        <v>0.84764542936288101</v>
      </c>
      <c r="DL6" s="26">
        <f t="shared" si="35"/>
        <v>237.75955678670363</v>
      </c>
      <c r="DM6" s="34"/>
      <c r="DN6" s="159">
        <v>2</v>
      </c>
      <c r="DO6" s="160">
        <f t="shared" ref="DO6:DO24" si="268">($V$14/($DN$24-DN5))</f>
        <v>-11.081052631578947</v>
      </c>
      <c r="DP6" s="161">
        <f t="shared" si="36"/>
        <v>-4.7091412742382266E-2</v>
      </c>
      <c r="DQ6" s="161">
        <f t="shared" si="37"/>
        <v>0.19944598337950137</v>
      </c>
      <c r="DR6" s="161">
        <f t="shared" si="38"/>
        <v>0.84764542936288079</v>
      </c>
      <c r="DS6" s="26">
        <f t="shared" si="39"/>
        <v>157.94127423822715</v>
      </c>
      <c r="DT6" s="34"/>
      <c r="DU6" s="159">
        <v>2</v>
      </c>
      <c r="DV6" s="160">
        <f t="shared" ref="DV6:DV24" si="269">($V$15/($DU$24-DU5))</f>
        <v>-20.582631578947368</v>
      </c>
      <c r="DW6" s="161">
        <f t="shared" si="40"/>
        <v>-4.7091412742382273E-2</v>
      </c>
      <c r="DX6" s="161">
        <f t="shared" si="41"/>
        <v>0.19944598337950137</v>
      </c>
      <c r="DY6" s="161">
        <f t="shared" si="42"/>
        <v>0.8476454293628809</v>
      </c>
      <c r="DZ6" s="26">
        <f t="shared" si="43"/>
        <v>389.46664819944601</v>
      </c>
      <c r="EA6" s="34"/>
      <c r="EB6" s="159">
        <v>2</v>
      </c>
      <c r="EC6" s="160">
        <f t="shared" ref="EC6:EC24" si="270">($V$16/($EB$24-EB5))</f>
        <v>-23.333157894736843</v>
      </c>
      <c r="ED6" s="161">
        <f t="shared" si="44"/>
        <v>-4.7091412742382266E-2</v>
      </c>
      <c r="EE6" s="161">
        <f t="shared" si="45"/>
        <v>0.19944598337950137</v>
      </c>
      <c r="EF6" s="161">
        <f t="shared" si="46"/>
        <v>0.84764542936288079</v>
      </c>
      <c r="EG6" s="26">
        <f t="shared" si="47"/>
        <v>476.83545706371183</v>
      </c>
      <c r="EH6" s="34"/>
      <c r="EI6" s="159">
        <v>2</v>
      </c>
      <c r="EJ6" s="160">
        <f t="shared" ref="EJ6:EJ24" si="271">($V$17/($EI$24-EI5))</f>
        <v>-26.08421052631579</v>
      </c>
      <c r="EK6" s="161">
        <f t="shared" si="48"/>
        <v>-4.7091412742382273E-2</v>
      </c>
      <c r="EL6" s="161">
        <f t="shared" si="49"/>
        <v>0.19944598337950137</v>
      </c>
      <c r="EM6" s="161">
        <f t="shared" si="50"/>
        <v>0.8476454293628809</v>
      </c>
      <c r="EN6" s="26">
        <f t="shared" si="51"/>
        <v>549.08426592797787</v>
      </c>
      <c r="EP6" s="159">
        <v>2</v>
      </c>
      <c r="EQ6" s="160">
        <f t="shared" si="52"/>
        <v>-28.846315789473685</v>
      </c>
      <c r="ER6" s="161">
        <f t="shared" si="53"/>
        <v>-4.7091412742382266E-2</v>
      </c>
      <c r="ES6" s="161">
        <f t="shared" si="54"/>
        <v>0.19944598337950134</v>
      </c>
      <c r="ET6" s="161">
        <f t="shared" si="55"/>
        <v>0.84764542936288079</v>
      </c>
      <c r="EU6" s="26">
        <f t="shared" si="56"/>
        <v>620.71229916897505</v>
      </c>
      <c r="EW6" s="159">
        <v>2</v>
      </c>
      <c r="EX6" s="160">
        <f t="shared" si="57"/>
        <v>-17.806842105263158</v>
      </c>
      <c r="EY6" s="161">
        <f t="shared" si="58"/>
        <v>-4.7091412742382273E-2</v>
      </c>
      <c r="EZ6" s="161">
        <f t="shared" si="59"/>
        <v>0.19944598337950137</v>
      </c>
      <c r="FA6" s="161">
        <f t="shared" si="60"/>
        <v>0.8476454293628809</v>
      </c>
      <c r="FB6" s="26">
        <f t="shared" si="61"/>
        <v>-665.33385041551242</v>
      </c>
      <c r="FD6" s="159">
        <v>2</v>
      </c>
      <c r="FE6" s="160">
        <f t="shared" si="62"/>
        <v>-14.466842105263158</v>
      </c>
      <c r="FF6" s="161">
        <f t="shared" si="63"/>
        <v>-4.7091412742382273E-2</v>
      </c>
      <c r="FG6" s="161">
        <f t="shared" si="64"/>
        <v>0.1994459833795014</v>
      </c>
      <c r="FH6" s="161">
        <f t="shared" si="65"/>
        <v>0.84764542936288101</v>
      </c>
      <c r="FI6" s="26">
        <f t="shared" si="66"/>
        <v>-717.87390581717466</v>
      </c>
      <c r="FK6" s="159">
        <v>2</v>
      </c>
      <c r="FL6" s="160">
        <f t="shared" si="67"/>
        <v>-12.384705882352941</v>
      </c>
      <c r="FM6" s="161">
        <f t="shared" si="68"/>
        <v>-5.1903114186851208E-2</v>
      </c>
      <c r="FN6" s="161">
        <f t="shared" si="69"/>
        <v>0.22145328719723184</v>
      </c>
      <c r="FO6" s="161">
        <f t="shared" si="70"/>
        <v>0.83044982698961933</v>
      </c>
      <c r="FP6" s="26">
        <f t="shared" si="71"/>
        <v>-761.02422145328717</v>
      </c>
      <c r="FR6" s="159">
        <v>2</v>
      </c>
      <c r="FS6" s="160">
        <f t="shared" si="72"/>
        <v>-20.582631578947368</v>
      </c>
      <c r="FT6" s="161">
        <f t="shared" si="73"/>
        <v>-4.7091412742382273E-2</v>
      </c>
      <c r="FU6" s="161">
        <f t="shared" si="74"/>
        <v>0.19944598337950137</v>
      </c>
      <c r="FV6" s="161">
        <f t="shared" si="75"/>
        <v>0.8476454293628809</v>
      </c>
      <c r="FW6" s="26">
        <f t="shared" si="76"/>
        <v>-552.98792243767309</v>
      </c>
      <c r="FY6" s="159">
        <v>2</v>
      </c>
      <c r="FZ6" s="160">
        <f t="shared" si="77"/>
        <v>-23.333157894736843</v>
      </c>
      <c r="GA6" s="161">
        <f t="shared" si="78"/>
        <v>-4.7091412742382266E-2</v>
      </c>
      <c r="GB6" s="161">
        <f t="shared" si="79"/>
        <v>0.19944598337950137</v>
      </c>
      <c r="GC6" s="161">
        <f t="shared" si="80"/>
        <v>0.84764542936288079</v>
      </c>
      <c r="GD6" s="26">
        <f t="shared" si="81"/>
        <v>-449.74969529085865</v>
      </c>
      <c r="GF6" s="159">
        <v>2</v>
      </c>
      <c r="GG6" s="160">
        <f t="shared" si="82"/>
        <v>-26.08421052631579</v>
      </c>
      <c r="GH6" s="161">
        <f t="shared" si="83"/>
        <v>-4.7091412742382273E-2</v>
      </c>
      <c r="GI6" s="161">
        <f t="shared" si="84"/>
        <v>0.19944598337950137</v>
      </c>
      <c r="GJ6" s="161">
        <f t="shared" si="85"/>
        <v>0.8476454293628809</v>
      </c>
      <c r="GK6" s="26">
        <f t="shared" si="86"/>
        <v>-347.75052631578944</v>
      </c>
      <c r="GM6" s="159">
        <v>2</v>
      </c>
      <c r="GN6" s="160">
        <f t="shared" si="87"/>
        <v>-28.846315789473685</v>
      </c>
      <c r="GO6" s="161">
        <f t="shared" si="88"/>
        <v>-4.7091412742382266E-2</v>
      </c>
      <c r="GP6" s="161">
        <f t="shared" si="89"/>
        <v>0.19944598337950134</v>
      </c>
      <c r="GQ6" s="161">
        <f t="shared" si="90"/>
        <v>0.84764542936288079</v>
      </c>
      <c r="GR6" s="26">
        <f t="shared" si="91"/>
        <v>-245.34398891966754</v>
      </c>
      <c r="GT6" s="159">
        <v>2</v>
      </c>
      <c r="GU6" s="160">
        <v>24.13</v>
      </c>
      <c r="GV6" s="275"/>
      <c r="GW6" s="276"/>
      <c r="GX6" s="277"/>
      <c r="GY6" s="26">
        <v>-584.29</v>
      </c>
      <c r="HA6" s="159">
        <v>2</v>
      </c>
      <c r="HB6" s="160">
        <f t="shared" si="92"/>
        <v>26.864210526315791</v>
      </c>
      <c r="HC6" s="161">
        <f t="shared" si="93"/>
        <v>-4.7091412742382273E-2</v>
      </c>
      <c r="HD6" s="161">
        <f t="shared" si="94"/>
        <v>0.19944598337950137</v>
      </c>
      <c r="HE6" s="161">
        <f t="shared" si="95"/>
        <v>0.8476454293628809</v>
      </c>
      <c r="HF6" s="26">
        <f t="shared" si="96"/>
        <v>-645.28952908587257</v>
      </c>
      <c r="HH6" s="159">
        <v>2</v>
      </c>
      <c r="HI6" s="160">
        <f t="shared" si="97"/>
        <v>29.614210526315787</v>
      </c>
      <c r="HJ6" s="161">
        <f t="shared" si="98"/>
        <v>-4.7091412742382266E-2</v>
      </c>
      <c r="HK6" s="161">
        <f t="shared" si="99"/>
        <v>0.19944598337950137</v>
      </c>
      <c r="HL6" s="161">
        <f t="shared" si="100"/>
        <v>0.84764542936288079</v>
      </c>
      <c r="HM6" s="26">
        <f t="shared" si="101"/>
        <v>-706.07867036011066</v>
      </c>
      <c r="HO6" s="159">
        <v>2</v>
      </c>
      <c r="HP6" s="160">
        <f t="shared" si="102"/>
        <v>21.403684210526318</v>
      </c>
      <c r="HQ6" s="161">
        <f t="shared" si="103"/>
        <v>-4.7091412742382273E-2</v>
      </c>
      <c r="HR6" s="161">
        <f t="shared" si="104"/>
        <v>0.1994459833795014</v>
      </c>
      <c r="HS6" s="161">
        <f t="shared" si="105"/>
        <v>0.8476454293628809</v>
      </c>
      <c r="HT6" s="26">
        <f t="shared" si="106"/>
        <v>-481.5204432132964</v>
      </c>
      <c r="HV6" s="159">
        <v>2</v>
      </c>
      <c r="HW6" s="160">
        <f t="shared" si="107"/>
        <v>18.629473684210524</v>
      </c>
      <c r="HX6" s="161">
        <f t="shared" si="108"/>
        <v>-4.7091412742382273E-2</v>
      </c>
      <c r="HY6" s="161">
        <f t="shared" si="109"/>
        <v>0.1994459833795014</v>
      </c>
      <c r="HZ6" s="161">
        <f t="shared" si="110"/>
        <v>0.84764542936288101</v>
      </c>
      <c r="IA6" s="26">
        <f t="shared" si="111"/>
        <v>-378.03889196675908</v>
      </c>
      <c r="IC6" s="159">
        <v>2</v>
      </c>
      <c r="ID6" s="160">
        <v>15.88</v>
      </c>
      <c r="IE6" s="275"/>
      <c r="IF6" s="276"/>
      <c r="IG6" s="277"/>
      <c r="IH6" s="26">
        <v>-281.42</v>
      </c>
      <c r="IJ6" s="159">
        <v>2</v>
      </c>
      <c r="IK6" s="160">
        <f t="shared" si="112"/>
        <v>13.105263157894736</v>
      </c>
      <c r="IL6" s="161">
        <f t="shared" si="113"/>
        <v>-4.7091412742382273E-2</v>
      </c>
      <c r="IM6" s="161">
        <f t="shared" si="114"/>
        <v>0.19944598337950137</v>
      </c>
      <c r="IN6" s="161">
        <f t="shared" si="115"/>
        <v>0.84764542936288079</v>
      </c>
      <c r="IO6" s="26">
        <f t="shared" si="116"/>
        <v>-184.63662049861495</v>
      </c>
      <c r="IQ6" s="159">
        <v>2</v>
      </c>
      <c r="IR6" s="160">
        <f t="shared" si="117"/>
        <v>32.513684210526314</v>
      </c>
      <c r="IS6" s="161">
        <f t="shared" si="118"/>
        <v>-4.7091412742382266E-2</v>
      </c>
      <c r="IT6" s="161">
        <f t="shared" si="119"/>
        <v>0.19944598337950137</v>
      </c>
      <c r="IU6" s="161">
        <f t="shared" si="120"/>
        <v>0.8476454293628809</v>
      </c>
      <c r="IV6" s="26">
        <f t="shared" si="121"/>
        <v>482.77096952908585</v>
      </c>
      <c r="IX6" s="159">
        <v>2</v>
      </c>
      <c r="IY6" s="160">
        <f t="shared" si="122"/>
        <v>35.081052631578949</v>
      </c>
      <c r="IZ6" s="161">
        <f t="shared" si="123"/>
        <v>-4.709141274238228E-2</v>
      </c>
      <c r="JA6" s="161">
        <f t="shared" si="124"/>
        <v>0.19944598337950142</v>
      </c>
      <c r="JB6" s="161">
        <f t="shared" si="125"/>
        <v>0.8476454293628809</v>
      </c>
      <c r="JC6" s="26">
        <f t="shared" si="126"/>
        <v>412.60886426592799</v>
      </c>
      <c r="JE6" s="159">
        <v>2</v>
      </c>
      <c r="JF6" s="160">
        <f t="shared" si="127"/>
        <v>37.619999999999997</v>
      </c>
      <c r="JG6" s="161">
        <f t="shared" si="128"/>
        <v>-4.7091412742382273E-2</v>
      </c>
      <c r="JH6" s="161">
        <f t="shared" si="129"/>
        <v>0.1994459833795014</v>
      </c>
      <c r="JI6" s="161">
        <f t="shared" si="130"/>
        <v>0.8476454293628809</v>
      </c>
      <c r="JJ6" s="26">
        <f t="shared" si="131"/>
        <v>339.89285318559558</v>
      </c>
      <c r="JL6" s="159">
        <v>2</v>
      </c>
      <c r="JM6" s="160">
        <f t="shared" si="132"/>
        <v>29.842105263157894</v>
      </c>
      <c r="JN6" s="161">
        <f t="shared" si="133"/>
        <v>-4.7091412742382266E-2</v>
      </c>
      <c r="JO6" s="161">
        <f t="shared" si="134"/>
        <v>0.19944598337950137</v>
      </c>
      <c r="JP6" s="161">
        <f t="shared" si="135"/>
        <v>0.8476454293628809</v>
      </c>
      <c r="JQ6" s="26">
        <f t="shared" si="136"/>
        <v>549.8586149584487</v>
      </c>
      <c r="JS6" s="159">
        <v>2</v>
      </c>
      <c r="JT6" s="160">
        <f t="shared" si="137"/>
        <v>27.217894736842105</v>
      </c>
      <c r="JU6" s="161">
        <f t="shared" si="138"/>
        <v>-4.7091412742382266E-2</v>
      </c>
      <c r="JV6" s="161">
        <f t="shared" si="139"/>
        <v>0.19944598337950137</v>
      </c>
      <c r="JW6" s="161">
        <f t="shared" si="140"/>
        <v>0.84764542936288079</v>
      </c>
      <c r="JX6" s="26">
        <f t="shared" si="141"/>
        <v>618.15290858725757</v>
      </c>
      <c r="JZ6" s="159">
        <v>2</v>
      </c>
      <c r="KA6" s="160">
        <f t="shared" si="142"/>
        <v>24.631578947368421</v>
      </c>
      <c r="KB6" s="161">
        <f t="shared" si="143"/>
        <v>-4.7091412742382273E-2</v>
      </c>
      <c r="KC6" s="161">
        <f t="shared" si="144"/>
        <v>0.19944598337950137</v>
      </c>
      <c r="KD6" s="161">
        <f t="shared" si="145"/>
        <v>0.8476454293628809</v>
      </c>
      <c r="KE6" s="26">
        <f t="shared" si="146"/>
        <v>685.66387811634354</v>
      </c>
      <c r="KG6" s="159">
        <v>2</v>
      </c>
      <c r="KH6" s="160">
        <f t="shared" si="147"/>
        <v>21.529473684210526</v>
      </c>
      <c r="KI6" s="161">
        <f t="shared" si="148"/>
        <v>-4.7091412742382266E-2</v>
      </c>
      <c r="KJ6" s="161">
        <f t="shared" si="149"/>
        <v>0.19944598337950134</v>
      </c>
      <c r="KK6" s="161">
        <f t="shared" si="150"/>
        <v>0.84764542936288079</v>
      </c>
      <c r="KL6" s="26">
        <f t="shared" si="151"/>
        <v>732.37063711911344</v>
      </c>
      <c r="KN6" s="159">
        <v>2</v>
      </c>
      <c r="KO6" s="160">
        <f t="shared" si="152"/>
        <v>-20.491578947368421</v>
      </c>
      <c r="KP6" s="161">
        <f t="shared" si="153"/>
        <v>-4.7091412742382273E-2</v>
      </c>
      <c r="KQ6" s="161">
        <f t="shared" si="154"/>
        <v>0.1994459833795014</v>
      </c>
      <c r="KR6" s="161">
        <f t="shared" si="155"/>
        <v>0.8476454293628809</v>
      </c>
      <c r="KS6" s="26">
        <f t="shared" si="156"/>
        <v>423.28022160664824</v>
      </c>
      <c r="KU6" s="159">
        <v>2</v>
      </c>
      <c r="KV6" s="160">
        <f t="shared" si="157"/>
        <v>-14.589473684210526</v>
      </c>
      <c r="KW6" s="161">
        <f t="shared" si="158"/>
        <v>-4.7091412742382266E-2</v>
      </c>
      <c r="KX6" s="161">
        <f t="shared" si="159"/>
        <v>0.19944598337950137</v>
      </c>
      <c r="KY6" s="161">
        <f t="shared" si="160"/>
        <v>0.84764542936288079</v>
      </c>
      <c r="KZ6" s="26">
        <f t="shared" si="161"/>
        <v>357.69340720221601</v>
      </c>
      <c r="LB6" s="159">
        <v>2</v>
      </c>
      <c r="LC6" s="160">
        <f t="shared" si="162"/>
        <v>-8.9526315789473685</v>
      </c>
      <c r="LD6" s="161">
        <f t="shared" si="163"/>
        <v>-4.709141274238228E-2</v>
      </c>
      <c r="LE6" s="161">
        <f t="shared" si="164"/>
        <v>0.1994459833795014</v>
      </c>
      <c r="LF6" s="161">
        <f t="shared" si="165"/>
        <v>0.8476454293628809</v>
      </c>
      <c r="LG6" s="26">
        <f t="shared" si="166"/>
        <v>288.71900277008314</v>
      </c>
      <c r="LI6" s="159">
        <v>2</v>
      </c>
      <c r="LJ6" s="160">
        <f t="shared" si="167"/>
        <v>-26.358421052631581</v>
      </c>
      <c r="LK6" s="161">
        <f t="shared" si="168"/>
        <v>-4.709141274238228E-2</v>
      </c>
      <c r="LL6" s="161">
        <f t="shared" si="169"/>
        <v>0.1994459833795014</v>
      </c>
      <c r="LM6" s="161">
        <f t="shared" si="170"/>
        <v>0.8476454293628809</v>
      </c>
      <c r="LN6" s="26">
        <f t="shared" si="171"/>
        <v>481.05573407202218</v>
      </c>
      <c r="LP6" s="159">
        <v>2</v>
      </c>
      <c r="LQ6" s="160">
        <f t="shared" si="172"/>
        <v>-32.242631578947368</v>
      </c>
      <c r="LR6" s="161">
        <f t="shared" si="173"/>
        <v>-4.7091412742382266E-2</v>
      </c>
      <c r="LS6" s="161">
        <f t="shared" si="174"/>
        <v>0.19944598337950137</v>
      </c>
      <c r="LT6" s="161">
        <f t="shared" si="175"/>
        <v>0.8476454293628809</v>
      </c>
      <c r="LU6" s="26">
        <f t="shared" si="176"/>
        <v>550.25152354570639</v>
      </c>
      <c r="LW6" s="159">
        <v>2</v>
      </c>
      <c r="LX6" s="160">
        <f t="shared" si="177"/>
        <v>-34.87263157894737</v>
      </c>
      <c r="LY6" s="161">
        <f t="shared" si="178"/>
        <v>-4.7091412742382266E-2</v>
      </c>
      <c r="LZ6" s="161">
        <f t="shared" si="179"/>
        <v>0.1994459833795014</v>
      </c>
      <c r="MA6" s="161">
        <f t="shared" si="180"/>
        <v>0.84764542936288079</v>
      </c>
      <c r="MB6" s="26">
        <f t="shared" si="181"/>
        <v>619.42387811634342</v>
      </c>
      <c r="MD6" s="159">
        <v>2</v>
      </c>
      <c r="ME6" s="160">
        <f t="shared" si="182"/>
        <v>-37.476842105263152</v>
      </c>
      <c r="MF6" s="161">
        <f t="shared" si="183"/>
        <v>-4.7091412742382266E-2</v>
      </c>
      <c r="MG6" s="161">
        <f t="shared" si="184"/>
        <v>0.19944598337950137</v>
      </c>
      <c r="MH6" s="161">
        <f t="shared" si="185"/>
        <v>0.84764542936288101</v>
      </c>
      <c r="MI6" s="26">
        <f t="shared" si="186"/>
        <v>687.33772853185599</v>
      </c>
      <c r="MK6" s="159">
        <v>2</v>
      </c>
      <c r="ML6" s="160">
        <f t="shared" si="187"/>
        <v>-20.491578947368421</v>
      </c>
      <c r="MM6" s="161">
        <f t="shared" si="188"/>
        <v>-4.7091412742382273E-2</v>
      </c>
      <c r="MN6" s="161">
        <f t="shared" si="189"/>
        <v>0.1994459833795014</v>
      </c>
      <c r="MO6" s="161">
        <f t="shared" si="190"/>
        <v>0.8476454293628809</v>
      </c>
      <c r="MP6" s="26">
        <f t="shared" si="191"/>
        <v>-788.5839889196676</v>
      </c>
      <c r="MR6" s="159">
        <v>2</v>
      </c>
      <c r="MS6" s="160">
        <f t="shared" si="192"/>
        <v>-14.589473684210526</v>
      </c>
      <c r="MT6" s="161">
        <f t="shared" si="193"/>
        <v>-4.7091412742382266E-2</v>
      </c>
      <c r="MU6" s="161">
        <f t="shared" si="194"/>
        <v>0.19944598337950137</v>
      </c>
      <c r="MV6" s="161">
        <f t="shared" si="195"/>
        <v>0.84764542936288079</v>
      </c>
      <c r="MW6" s="26">
        <f t="shared" si="196"/>
        <v>-888.44459833795008</v>
      </c>
      <c r="MY6" s="159">
        <v>2</v>
      </c>
      <c r="MZ6" s="160">
        <f t="shared" si="197"/>
        <v>-8.9526315789473685</v>
      </c>
      <c r="NA6" s="161">
        <f t="shared" si="198"/>
        <v>-4.709141274238228E-2</v>
      </c>
      <c r="NB6" s="161">
        <f t="shared" si="199"/>
        <v>0.1994459833795014</v>
      </c>
      <c r="NC6" s="161">
        <f t="shared" si="200"/>
        <v>0.8476454293628809</v>
      </c>
      <c r="ND6" s="26">
        <f t="shared" si="201"/>
        <v>-988.06786703601108</v>
      </c>
      <c r="NF6" s="159">
        <v>2</v>
      </c>
      <c r="NG6" s="160">
        <f t="shared" si="202"/>
        <v>-26.358421052631581</v>
      </c>
      <c r="NH6" s="161">
        <f t="shared" si="203"/>
        <v>-4.709141274238228E-2</v>
      </c>
      <c r="NI6" s="161">
        <f t="shared" si="204"/>
        <v>0.1994459833795014</v>
      </c>
      <c r="NJ6" s="161">
        <f t="shared" si="205"/>
        <v>0.8476454293628809</v>
      </c>
      <c r="NK6" s="26">
        <f t="shared" si="206"/>
        <v>-687.83285318559547</v>
      </c>
      <c r="NM6" s="159">
        <v>2</v>
      </c>
      <c r="NN6" s="160">
        <f t="shared" si="207"/>
        <v>-32.242631578947368</v>
      </c>
      <c r="NO6" s="161">
        <f t="shared" si="208"/>
        <v>-4.7091412742382266E-2</v>
      </c>
      <c r="NP6" s="161">
        <f t="shared" si="209"/>
        <v>0.19944598337950137</v>
      </c>
      <c r="NQ6" s="161">
        <f t="shared" si="210"/>
        <v>0.8476454293628809</v>
      </c>
      <c r="NR6" s="26">
        <f t="shared" si="211"/>
        <v>-586.27595567867036</v>
      </c>
      <c r="NT6" s="159">
        <v>2</v>
      </c>
      <c r="NU6" s="160">
        <f t="shared" si="212"/>
        <v>-34.87263157894737</v>
      </c>
      <c r="NV6" s="161">
        <f t="shared" si="213"/>
        <v>-4.7091412742382266E-2</v>
      </c>
      <c r="NW6" s="161">
        <f t="shared" si="214"/>
        <v>0.1994459833795014</v>
      </c>
      <c r="NX6" s="161">
        <f t="shared" si="215"/>
        <v>0.84764542936288079</v>
      </c>
      <c r="NY6" s="26">
        <f t="shared" si="216"/>
        <v>-479.16747922437668</v>
      </c>
      <c r="OA6" s="159">
        <v>2</v>
      </c>
      <c r="OB6" s="160">
        <f t="shared" si="217"/>
        <v>-37.476842105263152</v>
      </c>
      <c r="OC6" s="161">
        <f t="shared" si="218"/>
        <v>-4.7091412742382266E-2</v>
      </c>
      <c r="OD6" s="161">
        <f t="shared" si="219"/>
        <v>0.19944598337950137</v>
      </c>
      <c r="OE6" s="161">
        <f t="shared" si="220"/>
        <v>0.84764542936288101</v>
      </c>
      <c r="OF6" s="26">
        <f t="shared" si="221"/>
        <v>-373.00487534626041</v>
      </c>
      <c r="OH6" s="159">
        <v>2</v>
      </c>
      <c r="OI6" s="160">
        <f t="shared" si="222"/>
        <v>32.513684210526314</v>
      </c>
      <c r="OJ6" s="161">
        <f t="shared" si="223"/>
        <v>-4.7091412742382266E-2</v>
      </c>
      <c r="OK6" s="161">
        <f t="shared" si="224"/>
        <v>0.19944598337950137</v>
      </c>
      <c r="OL6" s="161">
        <f t="shared" si="225"/>
        <v>0.8476454293628809</v>
      </c>
      <c r="OM6" s="26">
        <f t="shared" si="226"/>
        <v>-704.80271468144042</v>
      </c>
      <c r="OO6" s="159">
        <v>2</v>
      </c>
      <c r="OP6" s="160">
        <f t="shared" si="227"/>
        <v>35.081052631578949</v>
      </c>
      <c r="OQ6" s="161">
        <f t="shared" si="228"/>
        <v>-4.709141274238228E-2</v>
      </c>
      <c r="OR6" s="161">
        <f t="shared" si="229"/>
        <v>0.19944598337950142</v>
      </c>
      <c r="OS6" s="161">
        <f t="shared" si="230"/>
        <v>0.8476454293628809</v>
      </c>
      <c r="OT6" s="26">
        <f t="shared" si="231"/>
        <v>-808.20149584487535</v>
      </c>
      <c r="OV6" s="159">
        <v>2</v>
      </c>
      <c r="OW6" s="160">
        <f t="shared" si="232"/>
        <v>37.619999999999997</v>
      </c>
      <c r="OX6" s="161">
        <f t="shared" si="233"/>
        <v>-4.7091412742382273E-2</v>
      </c>
      <c r="OY6" s="161">
        <f t="shared" si="234"/>
        <v>0.1994459833795014</v>
      </c>
      <c r="OZ6" s="161">
        <f t="shared" si="235"/>
        <v>0.8476454293628809</v>
      </c>
      <c r="PA6" s="26">
        <f t="shared" si="236"/>
        <v>-911.90742382271469</v>
      </c>
      <c r="PC6" s="159">
        <v>2</v>
      </c>
      <c r="PD6" s="160">
        <f t="shared" si="237"/>
        <v>29.842105263157894</v>
      </c>
      <c r="PE6" s="161">
        <f t="shared" si="238"/>
        <v>-4.7091412742382266E-2</v>
      </c>
      <c r="PF6" s="161">
        <f t="shared" si="239"/>
        <v>0.19944598337950137</v>
      </c>
      <c r="PG6" s="161">
        <f t="shared" si="240"/>
        <v>0.8476454293628809</v>
      </c>
      <c r="PH6" s="26">
        <f t="shared" si="241"/>
        <v>-597.08094182825482</v>
      </c>
      <c r="PJ6" s="159">
        <v>2</v>
      </c>
      <c r="PK6" s="160">
        <f t="shared" si="242"/>
        <v>27.217894736842105</v>
      </c>
      <c r="PL6" s="161">
        <f t="shared" si="243"/>
        <v>-4.7091412742382266E-2</v>
      </c>
      <c r="PM6" s="161">
        <f t="shared" si="244"/>
        <v>0.19944598337950137</v>
      </c>
      <c r="PN6" s="161">
        <f t="shared" si="245"/>
        <v>0.84764542936288079</v>
      </c>
      <c r="PO6" s="26">
        <f t="shared" si="246"/>
        <v>-494.90177285318555</v>
      </c>
      <c r="PQ6" s="159">
        <v>2</v>
      </c>
      <c r="PR6" s="160">
        <f t="shared" si="247"/>
        <v>24.631578947368421</v>
      </c>
      <c r="PS6" s="161">
        <f t="shared" si="248"/>
        <v>-4.7091412742382273E-2</v>
      </c>
      <c r="PT6" s="161">
        <f t="shared" si="249"/>
        <v>0.19944598337950137</v>
      </c>
      <c r="PU6" s="161">
        <f t="shared" si="250"/>
        <v>0.8476454293628809</v>
      </c>
      <c r="PV6" s="26">
        <f t="shared" si="251"/>
        <v>-387.8910249307479</v>
      </c>
      <c r="PX6" s="159">
        <v>2</v>
      </c>
      <c r="PY6" s="160">
        <f t="shared" si="252"/>
        <v>21.529473684210526</v>
      </c>
      <c r="PZ6" s="161">
        <f t="shared" si="253"/>
        <v>-4.7091412742382266E-2</v>
      </c>
      <c r="QA6" s="161">
        <f t="shared" si="254"/>
        <v>0.19944598337950134</v>
      </c>
      <c r="QB6" s="161">
        <f t="shared" si="255"/>
        <v>0.84764542936288079</v>
      </c>
      <c r="QC6" s="26">
        <f t="shared" si="256"/>
        <v>-282.2868698060941</v>
      </c>
      <c r="QE6" s="159">
        <v>2</v>
      </c>
      <c r="QF6" s="162">
        <v>3</v>
      </c>
      <c r="QG6" s="296"/>
      <c r="QH6" s="12">
        <v>60</v>
      </c>
      <c r="QI6" s="161">
        <f>(($F$13-$Z$19)*($F$13-$AD$19))/(($V$19-$Z$19)*($V$19-$AD$19))</f>
        <v>0</v>
      </c>
      <c r="QJ6" s="161">
        <f>(($F$13-$V$19)*($F$13-$AD$19))/(($Z$19-$V$19)*($Z$19-$AD$19))</f>
        <v>0</v>
      </c>
      <c r="QK6" s="161">
        <f>(($F$13-$V$19)*($F$13-$Z$19))/(($AD$19-$V$19)*($AD$19-$Z$19))</f>
        <v>1</v>
      </c>
      <c r="QL6" s="92">
        <f>QI6*$X$19+QJ6*$AB$19+QK6*$AF$19</f>
        <v>-597.79999999999995</v>
      </c>
      <c r="QM6" s="12">
        <f>$V$19</f>
        <v>-338.33</v>
      </c>
      <c r="QN6" s="12">
        <f>$AF$19</f>
        <v>-597.79999999999995</v>
      </c>
      <c r="QO6" s="163">
        <f t="shared" si="257"/>
        <v>0</v>
      </c>
      <c r="QP6" s="34"/>
      <c r="QQ6" s="159">
        <v>2</v>
      </c>
      <c r="QR6" s="162">
        <v>3</v>
      </c>
      <c r="QS6" s="296"/>
      <c r="QT6" s="12">
        <v>60</v>
      </c>
      <c r="QU6" s="161">
        <f>(($F$13-$AT$19)*($F$13-$AX$19))/(($AP$19-$AT$19)*($AP$19-$AX$19))</f>
        <v>0</v>
      </c>
      <c r="QV6" s="161">
        <f>(($F$13-$AP$19)*($F$13-$AX$19))/(($AT$19-$AP$19)*($AT$19-$AX$19))</f>
        <v>0</v>
      </c>
      <c r="QW6" s="161">
        <f>(($F$13-$AP$19)*($F$13-$AT$19))/(($AX$19-$AP$19)*($AX$19-$AT$19))</f>
        <v>1</v>
      </c>
      <c r="QX6" s="92">
        <f>QU6*$AR$19+QV6*$AV$19+QW6*$AZ$19</f>
        <v>-534.79999999999995</v>
      </c>
      <c r="QY6" s="16">
        <f>$AP$19</f>
        <v>-91.09</v>
      </c>
      <c r="QZ6" s="16">
        <f>$AZ$19</f>
        <v>-534.79999999999995</v>
      </c>
      <c r="RA6" s="167">
        <f t="shared" si="258"/>
        <v>0</v>
      </c>
      <c r="RC6" s="91" t="s">
        <v>302</v>
      </c>
    </row>
    <row r="7" spans="1:473" ht="15.75" customHeight="1" thickBot="1">
      <c r="B7" s="90"/>
      <c r="C7" s="87"/>
      <c r="D7" s="87"/>
      <c r="E7" s="144" t="s">
        <v>303</v>
      </c>
      <c r="F7" s="326"/>
      <c r="G7" s="327"/>
      <c r="H7" s="327"/>
      <c r="I7" s="327"/>
      <c r="J7" s="327"/>
      <c r="K7" s="327"/>
      <c r="L7" s="335"/>
      <c r="M7" s="344"/>
      <c r="O7" s="159">
        <v>3</v>
      </c>
      <c r="P7" s="164" t="s">
        <v>96</v>
      </c>
      <c r="Q7" s="164" t="s">
        <v>298</v>
      </c>
      <c r="R7" s="12">
        <v>180</v>
      </c>
      <c r="S7" s="164" t="s">
        <v>299</v>
      </c>
      <c r="T7" s="162">
        <v>0</v>
      </c>
      <c r="U7" s="8" t="s">
        <v>71</v>
      </c>
      <c r="V7" s="101">
        <f>Gooseneck!$M$7</f>
        <v>562.66999999999996</v>
      </c>
      <c r="W7" s="111" t="s">
        <v>72</v>
      </c>
      <c r="X7" s="101">
        <v>0</v>
      </c>
      <c r="Y7" s="111" t="s">
        <v>72</v>
      </c>
      <c r="Z7" s="101">
        <f>Gooseneck!$M$13</f>
        <v>281.33499999999998</v>
      </c>
      <c r="AA7" s="111" t="s">
        <v>72</v>
      </c>
      <c r="AB7" s="101">
        <f>Gooseneck!$O$13</f>
        <v>361.11</v>
      </c>
      <c r="AC7" s="111" t="s">
        <v>72</v>
      </c>
      <c r="AD7" s="101">
        <v>0</v>
      </c>
      <c r="AE7" s="111" t="s">
        <v>72</v>
      </c>
      <c r="AF7" s="101">
        <f>Gooseneck!$O$10</f>
        <v>162.80000000000001</v>
      </c>
      <c r="AG7" s="165" t="s">
        <v>72</v>
      </c>
      <c r="AH7" s="166"/>
      <c r="AI7" s="159">
        <v>3</v>
      </c>
      <c r="AJ7" s="164" t="s">
        <v>96</v>
      </c>
      <c r="AK7" s="164" t="s">
        <v>298</v>
      </c>
      <c r="AL7" s="12">
        <v>180</v>
      </c>
      <c r="AM7" s="164" t="s">
        <v>299</v>
      </c>
      <c r="AN7" s="162">
        <v>0</v>
      </c>
      <c r="AO7" s="8" t="s">
        <v>71</v>
      </c>
      <c r="AP7" s="101">
        <f>'Conector@5500 psi'!$M$7</f>
        <v>236.82</v>
      </c>
      <c r="AQ7" s="111" t="s">
        <v>72</v>
      </c>
      <c r="AR7" s="101">
        <v>0</v>
      </c>
      <c r="AS7" s="111" t="s">
        <v>72</v>
      </c>
      <c r="AT7" s="101">
        <f>'Conector@5500 psi'!$M$13</f>
        <v>118.41</v>
      </c>
      <c r="AU7" s="111" t="s">
        <v>72</v>
      </c>
      <c r="AV7" s="101">
        <f>'Conector@5500 psi'!$O$13</f>
        <v>445.666</v>
      </c>
      <c r="AW7" s="111" t="s">
        <v>72</v>
      </c>
      <c r="AX7" s="101">
        <v>0</v>
      </c>
      <c r="AY7" s="111" t="s">
        <v>72</v>
      </c>
      <c r="AZ7" s="101">
        <f>'Conector@5500 psi'!$O$10</f>
        <v>59.41</v>
      </c>
      <c r="BA7" s="165" t="s">
        <v>72</v>
      </c>
      <c r="BC7" s="159">
        <v>3</v>
      </c>
      <c r="BD7" s="160">
        <f t="shared" si="259"/>
        <v>25.472222222222221</v>
      </c>
      <c r="BE7" s="161">
        <f t="shared" si="0"/>
        <v>-4.9382716049382713E-2</v>
      </c>
      <c r="BF7" s="161">
        <f t="shared" si="1"/>
        <v>0.20987654320987653</v>
      </c>
      <c r="BG7" s="161">
        <f t="shared" si="2"/>
        <v>0.83950617283950613</v>
      </c>
      <c r="BH7" s="26">
        <f t="shared" si="3"/>
        <v>373.7775308641975</v>
      </c>
      <c r="BJ7" s="159">
        <v>3</v>
      </c>
      <c r="BK7" s="160">
        <f t="shared" si="260"/>
        <v>28.356666666666669</v>
      </c>
      <c r="BL7" s="161">
        <f t="shared" si="4"/>
        <v>-4.938271604938272E-2</v>
      </c>
      <c r="BM7" s="161">
        <f t="shared" si="5"/>
        <v>0.20987654320987656</v>
      </c>
      <c r="BN7" s="161">
        <f t="shared" si="6"/>
        <v>0.83950617283950624</v>
      </c>
      <c r="BO7" s="26">
        <f t="shared" si="7"/>
        <v>295.10111111111109</v>
      </c>
      <c r="BQ7" s="159">
        <v>3</v>
      </c>
      <c r="BR7" s="160">
        <f t="shared" si="261"/>
        <v>31.259444444444441</v>
      </c>
      <c r="BS7" s="161">
        <f t="shared" si="8"/>
        <v>-4.9382716049382706E-2</v>
      </c>
      <c r="BT7" s="161">
        <f t="shared" si="9"/>
        <v>0.20987654320987653</v>
      </c>
      <c r="BU7" s="161">
        <f t="shared" si="10"/>
        <v>0.83950617283950613</v>
      </c>
      <c r="BV7" s="26">
        <f t="shared" si="11"/>
        <v>212.46012345679011</v>
      </c>
      <c r="BX7" s="159">
        <v>3</v>
      </c>
      <c r="BY7" s="160">
        <f t="shared" si="262"/>
        <v>22.59277777777778</v>
      </c>
      <c r="BZ7" s="161">
        <f t="shared" si="12"/>
        <v>-4.938271604938272E-2</v>
      </c>
      <c r="CA7" s="161">
        <f t="shared" si="13"/>
        <v>0.20987654320987653</v>
      </c>
      <c r="CB7" s="161">
        <f t="shared" si="14"/>
        <v>0.83950617283950613</v>
      </c>
      <c r="CC7" s="26">
        <f t="shared" si="15"/>
        <v>450.00888888888892</v>
      </c>
      <c r="CE7" s="159">
        <v>3</v>
      </c>
      <c r="CF7" s="160">
        <f t="shared" si="263"/>
        <v>19.664444444444442</v>
      </c>
      <c r="CG7" s="161">
        <f t="shared" si="16"/>
        <v>-4.9382716049382713E-2</v>
      </c>
      <c r="CH7" s="161">
        <f t="shared" si="17"/>
        <v>0.20987654320987653</v>
      </c>
      <c r="CI7" s="161">
        <f t="shared" si="18"/>
        <v>0.83950617283950613</v>
      </c>
      <c r="CJ7" s="26">
        <f t="shared" si="19"/>
        <v>527.81012345679005</v>
      </c>
      <c r="CL7" s="159">
        <v>3</v>
      </c>
      <c r="CM7" s="160">
        <f t="shared" si="264"/>
        <v>16.759444444444444</v>
      </c>
      <c r="CN7" s="161">
        <f t="shared" si="20"/>
        <v>-4.9382716049382706E-2</v>
      </c>
      <c r="CO7" s="161">
        <f t="shared" si="21"/>
        <v>0.2098765432098765</v>
      </c>
      <c r="CP7" s="161">
        <f t="shared" si="22"/>
        <v>0.83950617283950602</v>
      </c>
      <c r="CQ7" s="26">
        <f t="shared" si="23"/>
        <v>599.56481481481478</v>
      </c>
      <c r="CS7" s="159">
        <v>3</v>
      </c>
      <c r="CT7" s="160">
        <f t="shared" si="265"/>
        <v>13.833333333333334</v>
      </c>
      <c r="CU7" s="161">
        <f t="shared" si="24"/>
        <v>-4.938271604938272E-2</v>
      </c>
      <c r="CV7" s="161">
        <f t="shared" si="25"/>
        <v>0.20987654320987653</v>
      </c>
      <c r="CW7" s="161">
        <f t="shared" si="26"/>
        <v>0.83950617283950613</v>
      </c>
      <c r="CX7" s="26">
        <f t="shared" si="27"/>
        <v>670.6562962962962</v>
      </c>
      <c r="CZ7" s="159">
        <v>3</v>
      </c>
      <c r="DA7" s="160">
        <f t="shared" si="266"/>
        <v>-18.796111111111109</v>
      </c>
      <c r="DB7" s="161">
        <f t="shared" si="28"/>
        <v>-4.9382716049382706E-2</v>
      </c>
      <c r="DC7" s="161">
        <f t="shared" si="29"/>
        <v>0.20987654320987653</v>
      </c>
      <c r="DD7" s="161">
        <f t="shared" si="30"/>
        <v>0.83950617283950613</v>
      </c>
      <c r="DE7" s="26">
        <f t="shared" si="31"/>
        <v>312.06333333333328</v>
      </c>
      <c r="DG7" s="159">
        <v>3</v>
      </c>
      <c r="DH7" s="160">
        <f t="shared" si="267"/>
        <v>-15.270555555555555</v>
      </c>
      <c r="DI7" s="161">
        <f t="shared" si="32"/>
        <v>-4.9382716049382713E-2</v>
      </c>
      <c r="DJ7" s="161">
        <f t="shared" si="33"/>
        <v>0.20987654320987653</v>
      </c>
      <c r="DK7" s="161">
        <f t="shared" si="34"/>
        <v>0.83950617283950613</v>
      </c>
      <c r="DL7" s="26">
        <f t="shared" si="35"/>
        <v>237.22345679012344</v>
      </c>
      <c r="DM7" s="34"/>
      <c r="DN7" s="159">
        <v>3</v>
      </c>
      <c r="DO7" s="160">
        <f t="shared" si="268"/>
        <v>-11.696666666666665</v>
      </c>
      <c r="DP7" s="161">
        <f t="shared" si="36"/>
        <v>-4.9382716049382706E-2</v>
      </c>
      <c r="DQ7" s="161">
        <f t="shared" si="37"/>
        <v>0.20987654320987653</v>
      </c>
      <c r="DR7" s="161">
        <f t="shared" si="38"/>
        <v>0.83950617283950613</v>
      </c>
      <c r="DS7" s="26">
        <f t="shared" si="39"/>
        <v>157.65925925925924</v>
      </c>
      <c r="DT7" s="34"/>
      <c r="DU7" s="159">
        <v>3</v>
      </c>
      <c r="DV7" s="160">
        <f t="shared" si="269"/>
        <v>-21.726111111111109</v>
      </c>
      <c r="DW7" s="161">
        <f t="shared" si="40"/>
        <v>-4.9382716049382713E-2</v>
      </c>
      <c r="DX7" s="161">
        <f t="shared" si="41"/>
        <v>0.20987654320987653</v>
      </c>
      <c r="DY7" s="161">
        <f t="shared" si="42"/>
        <v>0.83950617283950613</v>
      </c>
      <c r="DZ7" s="26">
        <f t="shared" si="43"/>
        <v>388.73543209876544</v>
      </c>
      <c r="EA7" s="34"/>
      <c r="EB7" s="159">
        <v>3</v>
      </c>
      <c r="EC7" s="160">
        <f t="shared" si="270"/>
        <v>-24.629444444444445</v>
      </c>
      <c r="ED7" s="161">
        <f t="shared" si="44"/>
        <v>-4.9382716049382713E-2</v>
      </c>
      <c r="EE7" s="161">
        <f t="shared" si="45"/>
        <v>0.20987654320987653</v>
      </c>
      <c r="EF7" s="161">
        <f t="shared" si="46"/>
        <v>0.83950617283950613</v>
      </c>
      <c r="EG7" s="26">
        <f t="shared" si="47"/>
        <v>476.58765432098761</v>
      </c>
      <c r="EH7" s="34"/>
      <c r="EI7" s="159">
        <v>3</v>
      </c>
      <c r="EJ7" s="160">
        <f t="shared" si="271"/>
        <v>-27.533333333333335</v>
      </c>
      <c r="EK7" s="161">
        <f t="shared" si="48"/>
        <v>-4.938271604938272E-2</v>
      </c>
      <c r="EL7" s="161">
        <f t="shared" si="49"/>
        <v>0.20987654320987653</v>
      </c>
      <c r="EM7" s="161">
        <f t="shared" si="50"/>
        <v>0.83950617283950613</v>
      </c>
      <c r="EN7" s="26">
        <f t="shared" si="51"/>
        <v>548.62358024691366</v>
      </c>
      <c r="EP7" s="159">
        <v>3</v>
      </c>
      <c r="EQ7" s="160">
        <f t="shared" si="52"/>
        <v>-30.448888888888892</v>
      </c>
      <c r="ER7" s="161">
        <f t="shared" si="53"/>
        <v>-4.9382716049382713E-2</v>
      </c>
      <c r="ES7" s="161">
        <f t="shared" si="54"/>
        <v>0.20987654320987653</v>
      </c>
      <c r="ET7" s="161">
        <f t="shared" si="55"/>
        <v>0.83950617283950613</v>
      </c>
      <c r="EU7" s="26">
        <f t="shared" si="56"/>
        <v>620.04666666666662</v>
      </c>
      <c r="EW7" s="159">
        <v>3</v>
      </c>
      <c r="EX7" s="160">
        <f t="shared" si="57"/>
        <v>-18.796111111111109</v>
      </c>
      <c r="EY7" s="161">
        <f t="shared" si="58"/>
        <v>-4.9382716049382706E-2</v>
      </c>
      <c r="EZ7" s="161">
        <f t="shared" si="59"/>
        <v>0.20987654320987653</v>
      </c>
      <c r="FA7" s="161">
        <f t="shared" si="60"/>
        <v>0.83950617283950613</v>
      </c>
      <c r="FB7" s="26">
        <f t="shared" si="61"/>
        <v>-668.7632098765431</v>
      </c>
      <c r="FD7" s="159">
        <v>3</v>
      </c>
      <c r="FE7" s="160">
        <f t="shared" si="62"/>
        <v>-15.270555555555555</v>
      </c>
      <c r="FF7" s="161">
        <f t="shared" si="63"/>
        <v>-4.9382716049382713E-2</v>
      </c>
      <c r="FG7" s="161">
        <f t="shared" si="64"/>
        <v>0.20987654320987653</v>
      </c>
      <c r="FH7" s="161">
        <f t="shared" si="65"/>
        <v>0.83950617283950613</v>
      </c>
      <c r="FI7" s="26">
        <f t="shared" si="66"/>
        <v>-721.24913580246914</v>
      </c>
      <c r="FK7" s="159">
        <v>3</v>
      </c>
      <c r="FL7" s="160">
        <f t="shared" si="67"/>
        <v>-13.15875</v>
      </c>
      <c r="FM7" s="161">
        <f t="shared" si="68"/>
        <v>-5.4687499999999993E-2</v>
      </c>
      <c r="FN7" s="161">
        <f t="shared" si="69"/>
        <v>0.23437499999999997</v>
      </c>
      <c r="FO7" s="161">
        <f t="shared" si="70"/>
        <v>0.8203125</v>
      </c>
      <c r="FP7" s="26">
        <f t="shared" si="71"/>
        <v>-764.15625</v>
      </c>
      <c r="FR7" s="159">
        <v>3</v>
      </c>
      <c r="FS7" s="160">
        <f t="shared" si="72"/>
        <v>-21.726111111111109</v>
      </c>
      <c r="FT7" s="161">
        <f t="shared" si="73"/>
        <v>-4.9382716049382713E-2</v>
      </c>
      <c r="FU7" s="161">
        <f t="shared" si="74"/>
        <v>0.20987654320987653</v>
      </c>
      <c r="FV7" s="161">
        <f t="shared" si="75"/>
        <v>0.83950617283950613</v>
      </c>
      <c r="FW7" s="26">
        <f t="shared" si="76"/>
        <v>-555.93567901234564</v>
      </c>
      <c r="FY7" s="159">
        <v>3</v>
      </c>
      <c r="FZ7" s="160">
        <f t="shared" si="77"/>
        <v>-24.629444444444445</v>
      </c>
      <c r="GA7" s="161">
        <f t="shared" si="78"/>
        <v>-4.9382716049382713E-2</v>
      </c>
      <c r="GB7" s="161">
        <f t="shared" si="79"/>
        <v>0.20987654320987653</v>
      </c>
      <c r="GC7" s="161">
        <f t="shared" si="80"/>
        <v>0.83950617283950613</v>
      </c>
      <c r="GD7" s="26">
        <f t="shared" si="81"/>
        <v>-452.73308641975308</v>
      </c>
      <c r="GF7" s="159">
        <v>3</v>
      </c>
      <c r="GG7" s="160">
        <f t="shared" si="82"/>
        <v>-27.533333333333335</v>
      </c>
      <c r="GH7" s="161">
        <f t="shared" si="83"/>
        <v>-4.938271604938272E-2</v>
      </c>
      <c r="GI7" s="161">
        <f t="shared" si="84"/>
        <v>0.20987654320987653</v>
      </c>
      <c r="GJ7" s="161">
        <f t="shared" si="85"/>
        <v>0.83950617283950613</v>
      </c>
      <c r="GK7" s="26">
        <f t="shared" si="86"/>
        <v>-350.75617283950612</v>
      </c>
      <c r="GM7" s="159">
        <v>3</v>
      </c>
      <c r="GN7" s="160">
        <f t="shared" si="87"/>
        <v>-30.448888888888892</v>
      </c>
      <c r="GO7" s="161">
        <f t="shared" si="88"/>
        <v>-4.9382716049382713E-2</v>
      </c>
      <c r="GP7" s="161">
        <f t="shared" si="89"/>
        <v>0.20987654320987653</v>
      </c>
      <c r="GQ7" s="161">
        <f t="shared" si="90"/>
        <v>0.83950617283950613</v>
      </c>
      <c r="GR7" s="26">
        <f t="shared" si="91"/>
        <v>-248.36790123456788</v>
      </c>
      <c r="GT7" s="159">
        <v>3</v>
      </c>
      <c r="GU7" s="160">
        <v>25.47</v>
      </c>
      <c r="GV7" s="275"/>
      <c r="GW7" s="276"/>
      <c r="GX7" s="277"/>
      <c r="GY7" s="26">
        <v>-583.49</v>
      </c>
      <c r="HA7" s="159">
        <v>3</v>
      </c>
      <c r="HB7" s="160">
        <f t="shared" si="92"/>
        <v>28.356666666666669</v>
      </c>
      <c r="HC7" s="161">
        <f t="shared" si="93"/>
        <v>-4.938271604938272E-2</v>
      </c>
      <c r="HD7" s="161">
        <f t="shared" si="94"/>
        <v>0.20987654320987656</v>
      </c>
      <c r="HE7" s="161">
        <f t="shared" si="95"/>
        <v>0.83950617283950624</v>
      </c>
      <c r="HF7" s="26">
        <f t="shared" si="96"/>
        <v>-644.86876543209883</v>
      </c>
      <c r="HH7" s="159">
        <v>3</v>
      </c>
      <c r="HI7" s="160">
        <f t="shared" si="97"/>
        <v>31.259444444444441</v>
      </c>
      <c r="HJ7" s="161">
        <f t="shared" si="98"/>
        <v>-4.9382716049382706E-2</v>
      </c>
      <c r="HK7" s="161">
        <f t="shared" si="99"/>
        <v>0.20987654320987653</v>
      </c>
      <c r="HL7" s="161">
        <f t="shared" si="100"/>
        <v>0.83950617283950613</v>
      </c>
      <c r="HM7" s="26">
        <f t="shared" si="101"/>
        <v>-706.04567901234554</v>
      </c>
      <c r="HO7" s="159">
        <v>3</v>
      </c>
      <c r="HP7" s="160">
        <f t="shared" si="102"/>
        <v>22.59277777777778</v>
      </c>
      <c r="HQ7" s="161">
        <f t="shared" si="103"/>
        <v>-4.938271604938272E-2</v>
      </c>
      <c r="HR7" s="161">
        <f t="shared" si="104"/>
        <v>0.20987654320987653</v>
      </c>
      <c r="HS7" s="161">
        <f t="shared" si="105"/>
        <v>0.83950617283950613</v>
      </c>
      <c r="HT7" s="26">
        <f t="shared" si="106"/>
        <v>-480.73061728395061</v>
      </c>
      <c r="HV7" s="159">
        <v>3</v>
      </c>
      <c r="HW7" s="160">
        <f t="shared" si="107"/>
        <v>19.664444444444442</v>
      </c>
      <c r="HX7" s="161">
        <f t="shared" si="108"/>
        <v>-4.9382716049382713E-2</v>
      </c>
      <c r="HY7" s="161">
        <f t="shared" si="109"/>
        <v>0.20987654320987653</v>
      </c>
      <c r="HZ7" s="161">
        <f t="shared" si="110"/>
        <v>0.83950617283950613</v>
      </c>
      <c r="IA7" s="26">
        <f t="shared" si="111"/>
        <v>-377.27197530864197</v>
      </c>
      <c r="IC7" s="159">
        <v>3</v>
      </c>
      <c r="ID7" s="160">
        <v>16.760000000000002</v>
      </c>
      <c r="IE7" s="275"/>
      <c r="IF7" s="276"/>
      <c r="IG7" s="277"/>
      <c r="IH7" s="26">
        <v>-280.95999999999998</v>
      </c>
      <c r="IJ7" s="159">
        <v>3</v>
      </c>
      <c r="IK7" s="160">
        <f t="shared" si="112"/>
        <v>13.833333333333334</v>
      </c>
      <c r="IL7" s="161">
        <f t="shared" si="113"/>
        <v>-4.938271604938272E-2</v>
      </c>
      <c r="IM7" s="161">
        <f t="shared" si="114"/>
        <v>0.20987654320987653</v>
      </c>
      <c r="IN7" s="161">
        <f t="shared" si="115"/>
        <v>0.83950617283950613</v>
      </c>
      <c r="IO7" s="26">
        <f t="shared" si="116"/>
        <v>-184.48567901234566</v>
      </c>
      <c r="IQ7" s="159">
        <v>3</v>
      </c>
      <c r="IR7" s="160">
        <f t="shared" si="117"/>
        <v>34.32</v>
      </c>
      <c r="IS7" s="161">
        <f t="shared" si="118"/>
        <v>-4.938271604938272E-2</v>
      </c>
      <c r="IT7" s="161">
        <f t="shared" si="119"/>
        <v>0.20987654320987653</v>
      </c>
      <c r="IU7" s="161">
        <f t="shared" si="120"/>
        <v>0.83950617283950613</v>
      </c>
      <c r="IV7" s="26">
        <f t="shared" si="121"/>
        <v>485.40876543209873</v>
      </c>
      <c r="IX7" s="159">
        <v>3</v>
      </c>
      <c r="IY7" s="160">
        <f t="shared" si="122"/>
        <v>37.03</v>
      </c>
      <c r="IZ7" s="161">
        <f t="shared" si="123"/>
        <v>-4.938271604938272E-2</v>
      </c>
      <c r="JA7" s="161">
        <f t="shared" si="124"/>
        <v>0.20987654320987656</v>
      </c>
      <c r="JB7" s="161">
        <f t="shared" si="125"/>
        <v>0.83950617283950624</v>
      </c>
      <c r="JC7" s="26">
        <f t="shared" si="126"/>
        <v>415.23234567901238</v>
      </c>
      <c r="JE7" s="159">
        <v>3</v>
      </c>
      <c r="JF7" s="160">
        <f t="shared" si="127"/>
        <v>39.71</v>
      </c>
      <c r="JG7" s="161">
        <f t="shared" si="128"/>
        <v>-4.938271604938272E-2</v>
      </c>
      <c r="JH7" s="161">
        <f t="shared" si="129"/>
        <v>0.20987654320987656</v>
      </c>
      <c r="JI7" s="161">
        <f t="shared" si="130"/>
        <v>0.83950617283950624</v>
      </c>
      <c r="JJ7" s="26">
        <f t="shared" si="131"/>
        <v>342.52901234567906</v>
      </c>
      <c r="JL7" s="159">
        <v>3</v>
      </c>
      <c r="JM7" s="160">
        <f t="shared" si="132"/>
        <v>31.5</v>
      </c>
      <c r="JN7" s="161">
        <f t="shared" si="133"/>
        <v>-4.9382716049382713E-2</v>
      </c>
      <c r="JO7" s="161">
        <f t="shared" si="134"/>
        <v>0.20987654320987653</v>
      </c>
      <c r="JP7" s="161">
        <f t="shared" si="135"/>
        <v>0.83950617283950613</v>
      </c>
      <c r="JQ7" s="26">
        <f t="shared" si="136"/>
        <v>552.54827160493824</v>
      </c>
      <c r="JS7" s="159">
        <v>3</v>
      </c>
      <c r="JT7" s="160">
        <f t="shared" si="137"/>
        <v>28.73</v>
      </c>
      <c r="JU7" s="161">
        <f t="shared" si="138"/>
        <v>-4.9382716049382713E-2</v>
      </c>
      <c r="JV7" s="161">
        <f t="shared" si="139"/>
        <v>0.20987654320987653</v>
      </c>
      <c r="JW7" s="161">
        <f t="shared" si="140"/>
        <v>0.83950617283950613</v>
      </c>
      <c r="JX7" s="26">
        <f t="shared" si="141"/>
        <v>620.86308641975302</v>
      </c>
      <c r="JZ7" s="159">
        <v>3</v>
      </c>
      <c r="KA7" s="160">
        <f t="shared" si="142"/>
        <v>26</v>
      </c>
      <c r="KB7" s="161">
        <f t="shared" si="143"/>
        <v>-4.9382716049382713E-2</v>
      </c>
      <c r="KC7" s="161">
        <f t="shared" si="144"/>
        <v>0.20987654320987653</v>
      </c>
      <c r="KD7" s="161">
        <f t="shared" si="145"/>
        <v>0.83950617283950613</v>
      </c>
      <c r="KE7" s="26">
        <f t="shared" si="146"/>
        <v>688.32999999999993</v>
      </c>
      <c r="KG7" s="159">
        <v>3</v>
      </c>
      <c r="KH7" s="160">
        <f t="shared" si="147"/>
        <v>22.725555555555555</v>
      </c>
      <c r="KI7" s="161">
        <f t="shared" si="148"/>
        <v>-4.9382716049382706E-2</v>
      </c>
      <c r="KJ7" s="161">
        <f t="shared" si="149"/>
        <v>0.20987654320987653</v>
      </c>
      <c r="KK7" s="161">
        <f t="shared" si="150"/>
        <v>0.83950617283950613</v>
      </c>
      <c r="KL7" s="26">
        <f t="shared" si="151"/>
        <v>733.98024691358023</v>
      </c>
      <c r="KN7" s="159">
        <v>3</v>
      </c>
      <c r="KO7" s="160">
        <f t="shared" si="152"/>
        <v>-21.63</v>
      </c>
      <c r="KP7" s="161">
        <f t="shared" si="153"/>
        <v>-4.9382716049382713E-2</v>
      </c>
      <c r="KQ7" s="161">
        <f t="shared" si="154"/>
        <v>0.20987654320987653</v>
      </c>
      <c r="KR7" s="161">
        <f t="shared" si="155"/>
        <v>0.83950617283950613</v>
      </c>
      <c r="KS7" s="26">
        <f t="shared" si="156"/>
        <v>422.80679012345678</v>
      </c>
      <c r="KU7" s="159">
        <v>3</v>
      </c>
      <c r="KV7" s="160">
        <f t="shared" si="157"/>
        <v>-15.399999999999999</v>
      </c>
      <c r="KW7" s="161">
        <f t="shared" si="158"/>
        <v>-4.9382716049382713E-2</v>
      </c>
      <c r="KX7" s="161">
        <f t="shared" si="159"/>
        <v>0.20987654320987653</v>
      </c>
      <c r="KY7" s="161">
        <f t="shared" si="160"/>
        <v>0.83950617283950613</v>
      </c>
      <c r="KZ7" s="26">
        <f t="shared" si="161"/>
        <v>357.44493827160488</v>
      </c>
      <c r="LB7" s="159">
        <v>3</v>
      </c>
      <c r="LC7" s="160">
        <f t="shared" si="162"/>
        <v>-9.4499999999999993</v>
      </c>
      <c r="LD7" s="161">
        <f t="shared" si="163"/>
        <v>-4.9382716049382706E-2</v>
      </c>
      <c r="LE7" s="161">
        <f t="shared" si="164"/>
        <v>0.20987654320987653</v>
      </c>
      <c r="LF7" s="161">
        <f t="shared" si="165"/>
        <v>0.83950617283950613</v>
      </c>
      <c r="LG7" s="26">
        <f t="shared" si="166"/>
        <v>288.67888888888888</v>
      </c>
      <c r="LI7" s="159">
        <v>3</v>
      </c>
      <c r="LJ7" s="160">
        <f t="shared" si="167"/>
        <v>-27.822777777777777</v>
      </c>
      <c r="LK7" s="161">
        <f t="shared" si="168"/>
        <v>-4.9382716049382713E-2</v>
      </c>
      <c r="LL7" s="161">
        <f t="shared" si="169"/>
        <v>0.20987654320987656</v>
      </c>
      <c r="LM7" s="161">
        <f t="shared" si="170"/>
        <v>0.83950617283950624</v>
      </c>
      <c r="LN7" s="26">
        <f t="shared" si="171"/>
        <v>480.14716049382724</v>
      </c>
      <c r="LP7" s="159">
        <v>3</v>
      </c>
      <c r="LQ7" s="160">
        <f t="shared" si="172"/>
        <v>-34.033888888888889</v>
      </c>
      <c r="LR7" s="161">
        <f t="shared" si="173"/>
        <v>-4.938271604938272E-2</v>
      </c>
      <c r="LS7" s="161">
        <f t="shared" si="174"/>
        <v>0.20987654320987653</v>
      </c>
      <c r="LT7" s="161">
        <f t="shared" si="175"/>
        <v>0.83950617283950613</v>
      </c>
      <c r="LU7" s="26">
        <f t="shared" si="176"/>
        <v>549.41061728395061</v>
      </c>
      <c r="LW7" s="159">
        <v>3</v>
      </c>
      <c r="LX7" s="160">
        <f t="shared" si="177"/>
        <v>-36.81</v>
      </c>
      <c r="LY7" s="161">
        <f t="shared" si="178"/>
        <v>-4.9382716049382713E-2</v>
      </c>
      <c r="LZ7" s="161">
        <f t="shared" si="179"/>
        <v>0.20987654320987653</v>
      </c>
      <c r="MA7" s="161">
        <f t="shared" si="180"/>
        <v>0.83950617283950613</v>
      </c>
      <c r="MB7" s="26">
        <f t="shared" si="181"/>
        <v>618.62580246913569</v>
      </c>
      <c r="MD7" s="159">
        <v>3</v>
      </c>
      <c r="ME7" s="160">
        <f t="shared" si="182"/>
        <v>-39.558888888888887</v>
      </c>
      <c r="MF7" s="161">
        <f t="shared" si="183"/>
        <v>-4.938271604938272E-2</v>
      </c>
      <c r="MG7" s="161">
        <f t="shared" si="184"/>
        <v>0.20987654320987653</v>
      </c>
      <c r="MH7" s="161">
        <f t="shared" si="185"/>
        <v>0.83950617283950613</v>
      </c>
      <c r="MI7" s="26">
        <f t="shared" si="186"/>
        <v>686.59222222222218</v>
      </c>
      <c r="MK7" s="159">
        <v>3</v>
      </c>
      <c r="ML7" s="160">
        <f t="shared" si="187"/>
        <v>-21.63</v>
      </c>
      <c r="MM7" s="161">
        <f t="shared" si="188"/>
        <v>-4.9382716049382713E-2</v>
      </c>
      <c r="MN7" s="161">
        <f t="shared" si="189"/>
        <v>0.20987654320987653</v>
      </c>
      <c r="MO7" s="161">
        <f t="shared" si="190"/>
        <v>0.83950617283950613</v>
      </c>
      <c r="MP7" s="26">
        <f t="shared" si="191"/>
        <v>-791.8641975308642</v>
      </c>
      <c r="MR7" s="159">
        <v>3</v>
      </c>
      <c r="MS7" s="160">
        <f t="shared" si="192"/>
        <v>-15.399999999999999</v>
      </c>
      <c r="MT7" s="161">
        <f t="shared" si="193"/>
        <v>-4.9382716049382713E-2</v>
      </c>
      <c r="MU7" s="161">
        <f t="shared" si="194"/>
        <v>0.20987654320987653</v>
      </c>
      <c r="MV7" s="161">
        <f t="shared" si="195"/>
        <v>0.83950617283950613</v>
      </c>
      <c r="MW7" s="26">
        <f t="shared" si="196"/>
        <v>-891.55975308641973</v>
      </c>
      <c r="MY7" s="159">
        <v>3</v>
      </c>
      <c r="MZ7" s="160">
        <f t="shared" si="197"/>
        <v>-9.4499999999999993</v>
      </c>
      <c r="NA7" s="161">
        <f t="shared" si="198"/>
        <v>-4.9382716049382706E-2</v>
      </c>
      <c r="NB7" s="161">
        <f t="shared" si="199"/>
        <v>0.20987654320987653</v>
      </c>
      <c r="NC7" s="161">
        <f t="shared" si="200"/>
        <v>0.83950617283950613</v>
      </c>
      <c r="ND7" s="26">
        <f t="shared" si="201"/>
        <v>-990.98456790123453</v>
      </c>
      <c r="NF7" s="159">
        <v>3</v>
      </c>
      <c r="NG7" s="160">
        <f t="shared" si="202"/>
        <v>-27.822777777777777</v>
      </c>
      <c r="NH7" s="161">
        <f t="shared" si="203"/>
        <v>-4.9382716049382713E-2</v>
      </c>
      <c r="NI7" s="161">
        <f t="shared" si="204"/>
        <v>0.20987654320987656</v>
      </c>
      <c r="NJ7" s="161">
        <f t="shared" si="205"/>
        <v>0.83950617283950624</v>
      </c>
      <c r="NK7" s="26">
        <f t="shared" si="206"/>
        <v>-691.50123456790118</v>
      </c>
      <c r="NM7" s="159">
        <v>3</v>
      </c>
      <c r="NN7" s="160">
        <f t="shared" si="207"/>
        <v>-34.033888888888889</v>
      </c>
      <c r="NO7" s="161">
        <f t="shared" si="208"/>
        <v>-4.938271604938272E-2</v>
      </c>
      <c r="NP7" s="161">
        <f t="shared" si="209"/>
        <v>0.20987654320987653</v>
      </c>
      <c r="NQ7" s="161">
        <f t="shared" si="210"/>
        <v>0.83950617283950613</v>
      </c>
      <c r="NR7" s="26">
        <f t="shared" si="211"/>
        <v>-589.94617283950606</v>
      </c>
      <c r="NT7" s="159">
        <v>3</v>
      </c>
      <c r="NU7" s="160">
        <f t="shared" si="212"/>
        <v>-36.81</v>
      </c>
      <c r="NV7" s="161">
        <f t="shared" si="213"/>
        <v>-4.9382716049382713E-2</v>
      </c>
      <c r="NW7" s="161">
        <f t="shared" si="214"/>
        <v>0.20987654320987653</v>
      </c>
      <c r="NX7" s="161">
        <f t="shared" si="215"/>
        <v>0.83950617283950613</v>
      </c>
      <c r="NY7" s="26">
        <f t="shared" si="216"/>
        <v>-482.85456790123453</v>
      </c>
      <c r="OA7" s="159">
        <v>3</v>
      </c>
      <c r="OB7" s="160">
        <f t="shared" si="217"/>
        <v>-39.558888888888887</v>
      </c>
      <c r="OC7" s="161">
        <f t="shared" si="218"/>
        <v>-4.938271604938272E-2</v>
      </c>
      <c r="OD7" s="161">
        <f t="shared" si="219"/>
        <v>0.20987654320987653</v>
      </c>
      <c r="OE7" s="161">
        <f t="shared" si="220"/>
        <v>0.83950617283950613</v>
      </c>
      <c r="OF7" s="26">
        <f t="shared" si="221"/>
        <v>-376.69481481481478</v>
      </c>
      <c r="OH7" s="159">
        <v>3</v>
      </c>
      <c r="OI7" s="160">
        <f t="shared" si="222"/>
        <v>34.32</v>
      </c>
      <c r="OJ7" s="161">
        <f t="shared" si="223"/>
        <v>-4.938271604938272E-2</v>
      </c>
      <c r="OK7" s="161">
        <f t="shared" si="224"/>
        <v>0.20987654320987653</v>
      </c>
      <c r="OL7" s="161">
        <f t="shared" si="225"/>
        <v>0.83950617283950613</v>
      </c>
      <c r="OM7" s="26">
        <f t="shared" si="226"/>
        <v>-703.70135802469133</v>
      </c>
      <c r="OO7" s="159">
        <v>3</v>
      </c>
      <c r="OP7" s="160">
        <f t="shared" si="227"/>
        <v>37.03</v>
      </c>
      <c r="OQ7" s="161">
        <f t="shared" si="228"/>
        <v>-4.938271604938272E-2</v>
      </c>
      <c r="OR7" s="161">
        <f t="shared" si="229"/>
        <v>0.20987654320987656</v>
      </c>
      <c r="OS7" s="161">
        <f t="shared" si="230"/>
        <v>0.83950617283950624</v>
      </c>
      <c r="OT7" s="26">
        <f t="shared" si="231"/>
        <v>-807.12012345679022</v>
      </c>
      <c r="OV7" s="159">
        <v>3</v>
      </c>
      <c r="OW7" s="160">
        <f t="shared" si="232"/>
        <v>39.71</v>
      </c>
      <c r="OX7" s="161">
        <f t="shared" si="233"/>
        <v>-4.938271604938272E-2</v>
      </c>
      <c r="OY7" s="161">
        <f t="shared" si="234"/>
        <v>0.20987654320987656</v>
      </c>
      <c r="OZ7" s="161">
        <f t="shared" si="235"/>
        <v>0.83950617283950624</v>
      </c>
      <c r="PA7" s="26">
        <f t="shared" si="236"/>
        <v>-910.84111111111122</v>
      </c>
      <c r="PC7" s="159">
        <v>3</v>
      </c>
      <c r="PD7" s="160">
        <f t="shared" si="237"/>
        <v>31.5</v>
      </c>
      <c r="PE7" s="161">
        <f t="shared" si="238"/>
        <v>-4.9382716049382713E-2</v>
      </c>
      <c r="PF7" s="161">
        <f t="shared" si="239"/>
        <v>0.20987654320987653</v>
      </c>
      <c r="PG7" s="161">
        <f t="shared" si="240"/>
        <v>0.83950617283950613</v>
      </c>
      <c r="PH7" s="26">
        <f t="shared" si="241"/>
        <v>-596.00320987654322</v>
      </c>
      <c r="PJ7" s="159">
        <v>3</v>
      </c>
      <c r="PK7" s="160">
        <f t="shared" si="242"/>
        <v>28.73</v>
      </c>
      <c r="PL7" s="161">
        <f t="shared" si="243"/>
        <v>-4.9382716049382713E-2</v>
      </c>
      <c r="PM7" s="161">
        <f t="shared" si="244"/>
        <v>0.20987654320987653</v>
      </c>
      <c r="PN7" s="161">
        <f t="shared" si="245"/>
        <v>0.83950617283950613</v>
      </c>
      <c r="PO7" s="26">
        <f t="shared" si="246"/>
        <v>-493.79333333333329</v>
      </c>
      <c r="PQ7" s="159">
        <v>3</v>
      </c>
      <c r="PR7" s="160">
        <f t="shared" si="247"/>
        <v>26</v>
      </c>
      <c r="PS7" s="161">
        <f t="shared" si="248"/>
        <v>-4.9382716049382713E-2</v>
      </c>
      <c r="PT7" s="161">
        <f t="shared" si="249"/>
        <v>0.20987654320987653</v>
      </c>
      <c r="PU7" s="161">
        <f t="shared" si="250"/>
        <v>0.83950617283950613</v>
      </c>
      <c r="PV7" s="26">
        <f t="shared" si="251"/>
        <v>-386.80456790123452</v>
      </c>
      <c r="PX7" s="159">
        <v>3</v>
      </c>
      <c r="PY7" s="160">
        <f t="shared" si="252"/>
        <v>22.725555555555555</v>
      </c>
      <c r="PZ7" s="161">
        <f t="shared" si="253"/>
        <v>-4.9382716049382706E-2</v>
      </c>
      <c r="QA7" s="161">
        <f t="shared" si="254"/>
        <v>0.20987654320987653</v>
      </c>
      <c r="QB7" s="161">
        <f t="shared" si="255"/>
        <v>0.83950617283950613</v>
      </c>
      <c r="QC7" s="26">
        <f t="shared" si="256"/>
        <v>-281.23246913580243</v>
      </c>
      <c r="QE7" s="159">
        <v>2</v>
      </c>
      <c r="QF7" s="162">
        <v>4</v>
      </c>
      <c r="QG7" s="296"/>
      <c r="QH7" s="12">
        <v>60</v>
      </c>
      <c r="QI7" s="161">
        <f>(($F$13-$Z$26)*($F$13-$AD$26))/(($V$26-$Z$26)*($V$26-$AD$26))</f>
        <v>0</v>
      </c>
      <c r="QJ7" s="161">
        <f>(($F$13-$V$26)*($F$13-$AD$26))/(($Z$26-$V$26)*($Z$26-$AD$26))</f>
        <v>0</v>
      </c>
      <c r="QK7" s="161">
        <f>(($F$13-$V$26)*($F$13-$Z$26))/(($AD$26-$V$26)*($AD$26-$Z$26))</f>
        <v>1</v>
      </c>
      <c r="QL7" s="92">
        <f>QI7*$X$26+QJ7*$AB$26+QK7*$AF$26</f>
        <v>-597.79999999999995</v>
      </c>
      <c r="QM7" s="12">
        <f>$V$26</f>
        <v>458.5</v>
      </c>
      <c r="QN7" s="12">
        <f>$AF$26</f>
        <v>-597.79999999999995</v>
      </c>
      <c r="QO7" s="163">
        <f t="shared" si="257"/>
        <v>0</v>
      </c>
      <c r="QP7" s="34"/>
      <c r="QQ7" s="159">
        <v>2</v>
      </c>
      <c r="QR7" s="162">
        <v>4</v>
      </c>
      <c r="QS7" s="296"/>
      <c r="QT7" s="12">
        <v>60</v>
      </c>
      <c r="QU7" s="161">
        <f>(($F$13-$AT$26)*($F$13-$AX$26))/(($AP$26-$AT$26)*($AP$26-$AX$26))</f>
        <v>0</v>
      </c>
      <c r="QV7" s="161">
        <f>(($F$13-$AP$26)*($F$13-$AX$26))/(($AT$26-$AP$26)*($AT$26-$AX$26))</f>
        <v>0</v>
      </c>
      <c r="QW7" s="161">
        <f>(($F$13-$AP$26)*($F$13-$AT$26))/(($AX$26-$AP$26)*($AX$26-$AT$26))</f>
        <v>1</v>
      </c>
      <c r="QX7" s="92">
        <f>QU7*$AR$26+QV7*$AV$26+QW7*$AZ$26</f>
        <v>-534.79999999999995</v>
      </c>
      <c r="QY7" s="16">
        <f>$AP$26</f>
        <v>163.95</v>
      </c>
      <c r="QZ7" s="16">
        <f>$AZ$26</f>
        <v>-534.79999999999995</v>
      </c>
      <c r="RA7" s="167">
        <f t="shared" si="258"/>
        <v>0</v>
      </c>
      <c r="RC7" s="93" t="s">
        <v>304</v>
      </c>
    </row>
    <row r="8" spans="1:473" ht="15.75" customHeight="1">
      <c r="B8" s="90"/>
      <c r="C8" s="87"/>
      <c r="D8" s="87"/>
      <c r="E8" s="144" t="s">
        <v>305</v>
      </c>
      <c r="F8" s="326"/>
      <c r="G8" s="327"/>
      <c r="H8" s="327"/>
      <c r="I8" s="327"/>
      <c r="J8" s="327"/>
      <c r="K8" s="327"/>
      <c r="L8" s="327"/>
      <c r="M8" s="94" t="s">
        <v>306</v>
      </c>
      <c r="O8" s="159">
        <v>4</v>
      </c>
      <c r="P8" s="164" t="s">
        <v>125</v>
      </c>
      <c r="Q8" s="164" t="s">
        <v>298</v>
      </c>
      <c r="R8" s="12">
        <v>-60</v>
      </c>
      <c r="S8" s="164" t="s">
        <v>299</v>
      </c>
      <c r="T8" s="162">
        <v>0</v>
      </c>
      <c r="U8" s="8" t="s">
        <v>71</v>
      </c>
      <c r="V8" s="101">
        <f>Gooseneck!$M$23</f>
        <v>406.67</v>
      </c>
      <c r="W8" s="111" t="s">
        <v>72</v>
      </c>
      <c r="X8" s="101">
        <v>0</v>
      </c>
      <c r="Y8" s="111" t="s">
        <v>72</v>
      </c>
      <c r="Z8" s="101">
        <f>Gooseneck!$M$25</f>
        <v>203.33500000000001</v>
      </c>
      <c r="AA8" s="111" t="s">
        <v>72</v>
      </c>
      <c r="AB8" s="101">
        <f>Gooseneck!$O$25</f>
        <v>535.64</v>
      </c>
      <c r="AC8" s="111" t="s">
        <v>72</v>
      </c>
      <c r="AD8" s="101">
        <v>0</v>
      </c>
      <c r="AE8" s="111" t="s">
        <v>72</v>
      </c>
      <c r="AF8" s="101">
        <f>Gooseneck!$O$24</f>
        <v>402.13</v>
      </c>
      <c r="AG8" s="165" t="s">
        <v>72</v>
      </c>
      <c r="AH8" s="166"/>
      <c r="AI8" s="159">
        <v>4</v>
      </c>
      <c r="AJ8" s="164" t="s">
        <v>125</v>
      </c>
      <c r="AK8" s="164" t="s">
        <v>298</v>
      </c>
      <c r="AL8" s="12">
        <v>-60</v>
      </c>
      <c r="AM8" s="164" t="s">
        <v>299</v>
      </c>
      <c r="AN8" s="162">
        <v>0</v>
      </c>
      <c r="AO8" s="8" t="s">
        <v>71</v>
      </c>
      <c r="AP8" s="101">
        <f>'Conector@5500 psi'!$M$23</f>
        <v>127.52</v>
      </c>
      <c r="AQ8" s="111" t="s">
        <v>72</v>
      </c>
      <c r="AR8" s="101">
        <v>0</v>
      </c>
      <c r="AS8" s="111" t="s">
        <v>72</v>
      </c>
      <c r="AT8" s="101">
        <f>'Conector@5500 psi'!$M$25</f>
        <v>63.76</v>
      </c>
      <c r="AU8" s="111" t="s">
        <v>72</v>
      </c>
      <c r="AV8" s="101">
        <f>'Conector@5500 psi'!$O$25</f>
        <v>623.97</v>
      </c>
      <c r="AW8" s="111" t="s">
        <v>72</v>
      </c>
      <c r="AX8" s="101">
        <v>0</v>
      </c>
      <c r="AY8" s="111" t="s">
        <v>72</v>
      </c>
      <c r="AZ8" s="101">
        <f>'Conector@5500 psi'!$O$24</f>
        <v>415.98</v>
      </c>
      <c r="BA8" s="165" t="s">
        <v>72</v>
      </c>
      <c r="BC8" s="159">
        <v>4</v>
      </c>
      <c r="BD8" s="160">
        <f t="shared" si="259"/>
        <v>26.970588235294116</v>
      </c>
      <c r="BE8" s="161">
        <f t="shared" si="0"/>
        <v>-5.1903114186851208E-2</v>
      </c>
      <c r="BF8" s="161">
        <f t="shared" si="1"/>
        <v>0.22145328719723179</v>
      </c>
      <c r="BG8" s="161">
        <f t="shared" si="2"/>
        <v>0.83044982698961933</v>
      </c>
      <c r="BH8" s="26">
        <f t="shared" si="3"/>
        <v>376.34657439446363</v>
      </c>
      <c r="BJ8" s="159">
        <v>4</v>
      </c>
      <c r="BK8" s="160">
        <f t="shared" si="260"/>
        <v>30.024705882352944</v>
      </c>
      <c r="BL8" s="161">
        <f t="shared" si="4"/>
        <v>-5.1903114186851208E-2</v>
      </c>
      <c r="BM8" s="161">
        <f t="shared" si="5"/>
        <v>0.22145328719723187</v>
      </c>
      <c r="BN8" s="161">
        <f t="shared" si="6"/>
        <v>0.83044982698961933</v>
      </c>
      <c r="BO8" s="26">
        <f t="shared" si="7"/>
        <v>297.69301038062281</v>
      </c>
      <c r="BQ8" s="159">
        <v>4</v>
      </c>
      <c r="BR8" s="160">
        <f t="shared" si="261"/>
        <v>33.098235294117643</v>
      </c>
      <c r="BS8" s="161">
        <f t="shared" si="8"/>
        <v>-5.1903114186851201E-2</v>
      </c>
      <c r="BT8" s="161">
        <f t="shared" si="9"/>
        <v>0.22145328719723181</v>
      </c>
      <c r="BU8" s="161">
        <f t="shared" si="10"/>
        <v>0.83044982698961922</v>
      </c>
      <c r="BV8" s="26">
        <f t="shared" si="11"/>
        <v>215.16622837370241</v>
      </c>
      <c r="BX8" s="159">
        <v>4</v>
      </c>
      <c r="BY8" s="160">
        <f t="shared" si="262"/>
        <v>23.921764705882353</v>
      </c>
      <c r="BZ8" s="161">
        <f t="shared" si="12"/>
        <v>-5.1903114186851208E-2</v>
      </c>
      <c r="CA8" s="161">
        <f t="shared" si="13"/>
        <v>0.22145328719723181</v>
      </c>
      <c r="CB8" s="161">
        <f t="shared" si="14"/>
        <v>0.83044982698961933</v>
      </c>
      <c r="CC8" s="26">
        <f t="shared" si="15"/>
        <v>452.56802768166085</v>
      </c>
      <c r="CE8" s="159">
        <v>4</v>
      </c>
      <c r="CF8" s="160">
        <f t="shared" si="263"/>
        <v>20.821176470588235</v>
      </c>
      <c r="CG8" s="161">
        <f t="shared" si="16"/>
        <v>-5.1903114186851215E-2</v>
      </c>
      <c r="CH8" s="161">
        <f t="shared" si="17"/>
        <v>0.22145328719723187</v>
      </c>
      <c r="CI8" s="161">
        <f t="shared" si="18"/>
        <v>0.83044982698961944</v>
      </c>
      <c r="CJ8" s="26">
        <f t="shared" si="19"/>
        <v>530.34961937716264</v>
      </c>
      <c r="CL8" s="159">
        <v>4</v>
      </c>
      <c r="CM8" s="160">
        <f t="shared" si="264"/>
        <v>17.74529411764706</v>
      </c>
      <c r="CN8" s="161">
        <f t="shared" si="20"/>
        <v>-5.1903114186851201E-2</v>
      </c>
      <c r="CO8" s="161">
        <f t="shared" si="21"/>
        <v>0.22145328719723184</v>
      </c>
      <c r="CP8" s="161">
        <f t="shared" si="22"/>
        <v>0.83044982698961922</v>
      </c>
      <c r="CQ8" s="26">
        <f t="shared" si="23"/>
        <v>601.85079584775087</v>
      </c>
      <c r="CS8" s="159">
        <v>4</v>
      </c>
      <c r="CT8" s="160">
        <f t="shared" si="265"/>
        <v>14.647058823529411</v>
      </c>
      <c r="CU8" s="161">
        <f t="shared" si="24"/>
        <v>-5.1903114186851215E-2</v>
      </c>
      <c r="CV8" s="161">
        <f t="shared" si="25"/>
        <v>0.22145328719723181</v>
      </c>
      <c r="CW8" s="161">
        <f t="shared" si="26"/>
        <v>0.83044982698961944</v>
      </c>
      <c r="CX8" s="26">
        <f t="shared" si="27"/>
        <v>672.69480968858136</v>
      </c>
      <c r="CZ8" s="159">
        <v>4</v>
      </c>
      <c r="DA8" s="160">
        <f t="shared" si="266"/>
        <v>-19.901764705882353</v>
      </c>
      <c r="DB8" s="161">
        <f t="shared" si="28"/>
        <v>-5.1903114186851208E-2</v>
      </c>
      <c r="DC8" s="161">
        <f t="shared" si="29"/>
        <v>0.22145328719723187</v>
      </c>
      <c r="DD8" s="161">
        <f t="shared" si="30"/>
        <v>0.83044982698961933</v>
      </c>
      <c r="DE8" s="26">
        <f t="shared" si="31"/>
        <v>311.22823529411767</v>
      </c>
      <c r="DG8" s="159">
        <v>4</v>
      </c>
      <c r="DH8" s="160">
        <f t="shared" si="267"/>
        <v>-16.168823529411764</v>
      </c>
      <c r="DI8" s="161">
        <f t="shared" si="32"/>
        <v>-5.1903114186851208E-2</v>
      </c>
      <c r="DJ8" s="161">
        <f t="shared" si="33"/>
        <v>0.22145328719723179</v>
      </c>
      <c r="DK8" s="161">
        <f t="shared" si="34"/>
        <v>0.83044982698961933</v>
      </c>
      <c r="DL8" s="26">
        <f t="shared" si="35"/>
        <v>236.62283737024219</v>
      </c>
      <c r="DM8" s="34"/>
      <c r="DN8" s="159">
        <v>4</v>
      </c>
      <c r="DO8" s="160">
        <f t="shared" si="268"/>
        <v>-12.384705882352941</v>
      </c>
      <c r="DP8" s="161">
        <f t="shared" si="36"/>
        <v>-5.1903114186851208E-2</v>
      </c>
      <c r="DQ8" s="161">
        <f t="shared" si="37"/>
        <v>0.22145328719723184</v>
      </c>
      <c r="DR8" s="161">
        <f t="shared" si="38"/>
        <v>0.83044982698961933</v>
      </c>
      <c r="DS8" s="26">
        <f t="shared" si="39"/>
        <v>157.34256055363321</v>
      </c>
      <c r="DT8" s="34"/>
      <c r="DU8" s="159">
        <v>4</v>
      </c>
      <c r="DV8" s="160">
        <f t="shared" si="269"/>
        <v>-23.004117647058823</v>
      </c>
      <c r="DW8" s="161">
        <f t="shared" si="40"/>
        <v>-5.1903114186851215E-2</v>
      </c>
      <c r="DX8" s="161">
        <f t="shared" si="41"/>
        <v>0.22145328719723184</v>
      </c>
      <c r="DY8" s="161">
        <f t="shared" si="42"/>
        <v>0.83044982698961944</v>
      </c>
      <c r="DZ8" s="26">
        <f t="shared" si="43"/>
        <v>387.9147404844291</v>
      </c>
      <c r="EA8" s="34"/>
      <c r="EB8" s="159">
        <v>4</v>
      </c>
      <c r="EC8" s="160">
        <f t="shared" si="270"/>
        <v>-26.078235294117647</v>
      </c>
      <c r="ED8" s="161">
        <f t="shared" si="44"/>
        <v>-5.1903114186851208E-2</v>
      </c>
      <c r="EE8" s="161">
        <f t="shared" si="45"/>
        <v>0.22145328719723184</v>
      </c>
      <c r="EF8" s="161">
        <f t="shared" si="46"/>
        <v>0.83044982698961933</v>
      </c>
      <c r="EG8" s="26">
        <f t="shared" si="47"/>
        <v>476.30173010380622</v>
      </c>
      <c r="EH8" s="34"/>
      <c r="EI8" s="159">
        <v>4</v>
      </c>
      <c r="EJ8" s="160">
        <f t="shared" si="271"/>
        <v>-29.152941176470591</v>
      </c>
      <c r="EK8" s="161">
        <f t="shared" si="48"/>
        <v>-5.1903114186851215E-2</v>
      </c>
      <c r="EL8" s="161">
        <f t="shared" si="49"/>
        <v>0.22145328719723187</v>
      </c>
      <c r="EM8" s="161">
        <f t="shared" si="50"/>
        <v>0.83044982698961944</v>
      </c>
      <c r="EN8" s="26">
        <f t="shared" si="51"/>
        <v>548.09965397923884</v>
      </c>
      <c r="EP8" s="159">
        <v>4</v>
      </c>
      <c r="EQ8" s="160">
        <f t="shared" si="52"/>
        <v>-32.24</v>
      </c>
      <c r="ER8" s="161">
        <f t="shared" si="53"/>
        <v>-5.1903114186851201E-2</v>
      </c>
      <c r="ES8" s="161">
        <f t="shared" si="54"/>
        <v>0.22145328719723184</v>
      </c>
      <c r="ET8" s="161">
        <f t="shared" si="55"/>
        <v>0.83044982698961922</v>
      </c>
      <c r="EU8" s="26">
        <f t="shared" si="56"/>
        <v>619.29356401384075</v>
      </c>
      <c r="EW8" s="159">
        <v>4</v>
      </c>
      <c r="EX8" s="160">
        <f t="shared" si="57"/>
        <v>-19.901764705882353</v>
      </c>
      <c r="EY8" s="161">
        <f t="shared" si="58"/>
        <v>-5.1903114186851208E-2</v>
      </c>
      <c r="EZ8" s="161">
        <f t="shared" si="59"/>
        <v>0.22145328719723187</v>
      </c>
      <c r="FA8" s="161">
        <f t="shared" si="60"/>
        <v>0.83044982698961933</v>
      </c>
      <c r="FB8" s="26">
        <f t="shared" si="61"/>
        <v>-672.55584775086504</v>
      </c>
      <c r="FD8" s="159">
        <v>4</v>
      </c>
      <c r="FE8" s="160">
        <f t="shared" si="62"/>
        <v>-16.168823529411764</v>
      </c>
      <c r="FF8" s="161">
        <f t="shared" si="63"/>
        <v>-5.1903114186851208E-2</v>
      </c>
      <c r="FG8" s="161">
        <f t="shared" si="64"/>
        <v>0.22145328719723179</v>
      </c>
      <c r="FH8" s="161">
        <f t="shared" si="65"/>
        <v>0.83044982698961933</v>
      </c>
      <c r="FI8" s="26">
        <f t="shared" si="66"/>
        <v>-724.98048442906565</v>
      </c>
      <c r="FK8" s="159">
        <v>4</v>
      </c>
      <c r="FL8" s="160">
        <f t="shared" si="67"/>
        <v>-14.036</v>
      </c>
      <c r="FM8" s="161">
        <f t="shared" si="68"/>
        <v>-5.7777777777777768E-2</v>
      </c>
      <c r="FN8" s="161">
        <f t="shared" si="69"/>
        <v>0.24888888888888885</v>
      </c>
      <c r="FO8" s="161">
        <f t="shared" si="70"/>
        <v>0.80888888888888877</v>
      </c>
      <c r="FP8" s="26">
        <f t="shared" si="71"/>
        <v>-767.64799999999991</v>
      </c>
      <c r="FR8" s="159">
        <v>4</v>
      </c>
      <c r="FS8" s="160">
        <f t="shared" si="72"/>
        <v>-23.004117647058823</v>
      </c>
      <c r="FT8" s="161">
        <f t="shared" si="73"/>
        <v>-5.1903114186851215E-2</v>
      </c>
      <c r="FU8" s="161">
        <f t="shared" si="74"/>
        <v>0.22145328719723184</v>
      </c>
      <c r="FV8" s="161">
        <f t="shared" si="75"/>
        <v>0.83044982698961944</v>
      </c>
      <c r="FW8" s="26">
        <f t="shared" si="76"/>
        <v>-559.19612456747404</v>
      </c>
      <c r="FY8" s="159">
        <v>4</v>
      </c>
      <c r="FZ8" s="160">
        <f t="shared" si="77"/>
        <v>-26.078235294117647</v>
      </c>
      <c r="GA8" s="161">
        <f t="shared" si="78"/>
        <v>-5.1903114186851208E-2</v>
      </c>
      <c r="GB8" s="161">
        <f t="shared" si="79"/>
        <v>0.22145328719723184</v>
      </c>
      <c r="GC8" s="161">
        <f t="shared" si="80"/>
        <v>0.83044982698961933</v>
      </c>
      <c r="GD8" s="26">
        <f t="shared" si="81"/>
        <v>-456.03543252595159</v>
      </c>
      <c r="GF8" s="159">
        <v>4</v>
      </c>
      <c r="GG8" s="160">
        <f t="shared" si="82"/>
        <v>-29.152941176470591</v>
      </c>
      <c r="GH8" s="161">
        <f t="shared" si="83"/>
        <v>-5.1903114186851215E-2</v>
      </c>
      <c r="GI8" s="161">
        <f t="shared" si="84"/>
        <v>0.22145328719723187</v>
      </c>
      <c r="GJ8" s="161">
        <f t="shared" si="85"/>
        <v>0.83044982698961944</v>
      </c>
      <c r="GK8" s="26">
        <f t="shared" si="86"/>
        <v>-354.08553633217991</v>
      </c>
      <c r="GM8" s="159">
        <v>4</v>
      </c>
      <c r="GN8" s="160">
        <f t="shared" si="87"/>
        <v>-32.24</v>
      </c>
      <c r="GO8" s="161">
        <f t="shared" si="88"/>
        <v>-5.1903114186851201E-2</v>
      </c>
      <c r="GP8" s="161">
        <f t="shared" si="89"/>
        <v>0.22145328719723184</v>
      </c>
      <c r="GQ8" s="161">
        <f t="shared" si="90"/>
        <v>0.83044982698961922</v>
      </c>
      <c r="GR8" s="26">
        <f t="shared" si="91"/>
        <v>-251.71986159169546</v>
      </c>
      <c r="GT8" s="159">
        <v>4</v>
      </c>
      <c r="GU8" s="160">
        <v>26.97</v>
      </c>
      <c r="GV8" s="275"/>
      <c r="GW8" s="276"/>
      <c r="GX8" s="277"/>
      <c r="GY8" s="26">
        <v>-582.57000000000005</v>
      </c>
      <c r="HA8" s="159">
        <v>4</v>
      </c>
      <c r="HB8" s="160">
        <f t="shared" si="92"/>
        <v>30.024705882352944</v>
      </c>
      <c r="HC8" s="161">
        <f t="shared" si="93"/>
        <v>-5.1903114186851208E-2</v>
      </c>
      <c r="HD8" s="161">
        <f t="shared" si="94"/>
        <v>0.22145328719723187</v>
      </c>
      <c r="HE8" s="161">
        <f t="shared" si="95"/>
        <v>0.83044982698961933</v>
      </c>
      <c r="HF8" s="26">
        <f t="shared" si="96"/>
        <v>-644.38698961937712</v>
      </c>
      <c r="HH8" s="159">
        <v>4</v>
      </c>
      <c r="HI8" s="160">
        <f t="shared" si="97"/>
        <v>33.098235294117643</v>
      </c>
      <c r="HJ8" s="161">
        <f t="shared" si="98"/>
        <v>-5.1903114186851201E-2</v>
      </c>
      <c r="HK8" s="161">
        <f t="shared" si="99"/>
        <v>0.22145328719723181</v>
      </c>
      <c r="HL8" s="161">
        <f t="shared" si="100"/>
        <v>0.83044982698961922</v>
      </c>
      <c r="HM8" s="26">
        <f t="shared" si="101"/>
        <v>-705.99307958477493</v>
      </c>
      <c r="HO8" s="159">
        <v>4</v>
      </c>
      <c r="HP8" s="160">
        <f t="shared" si="102"/>
        <v>23.921764705882353</v>
      </c>
      <c r="HQ8" s="161">
        <f t="shared" si="103"/>
        <v>-5.1903114186851208E-2</v>
      </c>
      <c r="HR8" s="161">
        <f t="shared" si="104"/>
        <v>0.22145328719723181</v>
      </c>
      <c r="HS8" s="161">
        <f t="shared" si="105"/>
        <v>0.83044982698961933</v>
      </c>
      <c r="HT8" s="26">
        <f t="shared" si="106"/>
        <v>-479.84276816608997</v>
      </c>
      <c r="HV8" s="159">
        <v>4</v>
      </c>
      <c r="HW8" s="160">
        <f t="shared" si="107"/>
        <v>20.821176470588235</v>
      </c>
      <c r="HX8" s="161">
        <f t="shared" si="108"/>
        <v>-5.1903114186851215E-2</v>
      </c>
      <c r="HY8" s="161">
        <f t="shared" si="109"/>
        <v>0.22145328719723187</v>
      </c>
      <c r="HZ8" s="161">
        <f t="shared" si="110"/>
        <v>0.83044982698961944</v>
      </c>
      <c r="IA8" s="26">
        <f t="shared" si="111"/>
        <v>-376.41190311418688</v>
      </c>
      <c r="IC8" s="159">
        <v>4</v>
      </c>
      <c r="ID8" s="160">
        <v>17.75</v>
      </c>
      <c r="IE8" s="275"/>
      <c r="IF8" s="276"/>
      <c r="IG8" s="277"/>
      <c r="IH8" s="26">
        <v>-280.44</v>
      </c>
      <c r="IJ8" s="159">
        <v>4</v>
      </c>
      <c r="IK8" s="160">
        <f t="shared" si="112"/>
        <v>14.647058823529411</v>
      </c>
      <c r="IL8" s="161">
        <f t="shared" si="113"/>
        <v>-5.1903114186851215E-2</v>
      </c>
      <c r="IM8" s="161">
        <f t="shared" si="114"/>
        <v>0.22145328719723181</v>
      </c>
      <c r="IN8" s="161">
        <f t="shared" si="115"/>
        <v>0.83044982698961944</v>
      </c>
      <c r="IO8" s="26">
        <f t="shared" si="116"/>
        <v>-184.31391003460209</v>
      </c>
      <c r="IQ8" s="159">
        <v>4</v>
      </c>
      <c r="IR8" s="160">
        <f t="shared" si="117"/>
        <v>36.338823529411762</v>
      </c>
      <c r="IS8" s="161">
        <f t="shared" si="118"/>
        <v>-5.1903114186851215E-2</v>
      </c>
      <c r="IT8" s="161">
        <f t="shared" si="119"/>
        <v>0.22145328719723181</v>
      </c>
      <c r="IU8" s="161">
        <f t="shared" si="120"/>
        <v>0.83044982698961944</v>
      </c>
      <c r="IV8" s="26">
        <f t="shared" si="121"/>
        <v>488.32664359861593</v>
      </c>
      <c r="IX8" s="159">
        <v>4</v>
      </c>
      <c r="IY8" s="160">
        <f t="shared" si="122"/>
        <v>39.208235294117642</v>
      </c>
      <c r="IZ8" s="161">
        <f t="shared" si="123"/>
        <v>-5.1903114186851208E-2</v>
      </c>
      <c r="JA8" s="161">
        <f t="shared" si="124"/>
        <v>0.22145328719723179</v>
      </c>
      <c r="JB8" s="161">
        <f t="shared" si="125"/>
        <v>0.83044982698961933</v>
      </c>
      <c r="JC8" s="26">
        <f t="shared" si="126"/>
        <v>418.13591695501725</v>
      </c>
      <c r="JE8" s="159">
        <v>4</v>
      </c>
      <c r="JF8" s="160">
        <f t="shared" si="127"/>
        <v>42.045882352941177</v>
      </c>
      <c r="JG8" s="161">
        <f t="shared" si="128"/>
        <v>-5.1903114186851215E-2</v>
      </c>
      <c r="JH8" s="161">
        <f t="shared" si="129"/>
        <v>0.22145328719723187</v>
      </c>
      <c r="JI8" s="161">
        <f t="shared" si="130"/>
        <v>0.83044982698961944</v>
      </c>
      <c r="JJ8" s="26">
        <f t="shared" si="131"/>
        <v>345.44830449826992</v>
      </c>
      <c r="JL8" s="159">
        <v>4</v>
      </c>
      <c r="JM8" s="160">
        <f t="shared" si="132"/>
        <v>33.352941176470587</v>
      </c>
      <c r="JN8" s="161">
        <f t="shared" si="133"/>
        <v>-5.1903114186851208E-2</v>
      </c>
      <c r="JO8" s="161">
        <f t="shared" si="134"/>
        <v>0.22145328719723184</v>
      </c>
      <c r="JP8" s="161">
        <f t="shared" si="135"/>
        <v>0.83044982698961933</v>
      </c>
      <c r="JQ8" s="26">
        <f t="shared" si="136"/>
        <v>555.52221453287189</v>
      </c>
      <c r="JS8" s="159">
        <v>4</v>
      </c>
      <c r="JT8" s="160">
        <f t="shared" si="137"/>
        <v>30.419999999999998</v>
      </c>
      <c r="JU8" s="161">
        <f t="shared" si="138"/>
        <v>-5.1903114186851208E-2</v>
      </c>
      <c r="JV8" s="161">
        <f t="shared" si="139"/>
        <v>0.22145328719723179</v>
      </c>
      <c r="JW8" s="161">
        <f t="shared" si="140"/>
        <v>0.83044982698961933</v>
      </c>
      <c r="JX8" s="26">
        <f t="shared" si="141"/>
        <v>623.85826989619363</v>
      </c>
      <c r="JZ8" s="159">
        <v>4</v>
      </c>
      <c r="KA8" s="160">
        <f t="shared" si="142"/>
        <v>27.529411764705884</v>
      </c>
      <c r="KB8" s="161">
        <f t="shared" si="143"/>
        <v>-5.1903114186851215E-2</v>
      </c>
      <c r="KC8" s="161">
        <f t="shared" si="144"/>
        <v>0.22145328719723187</v>
      </c>
      <c r="KD8" s="161">
        <f t="shared" si="145"/>
        <v>0.83044982698961944</v>
      </c>
      <c r="KE8" s="26">
        <f t="shared" si="146"/>
        <v>691.27474048442912</v>
      </c>
      <c r="KG8" s="159">
        <v>4</v>
      </c>
      <c r="KH8" s="160">
        <f t="shared" si="147"/>
        <v>24.062352941176471</v>
      </c>
      <c r="KI8" s="161">
        <f t="shared" si="148"/>
        <v>-5.1903114186851208E-2</v>
      </c>
      <c r="KJ8" s="161">
        <f t="shared" si="149"/>
        <v>0.22145328719723179</v>
      </c>
      <c r="KK8" s="161">
        <f t="shared" si="150"/>
        <v>0.83044982698961933</v>
      </c>
      <c r="KL8" s="26">
        <f t="shared" si="151"/>
        <v>735.75086505190302</v>
      </c>
      <c r="KN8" s="159">
        <v>4</v>
      </c>
      <c r="KO8" s="160">
        <f t="shared" si="152"/>
        <v>-22.902352941176471</v>
      </c>
      <c r="KP8" s="161">
        <f t="shared" si="153"/>
        <v>-5.1903114186851208E-2</v>
      </c>
      <c r="KQ8" s="161">
        <f t="shared" si="154"/>
        <v>0.22145328719723184</v>
      </c>
      <c r="KR8" s="161">
        <f t="shared" si="155"/>
        <v>0.83044982698961933</v>
      </c>
      <c r="KS8" s="26">
        <f t="shared" si="156"/>
        <v>422.2715570934256</v>
      </c>
      <c r="KU8" s="159">
        <v>4</v>
      </c>
      <c r="KV8" s="160">
        <f t="shared" si="157"/>
        <v>-16.305882352941175</v>
      </c>
      <c r="KW8" s="161">
        <f t="shared" si="158"/>
        <v>-5.1903114186851208E-2</v>
      </c>
      <c r="KX8" s="161">
        <f t="shared" si="159"/>
        <v>0.22145328719723181</v>
      </c>
      <c r="KY8" s="161">
        <f t="shared" si="160"/>
        <v>0.83044982698961933</v>
      </c>
      <c r="KZ8" s="26">
        <f t="shared" si="161"/>
        <v>357.16096885813147</v>
      </c>
      <c r="LB8" s="159">
        <v>4</v>
      </c>
      <c r="LC8" s="160">
        <f t="shared" si="162"/>
        <v>-10.005882352941176</v>
      </c>
      <c r="LD8" s="161">
        <f t="shared" si="163"/>
        <v>-5.1903114186851215E-2</v>
      </c>
      <c r="LE8" s="161">
        <f t="shared" si="164"/>
        <v>0.22145328719723184</v>
      </c>
      <c r="LF8" s="161">
        <f t="shared" si="165"/>
        <v>0.83044982698961944</v>
      </c>
      <c r="LG8" s="26">
        <f t="shared" si="166"/>
        <v>288.62782006920418</v>
      </c>
      <c r="LI8" s="159">
        <v>4</v>
      </c>
      <c r="LJ8" s="160">
        <f t="shared" si="167"/>
        <v>-29.459411764705884</v>
      </c>
      <c r="LK8" s="161">
        <f t="shared" si="168"/>
        <v>-5.1903114186851215E-2</v>
      </c>
      <c r="LL8" s="161">
        <f t="shared" si="169"/>
        <v>0.22145328719723187</v>
      </c>
      <c r="LM8" s="161">
        <f t="shared" si="170"/>
        <v>0.83044982698961944</v>
      </c>
      <c r="LN8" s="26">
        <f t="shared" si="171"/>
        <v>479.12747404844293</v>
      </c>
      <c r="LP8" s="159">
        <v>4</v>
      </c>
      <c r="LQ8" s="160">
        <f t="shared" si="172"/>
        <v>-36.035882352941179</v>
      </c>
      <c r="LR8" s="161">
        <f t="shared" si="173"/>
        <v>-5.1903114186851215E-2</v>
      </c>
      <c r="LS8" s="161">
        <f t="shared" si="174"/>
        <v>0.22145328719723187</v>
      </c>
      <c r="LT8" s="161">
        <f t="shared" si="175"/>
        <v>0.83044982698961944</v>
      </c>
      <c r="LU8" s="26">
        <f t="shared" si="176"/>
        <v>548.46449826989624</v>
      </c>
      <c r="LW8" s="159">
        <v>4</v>
      </c>
      <c r="LX8" s="160">
        <f t="shared" si="177"/>
        <v>-38.97529411764706</v>
      </c>
      <c r="LY8" s="161">
        <f t="shared" si="178"/>
        <v>-5.1903114186851208E-2</v>
      </c>
      <c r="LZ8" s="161">
        <f t="shared" si="179"/>
        <v>0.22145328719723179</v>
      </c>
      <c r="MA8" s="161">
        <f t="shared" si="180"/>
        <v>0.83044982698961933</v>
      </c>
      <c r="MB8" s="26">
        <f t="shared" si="181"/>
        <v>617.72567474048435</v>
      </c>
      <c r="MD8" s="159">
        <v>4</v>
      </c>
      <c r="ME8" s="160">
        <f t="shared" si="182"/>
        <v>-41.885882352941174</v>
      </c>
      <c r="MF8" s="161">
        <f t="shared" si="183"/>
        <v>-5.1903114186851215E-2</v>
      </c>
      <c r="MG8" s="161">
        <f t="shared" si="184"/>
        <v>0.22145328719723181</v>
      </c>
      <c r="MH8" s="161">
        <f t="shared" si="185"/>
        <v>0.83044982698961944</v>
      </c>
      <c r="MI8" s="26">
        <f t="shared" si="186"/>
        <v>685.74892733564013</v>
      </c>
      <c r="MK8" s="159">
        <v>4</v>
      </c>
      <c r="ML8" s="160">
        <f t="shared" si="187"/>
        <v>-22.902352941176471</v>
      </c>
      <c r="MM8" s="161">
        <f t="shared" si="188"/>
        <v>-5.1903114186851208E-2</v>
      </c>
      <c r="MN8" s="161">
        <f t="shared" si="189"/>
        <v>0.22145328719723184</v>
      </c>
      <c r="MO8" s="161">
        <f t="shared" si="190"/>
        <v>0.83044982698961933</v>
      </c>
      <c r="MP8" s="26">
        <f t="shared" si="191"/>
        <v>-795.48844290657439</v>
      </c>
      <c r="MR8" s="159">
        <v>4</v>
      </c>
      <c r="MS8" s="160">
        <f t="shared" si="192"/>
        <v>-16.305882352941175</v>
      </c>
      <c r="MT8" s="161">
        <f t="shared" si="193"/>
        <v>-5.1903114186851208E-2</v>
      </c>
      <c r="MU8" s="161">
        <f t="shared" si="194"/>
        <v>0.22145328719723181</v>
      </c>
      <c r="MV8" s="161">
        <f t="shared" si="195"/>
        <v>0.83044982698961933</v>
      </c>
      <c r="MW8" s="26">
        <f t="shared" si="196"/>
        <v>-894.99847750865047</v>
      </c>
      <c r="MY8" s="159">
        <v>4</v>
      </c>
      <c r="MZ8" s="160">
        <f t="shared" si="197"/>
        <v>-10.005882352941176</v>
      </c>
      <c r="NA8" s="161">
        <f t="shared" si="198"/>
        <v>-5.1903114186851215E-2</v>
      </c>
      <c r="NB8" s="161">
        <f t="shared" si="199"/>
        <v>0.22145328719723184</v>
      </c>
      <c r="NC8" s="161">
        <f t="shared" si="200"/>
        <v>0.83044982698961944</v>
      </c>
      <c r="ND8" s="26">
        <f t="shared" si="201"/>
        <v>-994.20069204152253</v>
      </c>
      <c r="NF8" s="159">
        <v>4</v>
      </c>
      <c r="NG8" s="160">
        <f t="shared" si="202"/>
        <v>-29.459411764705884</v>
      </c>
      <c r="NH8" s="161">
        <f t="shared" si="203"/>
        <v>-5.1903114186851215E-2</v>
      </c>
      <c r="NI8" s="161">
        <f t="shared" si="204"/>
        <v>0.22145328719723187</v>
      </c>
      <c r="NJ8" s="161">
        <f t="shared" si="205"/>
        <v>0.83044982698961944</v>
      </c>
      <c r="NK8" s="26">
        <f t="shared" si="206"/>
        <v>-695.55875432525954</v>
      </c>
      <c r="NM8" s="159">
        <v>4</v>
      </c>
      <c r="NN8" s="160">
        <f t="shared" si="207"/>
        <v>-36.035882352941179</v>
      </c>
      <c r="NO8" s="161">
        <f t="shared" si="208"/>
        <v>-5.1903114186851215E-2</v>
      </c>
      <c r="NP8" s="161">
        <f t="shared" si="209"/>
        <v>0.22145328719723187</v>
      </c>
      <c r="NQ8" s="161">
        <f t="shared" si="210"/>
        <v>0.83044982698961944</v>
      </c>
      <c r="NR8" s="26">
        <f t="shared" si="211"/>
        <v>-594.00802768166091</v>
      </c>
      <c r="NT8" s="159">
        <v>4</v>
      </c>
      <c r="NU8" s="160">
        <f t="shared" si="212"/>
        <v>-38.97529411764706</v>
      </c>
      <c r="NV8" s="161">
        <f t="shared" si="213"/>
        <v>-5.1903114186851208E-2</v>
      </c>
      <c r="NW8" s="161">
        <f t="shared" si="214"/>
        <v>0.22145328719723179</v>
      </c>
      <c r="NX8" s="161">
        <f t="shared" si="215"/>
        <v>0.83044982698961933</v>
      </c>
      <c r="NY8" s="26">
        <f t="shared" si="216"/>
        <v>-486.93757785467119</v>
      </c>
      <c r="OA8" s="159">
        <v>4</v>
      </c>
      <c r="OB8" s="160">
        <f t="shared" si="217"/>
        <v>-41.885882352941174</v>
      </c>
      <c r="OC8" s="161">
        <f t="shared" si="218"/>
        <v>-5.1903114186851215E-2</v>
      </c>
      <c r="OD8" s="161">
        <f t="shared" si="219"/>
        <v>0.22145328719723181</v>
      </c>
      <c r="OE8" s="161">
        <f t="shared" si="220"/>
        <v>0.83044982698961944</v>
      </c>
      <c r="OF8" s="26">
        <f t="shared" si="221"/>
        <v>-380.78339100346022</v>
      </c>
      <c r="OH8" s="159">
        <v>4</v>
      </c>
      <c r="OI8" s="160">
        <f t="shared" si="222"/>
        <v>36.338823529411762</v>
      </c>
      <c r="OJ8" s="161">
        <f t="shared" si="223"/>
        <v>-5.1903114186851215E-2</v>
      </c>
      <c r="OK8" s="161">
        <f t="shared" si="224"/>
        <v>0.22145328719723181</v>
      </c>
      <c r="OL8" s="161">
        <f t="shared" si="225"/>
        <v>0.83044982698961944</v>
      </c>
      <c r="OM8" s="26">
        <f t="shared" si="226"/>
        <v>-702.46256055363324</v>
      </c>
      <c r="OO8" s="159">
        <v>4</v>
      </c>
      <c r="OP8" s="160">
        <f t="shared" si="227"/>
        <v>39.208235294117642</v>
      </c>
      <c r="OQ8" s="161">
        <f t="shared" si="228"/>
        <v>-5.1903114186851208E-2</v>
      </c>
      <c r="OR8" s="161">
        <f t="shared" si="229"/>
        <v>0.22145328719723179</v>
      </c>
      <c r="OS8" s="161">
        <f t="shared" si="230"/>
        <v>0.83044982698961933</v>
      </c>
      <c r="OT8" s="26">
        <f t="shared" si="231"/>
        <v>-805.9011764705881</v>
      </c>
      <c r="OV8" s="159">
        <v>4</v>
      </c>
      <c r="OW8" s="160">
        <f t="shared" si="232"/>
        <v>42.045882352941177</v>
      </c>
      <c r="OX8" s="161">
        <f t="shared" si="233"/>
        <v>-5.1903114186851215E-2</v>
      </c>
      <c r="OY8" s="161">
        <f t="shared" si="234"/>
        <v>0.22145328719723187</v>
      </c>
      <c r="OZ8" s="161">
        <f t="shared" si="235"/>
        <v>0.83044982698961944</v>
      </c>
      <c r="PA8" s="26">
        <f t="shared" si="236"/>
        <v>-909.63653979238757</v>
      </c>
      <c r="PC8" s="159">
        <v>4</v>
      </c>
      <c r="PD8" s="160">
        <f t="shared" si="237"/>
        <v>33.352941176470587</v>
      </c>
      <c r="PE8" s="161">
        <f t="shared" si="238"/>
        <v>-5.1903114186851208E-2</v>
      </c>
      <c r="PF8" s="161">
        <f t="shared" si="239"/>
        <v>0.22145328719723184</v>
      </c>
      <c r="PG8" s="161">
        <f t="shared" si="240"/>
        <v>0.83044982698961933</v>
      </c>
      <c r="PH8" s="26">
        <f t="shared" si="241"/>
        <v>-594.79307958477511</v>
      </c>
      <c r="PJ8" s="159">
        <v>4</v>
      </c>
      <c r="PK8" s="160">
        <f t="shared" si="242"/>
        <v>30.419999999999998</v>
      </c>
      <c r="PL8" s="161">
        <f t="shared" si="243"/>
        <v>-5.1903114186851208E-2</v>
      </c>
      <c r="PM8" s="161">
        <f t="shared" si="244"/>
        <v>0.22145328719723179</v>
      </c>
      <c r="PN8" s="161">
        <f t="shared" si="245"/>
        <v>0.83044982698961933</v>
      </c>
      <c r="PO8" s="26">
        <f t="shared" si="246"/>
        <v>-492.55141868512106</v>
      </c>
      <c r="PQ8" s="159">
        <v>4</v>
      </c>
      <c r="PR8" s="160">
        <f t="shared" si="247"/>
        <v>27.529411764705884</v>
      </c>
      <c r="PS8" s="161">
        <f t="shared" si="248"/>
        <v>-5.1903114186851215E-2</v>
      </c>
      <c r="PT8" s="161">
        <f t="shared" si="249"/>
        <v>0.22145328719723187</v>
      </c>
      <c r="PU8" s="161">
        <f t="shared" si="250"/>
        <v>0.83044982698961944</v>
      </c>
      <c r="PV8" s="26">
        <f t="shared" si="251"/>
        <v>-385.58948096885814</v>
      </c>
      <c r="PX8" s="159">
        <v>4</v>
      </c>
      <c r="PY8" s="160">
        <f t="shared" si="252"/>
        <v>24.062352941176471</v>
      </c>
      <c r="PZ8" s="161">
        <f t="shared" si="253"/>
        <v>-5.1903114186851208E-2</v>
      </c>
      <c r="QA8" s="161">
        <f t="shared" si="254"/>
        <v>0.22145328719723179</v>
      </c>
      <c r="QB8" s="161">
        <f t="shared" si="255"/>
        <v>0.83044982698961933</v>
      </c>
      <c r="QC8" s="26">
        <f t="shared" si="256"/>
        <v>-280.05536332179929</v>
      </c>
      <c r="QE8" s="159">
        <v>2</v>
      </c>
      <c r="QF8" s="162">
        <v>1</v>
      </c>
      <c r="QG8" s="297" t="s">
        <v>15</v>
      </c>
      <c r="QH8" s="12">
        <v>120</v>
      </c>
      <c r="QI8" s="161">
        <f>(($F$13-$Z$6)*($F$13-$AD$6))/(($V$6-$Z$6)*($V$6-$AD$6))</f>
        <v>0</v>
      </c>
      <c r="QJ8" s="161">
        <f>(($F$13-$V$6)*($F$13-$AD$6))/(($Z$6-$V$6)*($Z$6-$AD$6))</f>
        <v>0</v>
      </c>
      <c r="QK8" s="161">
        <f>(($F$13-$V$6)*($F$13-$Z$6))/(($AD$6-$V$6)*($AD$6-$Z$6))</f>
        <v>1</v>
      </c>
      <c r="QL8" s="92">
        <f>QI8*$X$6+QJ8*$AB$6+QK8*$AF$6</f>
        <v>247.2</v>
      </c>
      <c r="QM8" s="12">
        <f>$V$6</f>
        <v>510.42</v>
      </c>
      <c r="QN8" s="12">
        <f>$AF$6</f>
        <v>247.2</v>
      </c>
      <c r="QO8" s="163">
        <f t="shared" si="257"/>
        <v>0</v>
      </c>
      <c r="QP8" s="34"/>
      <c r="QQ8" s="159">
        <v>2</v>
      </c>
      <c r="QR8" s="162">
        <v>1</v>
      </c>
      <c r="QS8" s="297" t="s">
        <v>15</v>
      </c>
      <c r="QT8" s="12">
        <v>120</v>
      </c>
      <c r="QU8" s="161">
        <f>(($F$13-$AT$6)*($F$13-$AX$6))/(($AP$6-$AT$6)*($AP$6-$AX$6))</f>
        <v>0</v>
      </c>
      <c r="QV8" s="161">
        <f>(($F$13-$AP$6)*($F$13-$AX$6))/(($AT$6-$AP$6)*($AT$6-$AX$6))</f>
        <v>0</v>
      </c>
      <c r="QW8" s="161">
        <f>(($F$13-$AP$6)*($F$13-$AT$6))/(($AX$6-$AP$6)*($AX$6-$AT$6))</f>
        <v>1</v>
      </c>
      <c r="QX8" s="92">
        <f>QU8*$AR$6+QV8*$AV$6+QW8*$AZ$6</f>
        <v>178.26</v>
      </c>
      <c r="QY8" s="16">
        <f>$AP$6</f>
        <v>200.39</v>
      </c>
      <c r="QZ8" s="16">
        <f>$AZ$6</f>
        <v>178.26</v>
      </c>
      <c r="RA8" s="163">
        <f t="shared" si="258"/>
        <v>0</v>
      </c>
    </row>
    <row r="9" spans="1:473" ht="15.75" customHeight="1" thickBot="1">
      <c r="B9" s="95"/>
      <c r="C9" s="96"/>
      <c r="D9" s="96"/>
      <c r="E9" s="168" t="s">
        <v>307</v>
      </c>
      <c r="F9" s="328"/>
      <c r="G9" s="329"/>
      <c r="H9" s="329"/>
      <c r="I9" s="329"/>
      <c r="J9" s="329"/>
      <c r="K9" s="329"/>
      <c r="L9" s="329"/>
      <c r="M9" s="113">
        <v>0</v>
      </c>
      <c r="O9" s="159">
        <v>5</v>
      </c>
      <c r="P9" s="164" t="s">
        <v>114</v>
      </c>
      <c r="Q9" s="164" t="s">
        <v>298</v>
      </c>
      <c r="R9" s="12">
        <v>-120</v>
      </c>
      <c r="S9" s="164" t="s">
        <v>299</v>
      </c>
      <c r="T9" s="162">
        <v>0</v>
      </c>
      <c r="U9" s="8" t="s">
        <v>71</v>
      </c>
      <c r="V9" s="101">
        <f>Gooseneck!$M$14</f>
        <v>353.96</v>
      </c>
      <c r="W9" s="111" t="s">
        <v>72</v>
      </c>
      <c r="X9" s="101">
        <v>0</v>
      </c>
      <c r="Y9" s="111" t="s">
        <v>72</v>
      </c>
      <c r="Z9" s="101">
        <f>Gooseneck!$M$20</f>
        <v>176.98</v>
      </c>
      <c r="AA9" s="111" t="s">
        <v>72</v>
      </c>
      <c r="AB9" s="101">
        <f>Gooseneck!$O$20</f>
        <v>594.86</v>
      </c>
      <c r="AC9" s="111" t="s">
        <v>72</v>
      </c>
      <c r="AD9" s="101">
        <v>0</v>
      </c>
      <c r="AE9" s="111" t="s">
        <v>72</v>
      </c>
      <c r="AF9" s="101">
        <f>Gooseneck!$O$17</f>
        <v>480</v>
      </c>
      <c r="AG9" s="165" t="s">
        <v>72</v>
      </c>
      <c r="AH9" s="166"/>
      <c r="AI9" s="159">
        <v>5</v>
      </c>
      <c r="AJ9" s="164" t="s">
        <v>114</v>
      </c>
      <c r="AK9" s="164" t="s">
        <v>298</v>
      </c>
      <c r="AL9" s="12">
        <v>-120</v>
      </c>
      <c r="AM9" s="164" t="s">
        <v>299</v>
      </c>
      <c r="AN9" s="162">
        <v>0</v>
      </c>
      <c r="AO9" s="8" t="s">
        <v>71</v>
      </c>
      <c r="AP9" s="101">
        <f>'Conector@5500 psi'!$M$14</f>
        <v>91.09</v>
      </c>
      <c r="AQ9" s="111" t="s">
        <v>72</v>
      </c>
      <c r="AR9" s="101">
        <v>0</v>
      </c>
      <c r="AS9" s="111" t="s">
        <v>72</v>
      </c>
      <c r="AT9" s="101">
        <f>'Conector@5500 psi'!$M$20</f>
        <v>45.545000000000002</v>
      </c>
      <c r="AU9" s="111" t="s">
        <v>72</v>
      </c>
      <c r="AV9" s="101">
        <f>'Conector@5500 psi'!$O$20</f>
        <v>683.42</v>
      </c>
      <c r="AW9" s="111" t="s">
        <v>72</v>
      </c>
      <c r="AX9" s="101">
        <v>0</v>
      </c>
      <c r="AY9" s="111" t="s">
        <v>72</v>
      </c>
      <c r="AZ9" s="101">
        <f>'Conector@5500 psi'!$O$17</f>
        <v>534.82000000000005</v>
      </c>
      <c r="BA9" s="165" t="s">
        <v>72</v>
      </c>
      <c r="BC9" s="159">
        <v>5</v>
      </c>
      <c r="BD9" s="160">
        <f t="shared" si="259"/>
        <v>28.65625</v>
      </c>
      <c r="BE9" s="161">
        <f t="shared" si="0"/>
        <v>-5.46875E-2</v>
      </c>
      <c r="BF9" s="161">
        <f t="shared" si="1"/>
        <v>0.234375</v>
      </c>
      <c r="BG9" s="161">
        <f t="shared" si="2"/>
        <v>0.8203125</v>
      </c>
      <c r="BH9" s="26">
        <f t="shared" si="3"/>
        <v>379.20468749999998</v>
      </c>
      <c r="BJ9" s="159">
        <v>5</v>
      </c>
      <c r="BK9" s="160">
        <f t="shared" si="260"/>
        <v>31.901250000000001</v>
      </c>
      <c r="BL9" s="161">
        <f t="shared" si="4"/>
        <v>-5.4687499999999993E-2</v>
      </c>
      <c r="BM9" s="161">
        <f t="shared" si="5"/>
        <v>0.234375</v>
      </c>
      <c r="BN9" s="161">
        <f t="shared" si="6"/>
        <v>0.82031249999999989</v>
      </c>
      <c r="BO9" s="26">
        <f t="shared" si="7"/>
        <v>300.57890624999993</v>
      </c>
      <c r="BQ9" s="159">
        <v>5</v>
      </c>
      <c r="BR9" s="160">
        <f t="shared" si="261"/>
        <v>35.166874999999997</v>
      </c>
      <c r="BS9" s="161">
        <f t="shared" si="8"/>
        <v>-5.4687499999999993E-2</v>
      </c>
      <c r="BT9" s="161">
        <f t="shared" si="9"/>
        <v>0.23437499999999997</v>
      </c>
      <c r="BU9" s="161">
        <f t="shared" si="10"/>
        <v>0.8203125</v>
      </c>
      <c r="BV9" s="26">
        <f t="shared" si="11"/>
        <v>218.18203124999999</v>
      </c>
      <c r="BX9" s="159">
        <v>5</v>
      </c>
      <c r="BY9" s="160">
        <f t="shared" si="262"/>
        <v>25.416875000000001</v>
      </c>
      <c r="BZ9" s="161">
        <f t="shared" si="12"/>
        <v>-5.4687499999999993E-2</v>
      </c>
      <c r="CA9" s="161">
        <f t="shared" si="13"/>
        <v>0.23437499999999997</v>
      </c>
      <c r="CB9" s="161">
        <f t="shared" si="14"/>
        <v>0.82031249999999989</v>
      </c>
      <c r="CC9" s="26">
        <f t="shared" si="15"/>
        <v>455.41289062499993</v>
      </c>
      <c r="CE9" s="159">
        <v>5</v>
      </c>
      <c r="CF9" s="160">
        <f t="shared" si="263"/>
        <v>22.122499999999999</v>
      </c>
      <c r="CG9" s="161">
        <f t="shared" si="16"/>
        <v>-5.46875E-2</v>
      </c>
      <c r="CH9" s="161">
        <f t="shared" si="17"/>
        <v>0.234375</v>
      </c>
      <c r="CI9" s="161">
        <f t="shared" si="18"/>
        <v>0.8203125</v>
      </c>
      <c r="CJ9" s="26">
        <f t="shared" si="19"/>
        <v>533.17031250000002</v>
      </c>
      <c r="CL9" s="159">
        <v>5</v>
      </c>
      <c r="CM9" s="160">
        <f t="shared" si="264"/>
        <v>18.854375000000001</v>
      </c>
      <c r="CN9" s="161">
        <f t="shared" si="20"/>
        <v>-5.46875E-2</v>
      </c>
      <c r="CO9" s="161">
        <f t="shared" si="21"/>
        <v>0.234375</v>
      </c>
      <c r="CP9" s="161">
        <f t="shared" si="22"/>
        <v>0.82031249999999989</v>
      </c>
      <c r="CQ9" s="26">
        <f t="shared" si="23"/>
        <v>604.38632812499998</v>
      </c>
      <c r="CS9" s="159">
        <v>5</v>
      </c>
      <c r="CT9" s="160">
        <f t="shared" si="265"/>
        <v>15.5625</v>
      </c>
      <c r="CU9" s="161">
        <f t="shared" si="24"/>
        <v>-5.46875E-2</v>
      </c>
      <c r="CV9" s="161">
        <f t="shared" si="25"/>
        <v>0.234375</v>
      </c>
      <c r="CW9" s="161">
        <f t="shared" si="26"/>
        <v>0.8203125</v>
      </c>
      <c r="CX9" s="26">
        <f t="shared" si="27"/>
        <v>674.95195312500005</v>
      </c>
      <c r="CZ9" s="159">
        <v>5</v>
      </c>
      <c r="DA9" s="160">
        <f t="shared" si="266"/>
        <v>-21.145624999999999</v>
      </c>
      <c r="DB9" s="161">
        <f t="shared" si="28"/>
        <v>-5.46875E-2</v>
      </c>
      <c r="DC9" s="161">
        <f t="shared" si="29"/>
        <v>0.234375</v>
      </c>
      <c r="DD9" s="161">
        <f t="shared" si="30"/>
        <v>0.8203125</v>
      </c>
      <c r="DE9" s="26">
        <f t="shared" si="31"/>
        <v>310.28671874999998</v>
      </c>
      <c r="DG9" s="159">
        <v>5</v>
      </c>
      <c r="DH9" s="160">
        <f t="shared" si="267"/>
        <v>-17.179375</v>
      </c>
      <c r="DI9" s="161">
        <f t="shared" si="32"/>
        <v>-5.4687500000000007E-2</v>
      </c>
      <c r="DJ9" s="161">
        <f t="shared" si="33"/>
        <v>0.23437500000000003</v>
      </c>
      <c r="DK9" s="161">
        <f t="shared" si="34"/>
        <v>0.82031250000000011</v>
      </c>
      <c r="DL9" s="26">
        <f t="shared" si="35"/>
        <v>235.94531250000003</v>
      </c>
      <c r="DM9" s="34"/>
      <c r="DN9" s="159">
        <v>5</v>
      </c>
      <c r="DO9" s="160">
        <f t="shared" si="268"/>
        <v>-13.15875</v>
      </c>
      <c r="DP9" s="161">
        <f t="shared" si="36"/>
        <v>-5.4687499999999993E-2</v>
      </c>
      <c r="DQ9" s="161">
        <f t="shared" si="37"/>
        <v>0.23437499999999997</v>
      </c>
      <c r="DR9" s="161">
        <f t="shared" si="38"/>
        <v>0.8203125</v>
      </c>
      <c r="DS9" s="26">
        <f t="shared" si="39"/>
        <v>156.984375</v>
      </c>
      <c r="DT9" s="34"/>
      <c r="DU9" s="159">
        <v>5</v>
      </c>
      <c r="DV9" s="160">
        <f t="shared" si="269"/>
        <v>-24.441875</v>
      </c>
      <c r="DW9" s="161">
        <f t="shared" si="40"/>
        <v>-5.46875E-2</v>
      </c>
      <c r="DX9" s="161">
        <f t="shared" si="41"/>
        <v>0.23437500000000003</v>
      </c>
      <c r="DY9" s="161">
        <f t="shared" si="42"/>
        <v>0.8203125</v>
      </c>
      <c r="DZ9" s="26">
        <f t="shared" si="43"/>
        <v>386.98710937500005</v>
      </c>
      <c r="EA9" s="34"/>
      <c r="EB9" s="159">
        <v>5</v>
      </c>
      <c r="EC9" s="160">
        <f t="shared" si="270"/>
        <v>-27.708124999999999</v>
      </c>
      <c r="ED9" s="161">
        <f t="shared" si="44"/>
        <v>-5.46875E-2</v>
      </c>
      <c r="EE9" s="161">
        <f t="shared" si="45"/>
        <v>0.23437499999999997</v>
      </c>
      <c r="EF9" s="161">
        <f t="shared" si="46"/>
        <v>0.8203125</v>
      </c>
      <c r="EG9" s="26">
        <f t="shared" si="47"/>
        <v>475.96875</v>
      </c>
      <c r="EH9" s="34"/>
      <c r="EI9" s="159">
        <v>5</v>
      </c>
      <c r="EJ9" s="160">
        <f t="shared" si="271"/>
        <v>-30.975000000000001</v>
      </c>
      <c r="EK9" s="161">
        <f t="shared" si="48"/>
        <v>-5.4687500000000007E-2</v>
      </c>
      <c r="EL9" s="161">
        <f t="shared" si="49"/>
        <v>0.234375</v>
      </c>
      <c r="EM9" s="161">
        <f t="shared" si="50"/>
        <v>0.8203125</v>
      </c>
      <c r="EN9" s="26">
        <f t="shared" si="51"/>
        <v>547.49882812500005</v>
      </c>
      <c r="EP9" s="159">
        <v>5</v>
      </c>
      <c r="EQ9" s="160">
        <f t="shared" si="52"/>
        <v>-34.255000000000003</v>
      </c>
      <c r="ER9" s="161">
        <f t="shared" si="53"/>
        <v>-5.46875E-2</v>
      </c>
      <c r="ES9" s="161">
        <f t="shared" si="54"/>
        <v>0.234375</v>
      </c>
      <c r="ET9" s="161">
        <f t="shared" si="55"/>
        <v>0.82031249999999989</v>
      </c>
      <c r="EU9" s="26">
        <f t="shared" si="56"/>
        <v>618.43476562499995</v>
      </c>
      <c r="EW9" s="159">
        <v>5</v>
      </c>
      <c r="EX9" s="160">
        <f t="shared" si="57"/>
        <v>-21.145624999999999</v>
      </c>
      <c r="EY9" s="161">
        <f t="shared" si="58"/>
        <v>-5.46875E-2</v>
      </c>
      <c r="EZ9" s="161">
        <f t="shared" si="59"/>
        <v>0.234375</v>
      </c>
      <c r="FA9" s="161">
        <f t="shared" si="60"/>
        <v>0.8203125</v>
      </c>
      <c r="FB9" s="26">
        <f t="shared" si="61"/>
        <v>-676.77187499999991</v>
      </c>
      <c r="FD9" s="159">
        <v>5</v>
      </c>
      <c r="FE9" s="160">
        <f t="shared" si="62"/>
        <v>-17.179375</v>
      </c>
      <c r="FF9" s="161">
        <f t="shared" si="63"/>
        <v>-5.4687500000000007E-2</v>
      </c>
      <c r="FG9" s="161">
        <f t="shared" si="64"/>
        <v>0.23437500000000003</v>
      </c>
      <c r="FH9" s="161">
        <f t="shared" si="65"/>
        <v>0.82031250000000011</v>
      </c>
      <c r="FI9" s="26">
        <f t="shared" si="66"/>
        <v>-729.12656250000009</v>
      </c>
      <c r="FK9" s="159">
        <v>5</v>
      </c>
      <c r="FL9" s="160">
        <f t="shared" si="67"/>
        <v>-15.038571428571428</v>
      </c>
      <c r="FM9" s="161">
        <f t="shared" si="68"/>
        <v>-6.1224489795918359E-2</v>
      </c>
      <c r="FN9" s="161">
        <f t="shared" si="69"/>
        <v>0.26530612244897955</v>
      </c>
      <c r="FO9" s="161">
        <f t="shared" si="70"/>
        <v>0.79591836734693866</v>
      </c>
      <c r="FP9" s="26">
        <f t="shared" si="71"/>
        <v>-771.56326530612228</v>
      </c>
      <c r="FR9" s="159">
        <v>5</v>
      </c>
      <c r="FS9" s="160">
        <f t="shared" si="72"/>
        <v>-24.441875</v>
      </c>
      <c r="FT9" s="161">
        <f t="shared" si="73"/>
        <v>-5.46875E-2</v>
      </c>
      <c r="FU9" s="161">
        <f t="shared" si="74"/>
        <v>0.23437500000000003</v>
      </c>
      <c r="FV9" s="161">
        <f t="shared" si="75"/>
        <v>0.8203125</v>
      </c>
      <c r="FW9" s="26">
        <f t="shared" si="76"/>
        <v>-562.82109375000005</v>
      </c>
      <c r="FY9" s="159">
        <v>5</v>
      </c>
      <c r="FZ9" s="160">
        <f t="shared" si="77"/>
        <v>-27.708124999999999</v>
      </c>
      <c r="GA9" s="161">
        <f t="shared" si="78"/>
        <v>-5.46875E-2</v>
      </c>
      <c r="GB9" s="161">
        <f t="shared" si="79"/>
        <v>0.23437499999999997</v>
      </c>
      <c r="GC9" s="161">
        <f t="shared" si="80"/>
        <v>0.8203125</v>
      </c>
      <c r="GD9" s="26">
        <f t="shared" si="81"/>
        <v>-459.71015624999995</v>
      </c>
      <c r="GF9" s="159">
        <v>5</v>
      </c>
      <c r="GG9" s="160">
        <f t="shared" si="82"/>
        <v>-30.975000000000001</v>
      </c>
      <c r="GH9" s="161">
        <f t="shared" si="83"/>
        <v>-5.4687500000000007E-2</v>
      </c>
      <c r="GI9" s="161">
        <f t="shared" si="84"/>
        <v>0.234375</v>
      </c>
      <c r="GJ9" s="161">
        <f t="shared" si="85"/>
        <v>0.8203125</v>
      </c>
      <c r="GK9" s="26">
        <f t="shared" si="86"/>
        <v>-357.79335937499997</v>
      </c>
      <c r="GM9" s="159">
        <v>5</v>
      </c>
      <c r="GN9" s="160">
        <f t="shared" si="87"/>
        <v>-34.255000000000003</v>
      </c>
      <c r="GO9" s="161">
        <f t="shared" si="88"/>
        <v>-5.46875E-2</v>
      </c>
      <c r="GP9" s="161">
        <f t="shared" si="89"/>
        <v>0.234375</v>
      </c>
      <c r="GQ9" s="161">
        <f t="shared" si="90"/>
        <v>0.82031249999999989</v>
      </c>
      <c r="GR9" s="26">
        <f t="shared" si="91"/>
        <v>-255.45585937499996</v>
      </c>
      <c r="GT9" s="159">
        <v>5</v>
      </c>
      <c r="GU9" s="160">
        <v>28.66</v>
      </c>
      <c r="GV9" s="275"/>
      <c r="GW9" s="276"/>
      <c r="GX9" s="277"/>
      <c r="GY9" s="26">
        <v>-581.54</v>
      </c>
      <c r="HA9" s="159">
        <v>5</v>
      </c>
      <c r="HB9" s="160">
        <f t="shared" si="92"/>
        <v>31.901250000000001</v>
      </c>
      <c r="HC9" s="161">
        <f t="shared" si="93"/>
        <v>-5.4687499999999993E-2</v>
      </c>
      <c r="HD9" s="161">
        <f t="shared" si="94"/>
        <v>0.234375</v>
      </c>
      <c r="HE9" s="161">
        <f t="shared" si="95"/>
        <v>0.82031249999999989</v>
      </c>
      <c r="HF9" s="26">
        <f t="shared" si="96"/>
        <v>-643.83046875000002</v>
      </c>
      <c r="HH9" s="159">
        <v>5</v>
      </c>
      <c r="HI9" s="160">
        <f t="shared" si="97"/>
        <v>35.166874999999997</v>
      </c>
      <c r="HJ9" s="161">
        <f t="shared" si="98"/>
        <v>-5.4687499999999993E-2</v>
      </c>
      <c r="HK9" s="161">
        <f t="shared" si="99"/>
        <v>0.23437499999999997</v>
      </c>
      <c r="HL9" s="161">
        <f t="shared" si="100"/>
        <v>0.8203125</v>
      </c>
      <c r="HM9" s="26">
        <f t="shared" si="101"/>
        <v>-705.9140625</v>
      </c>
      <c r="HO9" s="159">
        <v>5</v>
      </c>
      <c r="HP9" s="160">
        <f t="shared" si="102"/>
        <v>25.416875000000001</v>
      </c>
      <c r="HQ9" s="161">
        <f t="shared" si="103"/>
        <v>-5.4687499999999993E-2</v>
      </c>
      <c r="HR9" s="161">
        <f t="shared" si="104"/>
        <v>0.23437499999999997</v>
      </c>
      <c r="HS9" s="161">
        <f t="shared" si="105"/>
        <v>0.82031249999999989</v>
      </c>
      <c r="HT9" s="26">
        <f t="shared" si="106"/>
        <v>-478.83749999999992</v>
      </c>
      <c r="HV9" s="159">
        <v>5</v>
      </c>
      <c r="HW9" s="160">
        <f t="shared" si="107"/>
        <v>22.122499999999999</v>
      </c>
      <c r="HX9" s="161">
        <f t="shared" si="108"/>
        <v>-5.46875E-2</v>
      </c>
      <c r="HY9" s="161">
        <f t="shared" si="109"/>
        <v>0.234375</v>
      </c>
      <c r="HZ9" s="161">
        <f t="shared" si="110"/>
        <v>0.8203125</v>
      </c>
      <c r="IA9" s="26">
        <f t="shared" si="111"/>
        <v>-375.44062500000001</v>
      </c>
      <c r="IC9" s="159">
        <v>5</v>
      </c>
      <c r="ID9" s="160">
        <v>18.850000000000001</v>
      </c>
      <c r="IE9" s="275"/>
      <c r="IF9" s="276"/>
      <c r="IG9" s="277"/>
      <c r="IH9" s="26">
        <v>-279.85000000000002</v>
      </c>
      <c r="IJ9" s="159">
        <v>5</v>
      </c>
      <c r="IK9" s="160">
        <f t="shared" si="112"/>
        <v>15.5625</v>
      </c>
      <c r="IL9" s="161">
        <f t="shared" si="113"/>
        <v>-5.46875E-2</v>
      </c>
      <c r="IM9" s="161">
        <f t="shared" si="114"/>
        <v>0.234375</v>
      </c>
      <c r="IN9" s="161">
        <f t="shared" si="115"/>
        <v>0.8203125</v>
      </c>
      <c r="IO9" s="26">
        <f t="shared" si="116"/>
        <v>-184.11679687499998</v>
      </c>
      <c r="IQ9" s="159">
        <v>5</v>
      </c>
      <c r="IR9" s="160">
        <f t="shared" si="117"/>
        <v>38.61</v>
      </c>
      <c r="IS9" s="161">
        <f t="shared" si="118"/>
        <v>-5.4687499999999993E-2</v>
      </c>
      <c r="IT9" s="161">
        <f t="shared" si="119"/>
        <v>0.234375</v>
      </c>
      <c r="IU9" s="161">
        <f t="shared" si="120"/>
        <v>0.8203125</v>
      </c>
      <c r="IV9" s="26">
        <f t="shared" si="121"/>
        <v>491.57109374999999</v>
      </c>
      <c r="IX9" s="159">
        <v>5</v>
      </c>
      <c r="IY9" s="160">
        <f t="shared" si="122"/>
        <v>41.658749999999998</v>
      </c>
      <c r="IZ9" s="161">
        <f t="shared" si="123"/>
        <v>-5.46875E-2</v>
      </c>
      <c r="JA9" s="161">
        <f t="shared" si="124"/>
        <v>0.23437499999999997</v>
      </c>
      <c r="JB9" s="161">
        <f t="shared" si="125"/>
        <v>0.82031249999999989</v>
      </c>
      <c r="JC9" s="26">
        <f t="shared" si="126"/>
        <v>421.36640624999995</v>
      </c>
      <c r="JE9" s="159">
        <v>5</v>
      </c>
      <c r="JF9" s="160">
        <f t="shared" si="127"/>
        <v>44.673749999999998</v>
      </c>
      <c r="JG9" s="161">
        <f t="shared" si="128"/>
        <v>-5.4687500000000007E-2</v>
      </c>
      <c r="JH9" s="161">
        <f t="shared" si="129"/>
        <v>0.234375</v>
      </c>
      <c r="JI9" s="161">
        <f t="shared" si="130"/>
        <v>0.8203125</v>
      </c>
      <c r="JJ9" s="26">
        <f t="shared" si="131"/>
        <v>348.69843750000001</v>
      </c>
      <c r="JL9" s="159">
        <v>5</v>
      </c>
      <c r="JM9" s="160">
        <f t="shared" si="132"/>
        <v>35.4375</v>
      </c>
      <c r="JN9" s="161">
        <f t="shared" si="133"/>
        <v>-5.46875E-2</v>
      </c>
      <c r="JO9" s="161">
        <f t="shared" si="134"/>
        <v>0.234375</v>
      </c>
      <c r="JP9" s="161">
        <f t="shared" si="135"/>
        <v>0.8203125</v>
      </c>
      <c r="JQ9" s="26">
        <f t="shared" si="136"/>
        <v>558.82734374999995</v>
      </c>
      <c r="JS9" s="159">
        <v>5</v>
      </c>
      <c r="JT9" s="160">
        <f t="shared" si="137"/>
        <v>32.321249999999999</v>
      </c>
      <c r="JU9" s="161">
        <f t="shared" si="138"/>
        <v>-5.46875E-2</v>
      </c>
      <c r="JV9" s="161">
        <f t="shared" si="139"/>
        <v>0.23437499999999997</v>
      </c>
      <c r="JW9" s="161">
        <f t="shared" si="140"/>
        <v>0.8203125</v>
      </c>
      <c r="JX9" s="26">
        <f t="shared" si="141"/>
        <v>627.18515624999998</v>
      </c>
      <c r="JZ9" s="159">
        <v>5</v>
      </c>
      <c r="KA9" s="160">
        <f t="shared" si="142"/>
        <v>29.25</v>
      </c>
      <c r="KB9" s="161">
        <f t="shared" si="143"/>
        <v>-5.46875E-2</v>
      </c>
      <c r="KC9" s="161">
        <f t="shared" si="144"/>
        <v>0.234375</v>
      </c>
      <c r="KD9" s="161">
        <f t="shared" si="145"/>
        <v>0.8203125</v>
      </c>
      <c r="KE9" s="26">
        <f t="shared" si="146"/>
        <v>694.54335937500002</v>
      </c>
      <c r="KG9" s="159">
        <v>5</v>
      </c>
      <c r="KH9" s="160">
        <f t="shared" si="147"/>
        <v>25.56625</v>
      </c>
      <c r="KI9" s="161">
        <f t="shared" si="148"/>
        <v>-5.46875E-2</v>
      </c>
      <c r="KJ9" s="161">
        <f t="shared" si="149"/>
        <v>0.23437499999999994</v>
      </c>
      <c r="KK9" s="161">
        <f t="shared" si="150"/>
        <v>0.8203125</v>
      </c>
      <c r="KL9" s="26">
        <f t="shared" si="151"/>
        <v>737.70703125</v>
      </c>
      <c r="KN9" s="159">
        <v>5</v>
      </c>
      <c r="KO9" s="160">
        <f t="shared" si="152"/>
        <v>-24.333749999999998</v>
      </c>
      <c r="KP9" s="161">
        <f t="shared" si="153"/>
        <v>-5.4687499999999993E-2</v>
      </c>
      <c r="KQ9" s="161">
        <f t="shared" si="154"/>
        <v>0.23437499999999997</v>
      </c>
      <c r="KR9" s="161">
        <f t="shared" si="155"/>
        <v>0.82031249999999989</v>
      </c>
      <c r="KS9" s="26">
        <f t="shared" si="156"/>
        <v>421.66171874999998</v>
      </c>
      <c r="KU9" s="159">
        <v>5</v>
      </c>
      <c r="KV9" s="160">
        <f t="shared" si="157"/>
        <v>-17.324999999999999</v>
      </c>
      <c r="KW9" s="161">
        <f t="shared" si="158"/>
        <v>-5.4687499999999993E-2</v>
      </c>
      <c r="KX9" s="161">
        <f t="shared" si="159"/>
        <v>0.23437499999999997</v>
      </c>
      <c r="KY9" s="161">
        <f t="shared" si="160"/>
        <v>0.8203125</v>
      </c>
      <c r="KZ9" s="26">
        <f t="shared" si="161"/>
        <v>356.83359374999998</v>
      </c>
      <c r="LB9" s="159">
        <v>5</v>
      </c>
      <c r="LC9" s="160">
        <f t="shared" si="162"/>
        <v>-10.63125</v>
      </c>
      <c r="LD9" s="161">
        <f t="shared" si="163"/>
        <v>-5.4687500000000007E-2</v>
      </c>
      <c r="LE9" s="161">
        <f t="shared" si="164"/>
        <v>0.234375</v>
      </c>
      <c r="LF9" s="161">
        <f t="shared" si="165"/>
        <v>0.82031250000000011</v>
      </c>
      <c r="LG9" s="26">
        <f t="shared" si="166"/>
        <v>288.56250000000006</v>
      </c>
      <c r="LI9" s="159">
        <v>5</v>
      </c>
      <c r="LJ9" s="160">
        <f t="shared" si="167"/>
        <v>-31.300625</v>
      </c>
      <c r="LK9" s="161">
        <f t="shared" si="168"/>
        <v>-5.4687500000000007E-2</v>
      </c>
      <c r="LL9" s="161">
        <f t="shared" si="169"/>
        <v>0.23437499999999997</v>
      </c>
      <c r="LM9" s="161">
        <f t="shared" si="170"/>
        <v>0.8203125</v>
      </c>
      <c r="LN9" s="26">
        <f t="shared" si="171"/>
        <v>477.97500000000002</v>
      </c>
      <c r="LP9" s="159">
        <v>5</v>
      </c>
      <c r="LQ9" s="160">
        <f t="shared" si="172"/>
        <v>-38.288125000000001</v>
      </c>
      <c r="LR9" s="161">
        <f t="shared" si="173"/>
        <v>-5.4687500000000014E-2</v>
      </c>
      <c r="LS9" s="161">
        <f t="shared" si="174"/>
        <v>0.234375</v>
      </c>
      <c r="LT9" s="161">
        <f t="shared" si="175"/>
        <v>0.82031250000000011</v>
      </c>
      <c r="LU9" s="26">
        <f t="shared" si="176"/>
        <v>547.39218750000009</v>
      </c>
      <c r="LW9" s="159">
        <v>5</v>
      </c>
      <c r="LX9" s="160">
        <f t="shared" si="177"/>
        <v>-41.411250000000003</v>
      </c>
      <c r="LY9" s="161">
        <f t="shared" si="178"/>
        <v>-5.4687499999999993E-2</v>
      </c>
      <c r="LZ9" s="161">
        <f t="shared" si="179"/>
        <v>0.234375</v>
      </c>
      <c r="MA9" s="161">
        <f t="shared" si="180"/>
        <v>0.8203125</v>
      </c>
      <c r="MB9" s="26">
        <f t="shared" si="181"/>
        <v>616.70273437499998</v>
      </c>
      <c r="MD9" s="159">
        <v>5</v>
      </c>
      <c r="ME9" s="160">
        <f t="shared" si="182"/>
        <v>-44.503749999999997</v>
      </c>
      <c r="MF9" s="161">
        <f t="shared" si="183"/>
        <v>-5.46875E-2</v>
      </c>
      <c r="MG9" s="161">
        <f t="shared" si="184"/>
        <v>0.234375</v>
      </c>
      <c r="MH9" s="161">
        <f t="shared" si="185"/>
        <v>0.82031250000000011</v>
      </c>
      <c r="MI9" s="26">
        <f t="shared" si="186"/>
        <v>684.78750000000002</v>
      </c>
      <c r="MK9" s="159">
        <v>5</v>
      </c>
      <c r="ML9" s="160">
        <f t="shared" si="187"/>
        <v>-24.333749999999998</v>
      </c>
      <c r="MM9" s="161">
        <f t="shared" si="188"/>
        <v>-5.4687499999999993E-2</v>
      </c>
      <c r="MN9" s="161">
        <f t="shared" si="189"/>
        <v>0.23437499999999997</v>
      </c>
      <c r="MO9" s="161">
        <f t="shared" si="190"/>
        <v>0.82031249999999989</v>
      </c>
      <c r="MP9" s="26">
        <f t="shared" si="191"/>
        <v>-799.51289062499995</v>
      </c>
      <c r="MR9" s="159">
        <v>5</v>
      </c>
      <c r="MS9" s="160">
        <f t="shared" si="192"/>
        <v>-17.324999999999999</v>
      </c>
      <c r="MT9" s="161">
        <f t="shared" si="193"/>
        <v>-5.4687499999999993E-2</v>
      </c>
      <c r="MU9" s="161">
        <f t="shared" si="194"/>
        <v>0.23437499999999997</v>
      </c>
      <c r="MV9" s="161">
        <f t="shared" si="195"/>
        <v>0.8203125</v>
      </c>
      <c r="MW9" s="26">
        <f t="shared" si="196"/>
        <v>-898.81289062499991</v>
      </c>
      <c r="MY9" s="159">
        <v>5</v>
      </c>
      <c r="MZ9" s="160">
        <f t="shared" si="197"/>
        <v>-10.63125</v>
      </c>
      <c r="NA9" s="161">
        <f t="shared" si="198"/>
        <v>-5.4687500000000007E-2</v>
      </c>
      <c r="NB9" s="161">
        <f t="shared" si="199"/>
        <v>0.234375</v>
      </c>
      <c r="NC9" s="161">
        <f t="shared" si="200"/>
        <v>0.82031250000000011</v>
      </c>
      <c r="ND9" s="26">
        <f t="shared" si="201"/>
        <v>-997.76367187500011</v>
      </c>
      <c r="NF9" s="159">
        <v>5</v>
      </c>
      <c r="NG9" s="160">
        <f t="shared" si="202"/>
        <v>-31.300625</v>
      </c>
      <c r="NH9" s="161">
        <f t="shared" si="203"/>
        <v>-5.4687500000000007E-2</v>
      </c>
      <c r="NI9" s="161">
        <f t="shared" si="204"/>
        <v>0.23437499999999997</v>
      </c>
      <c r="NJ9" s="161">
        <f t="shared" si="205"/>
        <v>0.8203125</v>
      </c>
      <c r="NK9" s="26">
        <f t="shared" si="206"/>
        <v>-700.06992187499998</v>
      </c>
      <c r="NM9" s="159">
        <v>5</v>
      </c>
      <c r="NN9" s="160">
        <f t="shared" si="207"/>
        <v>-38.288125000000001</v>
      </c>
      <c r="NO9" s="161">
        <f t="shared" si="208"/>
        <v>-5.4687500000000014E-2</v>
      </c>
      <c r="NP9" s="161">
        <f t="shared" si="209"/>
        <v>0.234375</v>
      </c>
      <c r="NQ9" s="161">
        <f t="shared" si="210"/>
        <v>0.82031250000000011</v>
      </c>
      <c r="NR9" s="26">
        <f t="shared" si="211"/>
        <v>-598.52695312499998</v>
      </c>
      <c r="NT9" s="159">
        <v>5</v>
      </c>
      <c r="NU9" s="160">
        <f t="shared" si="212"/>
        <v>-41.411250000000003</v>
      </c>
      <c r="NV9" s="161">
        <f t="shared" si="213"/>
        <v>-5.4687499999999993E-2</v>
      </c>
      <c r="NW9" s="161">
        <f t="shared" si="214"/>
        <v>0.234375</v>
      </c>
      <c r="NX9" s="161">
        <f t="shared" si="215"/>
        <v>0.8203125</v>
      </c>
      <c r="NY9" s="26">
        <f t="shared" si="216"/>
        <v>-491.48320312500005</v>
      </c>
      <c r="OA9" s="159">
        <v>5</v>
      </c>
      <c r="OB9" s="160">
        <f t="shared" si="217"/>
        <v>-44.503749999999997</v>
      </c>
      <c r="OC9" s="161">
        <f t="shared" si="218"/>
        <v>-5.46875E-2</v>
      </c>
      <c r="OD9" s="161">
        <f t="shared" si="219"/>
        <v>0.234375</v>
      </c>
      <c r="OE9" s="161">
        <f t="shared" si="220"/>
        <v>0.82031250000000011</v>
      </c>
      <c r="OF9" s="26">
        <f t="shared" si="221"/>
        <v>-385.33828125000002</v>
      </c>
      <c r="OH9" s="159">
        <v>5</v>
      </c>
      <c r="OI9" s="160">
        <f t="shared" si="222"/>
        <v>38.61</v>
      </c>
      <c r="OJ9" s="161">
        <f t="shared" si="223"/>
        <v>-5.4687499999999993E-2</v>
      </c>
      <c r="OK9" s="161">
        <f t="shared" si="224"/>
        <v>0.234375</v>
      </c>
      <c r="OL9" s="161">
        <f t="shared" si="225"/>
        <v>0.8203125</v>
      </c>
      <c r="OM9" s="26">
        <f t="shared" si="226"/>
        <v>-701.05898437500002</v>
      </c>
      <c r="OO9" s="159">
        <v>5</v>
      </c>
      <c r="OP9" s="160">
        <f t="shared" si="227"/>
        <v>41.658749999999998</v>
      </c>
      <c r="OQ9" s="161">
        <f t="shared" si="228"/>
        <v>-5.46875E-2</v>
      </c>
      <c r="OR9" s="161">
        <f t="shared" si="229"/>
        <v>0.23437499999999997</v>
      </c>
      <c r="OS9" s="161">
        <f t="shared" si="230"/>
        <v>0.82031249999999989</v>
      </c>
      <c r="OT9" s="26">
        <f t="shared" si="231"/>
        <v>-804.51679687499984</v>
      </c>
      <c r="OV9" s="159">
        <v>5</v>
      </c>
      <c r="OW9" s="160">
        <f t="shared" si="232"/>
        <v>44.673749999999998</v>
      </c>
      <c r="OX9" s="161">
        <f t="shared" si="233"/>
        <v>-5.4687500000000007E-2</v>
      </c>
      <c r="OY9" s="161">
        <f t="shared" si="234"/>
        <v>0.234375</v>
      </c>
      <c r="OZ9" s="161">
        <f t="shared" si="235"/>
        <v>0.8203125</v>
      </c>
      <c r="PA9" s="26">
        <f t="shared" si="236"/>
        <v>-908.26523437499998</v>
      </c>
      <c r="PC9" s="159">
        <v>5</v>
      </c>
      <c r="PD9" s="160">
        <f t="shared" si="237"/>
        <v>35.4375</v>
      </c>
      <c r="PE9" s="161">
        <f t="shared" si="238"/>
        <v>-5.46875E-2</v>
      </c>
      <c r="PF9" s="161">
        <f t="shared" si="239"/>
        <v>0.234375</v>
      </c>
      <c r="PG9" s="161">
        <f t="shared" si="240"/>
        <v>0.8203125</v>
      </c>
      <c r="PH9" s="26">
        <f t="shared" si="241"/>
        <v>-593.42460937500005</v>
      </c>
      <c r="PJ9" s="159">
        <v>5</v>
      </c>
      <c r="PK9" s="160">
        <f t="shared" si="242"/>
        <v>32.321249999999999</v>
      </c>
      <c r="PL9" s="161">
        <f t="shared" si="243"/>
        <v>-5.46875E-2</v>
      </c>
      <c r="PM9" s="161">
        <f t="shared" si="244"/>
        <v>0.23437499999999997</v>
      </c>
      <c r="PN9" s="161">
        <f t="shared" si="245"/>
        <v>0.8203125</v>
      </c>
      <c r="PO9" s="26">
        <f t="shared" si="246"/>
        <v>-491.15039062499994</v>
      </c>
      <c r="PQ9" s="159">
        <v>5</v>
      </c>
      <c r="PR9" s="160">
        <f t="shared" si="247"/>
        <v>29.25</v>
      </c>
      <c r="PS9" s="161">
        <f t="shared" si="248"/>
        <v>-5.46875E-2</v>
      </c>
      <c r="PT9" s="161">
        <f t="shared" si="249"/>
        <v>0.234375</v>
      </c>
      <c r="PU9" s="161">
        <f t="shared" si="250"/>
        <v>0.8203125</v>
      </c>
      <c r="PV9" s="26">
        <f t="shared" si="251"/>
        <v>-384.22148437499999</v>
      </c>
      <c r="PX9" s="159">
        <v>5</v>
      </c>
      <c r="PY9" s="160">
        <f t="shared" si="252"/>
        <v>25.56625</v>
      </c>
      <c r="PZ9" s="161">
        <f t="shared" si="253"/>
        <v>-5.46875E-2</v>
      </c>
      <c r="QA9" s="161">
        <f t="shared" si="254"/>
        <v>0.23437499999999994</v>
      </c>
      <c r="QB9" s="161">
        <f t="shared" si="255"/>
        <v>0.8203125</v>
      </c>
      <c r="QC9" s="26">
        <f t="shared" si="256"/>
        <v>-278.73281249999997</v>
      </c>
      <c r="QE9" s="159">
        <v>2</v>
      </c>
      <c r="QF9" s="162">
        <v>2</v>
      </c>
      <c r="QG9" s="297"/>
      <c r="QH9" s="12">
        <v>120</v>
      </c>
      <c r="QI9" s="161">
        <f>(($F$13-$Z$13)*($F$13-$AD$13))/(($V$13-$Z$13)*($V$13-$AD$13))</f>
        <v>0</v>
      </c>
      <c r="QJ9" s="161">
        <f>(($F$13-$V$13)*($F$13-$AD$13))/(($Z$13-$V$13)*($Z$13-$AD$13))</f>
        <v>0</v>
      </c>
      <c r="QK9" s="161">
        <f>(($F$13-$V$13)*($F$13-$Z$13))/(($AD$13-$V$13)*($AD$13-$Z$13))</f>
        <v>1</v>
      </c>
      <c r="QL9" s="92">
        <f>QI9*$X$13+QJ9*$AB$13+QK9*$AF$13</f>
        <v>247.2</v>
      </c>
      <c r="QM9" s="16">
        <f>$V$13</f>
        <v>-274.87</v>
      </c>
      <c r="QN9" s="16">
        <f>$AF$13</f>
        <v>247.2</v>
      </c>
      <c r="QO9" s="167">
        <f t="shared" si="257"/>
        <v>0</v>
      </c>
      <c r="QP9" s="34"/>
      <c r="QQ9" s="159">
        <v>2</v>
      </c>
      <c r="QR9" s="162">
        <v>2</v>
      </c>
      <c r="QS9" s="297"/>
      <c r="QT9" s="12">
        <v>120</v>
      </c>
      <c r="QU9" s="161">
        <f>(($F$13-$AT$13)*($F$13-$AX$13))/(($AP$13-$AT$13)*($AP$13-$AX$13))</f>
        <v>0</v>
      </c>
      <c r="QV9" s="161">
        <f>(($F$13-$AP$13)*($F$13-$AX$13))/(($AT$13-$AP$13)*($AT$13-$AX$13))</f>
        <v>0</v>
      </c>
      <c r="QW9" s="161">
        <f>(($F$13-$AP$13)*($F$13-$AT$13))/(($AX$13-$AP$13)*($AX$13-$AT$13))</f>
        <v>1</v>
      </c>
      <c r="QX9" s="92">
        <f>QU9*$AR$13+QV9*$AV$13+QW9*$AZ$13</f>
        <v>178.26</v>
      </c>
      <c r="QY9" s="16">
        <f>$AP$13</f>
        <v>-54.65</v>
      </c>
      <c r="QZ9" s="16">
        <f>$AZ$13</f>
        <v>178.26</v>
      </c>
      <c r="RA9" s="163">
        <f t="shared" si="258"/>
        <v>0</v>
      </c>
    </row>
    <row r="10" spans="1:473" ht="20.100000000000001" customHeight="1">
      <c r="B10" s="330" t="s">
        <v>308</v>
      </c>
      <c r="C10" s="331"/>
      <c r="D10" s="331"/>
      <c r="E10" s="331"/>
      <c r="F10" s="331"/>
      <c r="G10" s="331"/>
      <c r="H10" s="331"/>
      <c r="I10" s="331"/>
      <c r="J10" s="331"/>
      <c r="K10" s="331"/>
      <c r="L10" s="331"/>
      <c r="M10" s="332"/>
      <c r="O10" s="159">
        <v>6</v>
      </c>
      <c r="P10" s="164" t="s">
        <v>116</v>
      </c>
      <c r="Q10" s="164" t="s">
        <v>298</v>
      </c>
      <c r="R10" s="12">
        <v>-180</v>
      </c>
      <c r="S10" s="164" t="s">
        <v>299</v>
      </c>
      <c r="T10" s="162">
        <v>0</v>
      </c>
      <c r="U10" s="8" t="s">
        <v>71</v>
      </c>
      <c r="V10" s="101">
        <f>Gooseneck!$M$15</f>
        <v>301.67</v>
      </c>
      <c r="W10" s="111" t="s">
        <v>72</v>
      </c>
      <c r="X10" s="101">
        <v>0</v>
      </c>
      <c r="Y10" s="111" t="s">
        <v>72</v>
      </c>
      <c r="Z10" s="101">
        <f>Gooseneck!$M$21</f>
        <v>150.83500000000001</v>
      </c>
      <c r="AA10" s="111" t="s">
        <v>72</v>
      </c>
      <c r="AB10" s="101">
        <f>Gooseneck!$O$21</f>
        <v>632.47</v>
      </c>
      <c r="AC10" s="111" t="s">
        <v>72</v>
      </c>
      <c r="AD10" s="101">
        <v>0</v>
      </c>
      <c r="AE10" s="111" t="s">
        <v>72</v>
      </c>
      <c r="AF10" s="101">
        <f>Gooseneck!$O$18</f>
        <v>556.07000000000005</v>
      </c>
      <c r="AG10" s="165" t="s">
        <v>72</v>
      </c>
      <c r="AH10" s="166"/>
      <c r="AI10" s="159">
        <v>6</v>
      </c>
      <c r="AJ10" s="164" t="s">
        <v>116</v>
      </c>
      <c r="AK10" s="164" t="s">
        <v>298</v>
      </c>
      <c r="AL10" s="12">
        <v>-180</v>
      </c>
      <c r="AM10" s="164" t="s">
        <v>299</v>
      </c>
      <c r="AN10" s="162">
        <v>0</v>
      </c>
      <c r="AO10" s="8" t="s">
        <v>71</v>
      </c>
      <c r="AP10" s="101">
        <f>'Conector@5500 psi'!$M$15</f>
        <v>54.65</v>
      </c>
      <c r="AQ10" s="111" t="s">
        <v>72</v>
      </c>
      <c r="AR10" s="101">
        <v>0</v>
      </c>
      <c r="AS10" s="111" t="s">
        <v>72</v>
      </c>
      <c r="AT10" s="101">
        <f>'Conector@5500 psi'!$M$21</f>
        <v>27.324999999999999</v>
      </c>
      <c r="AU10" s="111" t="s">
        <v>72</v>
      </c>
      <c r="AV10" s="101">
        <f>'Conector@5500 psi'!$O$21</f>
        <v>742.82</v>
      </c>
      <c r="AW10" s="111" t="s">
        <v>72</v>
      </c>
      <c r="AX10" s="101">
        <v>0</v>
      </c>
      <c r="AY10" s="111" t="s">
        <v>72</v>
      </c>
      <c r="AZ10" s="101">
        <f>'Conector@5500 psi'!$O$18</f>
        <v>653.67999999999995</v>
      </c>
      <c r="BA10" s="165" t="s">
        <v>72</v>
      </c>
      <c r="BC10" s="159">
        <v>6</v>
      </c>
      <c r="BD10" s="160">
        <f t="shared" si="259"/>
        <v>30.566666666666666</v>
      </c>
      <c r="BE10" s="161">
        <f t="shared" si="0"/>
        <v>-5.7777777777777782E-2</v>
      </c>
      <c r="BF10" s="161">
        <f t="shared" si="1"/>
        <v>0.24888888888888888</v>
      </c>
      <c r="BG10" s="161">
        <f t="shared" si="2"/>
        <v>0.80888888888888888</v>
      </c>
      <c r="BH10" s="26">
        <f t="shared" si="3"/>
        <v>382.40284444444444</v>
      </c>
      <c r="BJ10" s="159">
        <v>6</v>
      </c>
      <c r="BK10" s="160">
        <f t="shared" si="260"/>
        <v>34.027999999999999</v>
      </c>
      <c r="BL10" s="161">
        <f t="shared" si="4"/>
        <v>-5.7777777777777775E-2</v>
      </c>
      <c r="BM10" s="161">
        <f t="shared" si="5"/>
        <v>0.24888888888888885</v>
      </c>
      <c r="BN10" s="161">
        <f t="shared" si="6"/>
        <v>0.80888888888888888</v>
      </c>
      <c r="BO10" s="26">
        <f t="shared" si="7"/>
        <v>303.81119999999999</v>
      </c>
      <c r="BQ10" s="159">
        <v>6</v>
      </c>
      <c r="BR10" s="160">
        <f t="shared" si="261"/>
        <v>37.511333333333333</v>
      </c>
      <c r="BS10" s="161">
        <f t="shared" si="8"/>
        <v>-5.7777777777777775E-2</v>
      </c>
      <c r="BT10" s="161">
        <f t="shared" si="9"/>
        <v>0.24888888888888885</v>
      </c>
      <c r="BU10" s="161">
        <f t="shared" si="10"/>
        <v>0.80888888888888866</v>
      </c>
      <c r="BV10" s="26">
        <f t="shared" si="11"/>
        <v>221.56337777777773</v>
      </c>
      <c r="BX10" s="159">
        <v>6</v>
      </c>
      <c r="BY10" s="160">
        <f t="shared" si="262"/>
        <v>27.111333333333334</v>
      </c>
      <c r="BZ10" s="161">
        <f t="shared" si="12"/>
        <v>-5.7777777777777782E-2</v>
      </c>
      <c r="CA10" s="161">
        <f t="shared" si="13"/>
        <v>0.24888888888888885</v>
      </c>
      <c r="CB10" s="161">
        <f t="shared" si="14"/>
        <v>0.80888888888888877</v>
      </c>
      <c r="CC10" s="26">
        <f t="shared" si="15"/>
        <v>458.59333333333325</v>
      </c>
      <c r="CE10" s="159">
        <v>6</v>
      </c>
      <c r="CF10" s="160">
        <f t="shared" si="263"/>
        <v>23.597333333333331</v>
      </c>
      <c r="CG10" s="161">
        <f t="shared" si="16"/>
        <v>-5.7777777777777782E-2</v>
      </c>
      <c r="CH10" s="161">
        <f t="shared" si="17"/>
        <v>0.24888888888888891</v>
      </c>
      <c r="CI10" s="161">
        <f t="shared" si="18"/>
        <v>0.80888888888888899</v>
      </c>
      <c r="CJ10" s="26">
        <f t="shared" si="19"/>
        <v>536.32071111111122</v>
      </c>
      <c r="CL10" s="159">
        <v>6</v>
      </c>
      <c r="CM10" s="160">
        <f t="shared" si="264"/>
        <v>20.111333333333334</v>
      </c>
      <c r="CN10" s="161">
        <f t="shared" si="20"/>
        <v>-5.7777777777777775E-2</v>
      </c>
      <c r="CO10" s="161">
        <f t="shared" si="21"/>
        <v>0.24888888888888885</v>
      </c>
      <c r="CP10" s="161">
        <f t="shared" si="22"/>
        <v>0.80888888888888888</v>
      </c>
      <c r="CQ10" s="26">
        <f t="shared" si="23"/>
        <v>607.21360000000004</v>
      </c>
      <c r="CS10" s="159">
        <v>6</v>
      </c>
      <c r="CT10" s="160">
        <f t="shared" si="265"/>
        <v>16.600000000000001</v>
      </c>
      <c r="CU10" s="161">
        <f t="shared" si="24"/>
        <v>-5.7777777777777789E-2</v>
      </c>
      <c r="CV10" s="161">
        <f t="shared" si="25"/>
        <v>0.24888888888888894</v>
      </c>
      <c r="CW10" s="161">
        <f t="shared" si="26"/>
        <v>0.80888888888888899</v>
      </c>
      <c r="CX10" s="26">
        <f t="shared" si="27"/>
        <v>677.46373333333349</v>
      </c>
      <c r="CZ10" s="159">
        <v>6</v>
      </c>
      <c r="DA10" s="160">
        <f t="shared" si="266"/>
        <v>-22.555333333333333</v>
      </c>
      <c r="DB10" s="161">
        <f t="shared" si="28"/>
        <v>-5.7777777777777782E-2</v>
      </c>
      <c r="DC10" s="161">
        <f t="shared" si="29"/>
        <v>0.24888888888888888</v>
      </c>
      <c r="DD10" s="161">
        <f t="shared" si="30"/>
        <v>0.80888888888888888</v>
      </c>
      <c r="DE10" s="26">
        <f t="shared" si="31"/>
        <v>309.21706666666665</v>
      </c>
      <c r="DG10" s="159">
        <v>6</v>
      </c>
      <c r="DH10" s="160">
        <f t="shared" si="267"/>
        <v>-18.324666666666666</v>
      </c>
      <c r="DI10" s="161">
        <f t="shared" si="32"/>
        <v>-5.7777777777777775E-2</v>
      </c>
      <c r="DJ10" s="161">
        <f t="shared" si="33"/>
        <v>0.24888888888888891</v>
      </c>
      <c r="DK10" s="161">
        <f t="shared" si="34"/>
        <v>0.80888888888888899</v>
      </c>
      <c r="DL10" s="26">
        <f t="shared" si="35"/>
        <v>235.17511111111111</v>
      </c>
      <c r="DM10" s="34"/>
      <c r="DN10" s="159">
        <v>6</v>
      </c>
      <c r="DO10" s="160">
        <f t="shared" si="268"/>
        <v>-14.036</v>
      </c>
      <c r="DP10" s="161">
        <f t="shared" si="36"/>
        <v>-5.7777777777777768E-2</v>
      </c>
      <c r="DQ10" s="161">
        <f t="shared" si="37"/>
        <v>0.24888888888888885</v>
      </c>
      <c r="DR10" s="161">
        <f t="shared" si="38"/>
        <v>0.80888888888888877</v>
      </c>
      <c r="DS10" s="26">
        <f t="shared" si="39"/>
        <v>156.57599999999999</v>
      </c>
      <c r="DT10" s="34"/>
      <c r="DU10" s="159">
        <v>6</v>
      </c>
      <c r="DV10" s="160">
        <f t="shared" si="269"/>
        <v>-26.071333333333332</v>
      </c>
      <c r="DW10" s="161">
        <f t="shared" si="40"/>
        <v>-5.7777777777777768E-2</v>
      </c>
      <c r="DX10" s="161">
        <f t="shared" si="41"/>
        <v>0.24888888888888888</v>
      </c>
      <c r="DY10" s="161">
        <f t="shared" si="42"/>
        <v>0.80888888888888899</v>
      </c>
      <c r="DZ10" s="26">
        <f t="shared" si="43"/>
        <v>385.93022222222226</v>
      </c>
      <c r="EA10" s="34"/>
      <c r="EB10" s="159">
        <v>6</v>
      </c>
      <c r="EC10" s="160">
        <f t="shared" si="270"/>
        <v>-29.555333333333333</v>
      </c>
      <c r="ED10" s="161">
        <f t="shared" si="44"/>
        <v>-5.7777777777777782E-2</v>
      </c>
      <c r="EE10" s="161">
        <f t="shared" si="45"/>
        <v>0.24888888888888888</v>
      </c>
      <c r="EF10" s="161">
        <f t="shared" si="46"/>
        <v>0.80888888888888888</v>
      </c>
      <c r="EG10" s="26">
        <f t="shared" si="47"/>
        <v>475.5768888888889</v>
      </c>
      <c r="EH10" s="34"/>
      <c r="EI10" s="159">
        <v>6</v>
      </c>
      <c r="EJ10" s="160">
        <f t="shared" si="271"/>
        <v>-33.04</v>
      </c>
      <c r="EK10" s="161">
        <f t="shared" si="48"/>
        <v>-5.7777777777777782E-2</v>
      </c>
      <c r="EL10" s="161">
        <f t="shared" si="49"/>
        <v>0.24888888888888885</v>
      </c>
      <c r="EM10" s="161">
        <f t="shared" si="50"/>
        <v>0.80888888888888888</v>
      </c>
      <c r="EN10" s="26">
        <f t="shared" si="51"/>
        <v>546.80328888888891</v>
      </c>
      <c r="EP10" s="159">
        <v>6</v>
      </c>
      <c r="EQ10" s="160">
        <f t="shared" si="52"/>
        <v>-36.538666666666671</v>
      </c>
      <c r="ER10" s="161">
        <f t="shared" si="53"/>
        <v>-5.7777777777777775E-2</v>
      </c>
      <c r="ES10" s="161">
        <f t="shared" si="54"/>
        <v>0.24888888888888888</v>
      </c>
      <c r="ET10" s="161">
        <f t="shared" si="55"/>
        <v>0.80888888888888877</v>
      </c>
      <c r="EU10" s="26">
        <f t="shared" si="56"/>
        <v>617.4466666666666</v>
      </c>
      <c r="EW10" s="159">
        <v>6</v>
      </c>
      <c r="EX10" s="160">
        <f t="shared" si="57"/>
        <v>-22.555333333333333</v>
      </c>
      <c r="EY10" s="161">
        <f t="shared" si="58"/>
        <v>-5.7777777777777782E-2</v>
      </c>
      <c r="EZ10" s="161">
        <f t="shared" si="59"/>
        <v>0.24888888888888888</v>
      </c>
      <c r="FA10" s="161">
        <f t="shared" si="60"/>
        <v>0.80888888888888888</v>
      </c>
      <c r="FB10" s="26">
        <f t="shared" si="61"/>
        <v>-681.48515555555548</v>
      </c>
      <c r="FD10" s="159">
        <v>6</v>
      </c>
      <c r="FE10" s="160">
        <f t="shared" si="62"/>
        <v>-18.324666666666666</v>
      </c>
      <c r="FF10" s="161">
        <f t="shared" si="63"/>
        <v>-5.7777777777777775E-2</v>
      </c>
      <c r="FG10" s="161">
        <f t="shared" si="64"/>
        <v>0.24888888888888891</v>
      </c>
      <c r="FH10" s="161">
        <f t="shared" si="65"/>
        <v>0.80888888888888899</v>
      </c>
      <c r="FI10" s="26">
        <f t="shared" si="66"/>
        <v>-733.75928888888905</v>
      </c>
      <c r="FK10" s="159">
        <v>6</v>
      </c>
      <c r="FL10" s="160">
        <f t="shared" si="67"/>
        <v>-16.195384615384615</v>
      </c>
      <c r="FM10" s="161">
        <f t="shared" si="68"/>
        <v>-6.5088757396449703E-2</v>
      </c>
      <c r="FN10" s="161">
        <f t="shared" si="69"/>
        <v>0.28402366863905321</v>
      </c>
      <c r="FO10" s="161">
        <f t="shared" si="70"/>
        <v>0.78106508875739644</v>
      </c>
      <c r="FP10" s="26">
        <f t="shared" si="71"/>
        <v>-775.9810650887573</v>
      </c>
      <c r="FR10" s="159">
        <v>6</v>
      </c>
      <c r="FS10" s="160">
        <f t="shared" si="72"/>
        <v>-26.071333333333332</v>
      </c>
      <c r="FT10" s="161">
        <f t="shared" si="73"/>
        <v>-5.7777777777777768E-2</v>
      </c>
      <c r="FU10" s="161">
        <f t="shared" si="74"/>
        <v>0.24888888888888888</v>
      </c>
      <c r="FV10" s="161">
        <f t="shared" si="75"/>
        <v>0.80888888888888899</v>
      </c>
      <c r="FW10" s="26">
        <f t="shared" si="76"/>
        <v>-566.87431111111118</v>
      </c>
      <c r="FY10" s="159">
        <v>6</v>
      </c>
      <c r="FZ10" s="160">
        <f t="shared" si="77"/>
        <v>-29.555333333333333</v>
      </c>
      <c r="GA10" s="161">
        <f t="shared" si="78"/>
        <v>-5.7777777777777782E-2</v>
      </c>
      <c r="GB10" s="161">
        <f t="shared" si="79"/>
        <v>0.24888888888888888</v>
      </c>
      <c r="GC10" s="161">
        <f t="shared" si="80"/>
        <v>0.80888888888888888</v>
      </c>
      <c r="GD10" s="26">
        <f t="shared" si="81"/>
        <v>-463.82311111111119</v>
      </c>
      <c r="GF10" s="159">
        <v>6</v>
      </c>
      <c r="GG10" s="160">
        <f t="shared" si="82"/>
        <v>-33.04</v>
      </c>
      <c r="GH10" s="161">
        <f t="shared" si="83"/>
        <v>-5.7777777777777782E-2</v>
      </c>
      <c r="GI10" s="161">
        <f t="shared" si="84"/>
        <v>0.24888888888888885</v>
      </c>
      <c r="GJ10" s="161">
        <f t="shared" si="85"/>
        <v>0.80888888888888888</v>
      </c>
      <c r="GK10" s="26">
        <f t="shared" si="86"/>
        <v>-361.94728888888886</v>
      </c>
      <c r="GM10" s="159">
        <v>6</v>
      </c>
      <c r="GN10" s="160">
        <f t="shared" si="87"/>
        <v>-36.538666666666671</v>
      </c>
      <c r="GO10" s="161">
        <f t="shared" si="88"/>
        <v>-5.7777777777777775E-2</v>
      </c>
      <c r="GP10" s="161">
        <f t="shared" si="89"/>
        <v>0.24888888888888888</v>
      </c>
      <c r="GQ10" s="161">
        <f t="shared" si="90"/>
        <v>0.80888888888888877</v>
      </c>
      <c r="GR10" s="26">
        <f t="shared" si="91"/>
        <v>-259.64524444444442</v>
      </c>
      <c r="GT10" s="159">
        <v>6</v>
      </c>
      <c r="GU10" s="160">
        <v>30.57</v>
      </c>
      <c r="GV10" s="275"/>
      <c r="GW10" s="276"/>
      <c r="GX10" s="277"/>
      <c r="GY10" s="26">
        <v>-580.36</v>
      </c>
      <c r="HA10" s="159">
        <v>6</v>
      </c>
      <c r="HB10" s="160">
        <f t="shared" si="92"/>
        <v>34.027999999999999</v>
      </c>
      <c r="HC10" s="161">
        <f t="shared" si="93"/>
        <v>-5.7777777777777775E-2</v>
      </c>
      <c r="HD10" s="161">
        <f t="shared" si="94"/>
        <v>0.24888888888888885</v>
      </c>
      <c r="HE10" s="161">
        <f t="shared" si="95"/>
        <v>0.80888888888888888</v>
      </c>
      <c r="HF10" s="26">
        <f t="shared" si="96"/>
        <v>-643.18115555555551</v>
      </c>
      <c r="HH10" s="159">
        <v>6</v>
      </c>
      <c r="HI10" s="160">
        <f t="shared" si="97"/>
        <v>37.511333333333333</v>
      </c>
      <c r="HJ10" s="161">
        <f t="shared" si="98"/>
        <v>-5.7777777777777775E-2</v>
      </c>
      <c r="HK10" s="161">
        <f t="shared" si="99"/>
        <v>0.24888888888888885</v>
      </c>
      <c r="HL10" s="161">
        <f t="shared" si="100"/>
        <v>0.80888888888888866</v>
      </c>
      <c r="HM10" s="26">
        <f t="shared" si="101"/>
        <v>-705.79911111111085</v>
      </c>
      <c r="HO10" s="159">
        <v>6</v>
      </c>
      <c r="HP10" s="160">
        <f t="shared" si="102"/>
        <v>27.111333333333334</v>
      </c>
      <c r="HQ10" s="161">
        <f t="shared" si="103"/>
        <v>-5.7777777777777782E-2</v>
      </c>
      <c r="HR10" s="161">
        <f t="shared" si="104"/>
        <v>0.24888888888888885</v>
      </c>
      <c r="HS10" s="161">
        <f t="shared" si="105"/>
        <v>0.80888888888888877</v>
      </c>
      <c r="HT10" s="26">
        <f t="shared" si="106"/>
        <v>-477.68995555555546</v>
      </c>
      <c r="HV10" s="159">
        <v>6</v>
      </c>
      <c r="HW10" s="160">
        <f t="shared" si="107"/>
        <v>23.597333333333331</v>
      </c>
      <c r="HX10" s="161">
        <f t="shared" si="108"/>
        <v>-5.7777777777777782E-2</v>
      </c>
      <c r="HY10" s="161">
        <f t="shared" si="109"/>
        <v>0.24888888888888891</v>
      </c>
      <c r="HZ10" s="161">
        <f t="shared" si="110"/>
        <v>0.80888888888888899</v>
      </c>
      <c r="IA10" s="26">
        <f t="shared" si="111"/>
        <v>-374.33511111111113</v>
      </c>
      <c r="IC10" s="159">
        <v>6</v>
      </c>
      <c r="ID10" s="160">
        <v>20.11</v>
      </c>
      <c r="IE10" s="275"/>
      <c r="IF10" s="276"/>
      <c r="IG10" s="277"/>
      <c r="IH10" s="26">
        <v>-279.18</v>
      </c>
      <c r="IJ10" s="159">
        <v>6</v>
      </c>
      <c r="IK10" s="160">
        <f t="shared" si="112"/>
        <v>16.600000000000001</v>
      </c>
      <c r="IL10" s="161">
        <f t="shared" si="113"/>
        <v>-5.7777777777777789E-2</v>
      </c>
      <c r="IM10" s="161">
        <f t="shared" si="114"/>
        <v>0.24888888888888894</v>
      </c>
      <c r="IN10" s="161">
        <f t="shared" si="115"/>
        <v>0.80888888888888899</v>
      </c>
      <c r="IO10" s="26">
        <f t="shared" si="116"/>
        <v>-183.88844444444447</v>
      </c>
      <c r="IQ10" s="159">
        <v>6</v>
      </c>
      <c r="IR10" s="160">
        <f t="shared" si="117"/>
        <v>41.183999999999997</v>
      </c>
      <c r="IS10" s="161">
        <f t="shared" si="118"/>
        <v>-5.7777777777777789E-2</v>
      </c>
      <c r="IT10" s="161">
        <f t="shared" si="119"/>
        <v>0.24888888888888891</v>
      </c>
      <c r="IU10" s="161">
        <f t="shared" si="120"/>
        <v>0.8088888888888891</v>
      </c>
      <c r="IV10" s="26">
        <f t="shared" si="121"/>
        <v>495.19928888888899</v>
      </c>
      <c r="IX10" s="159">
        <v>6</v>
      </c>
      <c r="IY10" s="160">
        <f t="shared" si="122"/>
        <v>44.436</v>
      </c>
      <c r="IZ10" s="161">
        <f t="shared" si="123"/>
        <v>-5.7777777777777782E-2</v>
      </c>
      <c r="JA10" s="161">
        <f t="shared" si="124"/>
        <v>0.24888888888888888</v>
      </c>
      <c r="JB10" s="161">
        <f t="shared" si="125"/>
        <v>0.80888888888888888</v>
      </c>
      <c r="JC10" s="26">
        <f t="shared" si="126"/>
        <v>424.9815111111111</v>
      </c>
      <c r="JE10" s="159">
        <v>6</v>
      </c>
      <c r="JF10" s="160">
        <f t="shared" si="127"/>
        <v>47.652000000000001</v>
      </c>
      <c r="JG10" s="161">
        <f t="shared" si="128"/>
        <v>-5.7777777777777782E-2</v>
      </c>
      <c r="JH10" s="161">
        <f t="shared" si="129"/>
        <v>0.24888888888888891</v>
      </c>
      <c r="JI10" s="161">
        <f t="shared" si="130"/>
        <v>0.80888888888888888</v>
      </c>
      <c r="JJ10" s="26">
        <f t="shared" si="131"/>
        <v>352.33831111111112</v>
      </c>
      <c r="JL10" s="159">
        <v>6</v>
      </c>
      <c r="JM10" s="160">
        <f t="shared" si="132"/>
        <v>37.799999999999997</v>
      </c>
      <c r="JN10" s="161">
        <f t="shared" si="133"/>
        <v>-5.7777777777777775E-2</v>
      </c>
      <c r="JO10" s="161">
        <f t="shared" si="134"/>
        <v>0.24888888888888888</v>
      </c>
      <c r="JP10" s="161">
        <f t="shared" si="135"/>
        <v>0.80888888888888888</v>
      </c>
      <c r="JQ10" s="26">
        <f t="shared" si="136"/>
        <v>562.52124444444439</v>
      </c>
      <c r="JS10" s="159">
        <v>6</v>
      </c>
      <c r="JT10" s="160">
        <f t="shared" si="137"/>
        <v>34.475999999999999</v>
      </c>
      <c r="JU10" s="161">
        <f t="shared" si="138"/>
        <v>-5.7777777777777775E-2</v>
      </c>
      <c r="JV10" s="161">
        <f t="shared" si="139"/>
        <v>0.24888888888888888</v>
      </c>
      <c r="JW10" s="161">
        <f t="shared" si="140"/>
        <v>0.80888888888888888</v>
      </c>
      <c r="JX10" s="26">
        <f t="shared" si="141"/>
        <v>630.90097777777783</v>
      </c>
      <c r="JZ10" s="159">
        <v>6</v>
      </c>
      <c r="KA10" s="160">
        <f t="shared" si="142"/>
        <v>31.2</v>
      </c>
      <c r="KB10" s="161">
        <f t="shared" si="143"/>
        <v>-5.7777777777777782E-2</v>
      </c>
      <c r="KC10" s="161">
        <f t="shared" si="144"/>
        <v>0.24888888888888888</v>
      </c>
      <c r="KD10" s="161">
        <f t="shared" si="145"/>
        <v>0.80888888888888899</v>
      </c>
      <c r="KE10" s="26">
        <f t="shared" si="146"/>
        <v>698.19120000000009</v>
      </c>
      <c r="KG10" s="159">
        <v>6</v>
      </c>
      <c r="KH10" s="160">
        <f t="shared" si="147"/>
        <v>27.270666666666667</v>
      </c>
      <c r="KI10" s="161">
        <f t="shared" si="148"/>
        <v>-5.7777777777777775E-2</v>
      </c>
      <c r="KJ10" s="161">
        <f t="shared" si="149"/>
        <v>0.24888888888888888</v>
      </c>
      <c r="KK10" s="161">
        <f t="shared" si="150"/>
        <v>0.80888888888888877</v>
      </c>
      <c r="KL10" s="26">
        <f t="shared" si="151"/>
        <v>739.87822222222212</v>
      </c>
      <c r="KN10" s="159">
        <v>6</v>
      </c>
      <c r="KO10" s="160">
        <f t="shared" si="152"/>
        <v>-25.956</v>
      </c>
      <c r="KP10" s="161">
        <f t="shared" si="153"/>
        <v>-5.7777777777777782E-2</v>
      </c>
      <c r="KQ10" s="161">
        <f t="shared" si="154"/>
        <v>0.24888888888888891</v>
      </c>
      <c r="KR10" s="161">
        <f t="shared" si="155"/>
        <v>0.80888888888888888</v>
      </c>
      <c r="KS10" s="26">
        <f t="shared" si="156"/>
        <v>420.9607111111111</v>
      </c>
      <c r="KU10" s="159">
        <v>6</v>
      </c>
      <c r="KV10" s="160">
        <f t="shared" si="157"/>
        <v>-18.48</v>
      </c>
      <c r="KW10" s="161">
        <f t="shared" si="158"/>
        <v>-5.7777777777777775E-2</v>
      </c>
      <c r="KX10" s="161">
        <f t="shared" si="159"/>
        <v>0.24888888888888888</v>
      </c>
      <c r="KY10" s="161">
        <f t="shared" si="160"/>
        <v>0.80888888888888877</v>
      </c>
      <c r="KZ10" s="26">
        <f t="shared" si="161"/>
        <v>356.45244444444438</v>
      </c>
      <c r="LB10" s="159">
        <v>6</v>
      </c>
      <c r="LC10" s="160">
        <f t="shared" si="162"/>
        <v>-11.34</v>
      </c>
      <c r="LD10" s="161">
        <f t="shared" si="163"/>
        <v>-5.7777777777777775E-2</v>
      </c>
      <c r="LE10" s="161">
        <f t="shared" si="164"/>
        <v>0.24888888888888888</v>
      </c>
      <c r="LF10" s="161">
        <f t="shared" si="165"/>
        <v>0.80888888888888877</v>
      </c>
      <c r="LG10" s="26">
        <f t="shared" si="166"/>
        <v>288.47839999999997</v>
      </c>
      <c r="LI10" s="159">
        <v>6</v>
      </c>
      <c r="LJ10" s="160">
        <f t="shared" si="167"/>
        <v>-33.387333333333331</v>
      </c>
      <c r="LK10" s="161">
        <f t="shared" si="168"/>
        <v>-5.7777777777777782E-2</v>
      </c>
      <c r="LL10" s="161">
        <f t="shared" si="169"/>
        <v>0.24888888888888888</v>
      </c>
      <c r="LM10" s="161">
        <f t="shared" si="170"/>
        <v>0.80888888888888899</v>
      </c>
      <c r="LN10" s="26">
        <f t="shared" si="171"/>
        <v>476.66204444444452</v>
      </c>
      <c r="LP10" s="159">
        <v>6</v>
      </c>
      <c r="LQ10" s="160">
        <f t="shared" si="172"/>
        <v>-40.840666666666671</v>
      </c>
      <c r="LR10" s="161">
        <f t="shared" si="173"/>
        <v>-5.7777777777777789E-2</v>
      </c>
      <c r="LS10" s="161">
        <f t="shared" si="174"/>
        <v>0.24888888888888891</v>
      </c>
      <c r="LT10" s="161">
        <f t="shared" si="175"/>
        <v>0.80888888888888877</v>
      </c>
      <c r="LU10" s="26">
        <f t="shared" si="176"/>
        <v>546.16675555555548</v>
      </c>
      <c r="LW10" s="159">
        <v>6</v>
      </c>
      <c r="LX10" s="160">
        <f t="shared" si="177"/>
        <v>-44.172000000000004</v>
      </c>
      <c r="LY10" s="161">
        <f t="shared" si="178"/>
        <v>-5.7777777777777775E-2</v>
      </c>
      <c r="LZ10" s="161">
        <f t="shared" si="179"/>
        <v>0.24888888888888888</v>
      </c>
      <c r="MA10" s="161">
        <f t="shared" si="180"/>
        <v>0.80888888888888866</v>
      </c>
      <c r="MB10" s="26">
        <f t="shared" si="181"/>
        <v>615.53022222222205</v>
      </c>
      <c r="MD10" s="159">
        <v>6</v>
      </c>
      <c r="ME10" s="160">
        <f t="shared" si="182"/>
        <v>-47.470666666666666</v>
      </c>
      <c r="MF10" s="161">
        <f t="shared" si="183"/>
        <v>-5.7777777777777782E-2</v>
      </c>
      <c r="MG10" s="161">
        <f t="shared" si="184"/>
        <v>0.24888888888888885</v>
      </c>
      <c r="MH10" s="161">
        <f t="shared" si="185"/>
        <v>0.80888888888888888</v>
      </c>
      <c r="MI10" s="26">
        <f t="shared" si="186"/>
        <v>683.68159999999989</v>
      </c>
      <c r="MK10" s="159">
        <v>6</v>
      </c>
      <c r="ML10" s="160">
        <f t="shared" si="187"/>
        <v>-25.956</v>
      </c>
      <c r="MM10" s="161">
        <f t="shared" si="188"/>
        <v>-5.7777777777777782E-2</v>
      </c>
      <c r="MN10" s="161">
        <f t="shared" si="189"/>
        <v>0.24888888888888891</v>
      </c>
      <c r="MO10" s="161">
        <f t="shared" si="190"/>
        <v>0.80888888888888888</v>
      </c>
      <c r="MP10" s="26">
        <f t="shared" si="191"/>
        <v>-804.00631111111113</v>
      </c>
      <c r="MR10" s="159">
        <v>6</v>
      </c>
      <c r="MS10" s="160">
        <f t="shared" si="192"/>
        <v>-18.48</v>
      </c>
      <c r="MT10" s="161">
        <f t="shared" si="193"/>
        <v>-5.7777777777777775E-2</v>
      </c>
      <c r="MU10" s="161">
        <f t="shared" si="194"/>
        <v>0.24888888888888888</v>
      </c>
      <c r="MV10" s="161">
        <f t="shared" si="195"/>
        <v>0.80888888888888877</v>
      </c>
      <c r="MW10" s="26">
        <f t="shared" si="196"/>
        <v>-903.06657777777764</v>
      </c>
      <c r="MY10" s="159">
        <v>6</v>
      </c>
      <c r="MZ10" s="160">
        <f t="shared" si="197"/>
        <v>-11.34</v>
      </c>
      <c r="NA10" s="161">
        <f t="shared" si="198"/>
        <v>-5.7777777777777775E-2</v>
      </c>
      <c r="NB10" s="161">
        <f t="shared" si="199"/>
        <v>0.24888888888888888</v>
      </c>
      <c r="NC10" s="161">
        <f t="shared" si="200"/>
        <v>0.80888888888888877</v>
      </c>
      <c r="ND10" s="26">
        <f t="shared" si="201"/>
        <v>-1001.731111111111</v>
      </c>
      <c r="NF10" s="159">
        <v>6</v>
      </c>
      <c r="NG10" s="160">
        <f t="shared" si="202"/>
        <v>-33.387333333333331</v>
      </c>
      <c r="NH10" s="161">
        <f t="shared" si="203"/>
        <v>-5.7777777777777782E-2</v>
      </c>
      <c r="NI10" s="161">
        <f t="shared" si="204"/>
        <v>0.24888888888888888</v>
      </c>
      <c r="NJ10" s="161">
        <f t="shared" si="205"/>
        <v>0.80888888888888899</v>
      </c>
      <c r="NK10" s="26">
        <f t="shared" si="206"/>
        <v>-705.11404444444452</v>
      </c>
      <c r="NM10" s="159">
        <v>6</v>
      </c>
      <c r="NN10" s="160">
        <f t="shared" si="207"/>
        <v>-40.840666666666671</v>
      </c>
      <c r="NO10" s="161">
        <f t="shared" si="208"/>
        <v>-5.7777777777777789E-2</v>
      </c>
      <c r="NP10" s="161">
        <f t="shared" si="209"/>
        <v>0.24888888888888891</v>
      </c>
      <c r="NQ10" s="161">
        <f t="shared" si="210"/>
        <v>0.80888888888888877</v>
      </c>
      <c r="NR10" s="26">
        <f t="shared" si="211"/>
        <v>-603.58355555555545</v>
      </c>
      <c r="NT10" s="159">
        <v>6</v>
      </c>
      <c r="NU10" s="160">
        <f t="shared" si="212"/>
        <v>-44.172000000000004</v>
      </c>
      <c r="NV10" s="161">
        <f t="shared" si="213"/>
        <v>-5.7777777777777775E-2</v>
      </c>
      <c r="NW10" s="161">
        <f t="shared" si="214"/>
        <v>0.24888888888888888</v>
      </c>
      <c r="NX10" s="161">
        <f t="shared" si="215"/>
        <v>0.80888888888888866</v>
      </c>
      <c r="NY10" s="26">
        <f t="shared" si="216"/>
        <v>-496.57377777777765</v>
      </c>
      <c r="OA10" s="159">
        <v>6</v>
      </c>
      <c r="OB10" s="160">
        <f t="shared" si="217"/>
        <v>-47.470666666666666</v>
      </c>
      <c r="OC10" s="161">
        <f t="shared" si="218"/>
        <v>-5.7777777777777782E-2</v>
      </c>
      <c r="OD10" s="161">
        <f t="shared" si="219"/>
        <v>0.24888888888888885</v>
      </c>
      <c r="OE10" s="161">
        <f t="shared" si="220"/>
        <v>0.80888888888888888</v>
      </c>
      <c r="OF10" s="26">
        <f t="shared" si="221"/>
        <v>-390.44319999999993</v>
      </c>
      <c r="OH10" s="159">
        <v>6</v>
      </c>
      <c r="OI10" s="160">
        <f t="shared" si="222"/>
        <v>41.183999999999997</v>
      </c>
      <c r="OJ10" s="161">
        <f t="shared" si="223"/>
        <v>-5.7777777777777789E-2</v>
      </c>
      <c r="OK10" s="161">
        <f t="shared" si="224"/>
        <v>0.24888888888888891</v>
      </c>
      <c r="OL10" s="161">
        <f t="shared" si="225"/>
        <v>0.8088888888888891</v>
      </c>
      <c r="OM10" s="26">
        <f t="shared" si="226"/>
        <v>-699.45555555555575</v>
      </c>
      <c r="OO10" s="159">
        <v>6</v>
      </c>
      <c r="OP10" s="160">
        <f t="shared" si="227"/>
        <v>44.436</v>
      </c>
      <c r="OQ10" s="161">
        <f t="shared" si="228"/>
        <v>-5.7777777777777782E-2</v>
      </c>
      <c r="OR10" s="161">
        <f t="shared" si="229"/>
        <v>0.24888888888888888</v>
      </c>
      <c r="OS10" s="161">
        <f t="shared" si="230"/>
        <v>0.80888888888888888</v>
      </c>
      <c r="OT10" s="26">
        <f t="shared" si="231"/>
        <v>-802.93111111111102</v>
      </c>
      <c r="OV10" s="159">
        <v>6</v>
      </c>
      <c r="OW10" s="160">
        <f t="shared" si="232"/>
        <v>47.652000000000001</v>
      </c>
      <c r="OX10" s="161">
        <f t="shared" si="233"/>
        <v>-5.7777777777777782E-2</v>
      </c>
      <c r="OY10" s="161">
        <f t="shared" si="234"/>
        <v>0.24888888888888891</v>
      </c>
      <c r="OZ10" s="161">
        <f t="shared" si="235"/>
        <v>0.80888888888888888</v>
      </c>
      <c r="PA10" s="26">
        <f t="shared" si="236"/>
        <v>-906.69039999999995</v>
      </c>
      <c r="PC10" s="159">
        <v>6</v>
      </c>
      <c r="PD10" s="160">
        <f t="shared" si="237"/>
        <v>37.799999999999997</v>
      </c>
      <c r="PE10" s="161">
        <f t="shared" si="238"/>
        <v>-5.7777777777777775E-2</v>
      </c>
      <c r="PF10" s="161">
        <f t="shared" si="239"/>
        <v>0.24888888888888888</v>
      </c>
      <c r="PG10" s="161">
        <f t="shared" si="240"/>
        <v>0.80888888888888888</v>
      </c>
      <c r="PH10" s="26">
        <f t="shared" si="241"/>
        <v>-591.86462222222224</v>
      </c>
      <c r="PJ10" s="159">
        <v>6</v>
      </c>
      <c r="PK10" s="160">
        <f t="shared" si="242"/>
        <v>34.475999999999999</v>
      </c>
      <c r="PL10" s="161">
        <f t="shared" si="243"/>
        <v>-5.7777777777777775E-2</v>
      </c>
      <c r="PM10" s="161">
        <f t="shared" si="244"/>
        <v>0.24888888888888888</v>
      </c>
      <c r="PN10" s="161">
        <f t="shared" si="245"/>
        <v>0.80888888888888888</v>
      </c>
      <c r="PO10" s="26">
        <f t="shared" si="246"/>
        <v>-489.55759999999998</v>
      </c>
      <c r="PQ10" s="159">
        <v>6</v>
      </c>
      <c r="PR10" s="160">
        <f t="shared" si="247"/>
        <v>31.2</v>
      </c>
      <c r="PS10" s="161">
        <f t="shared" si="248"/>
        <v>-5.7777777777777782E-2</v>
      </c>
      <c r="PT10" s="161">
        <f t="shared" si="249"/>
        <v>0.24888888888888888</v>
      </c>
      <c r="PU10" s="161">
        <f t="shared" si="250"/>
        <v>0.80888888888888899</v>
      </c>
      <c r="PV10" s="26">
        <f t="shared" si="251"/>
        <v>-382.66977777777782</v>
      </c>
      <c r="PX10" s="159">
        <v>6</v>
      </c>
      <c r="PY10" s="160">
        <f t="shared" si="252"/>
        <v>27.270666666666667</v>
      </c>
      <c r="PZ10" s="161">
        <f t="shared" si="253"/>
        <v>-5.7777777777777775E-2</v>
      </c>
      <c r="QA10" s="161">
        <f t="shared" si="254"/>
        <v>0.24888888888888888</v>
      </c>
      <c r="QB10" s="161">
        <f t="shared" si="255"/>
        <v>0.80888888888888877</v>
      </c>
      <c r="QC10" s="26">
        <f t="shared" si="256"/>
        <v>-277.23608888888884</v>
      </c>
      <c r="QE10" s="159">
        <v>2</v>
      </c>
      <c r="QF10" s="162">
        <v>3</v>
      </c>
      <c r="QG10" s="297"/>
      <c r="QH10" s="12">
        <v>120</v>
      </c>
      <c r="QI10" s="161">
        <f>(($F$13-$Z$20)*($F$13-$AD$20))/(($V$20-$Z$20)*($V$20-$AD$20))</f>
        <v>0</v>
      </c>
      <c r="QJ10" s="161">
        <f>(($F$13-$V$20)*($F$13-$AD$20))/(($Z$20-$V$20)*($Z$20-$AD$20))</f>
        <v>0</v>
      </c>
      <c r="QK10" s="161">
        <f>(($F$13-$V$20)*($F$13-$Z$20))/(($AD$20-$V$20)*($AD$20-$Z$20))</f>
        <v>1</v>
      </c>
      <c r="QL10" s="92">
        <f>QI10*$X$20+QJ10*$AB$20+QK10*$AF$20</f>
        <v>-651.20000000000005</v>
      </c>
      <c r="QM10" s="16">
        <f>$V$20</f>
        <v>-274.87</v>
      </c>
      <c r="QN10" s="16">
        <f>$AF$20</f>
        <v>-651.20000000000005</v>
      </c>
      <c r="QO10" s="167">
        <f t="shared" si="257"/>
        <v>0</v>
      </c>
      <c r="QP10" s="34"/>
      <c r="QQ10" s="159">
        <v>2</v>
      </c>
      <c r="QR10" s="162">
        <v>3</v>
      </c>
      <c r="QS10" s="297"/>
      <c r="QT10" s="12">
        <v>120</v>
      </c>
      <c r="QU10" s="161">
        <f>(($F$13-$AT$20)*($F$13-$AX$20))/(($AP$20-$AT$20)*($AP$20-$AX$20))</f>
        <v>0</v>
      </c>
      <c r="QV10" s="161">
        <f>(($F$13-$AP$20)*($F$13-$AX$20))/(($AT$20-$AP$20)*($AT$20-$AX$20))</f>
        <v>0</v>
      </c>
      <c r="QW10" s="161">
        <f>(($F$13-$AP$20)*($F$13-$AT$20))/(($AX$20-$AP$20)*($AX$20-$AT$20))</f>
        <v>1</v>
      </c>
      <c r="QX10" s="92">
        <f>QU10*$AR$20+QV10*$AV$20+QW10*$AZ$20</f>
        <v>-653.65</v>
      </c>
      <c r="QY10" s="16">
        <f>$AP$20</f>
        <v>-54.65</v>
      </c>
      <c r="QZ10" s="16">
        <f>$AZ$20</f>
        <v>-653.65</v>
      </c>
      <c r="RA10" s="163">
        <f t="shared" si="258"/>
        <v>0</v>
      </c>
    </row>
    <row r="11" spans="1:473" ht="15" customHeight="1">
      <c r="B11" s="118" t="s">
        <v>279</v>
      </c>
      <c r="C11" s="257" t="s">
        <v>309</v>
      </c>
      <c r="D11" s="258"/>
      <c r="E11" s="119" t="s">
        <v>310</v>
      </c>
      <c r="F11" s="257" t="s">
        <v>311</v>
      </c>
      <c r="G11" s="258"/>
      <c r="H11" s="119" t="s">
        <v>284</v>
      </c>
      <c r="I11" s="119" t="s">
        <v>50</v>
      </c>
      <c r="J11" s="119" t="s">
        <v>312</v>
      </c>
      <c r="K11" s="119" t="s">
        <v>313</v>
      </c>
      <c r="L11" s="119" t="s">
        <v>314</v>
      </c>
      <c r="M11" s="121" t="s">
        <v>315</v>
      </c>
      <c r="O11" s="159">
        <v>7</v>
      </c>
      <c r="P11" s="164" t="s">
        <v>118</v>
      </c>
      <c r="Q11" s="164" t="s">
        <v>298</v>
      </c>
      <c r="R11" s="12">
        <v>0</v>
      </c>
      <c r="S11" s="164" t="s">
        <v>299</v>
      </c>
      <c r="T11" s="162">
        <v>0</v>
      </c>
      <c r="U11" s="8" t="s">
        <v>71</v>
      </c>
      <c r="V11" s="101">
        <f>Gooseneck!$M$16</f>
        <v>249</v>
      </c>
      <c r="W11" s="111" t="s">
        <v>72</v>
      </c>
      <c r="X11" s="101">
        <v>0</v>
      </c>
      <c r="Y11" s="111" t="s">
        <v>72</v>
      </c>
      <c r="Z11" s="101">
        <f>Gooseneck!$M$22</f>
        <v>124.5</v>
      </c>
      <c r="AA11" s="111" t="s">
        <v>72</v>
      </c>
      <c r="AB11" s="101">
        <f>Gooseneck!$O$22</f>
        <v>670</v>
      </c>
      <c r="AC11" s="111" t="s">
        <v>72</v>
      </c>
      <c r="AD11" s="101">
        <v>0</v>
      </c>
      <c r="AE11" s="111" t="s">
        <v>72</v>
      </c>
      <c r="AF11" s="101">
        <f>Gooseneck!$O$19</f>
        <v>631.37</v>
      </c>
      <c r="AG11" s="165" t="s">
        <v>72</v>
      </c>
      <c r="AH11" s="166"/>
      <c r="AI11" s="159">
        <v>7</v>
      </c>
      <c r="AJ11" s="164" t="s">
        <v>118</v>
      </c>
      <c r="AK11" s="164" t="s">
        <v>298</v>
      </c>
      <c r="AL11" s="12">
        <v>0</v>
      </c>
      <c r="AM11" s="164" t="s">
        <v>299</v>
      </c>
      <c r="AN11" s="162">
        <v>0</v>
      </c>
      <c r="AO11" s="8" t="s">
        <v>71</v>
      </c>
      <c r="AP11" s="101">
        <f>'Conector@5500 psi'!$M$16</f>
        <v>18.22</v>
      </c>
      <c r="AQ11" s="111" t="s">
        <v>72</v>
      </c>
      <c r="AR11" s="101">
        <v>0</v>
      </c>
      <c r="AS11" s="111" t="s">
        <v>72</v>
      </c>
      <c r="AT11" s="101">
        <f>'Conector@5500 psi'!$M$22</f>
        <v>9.11</v>
      </c>
      <c r="AU11" s="111" t="s">
        <v>72</v>
      </c>
      <c r="AV11" s="101">
        <f>'Conector@5500 psi'!$O$22</f>
        <v>802.24</v>
      </c>
      <c r="AW11" s="111" t="s">
        <v>72</v>
      </c>
      <c r="AX11" s="101">
        <v>0</v>
      </c>
      <c r="AY11" s="111" t="s">
        <v>72</v>
      </c>
      <c r="AZ11" s="101">
        <f>'Conector@5500 psi'!$O$19</f>
        <v>772.52</v>
      </c>
      <c r="BA11" s="165" t="s">
        <v>72</v>
      </c>
      <c r="BC11" s="159">
        <v>7</v>
      </c>
      <c r="BD11" s="160">
        <f t="shared" si="259"/>
        <v>32.75</v>
      </c>
      <c r="BE11" s="161">
        <f t="shared" si="0"/>
        <v>-6.1224489795918366E-2</v>
      </c>
      <c r="BF11" s="161">
        <f t="shared" si="1"/>
        <v>0.26530612244897961</v>
      </c>
      <c r="BG11" s="161">
        <f t="shared" si="2"/>
        <v>0.79591836734693877</v>
      </c>
      <c r="BH11" s="26">
        <f t="shared" si="3"/>
        <v>386.0044897959184</v>
      </c>
      <c r="BJ11" s="159">
        <v>7</v>
      </c>
      <c r="BK11" s="160">
        <f t="shared" si="260"/>
        <v>36.458571428571432</v>
      </c>
      <c r="BL11" s="161">
        <f t="shared" si="4"/>
        <v>-6.1224489795918366E-2</v>
      </c>
      <c r="BM11" s="161">
        <f t="shared" si="5"/>
        <v>0.26530612244897961</v>
      </c>
      <c r="BN11" s="161">
        <f t="shared" si="6"/>
        <v>0.79591836734693877</v>
      </c>
      <c r="BO11" s="26">
        <f t="shared" si="7"/>
        <v>307.45530612244897</v>
      </c>
      <c r="BQ11" s="159">
        <v>7</v>
      </c>
      <c r="BR11" s="160">
        <f t="shared" si="261"/>
        <v>40.190714285714286</v>
      </c>
      <c r="BS11" s="161">
        <f t="shared" si="8"/>
        <v>-6.1224489795918366E-2</v>
      </c>
      <c r="BT11" s="161">
        <f t="shared" si="9"/>
        <v>0.26530612244897955</v>
      </c>
      <c r="BU11" s="161">
        <f t="shared" si="10"/>
        <v>0.79591836734693877</v>
      </c>
      <c r="BV11" s="26">
        <f t="shared" si="11"/>
        <v>225.38020408163266</v>
      </c>
      <c r="BX11" s="159">
        <v>7</v>
      </c>
      <c r="BY11" s="160">
        <f t="shared" si="262"/>
        <v>29.047857142857143</v>
      </c>
      <c r="BZ11" s="161">
        <f t="shared" si="12"/>
        <v>-6.1224489795918359E-2</v>
      </c>
      <c r="CA11" s="161">
        <f t="shared" si="13"/>
        <v>0.26530612244897955</v>
      </c>
      <c r="CB11" s="161">
        <f t="shared" si="14"/>
        <v>0.79591836734693877</v>
      </c>
      <c r="CC11" s="26">
        <f t="shared" si="15"/>
        <v>462.17122448979586</v>
      </c>
      <c r="CE11" s="159">
        <v>7</v>
      </c>
      <c r="CF11" s="160">
        <f t="shared" si="263"/>
        <v>25.282857142857143</v>
      </c>
      <c r="CG11" s="161">
        <f t="shared" si="16"/>
        <v>-6.1224489795918373E-2</v>
      </c>
      <c r="CH11" s="161">
        <f t="shared" si="17"/>
        <v>0.26530612244897961</v>
      </c>
      <c r="CI11" s="161">
        <f t="shared" si="18"/>
        <v>0.79591836734693866</v>
      </c>
      <c r="CJ11" s="26">
        <f t="shared" si="19"/>
        <v>539.86081632653054</v>
      </c>
      <c r="CL11" s="159">
        <v>7</v>
      </c>
      <c r="CM11" s="160">
        <f t="shared" si="264"/>
        <v>21.547857142857143</v>
      </c>
      <c r="CN11" s="161">
        <f t="shared" si="20"/>
        <v>-6.1224489795918366E-2</v>
      </c>
      <c r="CO11" s="161">
        <f t="shared" si="21"/>
        <v>0.26530612244897955</v>
      </c>
      <c r="CP11" s="161">
        <f t="shared" si="22"/>
        <v>0.79591836734693866</v>
      </c>
      <c r="CQ11" s="26">
        <f t="shared" si="23"/>
        <v>610.38448979591828</v>
      </c>
      <c r="CS11" s="159">
        <v>7</v>
      </c>
      <c r="CT11" s="160">
        <f t="shared" si="265"/>
        <v>17.785714285714285</v>
      </c>
      <c r="CU11" s="161">
        <f t="shared" si="24"/>
        <v>-6.1224489795918373E-2</v>
      </c>
      <c r="CV11" s="161">
        <f t="shared" si="25"/>
        <v>0.26530612244897955</v>
      </c>
      <c r="CW11" s="161">
        <f t="shared" si="26"/>
        <v>0.79591836734693888</v>
      </c>
      <c r="CX11" s="26">
        <f t="shared" si="27"/>
        <v>680.27408163265306</v>
      </c>
      <c r="CZ11" s="159">
        <v>7</v>
      </c>
      <c r="DA11" s="160">
        <f t="shared" si="266"/>
        <v>-24.166428571428572</v>
      </c>
      <c r="DB11" s="161">
        <f t="shared" si="28"/>
        <v>-6.1224489795918359E-2</v>
      </c>
      <c r="DC11" s="161">
        <f t="shared" si="29"/>
        <v>0.26530612244897955</v>
      </c>
      <c r="DD11" s="161">
        <f t="shared" si="30"/>
        <v>0.79591836734693866</v>
      </c>
      <c r="DE11" s="26">
        <f t="shared" si="31"/>
        <v>307.99122448979585</v>
      </c>
      <c r="DG11" s="159">
        <v>7</v>
      </c>
      <c r="DH11" s="160">
        <f t="shared" si="267"/>
        <v>-19.633571428571429</v>
      </c>
      <c r="DI11" s="161">
        <f t="shared" si="32"/>
        <v>-6.1224489795918366E-2</v>
      </c>
      <c r="DJ11" s="161">
        <f t="shared" si="33"/>
        <v>0.26530612244897961</v>
      </c>
      <c r="DK11" s="161">
        <f t="shared" si="34"/>
        <v>0.79591836734693877</v>
      </c>
      <c r="DL11" s="26">
        <f t="shared" si="35"/>
        <v>234.29183673469385</v>
      </c>
      <c r="DM11" s="34"/>
      <c r="DN11" s="159">
        <v>7</v>
      </c>
      <c r="DO11" s="160">
        <f t="shared" si="268"/>
        <v>-15.038571428571428</v>
      </c>
      <c r="DP11" s="161">
        <f t="shared" si="36"/>
        <v>-6.1224489795918359E-2</v>
      </c>
      <c r="DQ11" s="161">
        <f t="shared" si="37"/>
        <v>0.26530612244897955</v>
      </c>
      <c r="DR11" s="161">
        <f t="shared" si="38"/>
        <v>0.79591836734693866</v>
      </c>
      <c r="DS11" s="26">
        <f t="shared" si="39"/>
        <v>156.10612244897956</v>
      </c>
      <c r="DT11" s="34"/>
      <c r="DU11" s="159">
        <v>7</v>
      </c>
      <c r="DV11" s="160">
        <f t="shared" si="269"/>
        <v>-27.93357142857143</v>
      </c>
      <c r="DW11" s="161">
        <f t="shared" si="40"/>
        <v>-6.1224489795918373E-2</v>
      </c>
      <c r="DX11" s="161">
        <f t="shared" si="41"/>
        <v>0.26530612244897961</v>
      </c>
      <c r="DY11" s="161">
        <f t="shared" si="42"/>
        <v>0.79591836734693866</v>
      </c>
      <c r="DZ11" s="26">
        <f t="shared" si="43"/>
        <v>384.7151020408163</v>
      </c>
      <c r="EA11" s="34"/>
      <c r="EB11" s="159">
        <v>7</v>
      </c>
      <c r="EC11" s="160">
        <f t="shared" si="270"/>
        <v>-31.666428571428572</v>
      </c>
      <c r="ED11" s="161">
        <f t="shared" si="44"/>
        <v>-6.1224489795918359E-2</v>
      </c>
      <c r="EE11" s="161">
        <f t="shared" si="45"/>
        <v>0.26530612244897961</v>
      </c>
      <c r="EF11" s="161">
        <f t="shared" si="46"/>
        <v>0.79591836734693866</v>
      </c>
      <c r="EG11" s="26">
        <f t="shared" si="47"/>
        <v>475.11020408163262</v>
      </c>
      <c r="EH11" s="34"/>
      <c r="EI11" s="159">
        <v>7</v>
      </c>
      <c r="EJ11" s="160">
        <f t="shared" si="271"/>
        <v>-35.4</v>
      </c>
      <c r="EK11" s="161">
        <f t="shared" si="48"/>
        <v>-6.1224489795918366E-2</v>
      </c>
      <c r="EL11" s="161">
        <f t="shared" si="49"/>
        <v>0.26530612244897961</v>
      </c>
      <c r="EM11" s="161">
        <f t="shared" si="50"/>
        <v>0.79591836734693877</v>
      </c>
      <c r="EN11" s="26">
        <f t="shared" si="51"/>
        <v>545.98938775510203</v>
      </c>
      <c r="EP11" s="159">
        <v>7</v>
      </c>
      <c r="EQ11" s="160">
        <f t="shared" si="52"/>
        <v>-39.148571428571429</v>
      </c>
      <c r="ER11" s="161">
        <f t="shared" si="53"/>
        <v>-6.1224489795918359E-2</v>
      </c>
      <c r="ES11" s="161">
        <f t="shared" si="54"/>
        <v>0.26530612244897955</v>
      </c>
      <c r="ET11" s="161">
        <f t="shared" si="55"/>
        <v>0.79591836734693888</v>
      </c>
      <c r="EU11" s="26">
        <f t="shared" si="56"/>
        <v>616.29816326530613</v>
      </c>
      <c r="EW11" s="159">
        <v>7</v>
      </c>
      <c r="EX11" s="160">
        <f t="shared" si="57"/>
        <v>-24.166428571428572</v>
      </c>
      <c r="EY11" s="161">
        <f t="shared" si="58"/>
        <v>-6.1224489795918359E-2</v>
      </c>
      <c r="EZ11" s="161">
        <f t="shared" si="59"/>
        <v>0.26530612244897955</v>
      </c>
      <c r="FA11" s="161">
        <f t="shared" si="60"/>
        <v>0.79591836734693866</v>
      </c>
      <c r="FB11" s="26">
        <f t="shared" si="61"/>
        <v>-686.78734693877539</v>
      </c>
      <c r="FD11" s="159">
        <v>7</v>
      </c>
      <c r="FE11" s="160">
        <f t="shared" si="62"/>
        <v>-19.633571428571429</v>
      </c>
      <c r="FF11" s="161">
        <f t="shared" si="63"/>
        <v>-6.1224489795918366E-2</v>
      </c>
      <c r="FG11" s="161">
        <f t="shared" si="64"/>
        <v>0.26530612244897961</v>
      </c>
      <c r="FH11" s="161">
        <f t="shared" si="65"/>
        <v>0.79591836734693877</v>
      </c>
      <c r="FI11" s="26">
        <f t="shared" si="66"/>
        <v>-738.96775510204088</v>
      </c>
      <c r="FK11" s="159">
        <v>7</v>
      </c>
      <c r="FL11" s="160">
        <f t="shared" si="67"/>
        <v>-17.544999999999998</v>
      </c>
      <c r="FM11" s="161">
        <f t="shared" si="68"/>
        <v>-6.9444444444444434E-2</v>
      </c>
      <c r="FN11" s="161">
        <f t="shared" si="69"/>
        <v>0.30555555555555552</v>
      </c>
      <c r="FO11" s="161">
        <f t="shared" si="70"/>
        <v>0.76388888888888895</v>
      </c>
      <c r="FP11" s="26">
        <f t="shared" si="71"/>
        <v>-781</v>
      </c>
      <c r="FR11" s="159">
        <v>7</v>
      </c>
      <c r="FS11" s="160">
        <f t="shared" si="72"/>
        <v>-27.93357142857143</v>
      </c>
      <c r="FT11" s="161">
        <f t="shared" si="73"/>
        <v>-6.1224489795918373E-2</v>
      </c>
      <c r="FU11" s="161">
        <f t="shared" si="74"/>
        <v>0.26530612244897961</v>
      </c>
      <c r="FV11" s="161">
        <f t="shared" si="75"/>
        <v>0.79591836734693866</v>
      </c>
      <c r="FW11" s="26">
        <f t="shared" si="76"/>
        <v>-571.43489795918367</v>
      </c>
      <c r="FY11" s="159">
        <v>7</v>
      </c>
      <c r="FZ11" s="160">
        <f t="shared" si="77"/>
        <v>-31.666428571428572</v>
      </c>
      <c r="GA11" s="161">
        <f t="shared" si="78"/>
        <v>-6.1224489795918359E-2</v>
      </c>
      <c r="GB11" s="161">
        <f t="shared" si="79"/>
        <v>0.26530612244897961</v>
      </c>
      <c r="GC11" s="161">
        <f t="shared" si="80"/>
        <v>0.79591836734693866</v>
      </c>
      <c r="GD11" s="26">
        <f t="shared" si="81"/>
        <v>-468.45632653061227</v>
      </c>
      <c r="GF11" s="159">
        <v>7</v>
      </c>
      <c r="GG11" s="160">
        <f t="shared" si="82"/>
        <v>-35.4</v>
      </c>
      <c r="GH11" s="161">
        <f t="shared" si="83"/>
        <v>-6.1224489795918366E-2</v>
      </c>
      <c r="GI11" s="161">
        <f t="shared" si="84"/>
        <v>0.26530612244897961</v>
      </c>
      <c r="GJ11" s="161">
        <f t="shared" si="85"/>
        <v>0.79591836734693877</v>
      </c>
      <c r="GK11" s="26">
        <f t="shared" si="86"/>
        <v>-366.63183673469382</v>
      </c>
      <c r="GM11" s="159">
        <v>7</v>
      </c>
      <c r="GN11" s="160">
        <f t="shared" si="87"/>
        <v>-39.148571428571429</v>
      </c>
      <c r="GO11" s="161">
        <f t="shared" si="88"/>
        <v>-6.1224489795918359E-2</v>
      </c>
      <c r="GP11" s="161">
        <f t="shared" si="89"/>
        <v>0.26530612244897955</v>
      </c>
      <c r="GQ11" s="161">
        <f t="shared" si="90"/>
        <v>0.79591836734693888</v>
      </c>
      <c r="GR11" s="26">
        <f t="shared" si="91"/>
        <v>-264.37489795918367</v>
      </c>
      <c r="GT11" s="159">
        <v>7</v>
      </c>
      <c r="GU11" s="160">
        <v>32.75</v>
      </c>
      <c r="GV11" s="275"/>
      <c r="GW11" s="276"/>
      <c r="GX11" s="277"/>
      <c r="GY11" s="26">
        <v>-578.99</v>
      </c>
      <c r="HA11" s="159">
        <v>7</v>
      </c>
      <c r="HB11" s="160">
        <f t="shared" si="92"/>
        <v>36.458571428571432</v>
      </c>
      <c r="HC11" s="161">
        <f t="shared" si="93"/>
        <v>-6.1224489795918366E-2</v>
      </c>
      <c r="HD11" s="161">
        <f t="shared" si="94"/>
        <v>0.26530612244897961</v>
      </c>
      <c r="HE11" s="161">
        <f t="shared" si="95"/>
        <v>0.79591836734693877</v>
      </c>
      <c r="HF11" s="26">
        <f t="shared" si="96"/>
        <v>-642.41489795918369</v>
      </c>
      <c r="HH11" s="159">
        <v>7</v>
      </c>
      <c r="HI11" s="160">
        <f t="shared" si="97"/>
        <v>40.190714285714286</v>
      </c>
      <c r="HJ11" s="161">
        <f t="shared" si="98"/>
        <v>-6.1224489795918366E-2</v>
      </c>
      <c r="HK11" s="161">
        <f t="shared" si="99"/>
        <v>0.26530612244897955</v>
      </c>
      <c r="HL11" s="161">
        <f t="shared" si="100"/>
        <v>0.79591836734693877</v>
      </c>
      <c r="HM11" s="26">
        <f t="shared" si="101"/>
        <v>-705.63469387755106</v>
      </c>
      <c r="HO11" s="159">
        <v>7</v>
      </c>
      <c r="HP11" s="160">
        <f t="shared" si="102"/>
        <v>29.047857142857143</v>
      </c>
      <c r="HQ11" s="161">
        <f t="shared" si="103"/>
        <v>-6.1224489795918359E-2</v>
      </c>
      <c r="HR11" s="161">
        <f t="shared" si="104"/>
        <v>0.26530612244897955</v>
      </c>
      <c r="HS11" s="161">
        <f t="shared" si="105"/>
        <v>0.79591836734693877</v>
      </c>
      <c r="HT11" s="26">
        <f t="shared" si="106"/>
        <v>-476.3677551020408</v>
      </c>
      <c r="HV11" s="159">
        <v>7</v>
      </c>
      <c r="HW11" s="160">
        <f t="shared" si="107"/>
        <v>25.282857142857143</v>
      </c>
      <c r="HX11" s="161">
        <f t="shared" si="108"/>
        <v>-6.1224489795918373E-2</v>
      </c>
      <c r="HY11" s="161">
        <f t="shared" si="109"/>
        <v>0.26530612244897961</v>
      </c>
      <c r="HZ11" s="161">
        <f t="shared" si="110"/>
        <v>0.79591836734693866</v>
      </c>
      <c r="IA11" s="26">
        <f t="shared" si="111"/>
        <v>-373.06551020408159</v>
      </c>
      <c r="IC11" s="159">
        <v>7</v>
      </c>
      <c r="ID11" s="160">
        <v>21.55</v>
      </c>
      <c r="IE11" s="275"/>
      <c r="IF11" s="276"/>
      <c r="IG11" s="277"/>
      <c r="IH11" s="26">
        <v>-278.39999999999998</v>
      </c>
      <c r="IJ11" s="159">
        <v>7</v>
      </c>
      <c r="IK11" s="160">
        <f t="shared" si="112"/>
        <v>17.785714285714285</v>
      </c>
      <c r="IL11" s="161">
        <f t="shared" si="113"/>
        <v>-6.1224489795918373E-2</v>
      </c>
      <c r="IM11" s="161">
        <f t="shared" si="114"/>
        <v>0.26530612244897955</v>
      </c>
      <c r="IN11" s="161">
        <f t="shared" si="115"/>
        <v>0.79591836734693888</v>
      </c>
      <c r="IO11" s="26">
        <f t="shared" si="116"/>
        <v>-183.62102040816328</v>
      </c>
      <c r="IQ11" s="159">
        <v>7</v>
      </c>
      <c r="IR11" s="160">
        <f t="shared" si="117"/>
        <v>44.125714285714288</v>
      </c>
      <c r="IS11" s="161">
        <f t="shared" si="118"/>
        <v>-6.1224489795918373E-2</v>
      </c>
      <c r="IT11" s="161">
        <f t="shared" si="119"/>
        <v>0.26530612244897961</v>
      </c>
      <c r="IU11" s="161">
        <f t="shared" si="120"/>
        <v>0.79591836734693866</v>
      </c>
      <c r="IV11" s="26">
        <f t="shared" si="121"/>
        <v>499.28224489795917</v>
      </c>
      <c r="IX11" s="159">
        <v>7</v>
      </c>
      <c r="IY11" s="160">
        <f t="shared" si="122"/>
        <v>47.61</v>
      </c>
      <c r="IZ11" s="161">
        <f t="shared" si="123"/>
        <v>-6.1224489795918366E-2</v>
      </c>
      <c r="JA11" s="161">
        <f t="shared" si="124"/>
        <v>0.26530612244897961</v>
      </c>
      <c r="JB11" s="161">
        <f t="shared" si="125"/>
        <v>0.79591836734693866</v>
      </c>
      <c r="JC11" s="26">
        <f t="shared" si="126"/>
        <v>429.05306122448974</v>
      </c>
      <c r="JE11" s="159">
        <v>7</v>
      </c>
      <c r="JF11" s="160">
        <f t="shared" si="127"/>
        <v>51.055714285714281</v>
      </c>
      <c r="JG11" s="161">
        <f t="shared" si="128"/>
        <v>-6.1224489795918366E-2</v>
      </c>
      <c r="JH11" s="161">
        <f t="shared" si="129"/>
        <v>0.26530612244897955</v>
      </c>
      <c r="JI11" s="161">
        <f t="shared" si="130"/>
        <v>0.79591836734693888</v>
      </c>
      <c r="JJ11" s="26">
        <f t="shared" si="131"/>
        <v>356.44142857142856</v>
      </c>
      <c r="JL11" s="159">
        <v>7</v>
      </c>
      <c r="JM11" s="160">
        <f t="shared" si="132"/>
        <v>40.5</v>
      </c>
      <c r="JN11" s="161">
        <f t="shared" si="133"/>
        <v>-6.1224489795918366E-2</v>
      </c>
      <c r="JO11" s="161">
        <f t="shared" si="134"/>
        <v>0.26530612244897961</v>
      </c>
      <c r="JP11" s="161">
        <f t="shared" si="135"/>
        <v>0.79591836734693877</v>
      </c>
      <c r="JQ11" s="26">
        <f t="shared" si="136"/>
        <v>566.675306122449</v>
      </c>
      <c r="JS11" s="159">
        <v>7</v>
      </c>
      <c r="JT11" s="160">
        <f t="shared" si="137"/>
        <v>36.938571428571429</v>
      </c>
      <c r="JU11" s="161">
        <f t="shared" si="138"/>
        <v>-6.1224489795918366E-2</v>
      </c>
      <c r="JV11" s="161">
        <f t="shared" si="139"/>
        <v>0.26530612244897955</v>
      </c>
      <c r="JW11" s="161">
        <f t="shared" si="140"/>
        <v>0.79591836734693866</v>
      </c>
      <c r="JX11" s="26">
        <f t="shared" si="141"/>
        <v>635.07653061224482</v>
      </c>
      <c r="JZ11" s="159">
        <v>7</v>
      </c>
      <c r="KA11" s="160">
        <f t="shared" si="142"/>
        <v>33.428571428571431</v>
      </c>
      <c r="KB11" s="161">
        <f t="shared" si="143"/>
        <v>-6.1224489795918366E-2</v>
      </c>
      <c r="KC11" s="161">
        <f t="shared" si="144"/>
        <v>0.26530612244897961</v>
      </c>
      <c r="KD11" s="161">
        <f t="shared" si="145"/>
        <v>0.79591836734693866</v>
      </c>
      <c r="KE11" s="26">
        <f t="shared" si="146"/>
        <v>702.28653061224486</v>
      </c>
      <c r="KG11" s="159">
        <v>7</v>
      </c>
      <c r="KH11" s="160">
        <f t="shared" si="147"/>
        <v>29.21857142857143</v>
      </c>
      <c r="KI11" s="161">
        <f t="shared" si="148"/>
        <v>-6.1224489795918359E-2</v>
      </c>
      <c r="KJ11" s="161">
        <f t="shared" si="149"/>
        <v>0.26530612244897961</v>
      </c>
      <c r="KK11" s="161">
        <f t="shared" si="150"/>
        <v>0.79591836734693866</v>
      </c>
      <c r="KL11" s="26">
        <f t="shared" si="151"/>
        <v>742.3</v>
      </c>
      <c r="KN11" s="159">
        <v>7</v>
      </c>
      <c r="KO11" s="160">
        <f t="shared" si="152"/>
        <v>-27.81</v>
      </c>
      <c r="KP11" s="161">
        <f t="shared" si="153"/>
        <v>-6.1224489795918373E-2</v>
      </c>
      <c r="KQ11" s="161">
        <f t="shared" si="154"/>
        <v>0.26530612244897961</v>
      </c>
      <c r="KR11" s="161">
        <f t="shared" si="155"/>
        <v>0.79591836734693877</v>
      </c>
      <c r="KS11" s="26">
        <f t="shared" si="156"/>
        <v>420.14673469387759</v>
      </c>
      <c r="KU11" s="159">
        <v>7</v>
      </c>
      <c r="KV11" s="160">
        <f t="shared" si="157"/>
        <v>-19.8</v>
      </c>
      <c r="KW11" s="161">
        <f t="shared" si="158"/>
        <v>-6.1224489795918373E-2</v>
      </c>
      <c r="KX11" s="161">
        <f t="shared" si="159"/>
        <v>0.26530612244897955</v>
      </c>
      <c r="KY11" s="161">
        <f t="shared" si="160"/>
        <v>0.79591836734693866</v>
      </c>
      <c r="KZ11" s="26">
        <f t="shared" si="161"/>
        <v>356.00367346938771</v>
      </c>
      <c r="LB11" s="159">
        <v>7</v>
      </c>
      <c r="LC11" s="160">
        <f t="shared" si="162"/>
        <v>-12.15</v>
      </c>
      <c r="LD11" s="161">
        <f t="shared" si="163"/>
        <v>-6.1224489795918366E-2</v>
      </c>
      <c r="LE11" s="161">
        <f t="shared" si="164"/>
        <v>0.26530612244897961</v>
      </c>
      <c r="LF11" s="161">
        <f t="shared" si="165"/>
        <v>0.79591836734693866</v>
      </c>
      <c r="LG11" s="26">
        <f t="shared" si="166"/>
        <v>288.36918367346937</v>
      </c>
      <c r="LI11" s="159">
        <v>7</v>
      </c>
      <c r="LJ11" s="160">
        <f t="shared" si="167"/>
        <v>-35.77214285714286</v>
      </c>
      <c r="LK11" s="161">
        <f t="shared" si="168"/>
        <v>-6.1224489795918373E-2</v>
      </c>
      <c r="LL11" s="161">
        <f t="shared" si="169"/>
        <v>0.26530612244897961</v>
      </c>
      <c r="LM11" s="161">
        <f t="shared" si="170"/>
        <v>0.79591836734693877</v>
      </c>
      <c r="LN11" s="26">
        <f t="shared" si="171"/>
        <v>475.1526530612245</v>
      </c>
      <c r="LP11" s="159">
        <v>7</v>
      </c>
      <c r="LQ11" s="160">
        <f t="shared" si="172"/>
        <v>-43.757857142857141</v>
      </c>
      <c r="LR11" s="161">
        <f t="shared" si="173"/>
        <v>-6.1224489795918373E-2</v>
      </c>
      <c r="LS11" s="161">
        <f t="shared" si="174"/>
        <v>0.26530612244897961</v>
      </c>
      <c r="LT11" s="161">
        <f t="shared" si="175"/>
        <v>0.79591836734693888</v>
      </c>
      <c r="LU11" s="26">
        <f t="shared" si="176"/>
        <v>544.7530612244899</v>
      </c>
      <c r="LW11" s="159">
        <v>7</v>
      </c>
      <c r="LX11" s="160">
        <f t="shared" si="177"/>
        <v>-47.32714285714286</v>
      </c>
      <c r="LY11" s="161">
        <f t="shared" si="178"/>
        <v>-6.1224489795918366E-2</v>
      </c>
      <c r="LZ11" s="161">
        <f t="shared" si="179"/>
        <v>0.26530612244897961</v>
      </c>
      <c r="MA11" s="161">
        <f t="shared" si="180"/>
        <v>0.79591836734693888</v>
      </c>
      <c r="MB11" s="26">
        <f t="shared" si="181"/>
        <v>614.17306122448986</v>
      </c>
      <c r="MD11" s="159">
        <v>7</v>
      </c>
      <c r="ME11" s="160">
        <f t="shared" si="182"/>
        <v>-50.861428571428569</v>
      </c>
      <c r="MF11" s="161">
        <f t="shared" si="183"/>
        <v>-6.1224489795918359E-2</v>
      </c>
      <c r="MG11" s="161">
        <f t="shared" si="184"/>
        <v>0.26530612244897961</v>
      </c>
      <c r="MH11" s="161">
        <f t="shared" si="185"/>
        <v>0.79591836734693877</v>
      </c>
      <c r="MI11" s="26">
        <f t="shared" si="186"/>
        <v>682.39653061224487</v>
      </c>
      <c r="MK11" s="159">
        <v>7</v>
      </c>
      <c r="ML11" s="160">
        <f t="shared" si="187"/>
        <v>-27.81</v>
      </c>
      <c r="MM11" s="161">
        <f t="shared" si="188"/>
        <v>-6.1224489795918373E-2</v>
      </c>
      <c r="MN11" s="161">
        <f t="shared" si="189"/>
        <v>0.26530612244897961</v>
      </c>
      <c r="MO11" s="161">
        <f t="shared" si="190"/>
        <v>0.79591836734693877</v>
      </c>
      <c r="MP11" s="26">
        <f t="shared" si="191"/>
        <v>-809.05367346938772</v>
      </c>
      <c r="MR11" s="159">
        <v>7</v>
      </c>
      <c r="MS11" s="160">
        <f t="shared" si="192"/>
        <v>-19.8</v>
      </c>
      <c r="MT11" s="161">
        <f t="shared" si="193"/>
        <v>-6.1224489795918373E-2</v>
      </c>
      <c r="MU11" s="161">
        <f t="shared" si="194"/>
        <v>0.26530612244897955</v>
      </c>
      <c r="MV11" s="161">
        <f t="shared" si="195"/>
        <v>0.79591836734693866</v>
      </c>
      <c r="MW11" s="26">
        <f t="shared" si="196"/>
        <v>-907.83775510204066</v>
      </c>
      <c r="MY11" s="159">
        <v>7</v>
      </c>
      <c r="MZ11" s="160">
        <f t="shared" si="197"/>
        <v>-12.15</v>
      </c>
      <c r="NA11" s="161">
        <f t="shared" si="198"/>
        <v>-6.1224489795918366E-2</v>
      </c>
      <c r="NB11" s="161">
        <f t="shared" si="199"/>
        <v>0.26530612244897961</v>
      </c>
      <c r="NC11" s="161">
        <f t="shared" si="200"/>
        <v>0.79591836734693866</v>
      </c>
      <c r="ND11" s="26">
        <f t="shared" si="201"/>
        <v>-1006.1734693877551</v>
      </c>
      <c r="NF11" s="159">
        <v>7</v>
      </c>
      <c r="NG11" s="160">
        <f t="shared" si="202"/>
        <v>-35.77214285714286</v>
      </c>
      <c r="NH11" s="161">
        <f t="shared" si="203"/>
        <v>-6.1224489795918373E-2</v>
      </c>
      <c r="NI11" s="161">
        <f t="shared" si="204"/>
        <v>0.26530612244897961</v>
      </c>
      <c r="NJ11" s="161">
        <f t="shared" si="205"/>
        <v>0.79591836734693877</v>
      </c>
      <c r="NK11" s="26">
        <f t="shared" si="206"/>
        <v>-710.78959183673464</v>
      </c>
      <c r="NM11" s="159">
        <v>7</v>
      </c>
      <c r="NN11" s="160">
        <f t="shared" si="207"/>
        <v>-43.757857142857141</v>
      </c>
      <c r="NO11" s="161">
        <f t="shared" si="208"/>
        <v>-6.1224489795918373E-2</v>
      </c>
      <c r="NP11" s="161">
        <f t="shared" si="209"/>
        <v>0.26530612244897961</v>
      </c>
      <c r="NQ11" s="161">
        <f t="shared" si="210"/>
        <v>0.79591836734693888</v>
      </c>
      <c r="NR11" s="26">
        <f t="shared" si="211"/>
        <v>-609.27816326530615</v>
      </c>
      <c r="NT11" s="159">
        <v>7</v>
      </c>
      <c r="NU11" s="160">
        <f t="shared" si="212"/>
        <v>-47.32714285714286</v>
      </c>
      <c r="NV11" s="161">
        <f t="shared" si="213"/>
        <v>-6.1224489795918366E-2</v>
      </c>
      <c r="NW11" s="161">
        <f t="shared" si="214"/>
        <v>0.26530612244897961</v>
      </c>
      <c r="NX11" s="161">
        <f t="shared" si="215"/>
        <v>0.79591836734693888</v>
      </c>
      <c r="NY11" s="26">
        <f t="shared" si="216"/>
        <v>-502.3120408163266</v>
      </c>
      <c r="OA11" s="159">
        <v>7</v>
      </c>
      <c r="OB11" s="160">
        <f t="shared" si="217"/>
        <v>-50.861428571428569</v>
      </c>
      <c r="OC11" s="161">
        <f t="shared" si="218"/>
        <v>-6.1224489795918359E-2</v>
      </c>
      <c r="OD11" s="161">
        <f t="shared" si="219"/>
        <v>0.26530612244897961</v>
      </c>
      <c r="OE11" s="161">
        <f t="shared" si="220"/>
        <v>0.79591836734693877</v>
      </c>
      <c r="OF11" s="26">
        <f t="shared" si="221"/>
        <v>-396.20285714285711</v>
      </c>
      <c r="OH11" s="159">
        <v>7</v>
      </c>
      <c r="OI11" s="160">
        <f t="shared" si="222"/>
        <v>44.125714285714288</v>
      </c>
      <c r="OJ11" s="161">
        <f t="shared" si="223"/>
        <v>-6.1224489795918373E-2</v>
      </c>
      <c r="OK11" s="161">
        <f t="shared" si="224"/>
        <v>0.26530612244897961</v>
      </c>
      <c r="OL11" s="161">
        <f t="shared" si="225"/>
        <v>0.79591836734693866</v>
      </c>
      <c r="OM11" s="26">
        <f t="shared" si="226"/>
        <v>-697.6065306122448</v>
      </c>
      <c r="OO11" s="159">
        <v>7</v>
      </c>
      <c r="OP11" s="160">
        <f t="shared" si="227"/>
        <v>47.61</v>
      </c>
      <c r="OQ11" s="161">
        <f t="shared" si="228"/>
        <v>-6.1224489795918366E-2</v>
      </c>
      <c r="OR11" s="161">
        <f t="shared" si="229"/>
        <v>0.26530612244897961</v>
      </c>
      <c r="OS11" s="161">
        <f t="shared" si="230"/>
        <v>0.79591836734693866</v>
      </c>
      <c r="OT11" s="26">
        <f t="shared" si="231"/>
        <v>-801.09714285714267</v>
      </c>
      <c r="OV11" s="159">
        <v>7</v>
      </c>
      <c r="OW11" s="160">
        <f t="shared" si="232"/>
        <v>51.055714285714281</v>
      </c>
      <c r="OX11" s="161">
        <f t="shared" si="233"/>
        <v>-6.1224489795918366E-2</v>
      </c>
      <c r="OY11" s="161">
        <f t="shared" si="234"/>
        <v>0.26530612244897955</v>
      </c>
      <c r="OZ11" s="161">
        <f t="shared" si="235"/>
        <v>0.79591836734693888</v>
      </c>
      <c r="PA11" s="26">
        <f t="shared" si="236"/>
        <v>-904.86367346938789</v>
      </c>
      <c r="PC11" s="159">
        <v>7</v>
      </c>
      <c r="PD11" s="160">
        <f t="shared" si="237"/>
        <v>40.5</v>
      </c>
      <c r="PE11" s="161">
        <f t="shared" si="238"/>
        <v>-6.1224489795918366E-2</v>
      </c>
      <c r="PF11" s="161">
        <f t="shared" si="239"/>
        <v>0.26530612244897961</v>
      </c>
      <c r="PG11" s="161">
        <f t="shared" si="240"/>
        <v>0.79591836734693877</v>
      </c>
      <c r="PH11" s="26">
        <f t="shared" si="241"/>
        <v>-590.06999999999994</v>
      </c>
      <c r="PJ11" s="159">
        <v>7</v>
      </c>
      <c r="PK11" s="160">
        <f t="shared" si="242"/>
        <v>36.938571428571429</v>
      </c>
      <c r="PL11" s="161">
        <f t="shared" si="243"/>
        <v>-6.1224489795918366E-2</v>
      </c>
      <c r="PM11" s="161">
        <f t="shared" si="244"/>
        <v>0.26530612244897955</v>
      </c>
      <c r="PN11" s="161">
        <f t="shared" si="245"/>
        <v>0.79591836734693866</v>
      </c>
      <c r="PO11" s="26">
        <f t="shared" si="246"/>
        <v>-487.73081632653049</v>
      </c>
      <c r="PQ11" s="159">
        <v>7</v>
      </c>
      <c r="PR11" s="160">
        <f t="shared" si="247"/>
        <v>33.428571428571431</v>
      </c>
      <c r="PS11" s="161">
        <f t="shared" si="248"/>
        <v>-6.1224489795918366E-2</v>
      </c>
      <c r="PT11" s="161">
        <f t="shared" si="249"/>
        <v>0.26530612244897961</v>
      </c>
      <c r="PU11" s="161">
        <f t="shared" si="250"/>
        <v>0.79591836734693866</v>
      </c>
      <c r="PV11" s="26">
        <f t="shared" si="251"/>
        <v>-380.89469387755094</v>
      </c>
      <c r="PX11" s="159">
        <v>7</v>
      </c>
      <c r="PY11" s="160">
        <f t="shared" si="252"/>
        <v>29.21857142857143</v>
      </c>
      <c r="PZ11" s="161">
        <f t="shared" si="253"/>
        <v>-6.1224489795918359E-2</v>
      </c>
      <c r="QA11" s="161">
        <f t="shared" si="254"/>
        <v>0.26530612244897961</v>
      </c>
      <c r="QB11" s="161">
        <f t="shared" si="255"/>
        <v>0.79591836734693866</v>
      </c>
      <c r="QC11" s="26">
        <f t="shared" si="256"/>
        <v>-275.52836734693869</v>
      </c>
      <c r="QE11" s="159">
        <v>2</v>
      </c>
      <c r="QF11" s="162">
        <v>4</v>
      </c>
      <c r="QG11" s="297"/>
      <c r="QH11" s="12">
        <v>120</v>
      </c>
      <c r="QI11" s="161">
        <f>(($F$13-$Z$27)*($F$13-$AD$27))/(($V$27-$Z$27)*($V$27-$AD$27))</f>
        <v>0</v>
      </c>
      <c r="QJ11" s="161">
        <f>(($F$13-$V$27)*($F$13-$AD$27))/(($Z$27-$V$27)*($Z$27-$AD$27))</f>
        <v>0</v>
      </c>
      <c r="QK11" s="161">
        <f>(($F$13-$V$27)*($F$13-$Z$27))/(($AD$27-$V$27)*($AD$27-$Z$27))</f>
        <v>1</v>
      </c>
      <c r="QL11" s="92">
        <f>QI11*$X$27+QJ11*$AB$27+QK11*$AF$27</f>
        <v>-651.20000000000005</v>
      </c>
      <c r="QM11" s="16">
        <f>$V$27</f>
        <v>510.42</v>
      </c>
      <c r="QN11" s="16">
        <f>$AF$27</f>
        <v>-651.20000000000005</v>
      </c>
      <c r="QO11" s="167">
        <f t="shared" si="257"/>
        <v>0</v>
      </c>
      <c r="QP11" s="34"/>
      <c r="QQ11" s="159">
        <v>2</v>
      </c>
      <c r="QR11" s="162">
        <v>4</v>
      </c>
      <c r="QS11" s="297"/>
      <c r="QT11" s="12">
        <v>120</v>
      </c>
      <c r="QU11" s="161">
        <f>(($F$13-$AT$27)*($F$13-$AX$27))/(($AP$27-$AT$27)*($AP$27-$AX$27))</f>
        <v>0</v>
      </c>
      <c r="QV11" s="161">
        <f>(($F$13-$AP$27)*($F$13-$AX$27))/(($AT$27-$AP$27)*($AT$27-$AX$27))</f>
        <v>0</v>
      </c>
      <c r="QW11" s="161">
        <f>(($F$13-$AP$27)*($F$13-$AT$27))/(($AX$27-$AP$27)*($AX$27-$AT$27))</f>
        <v>1</v>
      </c>
      <c r="QX11" s="92">
        <f>QU11*$AR$27+QV11*$AV$27+QW11*$AZ$27</f>
        <v>-653.65</v>
      </c>
      <c r="QY11" s="16">
        <f>$AP$27</f>
        <v>200.39</v>
      </c>
      <c r="QZ11" s="16">
        <f>$AZ$27</f>
        <v>-653.65</v>
      </c>
      <c r="RA11" s="163">
        <f t="shared" si="258"/>
        <v>0</v>
      </c>
      <c r="RC11" s="147"/>
    </row>
    <row r="12" spans="1:473" ht="15" customHeight="1">
      <c r="B12" s="85">
        <v>1</v>
      </c>
      <c r="C12" s="333" t="s">
        <v>316</v>
      </c>
      <c r="D12" s="334"/>
      <c r="E12" s="17" t="s">
        <v>317</v>
      </c>
      <c r="F12" s="169"/>
      <c r="G12" s="170" t="s">
        <v>72</v>
      </c>
      <c r="H12" s="171">
        <v>1</v>
      </c>
      <c r="I12" s="172" t="s">
        <v>318</v>
      </c>
      <c r="J12" s="173" t="str">
        <f>IF(OR(ISBLANK($F$12),$F$12&lt;0),"-",IF(($F$12&lt;=$RE$3),"aprovado","reprovado"))</f>
        <v>-</v>
      </c>
      <c r="K12" s="172" t="s">
        <v>318</v>
      </c>
      <c r="L12" s="172" t="s">
        <v>318</v>
      </c>
      <c r="M12" s="174" t="str">
        <f>IF(OR(ISBLANK($F$12),$F$12&lt;0),"-",IF(($F$12&lt;=$RE$3),"aprovado","reprovado"))</f>
        <v>-</v>
      </c>
      <c r="O12" s="159">
        <v>8</v>
      </c>
      <c r="P12" s="164" t="s">
        <v>135</v>
      </c>
      <c r="Q12" s="164" t="s">
        <v>319</v>
      </c>
      <c r="R12" s="12">
        <v>60</v>
      </c>
      <c r="S12" s="164" t="s">
        <v>299</v>
      </c>
      <c r="T12" s="162">
        <v>0</v>
      </c>
      <c r="U12" s="8" t="s">
        <v>71</v>
      </c>
      <c r="V12" s="101">
        <f>Gooseneck!$M$26</f>
        <v>-338.33</v>
      </c>
      <c r="W12" s="111" t="s">
        <v>72</v>
      </c>
      <c r="X12" s="101">
        <v>0</v>
      </c>
      <c r="Y12" s="111" t="s">
        <v>72</v>
      </c>
      <c r="Z12" s="101">
        <f>Gooseneck!$M$29</f>
        <v>-169.16499999999999</v>
      </c>
      <c r="AA12" s="111" t="s">
        <v>72</v>
      </c>
      <c r="AB12" s="101">
        <f>Gooseneck!$O$29</f>
        <v>182.89</v>
      </c>
      <c r="AC12" s="111" t="s">
        <v>72</v>
      </c>
      <c r="AD12" s="101">
        <v>0</v>
      </c>
      <c r="AE12" s="111" t="s">
        <v>72</v>
      </c>
      <c r="AF12" s="101">
        <f>Gooseneck!$O$8</f>
        <v>326</v>
      </c>
      <c r="AG12" s="165" t="s">
        <v>72</v>
      </c>
      <c r="AH12" s="166"/>
      <c r="AI12" s="159">
        <v>8</v>
      </c>
      <c r="AJ12" s="164" t="s">
        <v>135</v>
      </c>
      <c r="AK12" s="164" t="s">
        <v>319</v>
      </c>
      <c r="AL12" s="12">
        <v>60</v>
      </c>
      <c r="AM12" s="164" t="s">
        <v>299</v>
      </c>
      <c r="AN12" s="162">
        <v>0</v>
      </c>
      <c r="AO12" s="8" t="s">
        <v>71</v>
      </c>
      <c r="AP12" s="101">
        <f>'Conector@5500 psi'!$M$26</f>
        <v>-91.09</v>
      </c>
      <c r="AQ12" s="111" t="s">
        <v>72</v>
      </c>
      <c r="AR12" s="101">
        <v>0</v>
      </c>
      <c r="AS12" s="111" t="s">
        <v>72</v>
      </c>
      <c r="AT12" s="101">
        <f>'Conector@5500 psi'!$M$29</f>
        <v>-45.545000000000002</v>
      </c>
      <c r="AU12" s="111" t="s">
        <v>72</v>
      </c>
      <c r="AV12" s="101">
        <f>'Conector@5500 psi'!$O$29</f>
        <v>148.52000000000001</v>
      </c>
      <c r="AW12" s="111" t="s">
        <v>72</v>
      </c>
      <c r="AX12" s="101">
        <v>0</v>
      </c>
      <c r="AY12" s="111" t="s">
        <v>72</v>
      </c>
      <c r="AZ12" s="101">
        <f>'Conector@5500 psi'!$O$8</f>
        <v>297.12</v>
      </c>
      <c r="BA12" s="165" t="s">
        <v>72</v>
      </c>
      <c r="BC12" s="159">
        <v>8</v>
      </c>
      <c r="BD12" s="160">
        <f t="shared" si="259"/>
        <v>35.269230769230766</v>
      </c>
      <c r="BE12" s="161">
        <f t="shared" si="0"/>
        <v>-6.508875739644969E-2</v>
      </c>
      <c r="BF12" s="161">
        <f t="shared" si="1"/>
        <v>0.28402366863905326</v>
      </c>
      <c r="BG12" s="161">
        <f t="shared" si="2"/>
        <v>0.78106508875739644</v>
      </c>
      <c r="BH12" s="26">
        <f t="shared" si="3"/>
        <v>390.08946745562127</v>
      </c>
      <c r="BJ12" s="159">
        <v>8</v>
      </c>
      <c r="BK12" s="160">
        <f t="shared" si="260"/>
        <v>39.263076923076923</v>
      </c>
      <c r="BL12" s="161">
        <f t="shared" si="4"/>
        <v>-6.5088757396449703E-2</v>
      </c>
      <c r="BM12" s="161">
        <f t="shared" si="5"/>
        <v>0.28402366863905326</v>
      </c>
      <c r="BN12" s="161">
        <f t="shared" si="6"/>
        <v>0.78106508875739644</v>
      </c>
      <c r="BO12" s="26">
        <f t="shared" si="7"/>
        <v>311.59384615384613</v>
      </c>
      <c r="BQ12" s="159">
        <v>8</v>
      </c>
      <c r="BR12" s="160">
        <f t="shared" si="261"/>
        <v>43.28230769230769</v>
      </c>
      <c r="BS12" s="161">
        <f t="shared" si="8"/>
        <v>-6.5088757396449703E-2</v>
      </c>
      <c r="BT12" s="161">
        <f t="shared" si="9"/>
        <v>0.28402366863905326</v>
      </c>
      <c r="BU12" s="161">
        <f t="shared" si="10"/>
        <v>0.78106508875739644</v>
      </c>
      <c r="BV12" s="26">
        <f t="shared" si="11"/>
        <v>229.72118343195268</v>
      </c>
      <c r="BX12" s="159">
        <v>8</v>
      </c>
      <c r="BY12" s="160">
        <f t="shared" si="262"/>
        <v>31.282307692307693</v>
      </c>
      <c r="BZ12" s="161">
        <f t="shared" si="12"/>
        <v>-6.5088757396449703E-2</v>
      </c>
      <c r="CA12" s="161">
        <f t="shared" si="13"/>
        <v>0.28402366863905321</v>
      </c>
      <c r="CB12" s="161">
        <f t="shared" si="14"/>
        <v>0.78106508875739644</v>
      </c>
      <c r="CC12" s="26">
        <f t="shared" si="15"/>
        <v>466.22414201183426</v>
      </c>
      <c r="CE12" s="159">
        <v>8</v>
      </c>
      <c r="CF12" s="160">
        <f t="shared" si="263"/>
        <v>27.227692307692305</v>
      </c>
      <c r="CG12" s="161">
        <f t="shared" si="16"/>
        <v>-6.5088757396449703E-2</v>
      </c>
      <c r="CH12" s="161">
        <f t="shared" si="17"/>
        <v>0.28402366863905326</v>
      </c>
      <c r="CI12" s="161">
        <f t="shared" si="18"/>
        <v>0.78106508875739644</v>
      </c>
      <c r="CJ12" s="26">
        <f t="shared" si="19"/>
        <v>543.86556213017752</v>
      </c>
      <c r="CL12" s="159">
        <v>8</v>
      </c>
      <c r="CM12" s="160">
        <f t="shared" si="264"/>
        <v>23.205384615384617</v>
      </c>
      <c r="CN12" s="161">
        <f t="shared" si="20"/>
        <v>-6.5088757396449703E-2</v>
      </c>
      <c r="CO12" s="161">
        <f t="shared" si="21"/>
        <v>0.28402366863905326</v>
      </c>
      <c r="CP12" s="161">
        <f t="shared" si="22"/>
        <v>0.78106508875739633</v>
      </c>
      <c r="CQ12" s="26">
        <f t="shared" si="23"/>
        <v>613.96331360946738</v>
      </c>
      <c r="CS12" s="159">
        <v>8</v>
      </c>
      <c r="CT12" s="160">
        <f t="shared" si="265"/>
        <v>19.153846153846153</v>
      </c>
      <c r="CU12" s="161">
        <f t="shared" si="24"/>
        <v>-6.5088757396449703E-2</v>
      </c>
      <c r="CV12" s="161">
        <f t="shared" si="25"/>
        <v>0.28402366863905321</v>
      </c>
      <c r="CW12" s="161">
        <f t="shared" si="26"/>
        <v>0.78106508875739633</v>
      </c>
      <c r="CX12" s="26">
        <f t="shared" si="27"/>
        <v>683.43692307692299</v>
      </c>
      <c r="CZ12" s="159">
        <v>8</v>
      </c>
      <c r="DA12" s="160">
        <f t="shared" si="266"/>
        <v>-26.025384615384613</v>
      </c>
      <c r="DB12" s="161">
        <f t="shared" si="28"/>
        <v>-6.5088757396449703E-2</v>
      </c>
      <c r="DC12" s="161">
        <f t="shared" si="29"/>
        <v>0.28402366863905326</v>
      </c>
      <c r="DD12" s="161">
        <f t="shared" si="30"/>
        <v>0.78106508875739644</v>
      </c>
      <c r="DE12" s="26">
        <f t="shared" si="31"/>
        <v>306.57230769230767</v>
      </c>
      <c r="DG12" s="159">
        <v>8</v>
      </c>
      <c r="DH12" s="160">
        <f t="shared" si="267"/>
        <v>-21.143846153846155</v>
      </c>
      <c r="DI12" s="161">
        <f t="shared" si="32"/>
        <v>-6.5088757396449703E-2</v>
      </c>
      <c r="DJ12" s="161">
        <f t="shared" si="33"/>
        <v>0.28402366863905332</v>
      </c>
      <c r="DK12" s="161">
        <f t="shared" si="34"/>
        <v>0.78106508875739644</v>
      </c>
      <c r="DL12" s="26">
        <f t="shared" si="35"/>
        <v>233.26863905325445</v>
      </c>
      <c r="DM12" s="34"/>
      <c r="DN12" s="159">
        <v>8</v>
      </c>
      <c r="DO12" s="160">
        <f t="shared" si="268"/>
        <v>-16.195384615384615</v>
      </c>
      <c r="DP12" s="161">
        <f t="shared" si="36"/>
        <v>-6.5088757396449703E-2</v>
      </c>
      <c r="DQ12" s="161">
        <f t="shared" si="37"/>
        <v>0.28402366863905321</v>
      </c>
      <c r="DR12" s="161">
        <f t="shared" si="38"/>
        <v>0.78106508875739644</v>
      </c>
      <c r="DS12" s="26">
        <f t="shared" si="39"/>
        <v>155.55976331360947</v>
      </c>
      <c r="DT12" s="34"/>
      <c r="DU12" s="159">
        <v>8</v>
      </c>
      <c r="DV12" s="160">
        <f t="shared" si="269"/>
        <v>-30.08230769230769</v>
      </c>
      <c r="DW12" s="161">
        <f t="shared" si="40"/>
        <v>-6.5088757396449703E-2</v>
      </c>
      <c r="DX12" s="161">
        <f t="shared" si="41"/>
        <v>0.28402366863905326</v>
      </c>
      <c r="DY12" s="161">
        <f t="shared" si="42"/>
        <v>0.78106508875739644</v>
      </c>
      <c r="DZ12" s="26">
        <f t="shared" si="43"/>
        <v>383.30343195266272</v>
      </c>
      <c r="EA12" s="34"/>
      <c r="EB12" s="159">
        <v>8</v>
      </c>
      <c r="EC12" s="160">
        <f t="shared" si="270"/>
        <v>-34.10230769230769</v>
      </c>
      <c r="ED12" s="161">
        <f t="shared" si="44"/>
        <v>-6.5088757396449703E-2</v>
      </c>
      <c r="EE12" s="161">
        <f t="shared" si="45"/>
        <v>0.28402366863905321</v>
      </c>
      <c r="EF12" s="161">
        <f t="shared" si="46"/>
        <v>0.78106508875739644</v>
      </c>
      <c r="EG12" s="26">
        <f t="shared" si="47"/>
        <v>474.54674556213018</v>
      </c>
      <c r="EH12" s="34"/>
      <c r="EI12" s="159">
        <v>8</v>
      </c>
      <c r="EJ12" s="160">
        <f t="shared" si="271"/>
        <v>-38.123076923076923</v>
      </c>
      <c r="EK12" s="161">
        <f t="shared" si="48"/>
        <v>-6.5088757396449703E-2</v>
      </c>
      <c r="EL12" s="161">
        <f t="shared" si="49"/>
        <v>0.28402366863905321</v>
      </c>
      <c r="EM12" s="161">
        <f t="shared" si="50"/>
        <v>0.78106508875739644</v>
      </c>
      <c r="EN12" s="26">
        <f t="shared" si="51"/>
        <v>545.02508875739647</v>
      </c>
      <c r="EP12" s="159">
        <v>8</v>
      </c>
      <c r="EQ12" s="160">
        <f t="shared" si="52"/>
        <v>-42.160000000000004</v>
      </c>
      <c r="ER12" s="161">
        <f t="shared" si="53"/>
        <v>-6.5088757396449703E-2</v>
      </c>
      <c r="ES12" s="161">
        <f t="shared" si="54"/>
        <v>0.28402366863905321</v>
      </c>
      <c r="ET12" s="161">
        <f t="shared" si="55"/>
        <v>0.78106508875739644</v>
      </c>
      <c r="EU12" s="26">
        <f t="shared" si="56"/>
        <v>614.94745562130174</v>
      </c>
      <c r="EW12" s="159">
        <v>8</v>
      </c>
      <c r="EX12" s="160">
        <f t="shared" si="57"/>
        <v>-26.025384615384613</v>
      </c>
      <c r="EY12" s="161">
        <f t="shared" si="58"/>
        <v>-6.5088757396449703E-2</v>
      </c>
      <c r="EZ12" s="161">
        <f t="shared" si="59"/>
        <v>0.28402366863905326</v>
      </c>
      <c r="FA12" s="161">
        <f t="shared" si="60"/>
        <v>0.78106508875739644</v>
      </c>
      <c r="FB12" s="26">
        <f t="shared" si="61"/>
        <v>-692.79337278106505</v>
      </c>
      <c r="FD12" s="159">
        <v>8</v>
      </c>
      <c r="FE12" s="160">
        <f t="shared" si="62"/>
        <v>-21.143846153846155</v>
      </c>
      <c r="FF12" s="161">
        <f t="shared" si="63"/>
        <v>-6.5088757396449703E-2</v>
      </c>
      <c r="FG12" s="161">
        <f t="shared" si="64"/>
        <v>0.28402366863905332</v>
      </c>
      <c r="FH12" s="161">
        <f t="shared" si="65"/>
        <v>0.78106508875739644</v>
      </c>
      <c r="FI12" s="26">
        <f t="shared" si="66"/>
        <v>-744.86343195266284</v>
      </c>
      <c r="FK12" s="159">
        <v>8</v>
      </c>
      <c r="FL12" s="160">
        <f t="shared" si="67"/>
        <v>-19.14</v>
      </c>
      <c r="FM12" s="161">
        <f t="shared" si="68"/>
        <v>-7.43801652892562E-2</v>
      </c>
      <c r="FN12" s="161">
        <f t="shared" si="69"/>
        <v>0.33057851239669417</v>
      </c>
      <c r="FO12" s="161">
        <f t="shared" si="70"/>
        <v>0.74380165289256184</v>
      </c>
      <c r="FP12" s="26">
        <f t="shared" si="71"/>
        <v>-786.74380165289244</v>
      </c>
      <c r="FR12" s="159">
        <v>8</v>
      </c>
      <c r="FS12" s="160">
        <f t="shared" si="72"/>
        <v>-30.08230769230769</v>
      </c>
      <c r="FT12" s="161">
        <f t="shared" si="73"/>
        <v>-6.5088757396449703E-2</v>
      </c>
      <c r="FU12" s="161">
        <f t="shared" si="74"/>
        <v>0.28402366863905326</v>
      </c>
      <c r="FV12" s="161">
        <f t="shared" si="75"/>
        <v>0.78106508875739644</v>
      </c>
      <c r="FW12" s="26">
        <f t="shared" si="76"/>
        <v>-576.60213017751482</v>
      </c>
      <c r="FY12" s="159">
        <v>8</v>
      </c>
      <c r="FZ12" s="160">
        <f t="shared" si="77"/>
        <v>-34.10230769230769</v>
      </c>
      <c r="GA12" s="161">
        <f t="shared" si="78"/>
        <v>-6.5088757396449703E-2</v>
      </c>
      <c r="GB12" s="161">
        <f t="shared" si="79"/>
        <v>0.28402366863905321</v>
      </c>
      <c r="GC12" s="161">
        <f t="shared" si="80"/>
        <v>0.78106508875739644</v>
      </c>
      <c r="GD12" s="26">
        <f t="shared" si="81"/>
        <v>-473.71313609467455</v>
      </c>
      <c r="GF12" s="159">
        <v>8</v>
      </c>
      <c r="GG12" s="160">
        <f t="shared" si="82"/>
        <v>-38.123076923076923</v>
      </c>
      <c r="GH12" s="161">
        <f t="shared" si="83"/>
        <v>-6.5088757396449703E-2</v>
      </c>
      <c r="GI12" s="161">
        <f t="shared" si="84"/>
        <v>0.28402366863905321</v>
      </c>
      <c r="GJ12" s="161">
        <f t="shared" si="85"/>
        <v>0.78106508875739644</v>
      </c>
      <c r="GK12" s="26">
        <f t="shared" si="86"/>
        <v>-371.95384615384609</v>
      </c>
      <c r="GM12" s="159">
        <v>8</v>
      </c>
      <c r="GN12" s="160">
        <f t="shared" si="87"/>
        <v>-42.160000000000004</v>
      </c>
      <c r="GO12" s="161">
        <f t="shared" si="88"/>
        <v>-6.5088757396449703E-2</v>
      </c>
      <c r="GP12" s="161">
        <f t="shared" si="89"/>
        <v>0.28402366863905321</v>
      </c>
      <c r="GQ12" s="161">
        <f t="shared" si="90"/>
        <v>0.78106508875739644</v>
      </c>
      <c r="GR12" s="26">
        <f t="shared" si="91"/>
        <v>-269.75502958579875</v>
      </c>
      <c r="GT12" s="159">
        <v>8</v>
      </c>
      <c r="GU12" s="160">
        <v>35.270000000000003</v>
      </c>
      <c r="GV12" s="275"/>
      <c r="GW12" s="276"/>
      <c r="GX12" s="277"/>
      <c r="GY12" s="26">
        <v>-577.39</v>
      </c>
      <c r="HA12" s="159">
        <v>8</v>
      </c>
      <c r="HB12" s="160">
        <f t="shared" si="92"/>
        <v>39.263076923076923</v>
      </c>
      <c r="HC12" s="161">
        <f t="shared" si="93"/>
        <v>-6.5088757396449703E-2</v>
      </c>
      <c r="HD12" s="161">
        <f t="shared" si="94"/>
        <v>0.28402366863905326</v>
      </c>
      <c r="HE12" s="161">
        <f t="shared" si="95"/>
        <v>0.78106508875739644</v>
      </c>
      <c r="HF12" s="26">
        <f t="shared" si="96"/>
        <v>-641.49869822485209</v>
      </c>
      <c r="HH12" s="159">
        <v>8</v>
      </c>
      <c r="HI12" s="160">
        <f t="shared" si="97"/>
        <v>43.28230769230769</v>
      </c>
      <c r="HJ12" s="161">
        <f t="shared" si="98"/>
        <v>-6.5088757396449703E-2</v>
      </c>
      <c r="HK12" s="161">
        <f t="shared" si="99"/>
        <v>0.28402366863905326</v>
      </c>
      <c r="HL12" s="161">
        <f t="shared" si="100"/>
        <v>0.78106508875739644</v>
      </c>
      <c r="HM12" s="26">
        <f t="shared" si="101"/>
        <v>-705.40118343195263</v>
      </c>
      <c r="HO12" s="159">
        <v>8</v>
      </c>
      <c r="HP12" s="160">
        <f t="shared" si="102"/>
        <v>31.282307692307693</v>
      </c>
      <c r="HQ12" s="161">
        <f t="shared" si="103"/>
        <v>-6.5088757396449703E-2</v>
      </c>
      <c r="HR12" s="161">
        <f t="shared" si="104"/>
        <v>0.28402366863905321</v>
      </c>
      <c r="HS12" s="161">
        <f t="shared" si="105"/>
        <v>0.78106508875739644</v>
      </c>
      <c r="HT12" s="26">
        <f t="shared" si="106"/>
        <v>-474.82792899408281</v>
      </c>
      <c r="HV12" s="159">
        <v>8</v>
      </c>
      <c r="HW12" s="160">
        <f t="shared" si="107"/>
        <v>27.227692307692305</v>
      </c>
      <c r="HX12" s="161">
        <f t="shared" si="108"/>
        <v>-6.5088757396449703E-2</v>
      </c>
      <c r="HY12" s="161">
        <f t="shared" si="109"/>
        <v>0.28402366863905326</v>
      </c>
      <c r="HZ12" s="161">
        <f t="shared" si="110"/>
        <v>0.78106508875739644</v>
      </c>
      <c r="IA12" s="26">
        <f t="shared" si="111"/>
        <v>-371.59242603550297</v>
      </c>
      <c r="IC12" s="159">
        <v>8</v>
      </c>
      <c r="ID12" s="160">
        <v>23.21</v>
      </c>
      <c r="IE12" s="275"/>
      <c r="IF12" s="276"/>
      <c r="IG12" s="277"/>
      <c r="IH12" s="26">
        <v>-277.5</v>
      </c>
      <c r="IJ12" s="159">
        <v>8</v>
      </c>
      <c r="IK12" s="160">
        <f t="shared" si="112"/>
        <v>19.153846153846153</v>
      </c>
      <c r="IL12" s="161">
        <f t="shared" si="113"/>
        <v>-6.5088757396449703E-2</v>
      </c>
      <c r="IM12" s="161">
        <f t="shared" si="114"/>
        <v>0.28402366863905321</v>
      </c>
      <c r="IN12" s="161">
        <f t="shared" si="115"/>
        <v>0.78106508875739633</v>
      </c>
      <c r="IO12" s="26">
        <f t="shared" si="116"/>
        <v>-183.30390532544376</v>
      </c>
      <c r="IQ12" s="159">
        <v>8</v>
      </c>
      <c r="IR12" s="160">
        <f t="shared" si="117"/>
        <v>47.519999999999996</v>
      </c>
      <c r="IS12" s="161">
        <f t="shared" si="118"/>
        <v>-6.5088757396449703E-2</v>
      </c>
      <c r="IT12" s="161">
        <f t="shared" si="119"/>
        <v>0.28402366863905326</v>
      </c>
      <c r="IU12" s="161">
        <f t="shared" si="120"/>
        <v>0.78106508875739644</v>
      </c>
      <c r="IV12" s="26">
        <f t="shared" si="121"/>
        <v>503.90911242603551</v>
      </c>
      <c r="IX12" s="159">
        <v>8</v>
      </c>
      <c r="IY12" s="160">
        <f t="shared" si="122"/>
        <v>51.272307692307692</v>
      </c>
      <c r="IZ12" s="161">
        <f t="shared" si="123"/>
        <v>-6.5088757396449717E-2</v>
      </c>
      <c r="JA12" s="161">
        <f t="shared" si="124"/>
        <v>0.28402366863905326</v>
      </c>
      <c r="JB12" s="161">
        <f t="shared" si="125"/>
        <v>0.78106508875739655</v>
      </c>
      <c r="JC12" s="26">
        <f t="shared" si="126"/>
        <v>433.67147928994086</v>
      </c>
      <c r="JE12" s="159">
        <v>8</v>
      </c>
      <c r="JF12" s="160">
        <f t="shared" si="127"/>
        <v>54.983076923076922</v>
      </c>
      <c r="JG12" s="161">
        <f t="shared" si="128"/>
        <v>-6.5088757396449717E-2</v>
      </c>
      <c r="JH12" s="161">
        <f t="shared" si="129"/>
        <v>0.28402366863905326</v>
      </c>
      <c r="JI12" s="161">
        <f t="shared" si="130"/>
        <v>0.78106508875739655</v>
      </c>
      <c r="JJ12" s="26">
        <f t="shared" si="131"/>
        <v>361.10059171597641</v>
      </c>
      <c r="JL12" s="159">
        <v>8</v>
      </c>
      <c r="JM12" s="160">
        <f t="shared" si="132"/>
        <v>43.615384615384613</v>
      </c>
      <c r="JN12" s="161">
        <f t="shared" si="133"/>
        <v>-6.5088757396449703E-2</v>
      </c>
      <c r="JO12" s="161">
        <f t="shared" si="134"/>
        <v>0.28402366863905326</v>
      </c>
      <c r="JP12" s="161">
        <f t="shared" si="135"/>
        <v>0.78106508875739644</v>
      </c>
      <c r="JQ12" s="26">
        <f t="shared" si="136"/>
        <v>571.3789349112426</v>
      </c>
      <c r="JS12" s="159">
        <v>8</v>
      </c>
      <c r="JT12" s="160">
        <f t="shared" si="137"/>
        <v>39.78</v>
      </c>
      <c r="JU12" s="161">
        <f t="shared" si="138"/>
        <v>-6.5088757396449703E-2</v>
      </c>
      <c r="JV12" s="161">
        <f t="shared" si="139"/>
        <v>0.28402366863905326</v>
      </c>
      <c r="JW12" s="161">
        <f t="shared" si="140"/>
        <v>0.78106508875739644</v>
      </c>
      <c r="JX12" s="26">
        <f t="shared" si="141"/>
        <v>639.80023668639058</v>
      </c>
      <c r="JZ12" s="159">
        <v>8</v>
      </c>
      <c r="KA12" s="160">
        <f t="shared" si="142"/>
        <v>36</v>
      </c>
      <c r="KB12" s="161">
        <f t="shared" si="143"/>
        <v>-6.5088757396449703E-2</v>
      </c>
      <c r="KC12" s="161">
        <f t="shared" si="144"/>
        <v>0.28402366863905326</v>
      </c>
      <c r="KD12" s="161">
        <f t="shared" si="145"/>
        <v>0.78106508875739644</v>
      </c>
      <c r="KE12" s="26">
        <f t="shared" si="146"/>
        <v>706.9143195266272</v>
      </c>
      <c r="KG12" s="159">
        <v>8</v>
      </c>
      <c r="KH12" s="160">
        <f t="shared" si="147"/>
        <v>31.466153846153848</v>
      </c>
      <c r="KI12" s="161">
        <f t="shared" si="148"/>
        <v>-6.5088757396449703E-2</v>
      </c>
      <c r="KJ12" s="161">
        <f t="shared" si="149"/>
        <v>0.28402366863905326</v>
      </c>
      <c r="KK12" s="161">
        <f t="shared" si="150"/>
        <v>0.78106508875739633</v>
      </c>
      <c r="KL12" s="26">
        <f t="shared" si="151"/>
        <v>745.01538461538439</v>
      </c>
      <c r="KN12" s="159">
        <v>8</v>
      </c>
      <c r="KO12" s="160">
        <f t="shared" si="152"/>
        <v>-29.949230769230766</v>
      </c>
      <c r="KP12" s="161">
        <f t="shared" si="153"/>
        <v>-6.5088757396449703E-2</v>
      </c>
      <c r="KQ12" s="161">
        <f t="shared" si="154"/>
        <v>0.28402366863905326</v>
      </c>
      <c r="KR12" s="161">
        <f t="shared" si="155"/>
        <v>0.78106508875739644</v>
      </c>
      <c r="KS12" s="26">
        <f t="shared" si="156"/>
        <v>419.1905325443787</v>
      </c>
      <c r="KU12" s="159">
        <v>8</v>
      </c>
      <c r="KV12" s="160">
        <f t="shared" si="157"/>
        <v>-21.323076923076922</v>
      </c>
      <c r="KW12" s="161">
        <f t="shared" si="158"/>
        <v>-6.508875739644969E-2</v>
      </c>
      <c r="KX12" s="161">
        <f t="shared" si="159"/>
        <v>0.28402366863905326</v>
      </c>
      <c r="KY12" s="161">
        <f t="shared" si="160"/>
        <v>0.78106508875739644</v>
      </c>
      <c r="KZ12" s="26">
        <f t="shared" si="161"/>
        <v>355.46840236686387</v>
      </c>
      <c r="LB12" s="159">
        <v>8</v>
      </c>
      <c r="LC12" s="160">
        <f t="shared" si="162"/>
        <v>-13.084615384615384</v>
      </c>
      <c r="LD12" s="161">
        <f t="shared" si="163"/>
        <v>-6.5088757396449703E-2</v>
      </c>
      <c r="LE12" s="161">
        <f t="shared" si="164"/>
        <v>0.28402366863905326</v>
      </c>
      <c r="LF12" s="161">
        <f t="shared" si="165"/>
        <v>0.78106508875739644</v>
      </c>
      <c r="LG12" s="26">
        <f t="shared" si="166"/>
        <v>288.22579881656804</v>
      </c>
      <c r="LI12" s="159">
        <v>8</v>
      </c>
      <c r="LJ12" s="160">
        <f t="shared" si="167"/>
        <v>-38.523846153846151</v>
      </c>
      <c r="LK12" s="161">
        <f t="shared" si="168"/>
        <v>-6.508875739644969E-2</v>
      </c>
      <c r="LL12" s="161">
        <f t="shared" si="169"/>
        <v>0.28402366863905321</v>
      </c>
      <c r="LM12" s="161">
        <f t="shared" si="170"/>
        <v>0.78106508875739655</v>
      </c>
      <c r="LN12" s="26">
        <f t="shared" si="171"/>
        <v>473.39928994082845</v>
      </c>
      <c r="LP12" s="159">
        <v>8</v>
      </c>
      <c r="LQ12" s="160">
        <f t="shared" si="172"/>
        <v>-47.123846153846152</v>
      </c>
      <c r="LR12" s="161">
        <f t="shared" si="173"/>
        <v>-6.5088757396449703E-2</v>
      </c>
      <c r="LS12" s="161">
        <f t="shared" si="174"/>
        <v>0.28402366863905326</v>
      </c>
      <c r="LT12" s="161">
        <f t="shared" si="175"/>
        <v>0.78106508875739655</v>
      </c>
      <c r="LU12" s="26">
        <f t="shared" si="176"/>
        <v>543.10437869822499</v>
      </c>
      <c r="LW12" s="159">
        <v>8</v>
      </c>
      <c r="LX12" s="160">
        <f t="shared" si="177"/>
        <v>-50.96769230769231</v>
      </c>
      <c r="LY12" s="161">
        <f t="shared" si="178"/>
        <v>-6.5088757396449703E-2</v>
      </c>
      <c r="LZ12" s="161">
        <f t="shared" si="179"/>
        <v>0.28402366863905326</v>
      </c>
      <c r="MA12" s="161">
        <f t="shared" si="180"/>
        <v>0.78106508875739644</v>
      </c>
      <c r="MB12" s="26">
        <f t="shared" si="181"/>
        <v>612.5843786982249</v>
      </c>
      <c r="MD12" s="159">
        <v>8</v>
      </c>
      <c r="ME12" s="160">
        <f t="shared" si="182"/>
        <v>-54.773846153846151</v>
      </c>
      <c r="MF12" s="161">
        <f t="shared" si="183"/>
        <v>-6.5088757396449703E-2</v>
      </c>
      <c r="MG12" s="161">
        <f t="shared" si="184"/>
        <v>0.28402366863905326</v>
      </c>
      <c r="MH12" s="161">
        <f t="shared" si="185"/>
        <v>0.78106508875739633</v>
      </c>
      <c r="MI12" s="26">
        <f t="shared" si="186"/>
        <v>680.88568047337264</v>
      </c>
      <c r="MK12" s="159">
        <v>8</v>
      </c>
      <c r="ML12" s="160">
        <f t="shared" si="187"/>
        <v>-29.949230769230766</v>
      </c>
      <c r="MM12" s="161">
        <f t="shared" si="188"/>
        <v>-6.5088757396449703E-2</v>
      </c>
      <c r="MN12" s="161">
        <f t="shared" si="189"/>
        <v>0.28402366863905326</v>
      </c>
      <c r="MO12" s="161">
        <f t="shared" si="190"/>
        <v>0.78106508875739644</v>
      </c>
      <c r="MP12" s="26">
        <f t="shared" si="191"/>
        <v>-814.76094674556214</v>
      </c>
      <c r="MR12" s="159">
        <v>8</v>
      </c>
      <c r="MS12" s="160">
        <f t="shared" si="192"/>
        <v>-21.323076923076922</v>
      </c>
      <c r="MT12" s="161">
        <f t="shared" si="193"/>
        <v>-6.508875739644969E-2</v>
      </c>
      <c r="MU12" s="161">
        <f t="shared" si="194"/>
        <v>0.28402366863905326</v>
      </c>
      <c r="MV12" s="161">
        <f t="shared" si="195"/>
        <v>0.78106508875739644</v>
      </c>
      <c r="MW12" s="26">
        <f t="shared" si="196"/>
        <v>-913.22343195266262</v>
      </c>
      <c r="MY12" s="159">
        <v>8</v>
      </c>
      <c r="MZ12" s="160">
        <f t="shared" si="197"/>
        <v>-13.084615384615384</v>
      </c>
      <c r="NA12" s="161">
        <f t="shared" si="198"/>
        <v>-6.5088757396449703E-2</v>
      </c>
      <c r="NB12" s="161">
        <f t="shared" si="199"/>
        <v>0.28402366863905326</v>
      </c>
      <c r="NC12" s="161">
        <f t="shared" si="200"/>
        <v>0.78106508875739644</v>
      </c>
      <c r="ND12" s="26">
        <f t="shared" si="201"/>
        <v>-1011.1775147928995</v>
      </c>
      <c r="NF12" s="159">
        <v>8</v>
      </c>
      <c r="NG12" s="160">
        <f t="shared" si="202"/>
        <v>-38.523846153846151</v>
      </c>
      <c r="NH12" s="161">
        <f t="shared" si="203"/>
        <v>-6.508875739644969E-2</v>
      </c>
      <c r="NI12" s="161">
        <f t="shared" si="204"/>
        <v>0.28402366863905321</v>
      </c>
      <c r="NJ12" s="161">
        <f t="shared" si="205"/>
        <v>0.78106508875739655</v>
      </c>
      <c r="NK12" s="26">
        <f t="shared" si="206"/>
        <v>-717.22011834319528</v>
      </c>
      <c r="NM12" s="159">
        <v>8</v>
      </c>
      <c r="NN12" s="160">
        <f t="shared" si="207"/>
        <v>-47.123846153846152</v>
      </c>
      <c r="NO12" s="161">
        <f t="shared" si="208"/>
        <v>-6.5088757396449703E-2</v>
      </c>
      <c r="NP12" s="161">
        <f t="shared" si="209"/>
        <v>0.28402366863905326</v>
      </c>
      <c r="NQ12" s="161">
        <f t="shared" si="210"/>
        <v>0.78106508875739655</v>
      </c>
      <c r="NR12" s="26">
        <f t="shared" si="211"/>
        <v>-615.73704142011843</v>
      </c>
      <c r="NT12" s="159">
        <v>8</v>
      </c>
      <c r="NU12" s="160">
        <f t="shared" si="212"/>
        <v>-50.96769230769231</v>
      </c>
      <c r="NV12" s="161">
        <f t="shared" si="213"/>
        <v>-6.5088757396449703E-2</v>
      </c>
      <c r="NW12" s="161">
        <f t="shared" si="214"/>
        <v>0.28402366863905326</v>
      </c>
      <c r="NX12" s="161">
        <f t="shared" si="215"/>
        <v>0.78106508875739644</v>
      </c>
      <c r="NY12" s="26">
        <f t="shared" si="216"/>
        <v>-508.82769230769225</v>
      </c>
      <c r="OA12" s="159">
        <v>8</v>
      </c>
      <c r="OB12" s="160">
        <f t="shared" si="217"/>
        <v>-54.773846153846151</v>
      </c>
      <c r="OC12" s="161">
        <f t="shared" si="218"/>
        <v>-6.5088757396449703E-2</v>
      </c>
      <c r="OD12" s="161">
        <f t="shared" si="219"/>
        <v>0.28402366863905326</v>
      </c>
      <c r="OE12" s="161">
        <f t="shared" si="220"/>
        <v>0.78106508875739633</v>
      </c>
      <c r="OF12" s="26">
        <f t="shared" si="221"/>
        <v>-402.74982248520701</v>
      </c>
      <c r="OH12" s="159">
        <v>8</v>
      </c>
      <c r="OI12" s="160">
        <f t="shared" si="222"/>
        <v>47.519999999999996</v>
      </c>
      <c r="OJ12" s="161">
        <f t="shared" si="223"/>
        <v>-6.5088757396449703E-2</v>
      </c>
      <c r="OK12" s="161">
        <f t="shared" si="224"/>
        <v>0.28402366863905326</v>
      </c>
      <c r="OL12" s="161">
        <f t="shared" si="225"/>
        <v>0.78106508875739644</v>
      </c>
      <c r="OM12" s="26">
        <f t="shared" si="226"/>
        <v>-695.45112426035507</v>
      </c>
      <c r="OO12" s="159">
        <v>8</v>
      </c>
      <c r="OP12" s="160">
        <f t="shared" si="227"/>
        <v>51.272307692307692</v>
      </c>
      <c r="OQ12" s="161">
        <f t="shared" si="228"/>
        <v>-6.5088757396449717E-2</v>
      </c>
      <c r="OR12" s="161">
        <f t="shared" si="229"/>
        <v>0.28402366863905326</v>
      </c>
      <c r="OS12" s="161">
        <f t="shared" si="230"/>
        <v>0.78106508875739655</v>
      </c>
      <c r="OT12" s="26">
        <f t="shared" si="231"/>
        <v>-798.95218934911247</v>
      </c>
      <c r="OV12" s="159">
        <v>8</v>
      </c>
      <c r="OW12" s="160">
        <f t="shared" si="232"/>
        <v>54.983076923076922</v>
      </c>
      <c r="OX12" s="161">
        <f t="shared" si="233"/>
        <v>-6.5088757396449717E-2</v>
      </c>
      <c r="OY12" s="161">
        <f t="shared" si="234"/>
        <v>0.28402366863905326</v>
      </c>
      <c r="OZ12" s="161">
        <f t="shared" si="235"/>
        <v>0.78106508875739655</v>
      </c>
      <c r="PA12" s="26">
        <f t="shared" si="236"/>
        <v>-902.72023668639065</v>
      </c>
      <c r="PC12" s="159">
        <v>8</v>
      </c>
      <c r="PD12" s="160">
        <f t="shared" si="237"/>
        <v>43.615384615384613</v>
      </c>
      <c r="PE12" s="161">
        <f t="shared" si="238"/>
        <v>-6.5088757396449703E-2</v>
      </c>
      <c r="PF12" s="161">
        <f t="shared" si="239"/>
        <v>0.28402366863905326</v>
      </c>
      <c r="PG12" s="161">
        <f t="shared" si="240"/>
        <v>0.78106508875739644</v>
      </c>
      <c r="PH12" s="26">
        <f t="shared" si="241"/>
        <v>-587.98366863905323</v>
      </c>
      <c r="PJ12" s="159">
        <v>8</v>
      </c>
      <c r="PK12" s="160">
        <f t="shared" si="242"/>
        <v>39.78</v>
      </c>
      <c r="PL12" s="161">
        <f t="shared" si="243"/>
        <v>-6.5088757396449703E-2</v>
      </c>
      <c r="PM12" s="161">
        <f t="shared" si="244"/>
        <v>0.28402366863905326</v>
      </c>
      <c r="PN12" s="161">
        <f t="shared" si="245"/>
        <v>0.78106508875739644</v>
      </c>
      <c r="PO12" s="26">
        <f t="shared" si="246"/>
        <v>-485.61443786982244</v>
      </c>
      <c r="PQ12" s="159">
        <v>8</v>
      </c>
      <c r="PR12" s="160">
        <f t="shared" si="247"/>
        <v>36</v>
      </c>
      <c r="PS12" s="161">
        <f t="shared" si="248"/>
        <v>-6.5088757396449703E-2</v>
      </c>
      <c r="PT12" s="161">
        <f t="shared" si="249"/>
        <v>0.28402366863905326</v>
      </c>
      <c r="PU12" s="161">
        <f t="shared" si="250"/>
        <v>0.78106508875739644</v>
      </c>
      <c r="PV12" s="26">
        <f t="shared" si="251"/>
        <v>-378.84426035502952</v>
      </c>
      <c r="PX12" s="159">
        <v>8</v>
      </c>
      <c r="PY12" s="160">
        <f t="shared" si="252"/>
        <v>31.466153846153848</v>
      </c>
      <c r="PZ12" s="161">
        <f t="shared" si="253"/>
        <v>-6.5088757396449703E-2</v>
      </c>
      <c r="QA12" s="161">
        <f t="shared" si="254"/>
        <v>0.28402366863905326</v>
      </c>
      <c r="QB12" s="161">
        <f t="shared" si="255"/>
        <v>0.78106508875739633</v>
      </c>
      <c r="QC12" s="26">
        <f t="shared" si="256"/>
        <v>-273.56165680473367</v>
      </c>
      <c r="QE12" s="159">
        <v>2</v>
      </c>
      <c r="QF12" s="162">
        <v>1</v>
      </c>
      <c r="QG12" s="309" t="s">
        <v>17</v>
      </c>
      <c r="QH12" s="12">
        <v>180</v>
      </c>
      <c r="QI12" s="161">
        <f>(($F$13-$Z$7)*($F$13-$AD$7))/(($V$7-$Z$7)*($V$7-$AD$7))</f>
        <v>0</v>
      </c>
      <c r="QJ12" s="161">
        <f>(($F$13-$V$7)*($F$13-$AD$7))/(($Z$7-$V$7)*($Z$7-$AD$7))</f>
        <v>0</v>
      </c>
      <c r="QK12" s="161">
        <f>(($F$13-$V$7)*($F$13-$Z$7))/(($AD$7-$V$7)*($AD$7-$Z$7))</f>
        <v>1</v>
      </c>
      <c r="QL12" s="92">
        <f>QI12*$X$7+QJ12*$AB$7+QK12*$AF$7</f>
        <v>162.80000000000001</v>
      </c>
      <c r="QM12" s="16">
        <f>$V$7</f>
        <v>562.66999999999996</v>
      </c>
      <c r="QN12" s="16">
        <f>$AF$7</f>
        <v>162.80000000000001</v>
      </c>
      <c r="QO12" s="167">
        <f t="shared" si="257"/>
        <v>0</v>
      </c>
      <c r="QP12" s="34"/>
      <c r="QQ12" s="159">
        <v>2</v>
      </c>
      <c r="QR12" s="162">
        <v>1</v>
      </c>
      <c r="QS12" s="309" t="s">
        <v>17</v>
      </c>
      <c r="QT12" s="12">
        <v>180</v>
      </c>
      <c r="QU12" s="161">
        <f>(($F$13-$AT$7)*($F$13-$AX$7))/(($AP$7-$AT$7)*($AP$7-$AX$7))</f>
        <v>0</v>
      </c>
      <c r="QV12" s="161">
        <f>(($F$13-$AP$7)*($F$13-$AX$7))/(($AT$7-$AP$7)*($AT$7-$AX$7))</f>
        <v>0</v>
      </c>
      <c r="QW12" s="161">
        <f>(($F$13-$AP$7)*($F$13-$AT$7))/(($AX$7-$AP$7)*($AX$7-$AT$7))</f>
        <v>1</v>
      </c>
      <c r="QX12" s="92">
        <f>QU12*$AR$7+QV12*$AV$7+QW12*$AZ$7</f>
        <v>59.41</v>
      </c>
      <c r="QY12" s="16">
        <f>$AP$7</f>
        <v>236.82</v>
      </c>
      <c r="QZ12" s="16">
        <f>$AZ$7</f>
        <v>59.41</v>
      </c>
      <c r="RA12" s="163">
        <f t="shared" si="258"/>
        <v>0</v>
      </c>
    </row>
    <row r="13" spans="1:473" ht="15" customHeight="1">
      <c r="B13" s="281">
        <v>2</v>
      </c>
      <c r="C13" s="312" t="s">
        <v>320</v>
      </c>
      <c r="D13" s="337" t="s">
        <v>321</v>
      </c>
      <c r="E13" s="3" t="s">
        <v>322</v>
      </c>
      <c r="F13" s="169"/>
      <c r="G13" s="175" t="s">
        <v>72</v>
      </c>
      <c r="H13" s="176">
        <v>2</v>
      </c>
      <c r="I13" s="177" t="str">
        <f xml:space="preserve"> IF(AND(F13&gt;0,F14&gt;0),1,(IF(AND(F13&lt;0,F14&gt;0),2,(IF(AND(F13&lt;0,F14&lt;0),3,(IF(AND(F13&gt;0,F14&lt;0),4,"-")))))))</f>
        <v>-</v>
      </c>
      <c r="J13" s="178" t="s">
        <v>318</v>
      </c>
      <c r="K13" s="177" t="str">
        <f>IF(OR(ISBLANK(F13),I13="-"),"-",(IF(OR(I13=1,I13=4), (IF(F13&lt;=(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,(IF(F13&g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)))</f>
        <v>-</v>
      </c>
      <c r="L13" s="179" t="str">
        <f>IF(OR(ISBLANK(F13),I13="-"),"-",(IF(OR(I13=1,I13=4), (IF(F13&lt;=(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,(IF(F13&g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)))</f>
        <v>-</v>
      </c>
      <c r="M13" s="315" t="str">
        <f>IF(OR(ISBLANK(F13),ISBLANK(F14),ISBLANK(F15)),"-", (IF(OR(J13="reprovado", K13="reprovado", L13="reprovado",J14="reprovado", K14="reprovado", L14="reprovado",J15="reprovado",K15="reprovado", L15="reprovado"),"reprovado","aprovado")))</f>
        <v>-</v>
      </c>
      <c r="O13" s="159">
        <v>9</v>
      </c>
      <c r="P13" s="164" t="s">
        <v>139</v>
      </c>
      <c r="Q13" s="164" t="s">
        <v>319</v>
      </c>
      <c r="R13" s="12">
        <v>120</v>
      </c>
      <c r="S13" s="164" t="s">
        <v>299</v>
      </c>
      <c r="T13" s="162">
        <v>0</v>
      </c>
      <c r="U13" s="8" t="s">
        <v>71</v>
      </c>
      <c r="V13" s="101">
        <f>Gooseneck!$M$27</f>
        <v>-274.87</v>
      </c>
      <c r="W13" s="111" t="s">
        <v>72</v>
      </c>
      <c r="X13" s="101">
        <v>0</v>
      </c>
      <c r="Y13" s="111" t="s">
        <v>72</v>
      </c>
      <c r="Z13" s="101">
        <f>Gooseneck!$M$30</f>
        <v>-137.435</v>
      </c>
      <c r="AA13" s="111" t="s">
        <v>72</v>
      </c>
      <c r="AB13" s="101">
        <f>Gooseneck!$O$30</f>
        <v>141.5</v>
      </c>
      <c r="AC13" s="111" t="s">
        <v>72</v>
      </c>
      <c r="AD13" s="101">
        <v>0</v>
      </c>
      <c r="AE13" s="111" t="s">
        <v>72</v>
      </c>
      <c r="AF13" s="101">
        <f>Gooseneck!$O$9</f>
        <v>247.2</v>
      </c>
      <c r="AG13" s="165" t="s">
        <v>72</v>
      </c>
      <c r="AH13" s="166"/>
      <c r="AI13" s="159">
        <v>9</v>
      </c>
      <c r="AJ13" s="164" t="s">
        <v>139</v>
      </c>
      <c r="AK13" s="164" t="s">
        <v>319</v>
      </c>
      <c r="AL13" s="12">
        <v>120</v>
      </c>
      <c r="AM13" s="164" t="s">
        <v>299</v>
      </c>
      <c r="AN13" s="162">
        <v>0</v>
      </c>
      <c r="AO13" s="8" t="s">
        <v>71</v>
      </c>
      <c r="AP13" s="101">
        <f>'Conector@5500 psi'!$M$27</f>
        <v>-54.65</v>
      </c>
      <c r="AQ13" s="111" t="s">
        <v>72</v>
      </c>
      <c r="AR13" s="101">
        <v>0</v>
      </c>
      <c r="AS13" s="111" t="s">
        <v>72</v>
      </c>
      <c r="AT13" s="101">
        <f>'Conector@5500 psi'!$M$30</f>
        <v>-27.324999999999999</v>
      </c>
      <c r="AU13" s="111" t="s">
        <v>72</v>
      </c>
      <c r="AV13" s="101">
        <f>'Conector@5500 psi'!$O$30</f>
        <v>89.11</v>
      </c>
      <c r="AW13" s="111" t="s">
        <v>72</v>
      </c>
      <c r="AX13" s="101">
        <v>0</v>
      </c>
      <c r="AY13" s="111" t="s">
        <v>72</v>
      </c>
      <c r="AZ13" s="101">
        <f>'Conector@5500 psi'!$O$9</f>
        <v>178.26</v>
      </c>
      <c r="BA13" s="165" t="s">
        <v>72</v>
      </c>
      <c r="BC13" s="159">
        <v>9</v>
      </c>
      <c r="BD13" s="160">
        <f t="shared" si="259"/>
        <v>38.208333333333336</v>
      </c>
      <c r="BE13" s="161">
        <f t="shared" si="0"/>
        <v>-6.9444444444444448E-2</v>
      </c>
      <c r="BF13" s="161">
        <f t="shared" si="1"/>
        <v>0.30555555555555558</v>
      </c>
      <c r="BG13" s="161">
        <f t="shared" si="2"/>
        <v>0.76388888888888884</v>
      </c>
      <c r="BH13" s="26">
        <f t="shared" si="3"/>
        <v>394.75944444444445</v>
      </c>
      <c r="BJ13" s="159">
        <v>9</v>
      </c>
      <c r="BK13" s="160">
        <f t="shared" si="260"/>
        <v>42.535000000000004</v>
      </c>
      <c r="BL13" s="161">
        <f t="shared" si="4"/>
        <v>-6.9444444444444448E-2</v>
      </c>
      <c r="BM13" s="161">
        <f t="shared" si="5"/>
        <v>0.30555555555555558</v>
      </c>
      <c r="BN13" s="161">
        <f t="shared" si="6"/>
        <v>0.76388888888888884</v>
      </c>
      <c r="BO13" s="26">
        <f t="shared" si="7"/>
        <v>316.33249999999998</v>
      </c>
      <c r="BQ13" s="159">
        <v>9</v>
      </c>
      <c r="BR13" s="160">
        <f t="shared" si="261"/>
        <v>46.889166666666661</v>
      </c>
      <c r="BS13" s="161">
        <f t="shared" si="8"/>
        <v>-6.9444444444444434E-2</v>
      </c>
      <c r="BT13" s="161">
        <f t="shared" si="9"/>
        <v>0.30555555555555547</v>
      </c>
      <c r="BU13" s="161">
        <f t="shared" si="10"/>
        <v>0.76388888888888884</v>
      </c>
      <c r="BV13" s="26">
        <f t="shared" si="11"/>
        <v>234.70027777777776</v>
      </c>
      <c r="BX13" s="159">
        <v>9</v>
      </c>
      <c r="BY13" s="160">
        <f t="shared" si="262"/>
        <v>33.889166666666668</v>
      </c>
      <c r="BZ13" s="161">
        <f t="shared" si="12"/>
        <v>-6.9444444444444434E-2</v>
      </c>
      <c r="CA13" s="161">
        <f t="shared" si="13"/>
        <v>0.30555555555555558</v>
      </c>
      <c r="CB13" s="161">
        <f t="shared" si="14"/>
        <v>0.76388888888888884</v>
      </c>
      <c r="CC13" s="26">
        <f t="shared" si="15"/>
        <v>470.85041666666666</v>
      </c>
      <c r="CE13" s="159">
        <v>9</v>
      </c>
      <c r="CF13" s="160">
        <f t="shared" si="263"/>
        <v>29.496666666666666</v>
      </c>
      <c r="CG13" s="161">
        <f t="shared" si="16"/>
        <v>-6.9444444444444448E-2</v>
      </c>
      <c r="CH13" s="161">
        <f t="shared" si="17"/>
        <v>0.30555555555555558</v>
      </c>
      <c r="CI13" s="161">
        <f t="shared" si="18"/>
        <v>0.76388888888888884</v>
      </c>
      <c r="CJ13" s="26">
        <f t="shared" si="19"/>
        <v>548.42944444444447</v>
      </c>
      <c r="CL13" s="159">
        <v>9</v>
      </c>
      <c r="CM13" s="160">
        <f t="shared" si="264"/>
        <v>25.139166666666668</v>
      </c>
      <c r="CN13" s="161">
        <f t="shared" si="20"/>
        <v>-6.9444444444444434E-2</v>
      </c>
      <c r="CO13" s="161">
        <f t="shared" si="21"/>
        <v>0.30555555555555558</v>
      </c>
      <c r="CP13" s="161">
        <f t="shared" si="22"/>
        <v>0.76388888888888895</v>
      </c>
      <c r="CQ13" s="26">
        <f t="shared" si="23"/>
        <v>618.03041666666672</v>
      </c>
      <c r="CS13" s="159">
        <v>9</v>
      </c>
      <c r="CT13" s="160">
        <f t="shared" si="265"/>
        <v>20.75</v>
      </c>
      <c r="CU13" s="161">
        <f t="shared" si="24"/>
        <v>-6.9444444444444448E-2</v>
      </c>
      <c r="CV13" s="161">
        <f t="shared" si="25"/>
        <v>0.30555555555555558</v>
      </c>
      <c r="CW13" s="161">
        <f t="shared" si="26"/>
        <v>0.76388888888888884</v>
      </c>
      <c r="CX13" s="26">
        <f t="shared" si="27"/>
        <v>687.01874999999995</v>
      </c>
      <c r="CZ13" s="159">
        <v>9</v>
      </c>
      <c r="DA13" s="160">
        <f t="shared" si="266"/>
        <v>-28.194166666666664</v>
      </c>
      <c r="DB13" s="161">
        <f t="shared" si="28"/>
        <v>-6.9444444444444448E-2</v>
      </c>
      <c r="DC13" s="161">
        <f t="shared" si="29"/>
        <v>0.30555555555555552</v>
      </c>
      <c r="DD13" s="161">
        <f t="shared" si="30"/>
        <v>0.76388888888888884</v>
      </c>
      <c r="DE13" s="26">
        <f t="shared" si="31"/>
        <v>304.9108333333333</v>
      </c>
      <c r="DG13" s="159">
        <v>9</v>
      </c>
      <c r="DH13" s="160">
        <f t="shared" si="267"/>
        <v>-22.905833333333334</v>
      </c>
      <c r="DI13" s="161">
        <f t="shared" si="32"/>
        <v>-6.9444444444444448E-2</v>
      </c>
      <c r="DJ13" s="161">
        <f t="shared" si="33"/>
        <v>0.30555555555555552</v>
      </c>
      <c r="DK13" s="161">
        <f t="shared" si="34"/>
        <v>0.76388888888888884</v>
      </c>
      <c r="DL13" s="26">
        <f t="shared" si="35"/>
        <v>232.06944444444443</v>
      </c>
      <c r="DM13" s="34"/>
      <c r="DN13" s="159">
        <v>9</v>
      </c>
      <c r="DO13" s="160">
        <f t="shared" si="268"/>
        <v>-17.544999999999998</v>
      </c>
      <c r="DP13" s="161">
        <f t="shared" si="36"/>
        <v>-6.9444444444444434E-2</v>
      </c>
      <c r="DQ13" s="161">
        <f t="shared" si="37"/>
        <v>0.30555555555555552</v>
      </c>
      <c r="DR13" s="161">
        <f t="shared" si="38"/>
        <v>0.76388888888888895</v>
      </c>
      <c r="DS13" s="26">
        <f t="shared" si="39"/>
        <v>154.91666666666669</v>
      </c>
      <c r="DT13" s="34"/>
      <c r="DU13" s="159">
        <v>9</v>
      </c>
      <c r="DV13" s="160">
        <f t="shared" si="269"/>
        <v>-32.589166666666664</v>
      </c>
      <c r="DW13" s="161">
        <f t="shared" si="40"/>
        <v>-6.9444444444444448E-2</v>
      </c>
      <c r="DX13" s="161">
        <f t="shared" si="41"/>
        <v>0.30555555555555552</v>
      </c>
      <c r="DY13" s="161">
        <f t="shared" si="42"/>
        <v>0.76388888888888895</v>
      </c>
      <c r="DZ13" s="26">
        <f t="shared" si="43"/>
        <v>381.64347222222221</v>
      </c>
      <c r="EA13" s="34"/>
      <c r="EB13" s="159">
        <v>9</v>
      </c>
      <c r="EC13" s="160">
        <f t="shared" si="270"/>
        <v>-36.944166666666668</v>
      </c>
      <c r="ED13" s="161">
        <f t="shared" si="44"/>
        <v>-6.9444444444444448E-2</v>
      </c>
      <c r="EE13" s="161">
        <f t="shared" si="45"/>
        <v>0.30555555555555552</v>
      </c>
      <c r="EF13" s="161">
        <f t="shared" si="46"/>
        <v>0.76388888888888884</v>
      </c>
      <c r="EG13" s="26">
        <f t="shared" si="47"/>
        <v>473.8555555555555</v>
      </c>
      <c r="EH13" s="34"/>
      <c r="EI13" s="159">
        <v>9</v>
      </c>
      <c r="EJ13" s="160">
        <f t="shared" si="271"/>
        <v>-41.300000000000004</v>
      </c>
      <c r="EK13" s="161">
        <f t="shared" si="48"/>
        <v>-6.9444444444444448E-2</v>
      </c>
      <c r="EL13" s="161">
        <f t="shared" si="49"/>
        <v>0.30555555555555558</v>
      </c>
      <c r="EM13" s="161">
        <f t="shared" si="50"/>
        <v>0.76388888888888884</v>
      </c>
      <c r="EN13" s="26">
        <f t="shared" si="51"/>
        <v>543.86597222222224</v>
      </c>
      <c r="EP13" s="159">
        <v>9</v>
      </c>
      <c r="EQ13" s="160">
        <f t="shared" si="52"/>
        <v>-45.673333333333339</v>
      </c>
      <c r="ER13" s="161">
        <f t="shared" si="53"/>
        <v>-6.9444444444444448E-2</v>
      </c>
      <c r="ES13" s="161">
        <f t="shared" si="54"/>
        <v>0.30555555555555558</v>
      </c>
      <c r="ET13" s="161">
        <f t="shared" si="55"/>
        <v>0.76388888888888884</v>
      </c>
      <c r="EU13" s="26">
        <f t="shared" si="56"/>
        <v>613.33708333333334</v>
      </c>
      <c r="EW13" s="159">
        <v>9</v>
      </c>
      <c r="EX13" s="160">
        <f t="shared" si="57"/>
        <v>-28.194166666666664</v>
      </c>
      <c r="EY13" s="161">
        <f t="shared" si="58"/>
        <v>-6.9444444444444448E-2</v>
      </c>
      <c r="EZ13" s="161">
        <f t="shared" si="59"/>
        <v>0.30555555555555552</v>
      </c>
      <c r="FA13" s="161">
        <f t="shared" si="60"/>
        <v>0.76388888888888884</v>
      </c>
      <c r="FB13" s="26">
        <f t="shared" si="61"/>
        <v>-699.64888888888879</v>
      </c>
      <c r="FD13" s="159">
        <v>9</v>
      </c>
      <c r="FE13" s="160">
        <f t="shared" si="62"/>
        <v>-22.905833333333334</v>
      </c>
      <c r="FF13" s="161">
        <f t="shared" si="63"/>
        <v>-6.9444444444444448E-2</v>
      </c>
      <c r="FG13" s="161">
        <f t="shared" si="64"/>
        <v>0.30555555555555552</v>
      </c>
      <c r="FH13" s="161">
        <f t="shared" si="65"/>
        <v>0.76388888888888884</v>
      </c>
      <c r="FI13" s="26">
        <f t="shared" si="66"/>
        <v>-751.58722222222218</v>
      </c>
      <c r="FK13" s="159">
        <v>9</v>
      </c>
      <c r="FL13" s="160">
        <f t="shared" si="67"/>
        <v>-21.053999999999998</v>
      </c>
      <c r="FM13" s="161">
        <f t="shared" si="68"/>
        <v>-7.9999999999999988E-2</v>
      </c>
      <c r="FN13" s="161">
        <f t="shared" si="69"/>
        <v>0.35999999999999993</v>
      </c>
      <c r="FO13" s="161">
        <f t="shared" si="70"/>
        <v>0.71999999999999986</v>
      </c>
      <c r="FP13" s="26">
        <f t="shared" si="71"/>
        <v>-793.36799999999982</v>
      </c>
      <c r="FR13" s="159">
        <v>9</v>
      </c>
      <c r="FS13" s="160">
        <f t="shared" si="72"/>
        <v>-32.589166666666664</v>
      </c>
      <c r="FT13" s="161">
        <f t="shared" si="73"/>
        <v>-6.9444444444444448E-2</v>
      </c>
      <c r="FU13" s="161">
        <f t="shared" si="74"/>
        <v>0.30555555555555552</v>
      </c>
      <c r="FV13" s="161">
        <f t="shared" si="75"/>
        <v>0.76388888888888895</v>
      </c>
      <c r="FW13" s="26">
        <f t="shared" si="76"/>
        <v>-582.50194444444446</v>
      </c>
      <c r="FY13" s="159">
        <v>9</v>
      </c>
      <c r="FZ13" s="160">
        <f t="shared" si="77"/>
        <v>-36.944166666666668</v>
      </c>
      <c r="GA13" s="161">
        <f t="shared" si="78"/>
        <v>-6.9444444444444448E-2</v>
      </c>
      <c r="GB13" s="161">
        <f t="shared" si="79"/>
        <v>0.30555555555555552</v>
      </c>
      <c r="GC13" s="161">
        <f t="shared" si="80"/>
        <v>0.76388888888888884</v>
      </c>
      <c r="GD13" s="26">
        <f t="shared" si="81"/>
        <v>-479.72527777777776</v>
      </c>
      <c r="GF13" s="159">
        <v>9</v>
      </c>
      <c r="GG13" s="160">
        <f t="shared" si="82"/>
        <v>-41.300000000000004</v>
      </c>
      <c r="GH13" s="161">
        <f t="shared" si="83"/>
        <v>-6.9444444444444448E-2</v>
      </c>
      <c r="GI13" s="161">
        <f t="shared" si="84"/>
        <v>0.30555555555555558</v>
      </c>
      <c r="GJ13" s="161">
        <f t="shared" si="85"/>
        <v>0.76388888888888884</v>
      </c>
      <c r="GK13" s="26">
        <f t="shared" si="86"/>
        <v>-378.05013888888885</v>
      </c>
      <c r="GM13" s="159">
        <v>9</v>
      </c>
      <c r="GN13" s="160">
        <f t="shared" si="87"/>
        <v>-45.673333333333339</v>
      </c>
      <c r="GO13" s="161">
        <f t="shared" si="88"/>
        <v>-6.9444444444444448E-2</v>
      </c>
      <c r="GP13" s="161">
        <f t="shared" si="89"/>
        <v>0.30555555555555558</v>
      </c>
      <c r="GQ13" s="161">
        <f t="shared" si="90"/>
        <v>0.76388888888888884</v>
      </c>
      <c r="GR13" s="26">
        <f t="shared" si="91"/>
        <v>-275.92736111111111</v>
      </c>
      <c r="GT13" s="159">
        <v>9</v>
      </c>
      <c r="GU13" s="160">
        <v>38.21</v>
      </c>
      <c r="GV13" s="275"/>
      <c r="GW13" s="276"/>
      <c r="GX13" s="277"/>
      <c r="GY13" s="26">
        <v>-575.5</v>
      </c>
      <c r="HA13" s="159">
        <v>9</v>
      </c>
      <c r="HB13" s="160">
        <f t="shared" si="92"/>
        <v>42.535000000000004</v>
      </c>
      <c r="HC13" s="161">
        <f t="shared" si="93"/>
        <v>-6.9444444444444448E-2</v>
      </c>
      <c r="HD13" s="161">
        <f t="shared" si="94"/>
        <v>0.30555555555555558</v>
      </c>
      <c r="HE13" s="161">
        <f t="shared" si="95"/>
        <v>0.76388888888888884</v>
      </c>
      <c r="HF13" s="26">
        <f t="shared" si="96"/>
        <v>-640.38638888888886</v>
      </c>
      <c r="HH13" s="159">
        <v>9</v>
      </c>
      <c r="HI13" s="160">
        <f t="shared" si="97"/>
        <v>46.889166666666661</v>
      </c>
      <c r="HJ13" s="161">
        <f t="shared" si="98"/>
        <v>-6.9444444444444434E-2</v>
      </c>
      <c r="HK13" s="161">
        <f t="shared" si="99"/>
        <v>0.30555555555555547</v>
      </c>
      <c r="HL13" s="161">
        <f t="shared" si="100"/>
        <v>0.76388888888888884</v>
      </c>
      <c r="HM13" s="26">
        <f t="shared" si="101"/>
        <v>-705.06944444444434</v>
      </c>
      <c r="HO13" s="159">
        <v>9</v>
      </c>
      <c r="HP13" s="160">
        <f t="shared" si="102"/>
        <v>33.889166666666668</v>
      </c>
      <c r="HQ13" s="161">
        <f t="shared" si="103"/>
        <v>-6.9444444444444434E-2</v>
      </c>
      <c r="HR13" s="161">
        <f t="shared" si="104"/>
        <v>0.30555555555555558</v>
      </c>
      <c r="HS13" s="161">
        <f t="shared" si="105"/>
        <v>0.76388888888888884</v>
      </c>
      <c r="HT13" s="26">
        <f t="shared" si="106"/>
        <v>-473.01222222222225</v>
      </c>
      <c r="HV13" s="159">
        <v>9</v>
      </c>
      <c r="HW13" s="160">
        <f t="shared" si="107"/>
        <v>29.496666666666666</v>
      </c>
      <c r="HX13" s="161">
        <f t="shared" si="108"/>
        <v>-6.9444444444444448E-2</v>
      </c>
      <c r="HY13" s="161">
        <f t="shared" si="109"/>
        <v>0.30555555555555558</v>
      </c>
      <c r="HZ13" s="161">
        <f t="shared" si="110"/>
        <v>0.76388888888888884</v>
      </c>
      <c r="IA13" s="26">
        <f t="shared" si="111"/>
        <v>-369.86277777777775</v>
      </c>
      <c r="IC13" s="159">
        <v>9</v>
      </c>
      <c r="ID13" s="160">
        <v>25.14</v>
      </c>
      <c r="IE13" s="275"/>
      <c r="IF13" s="276"/>
      <c r="IG13" s="277"/>
      <c r="IH13" s="26">
        <v>-276.44</v>
      </c>
      <c r="IJ13" s="159">
        <v>9</v>
      </c>
      <c r="IK13" s="160">
        <f t="shared" si="112"/>
        <v>20.75</v>
      </c>
      <c r="IL13" s="161">
        <f t="shared" si="113"/>
        <v>-6.9444444444444448E-2</v>
      </c>
      <c r="IM13" s="161">
        <f t="shared" si="114"/>
        <v>0.30555555555555558</v>
      </c>
      <c r="IN13" s="161">
        <f t="shared" si="115"/>
        <v>0.76388888888888884</v>
      </c>
      <c r="IO13" s="26">
        <f t="shared" si="116"/>
        <v>-182.92236111111109</v>
      </c>
      <c r="IQ13" s="159">
        <v>9</v>
      </c>
      <c r="IR13" s="160">
        <f t="shared" si="117"/>
        <v>51.48</v>
      </c>
      <c r="IS13" s="161">
        <f t="shared" si="118"/>
        <v>-6.9444444444444434E-2</v>
      </c>
      <c r="IT13" s="161">
        <f t="shared" si="119"/>
        <v>0.30555555555555552</v>
      </c>
      <c r="IU13" s="161">
        <f t="shared" si="120"/>
        <v>0.76388888888888884</v>
      </c>
      <c r="IV13" s="26">
        <f t="shared" si="121"/>
        <v>509.19305555555553</v>
      </c>
      <c r="IX13" s="159">
        <v>9</v>
      </c>
      <c r="IY13" s="160">
        <f t="shared" si="122"/>
        <v>55.544999999999995</v>
      </c>
      <c r="IZ13" s="161">
        <f t="shared" si="123"/>
        <v>-6.9444444444444434E-2</v>
      </c>
      <c r="JA13" s="161">
        <f t="shared" si="124"/>
        <v>0.30555555555555552</v>
      </c>
      <c r="JB13" s="161">
        <f t="shared" si="125"/>
        <v>0.76388888888888884</v>
      </c>
      <c r="JC13" s="26">
        <f t="shared" si="126"/>
        <v>438.95194444444439</v>
      </c>
      <c r="JE13" s="159">
        <v>9</v>
      </c>
      <c r="JF13" s="160">
        <f t="shared" si="127"/>
        <v>59.564999999999998</v>
      </c>
      <c r="JG13" s="161">
        <f t="shared" si="128"/>
        <v>-6.9444444444444448E-2</v>
      </c>
      <c r="JH13" s="161">
        <f t="shared" si="129"/>
        <v>0.30555555555555552</v>
      </c>
      <c r="JI13" s="161">
        <f t="shared" si="130"/>
        <v>0.76388888888888895</v>
      </c>
      <c r="JJ13" s="26">
        <f t="shared" si="131"/>
        <v>366.43444444444447</v>
      </c>
      <c r="JL13" s="159">
        <v>9</v>
      </c>
      <c r="JM13" s="160">
        <f t="shared" si="132"/>
        <v>47.25</v>
      </c>
      <c r="JN13" s="161">
        <f t="shared" si="133"/>
        <v>-6.9444444444444448E-2</v>
      </c>
      <c r="JO13" s="161">
        <f t="shared" si="134"/>
        <v>0.30555555555555558</v>
      </c>
      <c r="JP13" s="161">
        <f t="shared" si="135"/>
        <v>0.76388888888888884</v>
      </c>
      <c r="JQ13" s="26">
        <f t="shared" si="136"/>
        <v>576.7452777777778</v>
      </c>
      <c r="JS13" s="159">
        <v>9</v>
      </c>
      <c r="JT13" s="160">
        <f t="shared" si="137"/>
        <v>43.094999999999999</v>
      </c>
      <c r="JU13" s="161">
        <f t="shared" si="138"/>
        <v>-6.9444444444444434E-2</v>
      </c>
      <c r="JV13" s="161">
        <f t="shared" si="139"/>
        <v>0.30555555555555552</v>
      </c>
      <c r="JW13" s="161">
        <f t="shared" si="140"/>
        <v>0.76388888888888884</v>
      </c>
      <c r="JX13" s="26">
        <f t="shared" si="141"/>
        <v>645.18361111111108</v>
      </c>
      <c r="JZ13" s="159">
        <v>9</v>
      </c>
      <c r="KA13" s="160">
        <f t="shared" si="142"/>
        <v>39</v>
      </c>
      <c r="KB13" s="161">
        <f t="shared" si="143"/>
        <v>-6.9444444444444448E-2</v>
      </c>
      <c r="KC13" s="161">
        <f t="shared" si="144"/>
        <v>0.30555555555555558</v>
      </c>
      <c r="KD13" s="161">
        <f t="shared" si="145"/>
        <v>0.76388888888888884</v>
      </c>
      <c r="KE13" s="26">
        <f t="shared" si="146"/>
        <v>712.18124999999998</v>
      </c>
      <c r="KG13" s="159">
        <v>9</v>
      </c>
      <c r="KH13" s="160">
        <f t="shared" si="147"/>
        <v>34.088333333333331</v>
      </c>
      <c r="KI13" s="161">
        <f t="shared" si="148"/>
        <v>-6.9444444444444434E-2</v>
      </c>
      <c r="KJ13" s="161">
        <f t="shared" si="149"/>
        <v>0.30555555555555552</v>
      </c>
      <c r="KK13" s="161">
        <f t="shared" si="150"/>
        <v>0.76388888888888895</v>
      </c>
      <c r="KL13" s="26">
        <f t="shared" si="151"/>
        <v>748.07638888888891</v>
      </c>
      <c r="KN13" s="159">
        <v>9</v>
      </c>
      <c r="KO13" s="160">
        <f t="shared" si="152"/>
        <v>-32.445</v>
      </c>
      <c r="KP13" s="161">
        <f t="shared" si="153"/>
        <v>-6.9444444444444448E-2</v>
      </c>
      <c r="KQ13" s="161">
        <f t="shared" si="154"/>
        <v>0.30555555555555558</v>
      </c>
      <c r="KR13" s="161">
        <f t="shared" si="155"/>
        <v>0.76388888888888895</v>
      </c>
      <c r="KS13" s="26">
        <f t="shared" si="156"/>
        <v>418.05194444444447</v>
      </c>
      <c r="KU13" s="159">
        <v>9</v>
      </c>
      <c r="KV13" s="160">
        <f t="shared" si="157"/>
        <v>-23.099999999999998</v>
      </c>
      <c r="KW13" s="161">
        <f t="shared" si="158"/>
        <v>-6.9444444444444434E-2</v>
      </c>
      <c r="KX13" s="161">
        <f t="shared" si="159"/>
        <v>0.30555555555555552</v>
      </c>
      <c r="KY13" s="161">
        <f t="shared" si="160"/>
        <v>0.76388888888888895</v>
      </c>
      <c r="KZ13" s="26">
        <f t="shared" si="161"/>
        <v>354.82027777777779</v>
      </c>
      <c r="LB13" s="159">
        <v>9</v>
      </c>
      <c r="LC13" s="160">
        <f t="shared" si="162"/>
        <v>-14.174999999999999</v>
      </c>
      <c r="LD13" s="161">
        <f t="shared" si="163"/>
        <v>-6.9444444444444448E-2</v>
      </c>
      <c r="LE13" s="161">
        <f t="shared" si="164"/>
        <v>0.30555555555555552</v>
      </c>
      <c r="LF13" s="161">
        <f t="shared" si="165"/>
        <v>0.76388888888888884</v>
      </c>
      <c r="LG13" s="26">
        <f t="shared" si="166"/>
        <v>288.03499999999997</v>
      </c>
      <c r="LI13" s="159">
        <v>9</v>
      </c>
      <c r="LJ13" s="160">
        <f t="shared" si="167"/>
        <v>-41.734166666666667</v>
      </c>
      <c r="LK13" s="161">
        <f t="shared" si="168"/>
        <v>-6.9444444444444448E-2</v>
      </c>
      <c r="LL13" s="161">
        <f t="shared" si="169"/>
        <v>0.30555555555555552</v>
      </c>
      <c r="LM13" s="161">
        <f t="shared" si="170"/>
        <v>0.76388888888888895</v>
      </c>
      <c r="LN13" s="26">
        <f t="shared" si="171"/>
        <v>471.33777777777783</v>
      </c>
      <c r="LP13" s="159">
        <v>9</v>
      </c>
      <c r="LQ13" s="160">
        <f t="shared" si="172"/>
        <v>-51.050833333333337</v>
      </c>
      <c r="LR13" s="161">
        <f t="shared" si="173"/>
        <v>-6.9444444444444448E-2</v>
      </c>
      <c r="LS13" s="161">
        <f t="shared" si="174"/>
        <v>0.30555555555555558</v>
      </c>
      <c r="LT13" s="161">
        <f t="shared" si="175"/>
        <v>0.76388888888888884</v>
      </c>
      <c r="LU13" s="26">
        <f t="shared" si="176"/>
        <v>541.15722222222223</v>
      </c>
      <c r="LW13" s="159">
        <v>9</v>
      </c>
      <c r="LX13" s="160">
        <f t="shared" si="177"/>
        <v>-55.215000000000003</v>
      </c>
      <c r="LY13" s="161">
        <f t="shared" si="178"/>
        <v>-6.9444444444444448E-2</v>
      </c>
      <c r="LZ13" s="161">
        <f t="shared" si="179"/>
        <v>0.30555555555555552</v>
      </c>
      <c r="MA13" s="161">
        <f t="shared" si="180"/>
        <v>0.76388888888888884</v>
      </c>
      <c r="MB13" s="26">
        <f t="shared" si="181"/>
        <v>610.70013888888889</v>
      </c>
      <c r="MD13" s="159">
        <v>9</v>
      </c>
      <c r="ME13" s="160">
        <f t="shared" si="182"/>
        <v>-59.338333333333331</v>
      </c>
      <c r="MF13" s="161">
        <f t="shared" si="183"/>
        <v>-6.9444444444444448E-2</v>
      </c>
      <c r="MG13" s="161">
        <f t="shared" si="184"/>
        <v>0.30555555555555552</v>
      </c>
      <c r="MH13" s="161">
        <f t="shared" si="185"/>
        <v>0.76388888888888895</v>
      </c>
      <c r="MI13" s="26">
        <f t="shared" si="186"/>
        <v>679.08500000000004</v>
      </c>
      <c r="MK13" s="159">
        <v>9</v>
      </c>
      <c r="ML13" s="160">
        <f t="shared" si="187"/>
        <v>-32.445</v>
      </c>
      <c r="MM13" s="161">
        <f t="shared" si="188"/>
        <v>-6.9444444444444448E-2</v>
      </c>
      <c r="MN13" s="161">
        <f t="shared" si="189"/>
        <v>0.30555555555555558</v>
      </c>
      <c r="MO13" s="161">
        <f t="shared" si="190"/>
        <v>0.76388888888888895</v>
      </c>
      <c r="MP13" s="26">
        <f t="shared" si="191"/>
        <v>-821.26152777777793</v>
      </c>
      <c r="MR13" s="159">
        <v>9</v>
      </c>
      <c r="MS13" s="160">
        <f t="shared" si="192"/>
        <v>-23.099999999999998</v>
      </c>
      <c r="MT13" s="161">
        <f t="shared" si="193"/>
        <v>-6.9444444444444434E-2</v>
      </c>
      <c r="MU13" s="161">
        <f t="shared" si="194"/>
        <v>0.30555555555555552</v>
      </c>
      <c r="MV13" s="161">
        <f t="shared" si="195"/>
        <v>0.76388888888888895</v>
      </c>
      <c r="MW13" s="26">
        <f t="shared" si="196"/>
        <v>-919.34486111111107</v>
      </c>
      <c r="MY13" s="159">
        <v>9</v>
      </c>
      <c r="MZ13" s="160">
        <f t="shared" si="197"/>
        <v>-14.174999999999999</v>
      </c>
      <c r="NA13" s="161">
        <f t="shared" si="198"/>
        <v>-6.9444444444444448E-2</v>
      </c>
      <c r="NB13" s="161">
        <f t="shared" si="199"/>
        <v>0.30555555555555552</v>
      </c>
      <c r="NC13" s="161">
        <f t="shared" si="200"/>
        <v>0.76388888888888884</v>
      </c>
      <c r="ND13" s="26">
        <f t="shared" si="201"/>
        <v>-1016.8506944444443</v>
      </c>
      <c r="NF13" s="159">
        <v>9</v>
      </c>
      <c r="NG13" s="160">
        <f t="shared" si="202"/>
        <v>-41.734166666666667</v>
      </c>
      <c r="NH13" s="161">
        <f t="shared" si="203"/>
        <v>-6.9444444444444448E-2</v>
      </c>
      <c r="NI13" s="161">
        <f t="shared" si="204"/>
        <v>0.30555555555555552</v>
      </c>
      <c r="NJ13" s="161">
        <f t="shared" si="205"/>
        <v>0.76388888888888895</v>
      </c>
      <c r="NK13" s="26">
        <f t="shared" si="206"/>
        <v>-724.56236111111116</v>
      </c>
      <c r="NM13" s="159">
        <v>9</v>
      </c>
      <c r="NN13" s="160">
        <f t="shared" si="207"/>
        <v>-51.050833333333337</v>
      </c>
      <c r="NO13" s="161">
        <f t="shared" si="208"/>
        <v>-6.9444444444444448E-2</v>
      </c>
      <c r="NP13" s="161">
        <f t="shared" si="209"/>
        <v>0.30555555555555558</v>
      </c>
      <c r="NQ13" s="161">
        <f t="shared" si="210"/>
        <v>0.76388888888888884</v>
      </c>
      <c r="NR13" s="26">
        <f t="shared" si="211"/>
        <v>-623.12097222222224</v>
      </c>
      <c r="NT13" s="159">
        <v>9</v>
      </c>
      <c r="NU13" s="160">
        <f t="shared" si="212"/>
        <v>-55.215000000000003</v>
      </c>
      <c r="NV13" s="161">
        <f t="shared" si="213"/>
        <v>-6.9444444444444448E-2</v>
      </c>
      <c r="NW13" s="161">
        <f t="shared" si="214"/>
        <v>0.30555555555555552</v>
      </c>
      <c r="NX13" s="161">
        <f t="shared" si="215"/>
        <v>0.76388888888888884</v>
      </c>
      <c r="NY13" s="26">
        <f t="shared" si="216"/>
        <v>-516.28652777777779</v>
      </c>
      <c r="OA13" s="159">
        <v>9</v>
      </c>
      <c r="OB13" s="160">
        <f t="shared" si="217"/>
        <v>-59.338333333333331</v>
      </c>
      <c r="OC13" s="161">
        <f t="shared" si="218"/>
        <v>-6.9444444444444448E-2</v>
      </c>
      <c r="OD13" s="161">
        <f t="shared" si="219"/>
        <v>0.30555555555555552</v>
      </c>
      <c r="OE13" s="161">
        <f t="shared" si="220"/>
        <v>0.76388888888888895</v>
      </c>
      <c r="OF13" s="26">
        <f t="shared" si="221"/>
        <v>-410.25416666666661</v>
      </c>
      <c r="OH13" s="159">
        <v>9</v>
      </c>
      <c r="OI13" s="160">
        <f t="shared" si="222"/>
        <v>51.48</v>
      </c>
      <c r="OJ13" s="161">
        <f t="shared" si="223"/>
        <v>-6.9444444444444434E-2</v>
      </c>
      <c r="OK13" s="161">
        <f t="shared" si="224"/>
        <v>0.30555555555555552</v>
      </c>
      <c r="OL13" s="161">
        <f t="shared" si="225"/>
        <v>0.76388888888888884</v>
      </c>
      <c r="OM13" s="26">
        <f t="shared" si="226"/>
        <v>-692.90680555555559</v>
      </c>
      <c r="OO13" s="159">
        <v>9</v>
      </c>
      <c r="OP13" s="160">
        <f t="shared" si="227"/>
        <v>55.544999999999995</v>
      </c>
      <c r="OQ13" s="161">
        <f t="shared" si="228"/>
        <v>-6.9444444444444434E-2</v>
      </c>
      <c r="OR13" s="161">
        <f t="shared" si="229"/>
        <v>0.30555555555555552</v>
      </c>
      <c r="OS13" s="161">
        <f t="shared" si="230"/>
        <v>0.76388888888888884</v>
      </c>
      <c r="OT13" s="26">
        <f t="shared" si="231"/>
        <v>-796.41069444444429</v>
      </c>
      <c r="OV13" s="159">
        <v>9</v>
      </c>
      <c r="OW13" s="160">
        <f t="shared" si="232"/>
        <v>59.564999999999998</v>
      </c>
      <c r="OX13" s="161">
        <f t="shared" si="233"/>
        <v>-6.9444444444444448E-2</v>
      </c>
      <c r="OY13" s="161">
        <f t="shared" si="234"/>
        <v>0.30555555555555552</v>
      </c>
      <c r="OZ13" s="161">
        <f t="shared" si="235"/>
        <v>0.76388888888888895</v>
      </c>
      <c r="PA13" s="26">
        <f t="shared" si="236"/>
        <v>-900.1712500000001</v>
      </c>
      <c r="PC13" s="159">
        <v>9</v>
      </c>
      <c r="PD13" s="160">
        <f t="shared" si="237"/>
        <v>47.25</v>
      </c>
      <c r="PE13" s="161">
        <f t="shared" si="238"/>
        <v>-6.9444444444444448E-2</v>
      </c>
      <c r="PF13" s="161">
        <f t="shared" si="239"/>
        <v>0.30555555555555558</v>
      </c>
      <c r="PG13" s="161">
        <f t="shared" si="240"/>
        <v>0.76388888888888884</v>
      </c>
      <c r="PH13" s="26">
        <f t="shared" si="241"/>
        <v>-585.52847222222226</v>
      </c>
      <c r="PJ13" s="159">
        <v>9</v>
      </c>
      <c r="PK13" s="160">
        <f t="shared" si="242"/>
        <v>43.094999999999999</v>
      </c>
      <c r="PL13" s="161">
        <f t="shared" si="243"/>
        <v>-6.9444444444444434E-2</v>
      </c>
      <c r="PM13" s="161">
        <f t="shared" si="244"/>
        <v>0.30555555555555552</v>
      </c>
      <c r="PN13" s="161">
        <f t="shared" si="245"/>
        <v>0.76388888888888884</v>
      </c>
      <c r="PO13" s="26">
        <f t="shared" si="246"/>
        <v>-483.13374999999996</v>
      </c>
      <c r="PQ13" s="159">
        <v>9</v>
      </c>
      <c r="PR13" s="160">
        <f t="shared" si="247"/>
        <v>39</v>
      </c>
      <c r="PS13" s="161">
        <f t="shared" si="248"/>
        <v>-6.9444444444444448E-2</v>
      </c>
      <c r="PT13" s="161">
        <f t="shared" si="249"/>
        <v>0.30555555555555558</v>
      </c>
      <c r="PU13" s="161">
        <f t="shared" si="250"/>
        <v>0.76388888888888884</v>
      </c>
      <c r="PV13" s="26">
        <f t="shared" si="251"/>
        <v>-376.44902777777776</v>
      </c>
      <c r="PX13" s="159">
        <v>9</v>
      </c>
      <c r="PY13" s="160">
        <f t="shared" si="252"/>
        <v>34.088333333333331</v>
      </c>
      <c r="PZ13" s="161">
        <f t="shared" si="253"/>
        <v>-6.9444444444444434E-2</v>
      </c>
      <c r="QA13" s="161">
        <f t="shared" si="254"/>
        <v>0.30555555555555552</v>
      </c>
      <c r="QB13" s="161">
        <f t="shared" si="255"/>
        <v>0.76388888888888895</v>
      </c>
      <c r="QC13" s="26">
        <f t="shared" si="256"/>
        <v>-271.27222222222224</v>
      </c>
      <c r="QE13" s="159">
        <v>2</v>
      </c>
      <c r="QF13" s="162">
        <v>2</v>
      </c>
      <c r="QG13" s="309"/>
      <c r="QH13" s="12">
        <v>180</v>
      </c>
      <c r="QI13" s="161">
        <f>(($F$13-$Z$14)*($F$13-$AD$14))/(($V$14-$Z$14)*($V$14-$AD$14))</f>
        <v>0</v>
      </c>
      <c r="QJ13" s="161">
        <f>(($F$13-$V$14)*($F$13-$AD$14))/(($Z$14-$V$14)*($Z$14-$AD$14))</f>
        <v>0</v>
      </c>
      <c r="QK13" s="161">
        <f>(($F$13-$V$14)*($F$13-$Z$14))/(($AD$14-$V$14)*($AD$14-$Z$14))</f>
        <v>1</v>
      </c>
      <c r="QL13" s="92">
        <f>QI13*$X$14+QJ13*$AB$14+QK13*$AF$14</f>
        <v>162.80000000000001</v>
      </c>
      <c r="QM13" s="16">
        <f>$V$14</f>
        <v>-210.54</v>
      </c>
      <c r="QN13" s="16">
        <f>$AF$14</f>
        <v>162.80000000000001</v>
      </c>
      <c r="QO13" s="167">
        <f t="shared" si="257"/>
        <v>0</v>
      </c>
      <c r="QP13" s="34"/>
      <c r="QQ13" s="159">
        <v>2</v>
      </c>
      <c r="QR13" s="162">
        <v>2</v>
      </c>
      <c r="QS13" s="309"/>
      <c r="QT13" s="12">
        <v>180</v>
      </c>
      <c r="QU13" s="161">
        <f>(($F$13-$AT$14)*($F$13-$AX$14))/(($AP$14-$AT$14)*($AP$14-$AX$14))</f>
        <v>0</v>
      </c>
      <c r="QV13" s="161">
        <f>(($F$13-$AP$14)*($F$13-$AX$14))/(($AT$14-$AP$14)*($AT$14-$AX$14))</f>
        <v>0</v>
      </c>
      <c r="QW13" s="161">
        <f>(($F$13-$AP$14)*($F$13-$AT$14))/(($AX$14-$AP$14)*($AX$14-$AT$14))</f>
        <v>1</v>
      </c>
      <c r="QX13" s="92">
        <f>QU13*$AR$14+QV13*$AV$14+QW13*$AZ$14</f>
        <v>59.41</v>
      </c>
      <c r="QY13" s="16">
        <f>$AP$14</f>
        <v>-18.22</v>
      </c>
      <c r="QZ13" s="16">
        <f>$AZ$14</f>
        <v>59.41</v>
      </c>
      <c r="RA13" s="167">
        <f t="shared" si="258"/>
        <v>0</v>
      </c>
    </row>
    <row r="14" spans="1:473" ht="15" customHeight="1">
      <c r="B14" s="292"/>
      <c r="C14" s="313"/>
      <c r="D14" s="338"/>
      <c r="E14" s="3" t="s">
        <v>323</v>
      </c>
      <c r="F14" s="169"/>
      <c r="G14" s="175" t="s">
        <v>72</v>
      </c>
      <c r="H14" s="176">
        <v>2</v>
      </c>
      <c r="I14" s="177" t="str">
        <f>I13</f>
        <v>-</v>
      </c>
      <c r="J14" s="178" t="s">
        <v>318</v>
      </c>
      <c r="K14" s="179" t="str">
        <f>IF(ISBLANK(F14),"-", (IF((IF(I13=1,((IF(F15=30,$RA$4,IF(F15=60,$RA$8,IF(F15=90,$RA$12,IF(F15=-30,$RA$16,IF(F15=-60,$RA$20,IF(F15=-90,$RA$24,IF(F15=0,$RA$28,(IF(AND(F15&gt;60,F15&lt;90),MAX($RA$8,$RA$12),IF(AND(F15&gt;30,F15&lt;60),MAX($RA$4,$RA$8),IF(AND(F15&gt;0,F15&lt;30),MAX($RA$28,$RA$4),IF(AND(F15&gt;-30,F15&lt;0),MAX($RA$16,$RA$28),IF(AND(F15&gt;-60,F15&lt;-30),MAX($RA$20,$RA$16),IF(AND(F15&gt;-90,F15&lt;-60),MAX($RA$24,$RA$20),"-")))))))))))))))),IF(I13=2,((IF(F15=30,$RA$5,IF(F15=60,$RA$9,IF(F15=90,$RA$13,IF(F15=-30,$RA$17,IF(F15=-60,$RA$21,IF(F15=-90,$RA$25,IF(F15=0,$RA$29, (IF(AND(F15&gt;60,F15&lt;90),MAX($RA$9,$RA$13),IF(AND(F15&gt;30,F15&lt;60),MAX($RA$5,$RA$9),IF(AND(F15&gt;0,F15&lt;30),MAX($RA$29,$RA$5),IF(AND(F15&gt;-30,F15&lt;0),MAX($RA$17,$RA$29),IF(AND(F15&gt;-60,F15&lt;-30),MAX($RA$21,$RA$17),IF(AND(F15&gt;-90,F15&lt;-60),MAX($RA$25,$RA$21),"-")))))))))))))))),IF(I13=3,((IF(F15=30,$RA$6,IF(F15=60,$RA$10,IF(F15=90,$RA$14,IF(F15=-30,$RA$18,IF(F15=-60,$RA$22,IF(F15=-90,$RA$26,IF(F15=0,$RA$30, (IF(AND(F15&gt;60,F15&lt;90),MAX($RA$10,$RA$14),IF(AND(F15&gt;30,F15&lt;60),MAX($RA$6,$RA$10),IF(AND(F15&gt;0,F15&lt;30),MAX($RA$30,$RA$6),IF(AND(F15&gt;-30,F15&lt;0),MAX($RA$18,$RA$30),IF(AND(F15&gt;-60,F15&lt;-30),MAX($RA$22,$RA$18),IF(AND(F15&gt;-90,F15&lt;-60),MAX($RA$26,$RA$22),"-")))))))))))))))),IF(I13=4,((IF(F15=30,$RA$7,IF(F15=60,$RA$11,IF(F15=90,$RA$15,IF(F15=-30,$RA$19,IF(F15=-60,$RA$23,IF(F15=-90,$RA$27,IF(F15=0,$RA$31, (IF(AND(F15&gt;60,F15&lt;90),MAX($RA$11,$RA$15),IF(AND(F15&gt;30,F15&lt;60),MAX($RA$7,$RA$11),IF(AND(F15&gt;0,F15&lt;30),MAX($RA$31,$RA$7),IF(AND(F15&gt;-30,F15&lt;0),MAX($RA$19,$RA$31),IF(AND(F15&gt;-60,F15&lt;-30),MAX($RA$23,$RA$19),IF(AND(F15&gt;-90,F15&lt;-60),MAX($RA$27,$RA$23),"-")))))))))))))))),"-")))))&lt;=1,"aprovado","reprovado")))</f>
        <v>-</v>
      </c>
      <c r="L14" s="179" t="str">
        <f>IF(ISBLANK(F14),"-", (IF((IF(I13=1,((IF(F15=30,$QO$4,IF(F15=60,$QO$8,IF(F15=90,$QO$12,IF(F15=-30,$QO$16,IF(F15=-60,$QO$20,IF(F15=-90,$QO$24,IF(F15=0,$QO$28,(IF(AND(F15&gt;60,F15&lt;90),MAX($QO$8,$QO$12),IF(AND(F15&gt;30,F15&lt;60),MAX($QO$4,$QO$8),IF(AND(F15&gt;0,F15&lt;30),MAX($QO$28,$QO$4),IF(AND(F15&gt;-30,F15&lt;0),MAX($QO$16,$QO$28),IF(AND(F15&gt;-60,F15&lt;-30),MAX($QO$20,$QO$16),IF(AND(F15&gt;-90,F15&lt;-60),MAX($QO$24,$QO$20),"-")))))))))))))))),IF(I13=2,((IF(F15=30,$QO$5,IF(F15=60,$QO$9,IF(F15=90,$QO$13,IF(F15=-30,$QO$17,IF(F15=-60,$QO$21,IF(F15=-90,$QO$25,IF(F15=0,$QO$29, (IF(AND(F15&gt;60,F15&lt;90),MAX($QO$9,$QO$13),IF(AND(F15&gt;30,F15&lt;60),MAX($QO$5,$QO$9),IF(AND(F15&gt;0,F15&lt;30),MAX($QO$29,$QO$5),IF(AND(F15&gt;-30,F15&lt;0),MAX($QO$17,$QO$29),IF(AND(F15&gt;-60,F15&lt;-30),MAX($QO$21,$QO$17),IF(AND(F15&gt;-90,F15&lt;-60),MAX($QO$25,$QO$21),"-")))))))))))))))),IF(I13=3,((IF(F15=30,$QO$6,IF(F15=60,$QO$10,IF(F15=90,$QO$14,IF(F15=-30,$QO$18,IF(F15=-60,$QO$22,IF(F15=-90,$QO$26,IF(F15=0,$QO$30, (IF(AND(F15&gt;60,F15&lt;90),MAX($QO$10,$QO$14),IF(AND(F15&gt;30,F15&lt;60),MAX($QO$6,$QO$10),IF(AND(F15&gt;0,F15&lt;30),MAX($QO$30,$QO$6),IF(AND(F15&gt;-30,F15&lt;0),MAX($QO$18,$QO$30),IF(AND(F15&gt;-60,F15&lt;-30),MAX($QO$22,$QO$18),IF(AND(F15&gt;-90,F15&lt;-60),MAX($QO$26,$QO$22),"-")))))))))))))))),IF(I13=4,((IF(F15=30,$QO$7,IF(F15=60,$QO$11,IF(F15=90,$QO$15,IF(F15=-30,$QO$19,IF(F15=-60,$QO$23,IF(F15=-90,$QO$27,IF(F15=0,$QO$31, (IF(AND(F15&gt;60,F15&lt;90),MAX($QO$11,$QO$15),IF(AND(F15&gt;30,F15&lt;60),MAX($QO$7,$QO$11),IF(AND(F15&gt;0,F15&lt;30),MAX($QO$31,$QO$7),IF(AND(F15&gt;-30,F15&lt;0),MAX($QO$19,$QO$31),IF(AND(F15&gt;-60,F15&lt;-30),MAX($QO$23,$QO$19),IF(AND(F15&gt;-90,F15&lt;-60),MAX($QO$27,$QO$23),"-")))))))))))))))),"-")))))&lt;=1,"aprovado","reprovado")))</f>
        <v>-</v>
      </c>
      <c r="M14" s="316"/>
      <c r="O14" s="159">
        <v>10</v>
      </c>
      <c r="P14" s="164" t="s">
        <v>141</v>
      </c>
      <c r="Q14" s="164" t="s">
        <v>319</v>
      </c>
      <c r="R14" s="12">
        <v>180</v>
      </c>
      <c r="S14" s="164" t="s">
        <v>299</v>
      </c>
      <c r="T14" s="162">
        <v>0</v>
      </c>
      <c r="U14" s="8" t="s">
        <v>71</v>
      </c>
      <c r="V14" s="101">
        <f>Gooseneck!$M$28</f>
        <v>-210.54</v>
      </c>
      <c r="W14" s="111" t="s">
        <v>72</v>
      </c>
      <c r="X14" s="101">
        <v>0</v>
      </c>
      <c r="Y14" s="111" t="s">
        <v>72</v>
      </c>
      <c r="Z14" s="101">
        <f>Gooseneck!$M$31</f>
        <v>-105.27</v>
      </c>
      <c r="AA14" s="111" t="s">
        <v>72</v>
      </c>
      <c r="AB14" s="101">
        <f>Gooseneck!$O$31</f>
        <v>100</v>
      </c>
      <c r="AC14" s="111" t="s">
        <v>72</v>
      </c>
      <c r="AD14" s="101">
        <v>0</v>
      </c>
      <c r="AE14" s="111" t="s">
        <v>72</v>
      </c>
      <c r="AF14" s="101">
        <f>Gooseneck!$O$10</f>
        <v>162.80000000000001</v>
      </c>
      <c r="AG14" s="165" t="s">
        <v>72</v>
      </c>
      <c r="AH14" s="166"/>
      <c r="AI14" s="159">
        <v>10</v>
      </c>
      <c r="AJ14" s="164" t="s">
        <v>141</v>
      </c>
      <c r="AK14" s="164" t="s">
        <v>319</v>
      </c>
      <c r="AL14" s="12">
        <v>180</v>
      </c>
      <c r="AM14" s="164" t="s">
        <v>299</v>
      </c>
      <c r="AN14" s="162">
        <v>0</v>
      </c>
      <c r="AO14" s="8" t="s">
        <v>71</v>
      </c>
      <c r="AP14" s="101">
        <f>'Conector@5500 psi'!$M$28</f>
        <v>-18.22</v>
      </c>
      <c r="AQ14" s="111" t="s">
        <v>72</v>
      </c>
      <c r="AR14" s="101">
        <v>0</v>
      </c>
      <c r="AS14" s="111" t="s">
        <v>72</v>
      </c>
      <c r="AT14" s="101">
        <f>'Conector@5500 psi'!$M$31</f>
        <v>-9.11</v>
      </c>
      <c r="AU14" s="111" t="s">
        <v>72</v>
      </c>
      <c r="AV14" s="101">
        <f>'Conector@5500 psi'!$O$31</f>
        <v>29.72</v>
      </c>
      <c r="AW14" s="111" t="s">
        <v>72</v>
      </c>
      <c r="AX14" s="101">
        <v>0</v>
      </c>
      <c r="AY14" s="111" t="s">
        <v>72</v>
      </c>
      <c r="AZ14" s="101">
        <f>'Conector@5500 psi'!$O$10</f>
        <v>59.41</v>
      </c>
      <c r="BA14" s="165" t="s">
        <v>72</v>
      </c>
      <c r="BC14" s="159">
        <v>10</v>
      </c>
      <c r="BD14" s="160">
        <f t="shared" si="259"/>
        <v>41.68181818181818</v>
      </c>
      <c r="BE14" s="161">
        <f t="shared" si="0"/>
        <v>-7.4380165289256187E-2</v>
      </c>
      <c r="BF14" s="161">
        <f t="shared" si="1"/>
        <v>0.33057851239669422</v>
      </c>
      <c r="BG14" s="161">
        <f t="shared" si="2"/>
        <v>0.74380165289256195</v>
      </c>
      <c r="BH14" s="26">
        <f t="shared" si="3"/>
        <v>400.14545454545453</v>
      </c>
      <c r="BJ14" s="159">
        <v>10</v>
      </c>
      <c r="BK14" s="160">
        <f t="shared" si="260"/>
        <v>46.401818181818186</v>
      </c>
      <c r="BL14" s="161">
        <f t="shared" si="4"/>
        <v>-7.43801652892562E-2</v>
      </c>
      <c r="BM14" s="161">
        <f t="shared" si="5"/>
        <v>0.33057851239669422</v>
      </c>
      <c r="BN14" s="161">
        <f t="shared" si="6"/>
        <v>0.74380165289256195</v>
      </c>
      <c r="BO14" s="26">
        <f t="shared" si="7"/>
        <v>321.80826446280992</v>
      </c>
      <c r="BQ14" s="159">
        <v>10</v>
      </c>
      <c r="BR14" s="160">
        <f t="shared" si="261"/>
        <v>51.151818181818179</v>
      </c>
      <c r="BS14" s="161">
        <f t="shared" si="8"/>
        <v>-7.43801652892562E-2</v>
      </c>
      <c r="BT14" s="161">
        <f t="shared" si="9"/>
        <v>0.33057851239669422</v>
      </c>
      <c r="BU14" s="161">
        <f t="shared" si="10"/>
        <v>0.74380165289256195</v>
      </c>
      <c r="BV14" s="26">
        <f t="shared" si="11"/>
        <v>240.46611570247933</v>
      </c>
      <c r="BX14" s="159">
        <v>10</v>
      </c>
      <c r="BY14" s="160">
        <f t="shared" si="262"/>
        <v>36.97</v>
      </c>
      <c r="BZ14" s="161">
        <f t="shared" si="12"/>
        <v>-7.4380165289256187E-2</v>
      </c>
      <c r="CA14" s="161">
        <f t="shared" si="13"/>
        <v>0.33057851239669417</v>
      </c>
      <c r="CB14" s="161">
        <f t="shared" si="14"/>
        <v>0.74380165289256195</v>
      </c>
      <c r="CC14" s="26">
        <f t="shared" si="15"/>
        <v>476.17603305785121</v>
      </c>
      <c r="CE14" s="159">
        <v>10</v>
      </c>
      <c r="CF14" s="160">
        <f t="shared" si="263"/>
        <v>32.17818181818182</v>
      </c>
      <c r="CG14" s="161">
        <f t="shared" si="16"/>
        <v>-7.43801652892562E-2</v>
      </c>
      <c r="CH14" s="161">
        <f t="shared" si="17"/>
        <v>0.33057851239669422</v>
      </c>
      <c r="CI14" s="161">
        <f t="shared" si="18"/>
        <v>0.74380165289256195</v>
      </c>
      <c r="CJ14" s="26">
        <f t="shared" si="19"/>
        <v>553.67272727272723</v>
      </c>
      <c r="CL14" s="159">
        <v>10</v>
      </c>
      <c r="CM14" s="160">
        <f t="shared" si="264"/>
        <v>27.424545454545456</v>
      </c>
      <c r="CN14" s="161">
        <f t="shared" si="20"/>
        <v>-7.43801652892562E-2</v>
      </c>
      <c r="CO14" s="161">
        <f t="shared" si="21"/>
        <v>0.33057851239669417</v>
      </c>
      <c r="CP14" s="161">
        <f t="shared" si="22"/>
        <v>0.74380165289256195</v>
      </c>
      <c r="CQ14" s="26">
        <f t="shared" si="23"/>
        <v>622.68677685950411</v>
      </c>
      <c r="CS14" s="159">
        <v>10</v>
      </c>
      <c r="CT14" s="160">
        <f t="shared" si="265"/>
        <v>22.636363636363637</v>
      </c>
      <c r="CU14" s="161">
        <f t="shared" si="24"/>
        <v>-7.4380165289256187E-2</v>
      </c>
      <c r="CV14" s="161">
        <f t="shared" si="25"/>
        <v>0.33057851239669422</v>
      </c>
      <c r="CW14" s="161">
        <f t="shared" si="26"/>
        <v>0.74380165289256206</v>
      </c>
      <c r="CX14" s="26">
        <f t="shared" si="27"/>
        <v>691.10165289256202</v>
      </c>
      <c r="CZ14" s="159">
        <v>10</v>
      </c>
      <c r="DA14" s="160">
        <f t="shared" si="266"/>
        <v>-30.757272727272724</v>
      </c>
      <c r="DB14" s="161">
        <f t="shared" si="28"/>
        <v>-7.4380165289256187E-2</v>
      </c>
      <c r="DC14" s="161">
        <f t="shared" si="29"/>
        <v>0.33057851239669417</v>
      </c>
      <c r="DD14" s="161">
        <f t="shared" si="30"/>
        <v>0.74380165289256195</v>
      </c>
      <c r="DE14" s="26">
        <f t="shared" si="31"/>
        <v>302.93884297520657</v>
      </c>
      <c r="DG14" s="159">
        <v>10</v>
      </c>
      <c r="DH14" s="160">
        <f t="shared" si="267"/>
        <v>-24.988181818181818</v>
      </c>
      <c r="DI14" s="161">
        <f t="shared" si="32"/>
        <v>-7.43801652892562E-2</v>
      </c>
      <c r="DJ14" s="161">
        <f t="shared" si="33"/>
        <v>0.33057851239669422</v>
      </c>
      <c r="DK14" s="161">
        <f t="shared" si="34"/>
        <v>0.74380165289256195</v>
      </c>
      <c r="DL14" s="26">
        <f t="shared" si="35"/>
        <v>230.64462809917353</v>
      </c>
      <c r="DM14" s="34"/>
      <c r="DN14" s="159">
        <v>10</v>
      </c>
      <c r="DO14" s="160">
        <f t="shared" si="268"/>
        <v>-19.14</v>
      </c>
      <c r="DP14" s="161">
        <f t="shared" si="36"/>
        <v>-7.43801652892562E-2</v>
      </c>
      <c r="DQ14" s="161">
        <f t="shared" si="37"/>
        <v>0.33057851239669417</v>
      </c>
      <c r="DR14" s="161">
        <f t="shared" si="38"/>
        <v>0.74380165289256184</v>
      </c>
      <c r="DS14" s="26">
        <f t="shared" si="39"/>
        <v>154.14876033057851</v>
      </c>
      <c r="DT14" s="34"/>
      <c r="DU14" s="159">
        <v>10</v>
      </c>
      <c r="DV14" s="160">
        <f t="shared" si="269"/>
        <v>-35.551818181818184</v>
      </c>
      <c r="DW14" s="161">
        <f t="shared" si="40"/>
        <v>-7.43801652892562E-2</v>
      </c>
      <c r="DX14" s="161">
        <f t="shared" si="41"/>
        <v>0.33057851239669428</v>
      </c>
      <c r="DY14" s="161">
        <f t="shared" si="42"/>
        <v>0.74380165289256195</v>
      </c>
      <c r="DZ14" s="26">
        <f t="shared" si="43"/>
        <v>379.66363636363639</v>
      </c>
      <c r="EA14" s="34"/>
      <c r="EB14" s="159">
        <v>10</v>
      </c>
      <c r="EC14" s="160">
        <f t="shared" si="270"/>
        <v>-40.302727272727275</v>
      </c>
      <c r="ED14" s="161">
        <f t="shared" si="44"/>
        <v>-7.43801652892562E-2</v>
      </c>
      <c r="EE14" s="161">
        <f t="shared" si="45"/>
        <v>0.33057851239669422</v>
      </c>
      <c r="EF14" s="161">
        <f t="shared" si="46"/>
        <v>0.74380165289256184</v>
      </c>
      <c r="EG14" s="26">
        <f t="shared" si="47"/>
        <v>472.99173553718998</v>
      </c>
      <c r="EH14" s="34"/>
      <c r="EI14" s="159">
        <v>10</v>
      </c>
      <c r="EJ14" s="160">
        <f t="shared" si="271"/>
        <v>-45.054545454545455</v>
      </c>
      <c r="EK14" s="161">
        <f t="shared" si="48"/>
        <v>-7.43801652892562E-2</v>
      </c>
      <c r="EL14" s="161">
        <f t="shared" si="49"/>
        <v>0.33057851239669422</v>
      </c>
      <c r="EM14" s="161">
        <f t="shared" si="50"/>
        <v>0.74380165289256195</v>
      </c>
      <c r="EN14" s="26">
        <f t="shared" si="51"/>
        <v>542.44876033057858</v>
      </c>
      <c r="EP14" s="159">
        <v>10</v>
      </c>
      <c r="EQ14" s="160">
        <f t="shared" si="52"/>
        <v>-49.825454545454548</v>
      </c>
      <c r="ER14" s="161">
        <f t="shared" si="53"/>
        <v>-7.43801652892562E-2</v>
      </c>
      <c r="ES14" s="161">
        <f t="shared" si="54"/>
        <v>0.33057851239669422</v>
      </c>
      <c r="ET14" s="161">
        <f t="shared" si="55"/>
        <v>0.74380165289256195</v>
      </c>
      <c r="EU14" s="26">
        <f t="shared" si="56"/>
        <v>611.3859504132231</v>
      </c>
      <c r="EW14" s="159">
        <v>10</v>
      </c>
      <c r="EX14" s="160">
        <f t="shared" si="57"/>
        <v>-30.757272727272724</v>
      </c>
      <c r="EY14" s="161">
        <f t="shared" si="58"/>
        <v>-7.4380165289256187E-2</v>
      </c>
      <c r="EZ14" s="161">
        <f t="shared" si="59"/>
        <v>0.33057851239669417</v>
      </c>
      <c r="FA14" s="161">
        <f t="shared" si="60"/>
        <v>0.74380165289256195</v>
      </c>
      <c r="FB14" s="26">
        <f t="shared" si="61"/>
        <v>-707.54049586776841</v>
      </c>
      <c r="FD14" s="159">
        <v>10</v>
      </c>
      <c r="FE14" s="160">
        <f t="shared" si="62"/>
        <v>-24.988181818181818</v>
      </c>
      <c r="FF14" s="161">
        <f t="shared" si="63"/>
        <v>-7.43801652892562E-2</v>
      </c>
      <c r="FG14" s="161">
        <f t="shared" si="64"/>
        <v>0.33057851239669422</v>
      </c>
      <c r="FH14" s="161">
        <f t="shared" si="65"/>
        <v>0.74380165289256195</v>
      </c>
      <c r="FI14" s="26">
        <f t="shared" si="66"/>
        <v>-759.31900826446281</v>
      </c>
      <c r="FK14" s="159">
        <v>10</v>
      </c>
      <c r="FL14" s="160">
        <f t="shared" si="67"/>
        <v>-23.393333333333331</v>
      </c>
      <c r="FM14" s="161">
        <f t="shared" si="68"/>
        <v>-8.6419753086419748E-2</v>
      </c>
      <c r="FN14" s="161">
        <f t="shared" si="69"/>
        <v>0.39506172839506165</v>
      </c>
      <c r="FO14" s="161">
        <f t="shared" si="70"/>
        <v>0.69135802469135799</v>
      </c>
      <c r="FP14" s="26">
        <f t="shared" si="71"/>
        <v>-801.06666666666661</v>
      </c>
      <c r="FR14" s="159">
        <v>10</v>
      </c>
      <c r="FS14" s="160">
        <f t="shared" si="72"/>
        <v>-35.551818181818184</v>
      </c>
      <c r="FT14" s="161">
        <f t="shared" si="73"/>
        <v>-7.43801652892562E-2</v>
      </c>
      <c r="FU14" s="161">
        <f t="shared" si="74"/>
        <v>0.33057851239669428</v>
      </c>
      <c r="FV14" s="161">
        <f t="shared" si="75"/>
        <v>0.74380165289256195</v>
      </c>
      <c r="FW14" s="26">
        <f t="shared" si="76"/>
        <v>-589.29586776859514</v>
      </c>
      <c r="FY14" s="159">
        <v>10</v>
      </c>
      <c r="FZ14" s="160">
        <f t="shared" si="77"/>
        <v>-40.302727272727275</v>
      </c>
      <c r="GA14" s="161">
        <f t="shared" si="78"/>
        <v>-7.43801652892562E-2</v>
      </c>
      <c r="GB14" s="161">
        <f t="shared" si="79"/>
        <v>0.33057851239669422</v>
      </c>
      <c r="GC14" s="161">
        <f t="shared" si="80"/>
        <v>0.74380165289256184</v>
      </c>
      <c r="GD14" s="26">
        <f t="shared" si="81"/>
        <v>-486.66280991735533</v>
      </c>
      <c r="GF14" s="159">
        <v>10</v>
      </c>
      <c r="GG14" s="160">
        <f t="shared" si="82"/>
        <v>-45.054545454545455</v>
      </c>
      <c r="GH14" s="161">
        <f t="shared" si="83"/>
        <v>-7.43801652892562E-2</v>
      </c>
      <c r="GI14" s="161">
        <f t="shared" si="84"/>
        <v>0.33057851239669422</v>
      </c>
      <c r="GJ14" s="161">
        <f t="shared" si="85"/>
        <v>0.74380165289256195</v>
      </c>
      <c r="GK14" s="26">
        <f t="shared" si="86"/>
        <v>-385.09834710743797</v>
      </c>
      <c r="GM14" s="159">
        <v>10</v>
      </c>
      <c r="GN14" s="160">
        <f t="shared" si="87"/>
        <v>-49.825454545454548</v>
      </c>
      <c r="GO14" s="161">
        <f t="shared" si="88"/>
        <v>-7.43801652892562E-2</v>
      </c>
      <c r="GP14" s="161">
        <f t="shared" si="89"/>
        <v>0.33057851239669422</v>
      </c>
      <c r="GQ14" s="161">
        <f t="shared" si="90"/>
        <v>0.74380165289256195</v>
      </c>
      <c r="GR14" s="26">
        <f t="shared" si="91"/>
        <v>-283.07685950413224</v>
      </c>
      <c r="GT14" s="159">
        <v>10</v>
      </c>
      <c r="GU14" s="160">
        <v>41.68</v>
      </c>
      <c r="GV14" s="275"/>
      <c r="GW14" s="276"/>
      <c r="GX14" s="277"/>
      <c r="GY14" s="26">
        <v>-573.22</v>
      </c>
      <c r="HA14" s="159">
        <v>10</v>
      </c>
      <c r="HB14" s="160">
        <f t="shared" si="92"/>
        <v>46.401818181818186</v>
      </c>
      <c r="HC14" s="161">
        <f t="shared" si="93"/>
        <v>-7.43801652892562E-2</v>
      </c>
      <c r="HD14" s="161">
        <f t="shared" si="94"/>
        <v>0.33057851239669422</v>
      </c>
      <c r="HE14" s="161">
        <f t="shared" si="95"/>
        <v>0.74380165289256195</v>
      </c>
      <c r="HF14" s="26">
        <f t="shared" si="96"/>
        <v>-639.01157024793383</v>
      </c>
      <c r="HH14" s="159">
        <v>10</v>
      </c>
      <c r="HI14" s="160">
        <f t="shared" si="97"/>
        <v>51.151818181818179</v>
      </c>
      <c r="HJ14" s="161">
        <f t="shared" si="98"/>
        <v>-7.43801652892562E-2</v>
      </c>
      <c r="HK14" s="161">
        <f t="shared" si="99"/>
        <v>0.33057851239669422</v>
      </c>
      <c r="HL14" s="161">
        <f t="shared" si="100"/>
        <v>0.74380165289256195</v>
      </c>
      <c r="HM14" s="26">
        <f t="shared" si="101"/>
        <v>-704.59504132231405</v>
      </c>
      <c r="HO14" s="159">
        <v>10</v>
      </c>
      <c r="HP14" s="160">
        <f t="shared" si="102"/>
        <v>36.97</v>
      </c>
      <c r="HQ14" s="161">
        <f t="shared" si="103"/>
        <v>-7.4380165289256187E-2</v>
      </c>
      <c r="HR14" s="161">
        <f t="shared" si="104"/>
        <v>0.33057851239669417</v>
      </c>
      <c r="HS14" s="161">
        <f t="shared" si="105"/>
        <v>0.74380165289256195</v>
      </c>
      <c r="HT14" s="26">
        <f t="shared" si="106"/>
        <v>-470.8396694214876</v>
      </c>
      <c r="HV14" s="159">
        <v>10</v>
      </c>
      <c r="HW14" s="160">
        <f t="shared" si="107"/>
        <v>32.17818181818182</v>
      </c>
      <c r="HX14" s="161">
        <f t="shared" si="108"/>
        <v>-7.43801652892562E-2</v>
      </c>
      <c r="HY14" s="161">
        <f t="shared" si="109"/>
        <v>0.33057851239669422</v>
      </c>
      <c r="HZ14" s="161">
        <f t="shared" si="110"/>
        <v>0.74380165289256195</v>
      </c>
      <c r="IA14" s="26">
        <f t="shared" si="111"/>
        <v>-367.80330578512394</v>
      </c>
      <c r="IC14" s="159">
        <v>10</v>
      </c>
      <c r="ID14" s="160">
        <v>27.42</v>
      </c>
      <c r="IE14" s="275"/>
      <c r="IF14" s="276"/>
      <c r="IG14" s="277"/>
      <c r="IH14" s="26">
        <v>-275.16000000000003</v>
      </c>
      <c r="IJ14" s="159">
        <v>10</v>
      </c>
      <c r="IK14" s="160">
        <f t="shared" si="112"/>
        <v>22.636363636363637</v>
      </c>
      <c r="IL14" s="161">
        <f t="shared" si="113"/>
        <v>-7.4380165289256187E-2</v>
      </c>
      <c r="IM14" s="161">
        <f t="shared" si="114"/>
        <v>0.33057851239669422</v>
      </c>
      <c r="IN14" s="161">
        <f t="shared" si="115"/>
        <v>0.74380165289256206</v>
      </c>
      <c r="IO14" s="26">
        <f t="shared" si="116"/>
        <v>-182.45537190082646</v>
      </c>
      <c r="IQ14" s="159">
        <v>10</v>
      </c>
      <c r="IR14" s="160">
        <f t="shared" si="117"/>
        <v>56.16</v>
      </c>
      <c r="IS14" s="161">
        <f t="shared" si="118"/>
        <v>-7.43801652892562E-2</v>
      </c>
      <c r="IT14" s="161">
        <f t="shared" si="119"/>
        <v>0.33057851239669422</v>
      </c>
      <c r="IU14" s="161">
        <f t="shared" si="120"/>
        <v>0.74380165289256195</v>
      </c>
      <c r="IV14" s="26">
        <f t="shared" si="121"/>
        <v>515.27933884297522</v>
      </c>
      <c r="IX14" s="159">
        <v>10</v>
      </c>
      <c r="IY14" s="160">
        <f t="shared" si="122"/>
        <v>60.594545454545454</v>
      </c>
      <c r="IZ14" s="161">
        <f t="shared" si="123"/>
        <v>-7.4380165289256187E-2</v>
      </c>
      <c r="JA14" s="161">
        <f t="shared" si="124"/>
        <v>0.33057851239669422</v>
      </c>
      <c r="JB14" s="161">
        <f t="shared" si="125"/>
        <v>0.74380165289256184</v>
      </c>
      <c r="JC14" s="26">
        <f t="shared" si="126"/>
        <v>445.04297520661152</v>
      </c>
      <c r="JE14" s="159">
        <v>10</v>
      </c>
      <c r="JF14" s="160">
        <f t="shared" si="127"/>
        <v>64.98</v>
      </c>
      <c r="JG14" s="161">
        <f t="shared" si="128"/>
        <v>-7.43801652892562E-2</v>
      </c>
      <c r="JH14" s="161">
        <f t="shared" si="129"/>
        <v>0.33057851239669428</v>
      </c>
      <c r="JI14" s="161">
        <f t="shared" si="130"/>
        <v>0.74380165289256184</v>
      </c>
      <c r="JJ14" s="26">
        <f t="shared" si="131"/>
        <v>372.59669421487604</v>
      </c>
      <c r="JL14" s="159">
        <v>10</v>
      </c>
      <c r="JM14" s="160">
        <f t="shared" si="132"/>
        <v>51.545454545454547</v>
      </c>
      <c r="JN14" s="161">
        <f t="shared" si="133"/>
        <v>-7.43801652892562E-2</v>
      </c>
      <c r="JO14" s="161">
        <f t="shared" si="134"/>
        <v>0.33057851239669422</v>
      </c>
      <c r="JP14" s="161">
        <f t="shared" si="135"/>
        <v>0.74380165289256206</v>
      </c>
      <c r="JQ14" s="26">
        <f t="shared" si="136"/>
        <v>582.91900826446283</v>
      </c>
      <c r="JS14" s="159">
        <v>10</v>
      </c>
      <c r="JT14" s="160">
        <f t="shared" si="137"/>
        <v>47.012727272727268</v>
      </c>
      <c r="JU14" s="161">
        <f t="shared" si="138"/>
        <v>-7.4380165289256187E-2</v>
      </c>
      <c r="JV14" s="161">
        <f t="shared" si="139"/>
        <v>0.33057851239669417</v>
      </c>
      <c r="JW14" s="161">
        <f t="shared" si="140"/>
        <v>0.74380165289256195</v>
      </c>
      <c r="JX14" s="26">
        <f t="shared" si="141"/>
        <v>651.36859504132224</v>
      </c>
      <c r="JZ14" s="159">
        <v>10</v>
      </c>
      <c r="KA14" s="160">
        <f t="shared" si="142"/>
        <v>42.545454545454547</v>
      </c>
      <c r="KB14" s="161">
        <f t="shared" si="143"/>
        <v>-7.43801652892562E-2</v>
      </c>
      <c r="KC14" s="161">
        <f t="shared" si="144"/>
        <v>0.33057851239669422</v>
      </c>
      <c r="KD14" s="161">
        <f t="shared" si="145"/>
        <v>0.74380165289256184</v>
      </c>
      <c r="KE14" s="26">
        <f t="shared" si="146"/>
        <v>718.22231404958666</v>
      </c>
      <c r="KG14" s="159">
        <v>10</v>
      </c>
      <c r="KH14" s="160">
        <f t="shared" si="147"/>
        <v>37.187272727272727</v>
      </c>
      <c r="KI14" s="161">
        <f t="shared" si="148"/>
        <v>-7.4380165289256187E-2</v>
      </c>
      <c r="KJ14" s="161">
        <f t="shared" si="149"/>
        <v>0.33057851239669417</v>
      </c>
      <c r="KK14" s="161">
        <f t="shared" si="150"/>
        <v>0.74380165289256195</v>
      </c>
      <c r="KL14" s="26">
        <f t="shared" si="151"/>
        <v>751.5454545454545</v>
      </c>
      <c r="KN14" s="159">
        <v>10</v>
      </c>
      <c r="KO14" s="160">
        <f t="shared" si="152"/>
        <v>-35.394545454545451</v>
      </c>
      <c r="KP14" s="161">
        <f t="shared" si="153"/>
        <v>-7.4380165289256187E-2</v>
      </c>
      <c r="KQ14" s="161">
        <f t="shared" si="154"/>
        <v>0.33057851239669422</v>
      </c>
      <c r="KR14" s="161">
        <f t="shared" si="155"/>
        <v>0.74380165289256195</v>
      </c>
      <c r="KS14" s="26">
        <f t="shared" si="156"/>
        <v>416.67438016528922</v>
      </c>
      <c r="KU14" s="159">
        <v>10</v>
      </c>
      <c r="KV14" s="160">
        <f t="shared" si="157"/>
        <v>-25.2</v>
      </c>
      <c r="KW14" s="161">
        <f t="shared" si="158"/>
        <v>-7.43801652892562E-2</v>
      </c>
      <c r="KX14" s="161">
        <f t="shared" si="159"/>
        <v>0.33057851239669422</v>
      </c>
      <c r="KY14" s="161">
        <f t="shared" si="160"/>
        <v>0.74380165289256195</v>
      </c>
      <c r="KZ14" s="26">
        <f t="shared" si="161"/>
        <v>354.02148760330573</v>
      </c>
      <c r="LB14" s="159">
        <v>10</v>
      </c>
      <c r="LC14" s="160">
        <f t="shared" si="162"/>
        <v>-15.463636363636363</v>
      </c>
      <c r="LD14" s="161">
        <f t="shared" si="163"/>
        <v>-7.43801652892562E-2</v>
      </c>
      <c r="LE14" s="161">
        <f t="shared" si="164"/>
        <v>0.33057851239669422</v>
      </c>
      <c r="LF14" s="161">
        <f t="shared" si="165"/>
        <v>0.74380165289256184</v>
      </c>
      <c r="LG14" s="26">
        <f t="shared" si="166"/>
        <v>287.77685950413218</v>
      </c>
      <c r="LI14" s="159">
        <v>10</v>
      </c>
      <c r="LJ14" s="160">
        <f t="shared" si="167"/>
        <v>-45.528181818181821</v>
      </c>
      <c r="LK14" s="161">
        <f t="shared" si="168"/>
        <v>-7.43801652892562E-2</v>
      </c>
      <c r="LL14" s="161">
        <f t="shared" si="169"/>
        <v>0.33057851239669422</v>
      </c>
      <c r="LM14" s="161">
        <f t="shared" si="170"/>
        <v>0.74380165289256195</v>
      </c>
      <c r="LN14" s="26">
        <f t="shared" si="171"/>
        <v>468.87933884297519</v>
      </c>
      <c r="LP14" s="159">
        <v>10</v>
      </c>
      <c r="LQ14" s="160">
        <f t="shared" si="172"/>
        <v>-55.691818181818185</v>
      </c>
      <c r="LR14" s="161">
        <f t="shared" si="173"/>
        <v>-7.43801652892562E-2</v>
      </c>
      <c r="LS14" s="161">
        <f t="shared" si="174"/>
        <v>0.33057851239669422</v>
      </c>
      <c r="LT14" s="161">
        <f t="shared" si="175"/>
        <v>0.74380165289256195</v>
      </c>
      <c r="LU14" s="26">
        <f t="shared" si="176"/>
        <v>538.82314049586773</v>
      </c>
      <c r="LW14" s="159">
        <v>10</v>
      </c>
      <c r="LX14" s="160">
        <f t="shared" si="177"/>
        <v>-60.234545454545461</v>
      </c>
      <c r="LY14" s="161">
        <f t="shared" si="178"/>
        <v>-7.43801652892562E-2</v>
      </c>
      <c r="LZ14" s="161">
        <f t="shared" si="179"/>
        <v>0.33057851239669422</v>
      </c>
      <c r="MA14" s="161">
        <f t="shared" si="180"/>
        <v>0.74380165289256195</v>
      </c>
      <c r="MB14" s="26">
        <f t="shared" si="181"/>
        <v>608.43057851239666</v>
      </c>
      <c r="MD14" s="159">
        <v>10</v>
      </c>
      <c r="ME14" s="160">
        <f t="shared" si="182"/>
        <v>-64.732727272727274</v>
      </c>
      <c r="MF14" s="161">
        <f t="shared" si="183"/>
        <v>-7.43801652892562E-2</v>
      </c>
      <c r="MG14" s="161">
        <f t="shared" si="184"/>
        <v>0.33057851239669422</v>
      </c>
      <c r="MH14" s="161">
        <f t="shared" si="185"/>
        <v>0.74380165289256195</v>
      </c>
      <c r="MI14" s="26">
        <f t="shared" si="186"/>
        <v>676.9041322314049</v>
      </c>
      <c r="MK14" s="159">
        <v>10</v>
      </c>
      <c r="ML14" s="160">
        <f t="shared" si="187"/>
        <v>-35.394545454545451</v>
      </c>
      <c r="MM14" s="161">
        <f t="shared" si="188"/>
        <v>-7.4380165289256187E-2</v>
      </c>
      <c r="MN14" s="161">
        <f t="shared" si="189"/>
        <v>0.33057851239669422</v>
      </c>
      <c r="MO14" s="161">
        <f t="shared" si="190"/>
        <v>0.74380165289256195</v>
      </c>
      <c r="MP14" s="26">
        <f t="shared" si="191"/>
        <v>-828.7247933884297</v>
      </c>
      <c r="MR14" s="159">
        <v>10</v>
      </c>
      <c r="MS14" s="160">
        <f t="shared" si="192"/>
        <v>-25.2</v>
      </c>
      <c r="MT14" s="161">
        <f t="shared" si="193"/>
        <v>-7.43801652892562E-2</v>
      </c>
      <c r="MU14" s="161">
        <f t="shared" si="194"/>
        <v>0.33057851239669422</v>
      </c>
      <c r="MV14" s="161">
        <f t="shared" si="195"/>
        <v>0.74380165289256195</v>
      </c>
      <c r="MW14" s="26">
        <f t="shared" si="196"/>
        <v>-926.35454545454536</v>
      </c>
      <c r="MY14" s="159">
        <v>10</v>
      </c>
      <c r="MZ14" s="160">
        <f t="shared" si="197"/>
        <v>-15.463636363636363</v>
      </c>
      <c r="NA14" s="161">
        <f t="shared" si="198"/>
        <v>-7.43801652892562E-2</v>
      </c>
      <c r="NB14" s="161">
        <f t="shared" si="199"/>
        <v>0.33057851239669422</v>
      </c>
      <c r="NC14" s="161">
        <f t="shared" si="200"/>
        <v>0.74380165289256184</v>
      </c>
      <c r="ND14" s="26">
        <f t="shared" si="201"/>
        <v>-1023.3264462809916</v>
      </c>
      <c r="NF14" s="159">
        <v>10</v>
      </c>
      <c r="NG14" s="160">
        <f t="shared" si="202"/>
        <v>-45.528181818181821</v>
      </c>
      <c r="NH14" s="161">
        <f t="shared" si="203"/>
        <v>-7.43801652892562E-2</v>
      </c>
      <c r="NI14" s="161">
        <f t="shared" si="204"/>
        <v>0.33057851239669422</v>
      </c>
      <c r="NJ14" s="161">
        <f t="shared" si="205"/>
        <v>0.74380165289256195</v>
      </c>
      <c r="NK14" s="26">
        <f t="shared" si="206"/>
        <v>-733.01735537190075</v>
      </c>
      <c r="NM14" s="159">
        <v>10</v>
      </c>
      <c r="NN14" s="160">
        <f t="shared" si="207"/>
        <v>-55.691818181818185</v>
      </c>
      <c r="NO14" s="161">
        <f t="shared" si="208"/>
        <v>-7.43801652892562E-2</v>
      </c>
      <c r="NP14" s="161">
        <f t="shared" si="209"/>
        <v>0.33057851239669422</v>
      </c>
      <c r="NQ14" s="161">
        <f t="shared" si="210"/>
        <v>0.74380165289256195</v>
      </c>
      <c r="NR14" s="26">
        <f t="shared" si="211"/>
        <v>-631.63719008264457</v>
      </c>
      <c r="NT14" s="159">
        <v>10</v>
      </c>
      <c r="NU14" s="160">
        <f t="shared" si="212"/>
        <v>-60.234545454545461</v>
      </c>
      <c r="NV14" s="161">
        <f t="shared" si="213"/>
        <v>-7.43801652892562E-2</v>
      </c>
      <c r="NW14" s="161">
        <f t="shared" si="214"/>
        <v>0.33057851239669422</v>
      </c>
      <c r="NX14" s="161">
        <f t="shared" si="215"/>
        <v>0.74380165289256195</v>
      </c>
      <c r="NY14" s="26">
        <f t="shared" si="216"/>
        <v>-524.90330578512396</v>
      </c>
      <c r="OA14" s="159">
        <v>10</v>
      </c>
      <c r="OB14" s="160">
        <f t="shared" si="217"/>
        <v>-64.732727272727274</v>
      </c>
      <c r="OC14" s="161">
        <f t="shared" si="218"/>
        <v>-7.43801652892562E-2</v>
      </c>
      <c r="OD14" s="161">
        <f t="shared" si="219"/>
        <v>0.33057851239669422</v>
      </c>
      <c r="OE14" s="161">
        <f t="shared" si="220"/>
        <v>0.74380165289256195</v>
      </c>
      <c r="OF14" s="26">
        <f t="shared" si="221"/>
        <v>-418.93719008264463</v>
      </c>
      <c r="OH14" s="159">
        <v>10</v>
      </c>
      <c r="OI14" s="160">
        <f t="shared" si="222"/>
        <v>56.16</v>
      </c>
      <c r="OJ14" s="161">
        <f t="shared" si="223"/>
        <v>-7.43801652892562E-2</v>
      </c>
      <c r="OK14" s="161">
        <f t="shared" si="224"/>
        <v>0.33057851239669422</v>
      </c>
      <c r="OL14" s="161">
        <f t="shared" si="225"/>
        <v>0.74380165289256195</v>
      </c>
      <c r="OM14" s="26">
        <f t="shared" si="226"/>
        <v>-689.8586776859504</v>
      </c>
      <c r="OO14" s="159">
        <v>10</v>
      </c>
      <c r="OP14" s="160">
        <f t="shared" si="227"/>
        <v>60.594545454545454</v>
      </c>
      <c r="OQ14" s="161">
        <f t="shared" si="228"/>
        <v>-7.4380165289256187E-2</v>
      </c>
      <c r="OR14" s="161">
        <f t="shared" si="229"/>
        <v>0.33057851239669422</v>
      </c>
      <c r="OS14" s="161">
        <f t="shared" si="230"/>
        <v>0.74380165289256184</v>
      </c>
      <c r="OT14" s="26">
        <f t="shared" si="231"/>
        <v>-793.35289256198325</v>
      </c>
      <c r="OV14" s="159">
        <v>10</v>
      </c>
      <c r="OW14" s="160">
        <f t="shared" si="232"/>
        <v>64.98</v>
      </c>
      <c r="OX14" s="161">
        <f t="shared" si="233"/>
        <v>-7.43801652892562E-2</v>
      </c>
      <c r="OY14" s="161">
        <f t="shared" si="234"/>
        <v>0.33057851239669428</v>
      </c>
      <c r="OZ14" s="161">
        <f t="shared" si="235"/>
        <v>0.74380165289256184</v>
      </c>
      <c r="PA14" s="26">
        <f t="shared" si="236"/>
        <v>-897.09173553718995</v>
      </c>
      <c r="PC14" s="159">
        <v>10</v>
      </c>
      <c r="PD14" s="160">
        <f t="shared" si="237"/>
        <v>51.545454545454547</v>
      </c>
      <c r="PE14" s="161">
        <f t="shared" si="238"/>
        <v>-7.43801652892562E-2</v>
      </c>
      <c r="PF14" s="161">
        <f t="shared" si="239"/>
        <v>0.33057851239669422</v>
      </c>
      <c r="PG14" s="161">
        <f t="shared" si="240"/>
        <v>0.74380165289256206</v>
      </c>
      <c r="PH14" s="26">
        <f t="shared" si="241"/>
        <v>-582.59752066115698</v>
      </c>
      <c r="PJ14" s="159">
        <v>10</v>
      </c>
      <c r="PK14" s="160">
        <f t="shared" si="242"/>
        <v>47.012727272727268</v>
      </c>
      <c r="PL14" s="161">
        <f t="shared" si="243"/>
        <v>-7.4380165289256187E-2</v>
      </c>
      <c r="PM14" s="161">
        <f t="shared" si="244"/>
        <v>0.33057851239669417</v>
      </c>
      <c r="PN14" s="161">
        <f t="shared" si="245"/>
        <v>0.74380165289256195</v>
      </c>
      <c r="PO14" s="26">
        <f t="shared" si="246"/>
        <v>-480.18595041322305</v>
      </c>
      <c r="PQ14" s="159">
        <v>10</v>
      </c>
      <c r="PR14" s="160">
        <f t="shared" si="247"/>
        <v>42.545454545454547</v>
      </c>
      <c r="PS14" s="161">
        <f t="shared" si="248"/>
        <v>-7.43801652892562E-2</v>
      </c>
      <c r="PT14" s="161">
        <f t="shared" si="249"/>
        <v>0.33057851239669422</v>
      </c>
      <c r="PU14" s="161">
        <f t="shared" si="250"/>
        <v>0.74380165289256184</v>
      </c>
      <c r="PV14" s="26">
        <f t="shared" si="251"/>
        <v>-373.61404958677679</v>
      </c>
      <c r="PX14" s="159">
        <v>10</v>
      </c>
      <c r="PY14" s="160">
        <f t="shared" si="252"/>
        <v>37.187272727272727</v>
      </c>
      <c r="PZ14" s="161">
        <f t="shared" si="253"/>
        <v>-7.4380165289256187E-2</v>
      </c>
      <c r="QA14" s="161">
        <f t="shared" si="254"/>
        <v>0.33057851239669417</v>
      </c>
      <c r="QB14" s="161">
        <f t="shared" si="255"/>
        <v>0.74380165289256195</v>
      </c>
      <c r="QC14" s="26">
        <f t="shared" si="256"/>
        <v>-268.57355371900826</v>
      </c>
      <c r="QE14" s="159">
        <v>2</v>
      </c>
      <c r="QF14" s="162">
        <v>3</v>
      </c>
      <c r="QG14" s="309"/>
      <c r="QH14" s="12">
        <v>180</v>
      </c>
      <c r="QI14" s="161">
        <f>(($F$13-$Z$21)*($F$13-$AD$21))/(($V$21-$Z$21)*($V$21-$AD$21))</f>
        <v>0</v>
      </c>
      <c r="QJ14" s="161">
        <f>(($F$13-$V$21)*($F$13-$AD$21))/(($Z$21-$V$21)*($Z$21-$AD$21))</f>
        <v>0</v>
      </c>
      <c r="QK14" s="161">
        <f>(($F$13-$V$21)*($F$13-$Z$21))/(($AD$21-$V$21)*($AD$21-$Z$21))</f>
        <v>1</v>
      </c>
      <c r="QL14" s="92">
        <f>QI14*$X$21+QJ14*$AB$21+QK14*$AF$21</f>
        <v>-704.4</v>
      </c>
      <c r="QM14" s="16">
        <f>$V$21</f>
        <v>-210.54</v>
      </c>
      <c r="QN14" s="16">
        <f>$AF$21</f>
        <v>-704.4</v>
      </c>
      <c r="QO14" s="167">
        <f t="shared" si="257"/>
        <v>0</v>
      </c>
      <c r="QP14" s="34"/>
      <c r="QQ14" s="159">
        <v>2</v>
      </c>
      <c r="QR14" s="162">
        <v>3</v>
      </c>
      <c r="QS14" s="309"/>
      <c r="QT14" s="12">
        <v>180</v>
      </c>
      <c r="QU14" s="161">
        <f>(($F$13-$AT$21)*($F$13-$AX$21))/(($AP$21-$AT$21)*($AP$21-$AX$21))</f>
        <v>0</v>
      </c>
      <c r="QV14" s="161">
        <f>(($F$13-$AP$21)*($F$13-$AX$21))/(($AT$21-$AP$21)*($AT$21-$AX$21))</f>
        <v>0</v>
      </c>
      <c r="QW14" s="161">
        <f>(($F$13-$AP$21)*($F$13-$AT$21))/(($AX$21-$AP$21)*($AX$21-$AT$21))</f>
        <v>1</v>
      </c>
      <c r="QX14" s="92">
        <f>QU14*$AR$21+QV14*$AV$21+QW14*$AZ$21</f>
        <v>-772.52</v>
      </c>
      <c r="QY14" s="16">
        <f>$AP$21</f>
        <v>-18.22</v>
      </c>
      <c r="QZ14" s="16">
        <f>$AZ$21</f>
        <v>-772.52</v>
      </c>
      <c r="RA14" s="167">
        <f t="shared" si="258"/>
        <v>0</v>
      </c>
    </row>
    <row r="15" spans="1:473" ht="15" customHeight="1">
      <c r="B15" s="292"/>
      <c r="C15" s="313"/>
      <c r="D15" s="339"/>
      <c r="E15" s="3" t="s">
        <v>324</v>
      </c>
      <c r="F15" s="169"/>
      <c r="G15" s="175" t="s">
        <v>299</v>
      </c>
      <c r="H15" s="176">
        <v>2</v>
      </c>
      <c r="I15" s="177" t="str">
        <f>I13</f>
        <v>-</v>
      </c>
      <c r="J15" s="177" t="str">
        <f>IF(ISBLANK(F15),"-",(IF(AND(F15&lt;=Input!$D$7,F15&gt;=Input!$D$10),"aprovado","reprovado")))</f>
        <v>-</v>
      </c>
      <c r="K15" s="178"/>
      <c r="L15" s="3" t="s">
        <v>318</v>
      </c>
      <c r="M15" s="317"/>
      <c r="O15" s="159">
        <v>11</v>
      </c>
      <c r="P15" s="164" t="s">
        <v>157</v>
      </c>
      <c r="Q15" s="164" t="s">
        <v>319</v>
      </c>
      <c r="R15" s="12">
        <v>-60</v>
      </c>
      <c r="S15" s="164" t="s">
        <v>299</v>
      </c>
      <c r="T15" s="162">
        <v>0</v>
      </c>
      <c r="U15" s="8" t="s">
        <v>71</v>
      </c>
      <c r="V15" s="101">
        <f>Gooseneck!$M$38</f>
        <v>-391.07</v>
      </c>
      <c r="W15" s="111" t="s">
        <v>72</v>
      </c>
      <c r="X15" s="101">
        <v>0</v>
      </c>
      <c r="Y15" s="111" t="s">
        <v>72</v>
      </c>
      <c r="Z15" s="101">
        <f>Gooseneck!$M$39</f>
        <v>-195.535</v>
      </c>
      <c r="AA15" s="111" t="s">
        <v>72</v>
      </c>
      <c r="AB15" s="101">
        <f>Gooseneck!$O$39</f>
        <v>243.69</v>
      </c>
      <c r="AC15" s="111" t="s">
        <v>72</v>
      </c>
      <c r="AD15" s="101">
        <v>0</v>
      </c>
      <c r="AE15" s="111" t="s">
        <v>72</v>
      </c>
      <c r="AF15" s="101">
        <f>Gooseneck!$O$24</f>
        <v>402.13</v>
      </c>
      <c r="AG15" s="165" t="s">
        <v>72</v>
      </c>
      <c r="AH15" s="166"/>
      <c r="AI15" s="159">
        <v>11</v>
      </c>
      <c r="AJ15" s="164" t="s">
        <v>157</v>
      </c>
      <c r="AK15" s="164" t="s">
        <v>319</v>
      </c>
      <c r="AL15" s="12">
        <v>-60</v>
      </c>
      <c r="AM15" s="164" t="s">
        <v>299</v>
      </c>
      <c r="AN15" s="162">
        <v>0</v>
      </c>
      <c r="AO15" s="8" t="s">
        <v>71</v>
      </c>
      <c r="AP15" s="101">
        <f>'Conector@5500 psi'!$M$38</f>
        <v>-127.52</v>
      </c>
      <c r="AQ15" s="111" t="s">
        <v>72</v>
      </c>
      <c r="AR15" s="101">
        <v>0</v>
      </c>
      <c r="AS15" s="111" t="s">
        <v>72</v>
      </c>
      <c r="AT15" s="101">
        <f>'Conector@5500 psi'!$M$39</f>
        <v>-63.76</v>
      </c>
      <c r="AU15" s="111" t="s">
        <v>72</v>
      </c>
      <c r="AV15" s="101">
        <f>'Conector@5500 psi'!$O$39</f>
        <v>207.98</v>
      </c>
      <c r="AW15" s="111" t="s">
        <v>72</v>
      </c>
      <c r="AX15" s="101">
        <v>0</v>
      </c>
      <c r="AY15" s="111" t="s">
        <v>72</v>
      </c>
      <c r="AZ15" s="101">
        <f>'Conector@5500 psi'!$O$24</f>
        <v>415.98</v>
      </c>
      <c r="BA15" s="165" t="s">
        <v>72</v>
      </c>
      <c r="BC15" s="159">
        <v>11</v>
      </c>
      <c r="BD15" s="160">
        <f t="shared" si="259"/>
        <v>45.85</v>
      </c>
      <c r="BE15" s="161">
        <f t="shared" si="0"/>
        <v>-8.0000000000000016E-2</v>
      </c>
      <c r="BF15" s="161">
        <f t="shared" si="1"/>
        <v>0.36</v>
      </c>
      <c r="BG15" s="161">
        <f t="shared" si="2"/>
        <v>0.72</v>
      </c>
      <c r="BH15" s="26">
        <f t="shared" si="3"/>
        <v>406.41840000000002</v>
      </c>
      <c r="BJ15" s="159">
        <v>11</v>
      </c>
      <c r="BK15" s="160">
        <f t="shared" si="260"/>
        <v>51.042000000000002</v>
      </c>
      <c r="BL15" s="161">
        <f t="shared" si="4"/>
        <v>-0.08</v>
      </c>
      <c r="BM15" s="161">
        <f t="shared" si="5"/>
        <v>0.36</v>
      </c>
      <c r="BN15" s="161">
        <f t="shared" si="6"/>
        <v>0.72</v>
      </c>
      <c r="BO15" s="26">
        <f t="shared" si="7"/>
        <v>328.20119999999997</v>
      </c>
      <c r="BQ15" s="159">
        <v>11</v>
      </c>
      <c r="BR15" s="160">
        <f t="shared" si="261"/>
        <v>56.266999999999996</v>
      </c>
      <c r="BS15" s="161">
        <f t="shared" si="8"/>
        <v>-7.9999999999999988E-2</v>
      </c>
      <c r="BT15" s="161">
        <f t="shared" si="9"/>
        <v>0.35999999999999993</v>
      </c>
      <c r="BU15" s="161">
        <f t="shared" si="10"/>
        <v>0.71999999999999986</v>
      </c>
      <c r="BV15" s="26">
        <f t="shared" si="11"/>
        <v>247.21559999999997</v>
      </c>
      <c r="BX15" s="159">
        <v>11</v>
      </c>
      <c r="BY15" s="160">
        <f t="shared" si="262"/>
        <v>40.667000000000002</v>
      </c>
      <c r="BZ15" s="161">
        <f t="shared" si="12"/>
        <v>-0.08</v>
      </c>
      <c r="CA15" s="161">
        <f t="shared" si="13"/>
        <v>0.36</v>
      </c>
      <c r="CB15" s="161">
        <f t="shared" si="14"/>
        <v>0.72</v>
      </c>
      <c r="CC15" s="26">
        <f t="shared" si="15"/>
        <v>482.36399999999998</v>
      </c>
      <c r="CE15" s="159">
        <v>11</v>
      </c>
      <c r="CF15" s="160">
        <f t="shared" si="263"/>
        <v>35.396000000000001</v>
      </c>
      <c r="CG15" s="161">
        <f t="shared" si="16"/>
        <v>-8.0000000000000016E-2</v>
      </c>
      <c r="CH15" s="161">
        <f t="shared" si="17"/>
        <v>0.36000000000000004</v>
      </c>
      <c r="CI15" s="161">
        <f t="shared" si="18"/>
        <v>0.72000000000000008</v>
      </c>
      <c r="CJ15" s="26">
        <f t="shared" si="19"/>
        <v>559.7496000000001</v>
      </c>
      <c r="CL15" s="159">
        <v>11</v>
      </c>
      <c r="CM15" s="160">
        <f t="shared" si="264"/>
        <v>30.167000000000002</v>
      </c>
      <c r="CN15" s="161">
        <f t="shared" si="20"/>
        <v>-7.9999999999999988E-2</v>
      </c>
      <c r="CO15" s="161">
        <f t="shared" si="21"/>
        <v>0.36000000000000004</v>
      </c>
      <c r="CP15" s="161">
        <f t="shared" si="22"/>
        <v>0.72000000000000008</v>
      </c>
      <c r="CQ15" s="26">
        <f t="shared" si="23"/>
        <v>628.05960000000005</v>
      </c>
      <c r="CS15" s="159">
        <v>11</v>
      </c>
      <c r="CT15" s="160">
        <f t="shared" si="265"/>
        <v>24.9</v>
      </c>
      <c r="CU15" s="161">
        <f t="shared" si="24"/>
        <v>-7.9999999999999988E-2</v>
      </c>
      <c r="CV15" s="161">
        <f t="shared" si="25"/>
        <v>0.35999999999999993</v>
      </c>
      <c r="CW15" s="161">
        <f t="shared" si="26"/>
        <v>0.71999999999999986</v>
      </c>
      <c r="CX15" s="26">
        <f t="shared" si="27"/>
        <v>695.78639999999984</v>
      </c>
      <c r="CZ15" s="159">
        <v>11</v>
      </c>
      <c r="DA15" s="160">
        <f t="shared" si="266"/>
        <v>-33.832999999999998</v>
      </c>
      <c r="DB15" s="161">
        <f t="shared" si="28"/>
        <v>-0.08</v>
      </c>
      <c r="DC15" s="161">
        <f t="shared" si="29"/>
        <v>0.35999999999999993</v>
      </c>
      <c r="DD15" s="161">
        <f t="shared" si="30"/>
        <v>0.71999999999999986</v>
      </c>
      <c r="DE15" s="26">
        <f t="shared" si="31"/>
        <v>300.56039999999996</v>
      </c>
      <c r="DG15" s="159">
        <v>11</v>
      </c>
      <c r="DH15" s="160">
        <f t="shared" si="267"/>
        <v>-27.487000000000002</v>
      </c>
      <c r="DI15" s="161">
        <f t="shared" si="32"/>
        <v>-8.0000000000000016E-2</v>
      </c>
      <c r="DJ15" s="161">
        <f t="shared" si="33"/>
        <v>0.36000000000000004</v>
      </c>
      <c r="DK15" s="161">
        <f t="shared" si="34"/>
        <v>0.72000000000000008</v>
      </c>
      <c r="DL15" s="26">
        <f t="shared" si="35"/>
        <v>228.92400000000001</v>
      </c>
      <c r="DM15" s="34"/>
      <c r="DN15" s="159">
        <v>11</v>
      </c>
      <c r="DO15" s="160">
        <f t="shared" si="268"/>
        <v>-21.053999999999998</v>
      </c>
      <c r="DP15" s="161">
        <f t="shared" si="36"/>
        <v>-7.9999999999999988E-2</v>
      </c>
      <c r="DQ15" s="161">
        <f t="shared" si="37"/>
        <v>0.35999999999999993</v>
      </c>
      <c r="DR15" s="161">
        <f t="shared" si="38"/>
        <v>0.71999999999999986</v>
      </c>
      <c r="DS15" s="26">
        <f t="shared" si="39"/>
        <v>153.21599999999998</v>
      </c>
      <c r="DT15" s="34"/>
      <c r="DU15" s="159">
        <v>11</v>
      </c>
      <c r="DV15" s="160">
        <f t="shared" si="269"/>
        <v>-39.106999999999999</v>
      </c>
      <c r="DW15" s="161">
        <f t="shared" si="40"/>
        <v>-0.08</v>
      </c>
      <c r="DX15" s="161">
        <f t="shared" si="41"/>
        <v>0.36</v>
      </c>
      <c r="DY15" s="161">
        <f t="shared" si="42"/>
        <v>0.72</v>
      </c>
      <c r="DZ15" s="26">
        <f t="shared" si="43"/>
        <v>377.26199999999994</v>
      </c>
      <c r="EA15" s="34"/>
      <c r="EB15" s="159">
        <v>11</v>
      </c>
      <c r="EC15" s="160">
        <f t="shared" si="270"/>
        <v>-44.332999999999998</v>
      </c>
      <c r="ED15" s="161">
        <f t="shared" si="44"/>
        <v>-0.08</v>
      </c>
      <c r="EE15" s="161">
        <f t="shared" si="45"/>
        <v>0.35999999999999993</v>
      </c>
      <c r="EF15" s="161">
        <f t="shared" si="46"/>
        <v>0.71999999999999986</v>
      </c>
      <c r="EG15" s="26">
        <f t="shared" si="47"/>
        <v>471.88799999999992</v>
      </c>
      <c r="EH15" s="34"/>
      <c r="EI15" s="159">
        <v>11</v>
      </c>
      <c r="EJ15" s="160">
        <f t="shared" si="271"/>
        <v>-49.56</v>
      </c>
      <c r="EK15" s="161">
        <f t="shared" si="48"/>
        <v>-0.08</v>
      </c>
      <c r="EL15" s="161">
        <f t="shared" si="49"/>
        <v>0.36000000000000004</v>
      </c>
      <c r="EM15" s="161">
        <f t="shared" si="50"/>
        <v>0.72000000000000008</v>
      </c>
      <c r="EN15" s="26">
        <f t="shared" si="51"/>
        <v>540.68040000000008</v>
      </c>
      <c r="EP15" s="159">
        <v>11</v>
      </c>
      <c r="EQ15" s="160">
        <f t="shared" si="52"/>
        <v>-54.808000000000007</v>
      </c>
      <c r="ER15" s="161">
        <f t="shared" si="53"/>
        <v>-0.08</v>
      </c>
      <c r="ES15" s="161">
        <f t="shared" si="54"/>
        <v>0.36</v>
      </c>
      <c r="ET15" s="161">
        <f t="shared" si="55"/>
        <v>0.72</v>
      </c>
      <c r="EU15" s="26">
        <f t="shared" si="56"/>
        <v>608.976</v>
      </c>
      <c r="EW15" s="159">
        <v>11</v>
      </c>
      <c r="EX15" s="160">
        <f t="shared" si="57"/>
        <v>-33.832999999999998</v>
      </c>
      <c r="EY15" s="161">
        <f t="shared" si="58"/>
        <v>-0.08</v>
      </c>
      <c r="EZ15" s="161">
        <f t="shared" si="59"/>
        <v>0.35999999999999993</v>
      </c>
      <c r="FA15" s="161">
        <f t="shared" si="60"/>
        <v>0.71999999999999986</v>
      </c>
      <c r="FB15" s="26">
        <f t="shared" si="61"/>
        <v>-716.70959999999991</v>
      </c>
      <c r="FD15" s="159">
        <v>11</v>
      </c>
      <c r="FE15" s="160">
        <f t="shared" si="62"/>
        <v>-27.487000000000002</v>
      </c>
      <c r="FF15" s="161">
        <f t="shared" si="63"/>
        <v>-8.0000000000000016E-2</v>
      </c>
      <c r="FG15" s="161">
        <f t="shared" si="64"/>
        <v>0.36000000000000004</v>
      </c>
      <c r="FH15" s="161">
        <f t="shared" si="65"/>
        <v>0.72000000000000008</v>
      </c>
      <c r="FI15" s="26">
        <f t="shared" si="66"/>
        <v>-768.29040000000009</v>
      </c>
      <c r="FK15" s="159">
        <v>11</v>
      </c>
      <c r="FL15" s="160">
        <f t="shared" si="67"/>
        <v>-26.317499999999999</v>
      </c>
      <c r="FM15" s="161">
        <f t="shared" si="68"/>
        <v>-9.3749999999999986E-2</v>
      </c>
      <c r="FN15" s="161">
        <f t="shared" si="69"/>
        <v>0.43749999999999994</v>
      </c>
      <c r="FO15" s="161">
        <f t="shared" si="70"/>
        <v>0.65625</v>
      </c>
      <c r="FP15" s="26">
        <f t="shared" si="71"/>
        <v>-810.07499999999993</v>
      </c>
      <c r="FR15" s="159">
        <v>11</v>
      </c>
      <c r="FS15" s="160">
        <f t="shared" si="72"/>
        <v>-39.106999999999999</v>
      </c>
      <c r="FT15" s="161">
        <f t="shared" si="73"/>
        <v>-0.08</v>
      </c>
      <c r="FU15" s="161">
        <f t="shared" si="74"/>
        <v>0.36</v>
      </c>
      <c r="FV15" s="161">
        <f t="shared" si="75"/>
        <v>0.72</v>
      </c>
      <c r="FW15" s="26">
        <f t="shared" si="76"/>
        <v>-597.19319999999993</v>
      </c>
      <c r="FY15" s="159">
        <v>11</v>
      </c>
      <c r="FZ15" s="160">
        <f t="shared" si="77"/>
        <v>-44.332999999999998</v>
      </c>
      <c r="GA15" s="161">
        <f t="shared" si="78"/>
        <v>-0.08</v>
      </c>
      <c r="GB15" s="161">
        <f t="shared" si="79"/>
        <v>0.35999999999999993</v>
      </c>
      <c r="GC15" s="161">
        <f t="shared" si="80"/>
        <v>0.71999999999999986</v>
      </c>
      <c r="GD15" s="26">
        <f t="shared" si="81"/>
        <v>-494.74799999999993</v>
      </c>
      <c r="GF15" s="159">
        <v>11</v>
      </c>
      <c r="GG15" s="160">
        <f t="shared" si="82"/>
        <v>-49.56</v>
      </c>
      <c r="GH15" s="161">
        <f t="shared" si="83"/>
        <v>-0.08</v>
      </c>
      <c r="GI15" s="161">
        <f t="shared" si="84"/>
        <v>0.36000000000000004</v>
      </c>
      <c r="GJ15" s="161">
        <f t="shared" si="85"/>
        <v>0.72000000000000008</v>
      </c>
      <c r="GK15" s="26">
        <f t="shared" si="86"/>
        <v>-393.33240000000001</v>
      </c>
      <c r="GM15" s="159">
        <v>11</v>
      </c>
      <c r="GN15" s="160">
        <f t="shared" si="87"/>
        <v>-54.808000000000007</v>
      </c>
      <c r="GO15" s="161">
        <f t="shared" si="88"/>
        <v>-0.08</v>
      </c>
      <c r="GP15" s="161">
        <f t="shared" si="89"/>
        <v>0.36</v>
      </c>
      <c r="GQ15" s="161">
        <f t="shared" si="90"/>
        <v>0.72</v>
      </c>
      <c r="GR15" s="26">
        <f t="shared" si="91"/>
        <v>-291.44880000000001</v>
      </c>
      <c r="GT15" s="159">
        <v>11</v>
      </c>
      <c r="GU15" s="160">
        <v>45.85</v>
      </c>
      <c r="GV15" s="275"/>
      <c r="GW15" s="276"/>
      <c r="GX15" s="277"/>
      <c r="GY15" s="26">
        <v>-570.42999999999995</v>
      </c>
      <c r="HA15" s="159">
        <v>11</v>
      </c>
      <c r="HB15" s="160">
        <f t="shared" si="92"/>
        <v>51.042000000000002</v>
      </c>
      <c r="HC15" s="161">
        <f t="shared" si="93"/>
        <v>-0.08</v>
      </c>
      <c r="HD15" s="161">
        <f t="shared" si="94"/>
        <v>0.36</v>
      </c>
      <c r="HE15" s="161">
        <f t="shared" si="95"/>
        <v>0.72</v>
      </c>
      <c r="HF15" s="26">
        <f t="shared" si="96"/>
        <v>-637.27560000000005</v>
      </c>
      <c r="HH15" s="159">
        <v>11</v>
      </c>
      <c r="HI15" s="160">
        <f t="shared" si="97"/>
        <v>56.266999999999996</v>
      </c>
      <c r="HJ15" s="161">
        <f t="shared" si="98"/>
        <v>-7.9999999999999988E-2</v>
      </c>
      <c r="HK15" s="161">
        <f t="shared" si="99"/>
        <v>0.35999999999999993</v>
      </c>
      <c r="HL15" s="161">
        <f t="shared" si="100"/>
        <v>0.71999999999999986</v>
      </c>
      <c r="HM15" s="26">
        <f t="shared" si="101"/>
        <v>-703.9079999999999</v>
      </c>
      <c r="HO15" s="159">
        <v>11</v>
      </c>
      <c r="HP15" s="160">
        <f t="shared" si="102"/>
        <v>40.667000000000002</v>
      </c>
      <c r="HQ15" s="161">
        <f t="shared" si="103"/>
        <v>-0.08</v>
      </c>
      <c r="HR15" s="161">
        <f t="shared" si="104"/>
        <v>0.36</v>
      </c>
      <c r="HS15" s="161">
        <f t="shared" si="105"/>
        <v>0.72</v>
      </c>
      <c r="HT15" s="26">
        <f t="shared" si="106"/>
        <v>-468.19439999999997</v>
      </c>
      <c r="HV15" s="159">
        <v>11</v>
      </c>
      <c r="HW15" s="160">
        <f t="shared" si="107"/>
        <v>35.396000000000001</v>
      </c>
      <c r="HX15" s="161">
        <f t="shared" si="108"/>
        <v>-8.0000000000000016E-2</v>
      </c>
      <c r="HY15" s="161">
        <f t="shared" si="109"/>
        <v>0.36000000000000004</v>
      </c>
      <c r="HZ15" s="161">
        <f t="shared" si="110"/>
        <v>0.72000000000000008</v>
      </c>
      <c r="IA15" s="26">
        <f t="shared" si="111"/>
        <v>-365.31000000000006</v>
      </c>
      <c r="IC15" s="159">
        <v>11</v>
      </c>
      <c r="ID15" s="160">
        <v>30.17</v>
      </c>
      <c r="IE15" s="275"/>
      <c r="IF15" s="276"/>
      <c r="IG15" s="277"/>
      <c r="IH15" s="26">
        <v>-273.61</v>
      </c>
      <c r="IJ15" s="159">
        <v>11</v>
      </c>
      <c r="IK15" s="160">
        <f t="shared" si="112"/>
        <v>24.9</v>
      </c>
      <c r="IL15" s="161">
        <f t="shared" si="113"/>
        <v>-7.9999999999999988E-2</v>
      </c>
      <c r="IM15" s="161">
        <f t="shared" si="114"/>
        <v>0.35999999999999993</v>
      </c>
      <c r="IN15" s="161">
        <f t="shared" si="115"/>
        <v>0.71999999999999986</v>
      </c>
      <c r="IO15" s="26">
        <f t="shared" si="116"/>
        <v>-181.87199999999996</v>
      </c>
      <c r="IQ15" s="159">
        <v>11</v>
      </c>
      <c r="IR15" s="160">
        <f t="shared" si="117"/>
        <v>61.775999999999996</v>
      </c>
      <c r="IS15" s="161">
        <f t="shared" si="118"/>
        <v>-7.9999999999999988E-2</v>
      </c>
      <c r="IT15" s="161">
        <f t="shared" si="119"/>
        <v>0.36</v>
      </c>
      <c r="IU15" s="161">
        <f t="shared" si="120"/>
        <v>0.72</v>
      </c>
      <c r="IV15" s="26">
        <f t="shared" si="121"/>
        <v>522.35640000000001</v>
      </c>
      <c r="IX15" s="159">
        <v>11</v>
      </c>
      <c r="IY15" s="160">
        <f t="shared" si="122"/>
        <v>66.653999999999996</v>
      </c>
      <c r="IZ15" s="161">
        <f t="shared" si="123"/>
        <v>-0.08</v>
      </c>
      <c r="JA15" s="161">
        <f t="shared" si="124"/>
        <v>0.36</v>
      </c>
      <c r="JB15" s="161">
        <f t="shared" si="125"/>
        <v>0.72</v>
      </c>
      <c r="JC15" s="26">
        <f t="shared" si="126"/>
        <v>452.13839999999993</v>
      </c>
      <c r="JE15" s="159">
        <v>11</v>
      </c>
      <c r="JF15" s="160">
        <f t="shared" si="127"/>
        <v>71.477999999999994</v>
      </c>
      <c r="JG15" s="161">
        <f t="shared" si="128"/>
        <v>-0.08</v>
      </c>
      <c r="JH15" s="161">
        <f t="shared" si="129"/>
        <v>0.36000000000000004</v>
      </c>
      <c r="JI15" s="161">
        <f t="shared" si="130"/>
        <v>0.72000000000000008</v>
      </c>
      <c r="JJ15" s="26">
        <f t="shared" si="131"/>
        <v>379.78920000000005</v>
      </c>
      <c r="JL15" s="159">
        <v>11</v>
      </c>
      <c r="JM15" s="160">
        <f t="shared" si="132"/>
        <v>56.7</v>
      </c>
      <c r="JN15" s="161">
        <f t="shared" si="133"/>
        <v>-0.08</v>
      </c>
      <c r="JO15" s="161">
        <f t="shared" si="134"/>
        <v>0.36000000000000004</v>
      </c>
      <c r="JP15" s="161">
        <f t="shared" si="135"/>
        <v>0.72000000000000008</v>
      </c>
      <c r="JQ15" s="26">
        <f t="shared" si="136"/>
        <v>590.08680000000004</v>
      </c>
      <c r="JS15" s="159">
        <v>11</v>
      </c>
      <c r="JT15" s="160">
        <f t="shared" si="137"/>
        <v>51.713999999999999</v>
      </c>
      <c r="JU15" s="161">
        <f t="shared" si="138"/>
        <v>-7.9999999999999988E-2</v>
      </c>
      <c r="JV15" s="161">
        <f t="shared" si="139"/>
        <v>0.36</v>
      </c>
      <c r="JW15" s="161">
        <f t="shared" si="140"/>
        <v>0.72</v>
      </c>
      <c r="JX15" s="26">
        <f t="shared" si="141"/>
        <v>658.53719999999998</v>
      </c>
      <c r="JZ15" s="159">
        <v>11</v>
      </c>
      <c r="KA15" s="160">
        <f t="shared" si="142"/>
        <v>46.8</v>
      </c>
      <c r="KB15" s="161">
        <f t="shared" si="143"/>
        <v>-7.9999999999999988E-2</v>
      </c>
      <c r="KC15" s="161">
        <f t="shared" si="144"/>
        <v>0.36</v>
      </c>
      <c r="KD15" s="161">
        <f t="shared" si="145"/>
        <v>0.72</v>
      </c>
      <c r="KE15" s="26">
        <f t="shared" si="146"/>
        <v>725.20920000000001</v>
      </c>
      <c r="KG15" s="159">
        <v>11</v>
      </c>
      <c r="KH15" s="160">
        <f t="shared" si="147"/>
        <v>40.905999999999999</v>
      </c>
      <c r="KI15" s="161">
        <f t="shared" si="148"/>
        <v>-7.9999999999999988E-2</v>
      </c>
      <c r="KJ15" s="161">
        <f t="shared" si="149"/>
        <v>0.36</v>
      </c>
      <c r="KK15" s="161">
        <f t="shared" si="150"/>
        <v>0.72</v>
      </c>
      <c r="KL15" s="26">
        <f t="shared" si="151"/>
        <v>755.49599999999987</v>
      </c>
      <c r="KN15" s="159">
        <v>11</v>
      </c>
      <c r="KO15" s="160">
        <f t="shared" si="152"/>
        <v>-38.933999999999997</v>
      </c>
      <c r="KP15" s="161">
        <f t="shared" si="153"/>
        <v>-0.08</v>
      </c>
      <c r="KQ15" s="161">
        <f t="shared" si="154"/>
        <v>0.36</v>
      </c>
      <c r="KR15" s="161">
        <f t="shared" si="155"/>
        <v>0.72</v>
      </c>
      <c r="KS15" s="26">
        <f t="shared" si="156"/>
        <v>414.97559999999999</v>
      </c>
      <c r="KU15" s="159">
        <v>11</v>
      </c>
      <c r="KV15" s="160">
        <f t="shared" si="157"/>
        <v>-27.72</v>
      </c>
      <c r="KW15" s="161">
        <f t="shared" si="158"/>
        <v>-0.08</v>
      </c>
      <c r="KX15" s="161">
        <f t="shared" si="159"/>
        <v>0.36</v>
      </c>
      <c r="KY15" s="161">
        <f t="shared" si="160"/>
        <v>0.72</v>
      </c>
      <c r="KZ15" s="26">
        <f t="shared" si="161"/>
        <v>353.01599999999996</v>
      </c>
      <c r="LB15" s="159">
        <v>11</v>
      </c>
      <c r="LC15" s="160">
        <f t="shared" si="162"/>
        <v>-17.009999999999998</v>
      </c>
      <c r="LD15" s="161">
        <f t="shared" si="163"/>
        <v>-7.9999999999999988E-2</v>
      </c>
      <c r="LE15" s="161">
        <f t="shared" si="164"/>
        <v>0.36</v>
      </c>
      <c r="LF15" s="161">
        <f t="shared" si="165"/>
        <v>0.72</v>
      </c>
      <c r="LG15" s="26">
        <f t="shared" si="166"/>
        <v>287.42040000000003</v>
      </c>
      <c r="LI15" s="159">
        <v>11</v>
      </c>
      <c r="LJ15" s="160">
        <f t="shared" si="167"/>
        <v>-50.081000000000003</v>
      </c>
      <c r="LK15" s="161">
        <f t="shared" si="168"/>
        <v>-8.0000000000000016E-2</v>
      </c>
      <c r="LL15" s="161">
        <f t="shared" si="169"/>
        <v>0.36000000000000004</v>
      </c>
      <c r="LM15" s="161">
        <f t="shared" si="170"/>
        <v>0.72000000000000008</v>
      </c>
      <c r="LN15" s="26">
        <f t="shared" si="171"/>
        <v>465.89760000000001</v>
      </c>
      <c r="LP15" s="159">
        <v>11</v>
      </c>
      <c r="LQ15" s="160">
        <f t="shared" si="172"/>
        <v>-61.261000000000003</v>
      </c>
      <c r="LR15" s="161">
        <f t="shared" si="173"/>
        <v>-8.0000000000000016E-2</v>
      </c>
      <c r="LS15" s="161">
        <f t="shared" si="174"/>
        <v>0.3600000000000001</v>
      </c>
      <c r="LT15" s="161">
        <f t="shared" si="175"/>
        <v>0.7200000000000002</v>
      </c>
      <c r="LU15" s="26">
        <f t="shared" si="176"/>
        <v>535.9752000000002</v>
      </c>
      <c r="LW15" s="159">
        <v>11</v>
      </c>
      <c r="LX15" s="160">
        <f t="shared" si="177"/>
        <v>-66.25800000000001</v>
      </c>
      <c r="LY15" s="161">
        <f t="shared" si="178"/>
        <v>-0.08</v>
      </c>
      <c r="LZ15" s="161">
        <f t="shared" si="179"/>
        <v>0.36</v>
      </c>
      <c r="MA15" s="161">
        <f t="shared" si="180"/>
        <v>0.72</v>
      </c>
      <c r="MB15" s="26">
        <f t="shared" si="181"/>
        <v>605.64599999999996</v>
      </c>
      <c r="MD15" s="159">
        <v>11</v>
      </c>
      <c r="ME15" s="160">
        <f t="shared" si="182"/>
        <v>-71.205999999999989</v>
      </c>
      <c r="MF15" s="161">
        <f t="shared" si="183"/>
        <v>-7.9999999999999988E-2</v>
      </c>
      <c r="MG15" s="161">
        <f t="shared" si="184"/>
        <v>0.36</v>
      </c>
      <c r="MH15" s="161">
        <f t="shared" si="185"/>
        <v>0.72</v>
      </c>
      <c r="MI15" s="26">
        <f t="shared" si="186"/>
        <v>674.21159999999986</v>
      </c>
      <c r="MK15" s="159">
        <v>11</v>
      </c>
      <c r="ML15" s="160">
        <f t="shared" si="187"/>
        <v>-38.933999999999997</v>
      </c>
      <c r="MM15" s="161">
        <f t="shared" si="188"/>
        <v>-0.08</v>
      </c>
      <c r="MN15" s="161">
        <f t="shared" si="189"/>
        <v>0.36</v>
      </c>
      <c r="MO15" s="161">
        <f t="shared" si="190"/>
        <v>0.72</v>
      </c>
      <c r="MP15" s="26">
        <f t="shared" si="191"/>
        <v>-837.36719999999991</v>
      </c>
      <c r="MR15" s="159">
        <v>11</v>
      </c>
      <c r="MS15" s="160">
        <f t="shared" si="192"/>
        <v>-27.72</v>
      </c>
      <c r="MT15" s="161">
        <f t="shared" si="193"/>
        <v>-0.08</v>
      </c>
      <c r="MU15" s="161">
        <f t="shared" si="194"/>
        <v>0.36</v>
      </c>
      <c r="MV15" s="161">
        <f t="shared" si="195"/>
        <v>0.72</v>
      </c>
      <c r="MW15" s="26">
        <f t="shared" si="196"/>
        <v>-934.44479999999999</v>
      </c>
      <c r="MY15" s="159">
        <v>11</v>
      </c>
      <c r="MZ15" s="160">
        <f t="shared" si="197"/>
        <v>-17.009999999999998</v>
      </c>
      <c r="NA15" s="161">
        <f t="shared" si="198"/>
        <v>-7.9999999999999988E-2</v>
      </c>
      <c r="NB15" s="161">
        <f t="shared" si="199"/>
        <v>0.36</v>
      </c>
      <c r="NC15" s="161">
        <f t="shared" si="200"/>
        <v>0.72</v>
      </c>
      <c r="ND15" s="26">
        <f t="shared" si="201"/>
        <v>-1030.77</v>
      </c>
      <c r="NF15" s="159">
        <v>11</v>
      </c>
      <c r="NG15" s="160">
        <f t="shared" si="202"/>
        <v>-50.081000000000003</v>
      </c>
      <c r="NH15" s="161">
        <f t="shared" si="203"/>
        <v>-8.0000000000000016E-2</v>
      </c>
      <c r="NI15" s="161">
        <f t="shared" si="204"/>
        <v>0.36000000000000004</v>
      </c>
      <c r="NJ15" s="161">
        <f t="shared" si="205"/>
        <v>0.72000000000000008</v>
      </c>
      <c r="NK15" s="26">
        <f t="shared" si="206"/>
        <v>-742.8456000000001</v>
      </c>
      <c r="NM15" s="159">
        <v>11</v>
      </c>
      <c r="NN15" s="160">
        <f t="shared" si="207"/>
        <v>-61.261000000000003</v>
      </c>
      <c r="NO15" s="161">
        <f t="shared" si="208"/>
        <v>-8.0000000000000016E-2</v>
      </c>
      <c r="NP15" s="161">
        <f t="shared" si="209"/>
        <v>0.3600000000000001</v>
      </c>
      <c r="NQ15" s="161">
        <f t="shared" si="210"/>
        <v>0.7200000000000002</v>
      </c>
      <c r="NR15" s="26">
        <f t="shared" si="211"/>
        <v>-641.55600000000015</v>
      </c>
      <c r="NT15" s="159">
        <v>11</v>
      </c>
      <c r="NU15" s="160">
        <f t="shared" si="212"/>
        <v>-66.25800000000001</v>
      </c>
      <c r="NV15" s="161">
        <f t="shared" si="213"/>
        <v>-0.08</v>
      </c>
      <c r="NW15" s="161">
        <f t="shared" si="214"/>
        <v>0.36</v>
      </c>
      <c r="NX15" s="161">
        <f t="shared" si="215"/>
        <v>0.72</v>
      </c>
      <c r="NY15" s="26">
        <f t="shared" si="216"/>
        <v>-534.95999999999992</v>
      </c>
      <c r="OA15" s="159">
        <v>11</v>
      </c>
      <c r="OB15" s="160">
        <f t="shared" si="217"/>
        <v>-71.205999999999989</v>
      </c>
      <c r="OC15" s="161">
        <f t="shared" si="218"/>
        <v>-7.9999999999999988E-2</v>
      </c>
      <c r="OD15" s="161">
        <f t="shared" si="219"/>
        <v>0.36</v>
      </c>
      <c r="OE15" s="161">
        <f t="shared" si="220"/>
        <v>0.72</v>
      </c>
      <c r="OF15" s="26">
        <f t="shared" si="221"/>
        <v>-429.09119999999996</v>
      </c>
      <c r="OH15" s="159">
        <v>11</v>
      </c>
      <c r="OI15" s="160">
        <f t="shared" si="222"/>
        <v>61.775999999999996</v>
      </c>
      <c r="OJ15" s="161">
        <f t="shared" si="223"/>
        <v>-7.9999999999999988E-2</v>
      </c>
      <c r="OK15" s="161">
        <f t="shared" si="224"/>
        <v>0.36</v>
      </c>
      <c r="OL15" s="161">
        <f t="shared" si="225"/>
        <v>0.72</v>
      </c>
      <c r="OM15" s="26">
        <f t="shared" si="226"/>
        <v>-686.14199999999994</v>
      </c>
      <c r="OO15" s="159">
        <v>11</v>
      </c>
      <c r="OP15" s="160">
        <f t="shared" si="227"/>
        <v>66.653999999999996</v>
      </c>
      <c r="OQ15" s="161">
        <f t="shared" si="228"/>
        <v>-0.08</v>
      </c>
      <c r="OR15" s="161">
        <f t="shared" si="229"/>
        <v>0.36</v>
      </c>
      <c r="OS15" s="161">
        <f t="shared" si="230"/>
        <v>0.72</v>
      </c>
      <c r="OT15" s="26">
        <f t="shared" si="231"/>
        <v>-789.60599999999999</v>
      </c>
      <c r="OV15" s="159">
        <v>11</v>
      </c>
      <c r="OW15" s="160">
        <f t="shared" si="232"/>
        <v>71.477999999999994</v>
      </c>
      <c r="OX15" s="161">
        <f t="shared" si="233"/>
        <v>-0.08</v>
      </c>
      <c r="OY15" s="161">
        <f t="shared" si="234"/>
        <v>0.36000000000000004</v>
      </c>
      <c r="OZ15" s="161">
        <f t="shared" si="235"/>
        <v>0.72000000000000008</v>
      </c>
      <c r="PA15" s="26">
        <f t="shared" si="236"/>
        <v>-893.30040000000008</v>
      </c>
      <c r="PC15" s="159">
        <v>11</v>
      </c>
      <c r="PD15" s="160">
        <f t="shared" si="237"/>
        <v>56.7</v>
      </c>
      <c r="PE15" s="161">
        <f t="shared" si="238"/>
        <v>-0.08</v>
      </c>
      <c r="PF15" s="161">
        <f t="shared" si="239"/>
        <v>0.36000000000000004</v>
      </c>
      <c r="PG15" s="161">
        <f t="shared" si="240"/>
        <v>0.72000000000000008</v>
      </c>
      <c r="PH15" s="26">
        <f t="shared" si="241"/>
        <v>-579.03840000000002</v>
      </c>
      <c r="PJ15" s="159">
        <v>11</v>
      </c>
      <c r="PK15" s="160">
        <f t="shared" si="242"/>
        <v>51.713999999999999</v>
      </c>
      <c r="PL15" s="161">
        <f t="shared" si="243"/>
        <v>-7.9999999999999988E-2</v>
      </c>
      <c r="PM15" s="161">
        <f t="shared" si="244"/>
        <v>0.36</v>
      </c>
      <c r="PN15" s="161">
        <f t="shared" si="245"/>
        <v>0.72</v>
      </c>
      <c r="PO15" s="26">
        <f t="shared" si="246"/>
        <v>-476.62559999999996</v>
      </c>
      <c r="PQ15" s="159">
        <v>11</v>
      </c>
      <c r="PR15" s="160">
        <f t="shared" si="247"/>
        <v>46.8</v>
      </c>
      <c r="PS15" s="161">
        <f t="shared" si="248"/>
        <v>-7.9999999999999988E-2</v>
      </c>
      <c r="PT15" s="161">
        <f t="shared" si="249"/>
        <v>0.36</v>
      </c>
      <c r="PU15" s="161">
        <f t="shared" si="250"/>
        <v>0.72</v>
      </c>
      <c r="PV15" s="26">
        <f t="shared" si="251"/>
        <v>-370.20599999999996</v>
      </c>
      <c r="PX15" s="159">
        <v>11</v>
      </c>
      <c r="PY15" s="160">
        <f t="shared" si="252"/>
        <v>40.905999999999999</v>
      </c>
      <c r="PZ15" s="161">
        <f t="shared" si="253"/>
        <v>-7.9999999999999988E-2</v>
      </c>
      <c r="QA15" s="161">
        <f t="shared" si="254"/>
        <v>0.36</v>
      </c>
      <c r="QB15" s="161">
        <f t="shared" si="255"/>
        <v>0.72</v>
      </c>
      <c r="QC15" s="26">
        <f t="shared" si="256"/>
        <v>-265.34519999999998</v>
      </c>
      <c r="QE15" s="159">
        <v>2</v>
      </c>
      <c r="QF15" s="162">
        <v>4</v>
      </c>
      <c r="QG15" s="309"/>
      <c r="QH15" s="12">
        <v>180</v>
      </c>
      <c r="QI15" s="161">
        <f>(($F$13-$Z$28)*($F$13-$AD$28))/(($V$28-$Z$28)*($V$28-$AD$28))</f>
        <v>0</v>
      </c>
      <c r="QJ15" s="161">
        <f>(($F$13-$V$28)*($F$13-$AD$28))/(($Z$28-$V$28)*($Z$28-$AD$28))</f>
        <v>0</v>
      </c>
      <c r="QK15" s="161">
        <f>(($F$13-$V$28)*($F$13-$Z$28))/(($AD$28-$V$28)*($AD$28-$Z$28))</f>
        <v>1</v>
      </c>
      <c r="QL15" s="92">
        <f>QI15*$X$28+QJ15*$AB$28+QK15*$AF$28</f>
        <v>-704.4</v>
      </c>
      <c r="QM15" s="16">
        <f>$V$28</f>
        <v>562.66999999999996</v>
      </c>
      <c r="QN15" s="16">
        <f>$AF$28</f>
        <v>-704.4</v>
      </c>
      <c r="QO15" s="167">
        <f t="shared" si="257"/>
        <v>0</v>
      </c>
      <c r="QP15" s="34"/>
      <c r="QQ15" s="159">
        <v>2</v>
      </c>
      <c r="QR15" s="162">
        <v>4</v>
      </c>
      <c r="QS15" s="309"/>
      <c r="QT15" s="12">
        <v>180</v>
      </c>
      <c r="QU15" s="161">
        <f>(($F$13-$AT$28)*($F$13-$AX$28))/(($AP$28-$AT$28)*($AP$28-$AX$28))</f>
        <v>0</v>
      </c>
      <c r="QV15" s="161">
        <f>(($F$13-$AP$28)*($F$13-$AX$28))/(($AT$28-$AP$28)*($AT$28-$AX$28))</f>
        <v>0</v>
      </c>
      <c r="QW15" s="161">
        <f>(($F$13-$AP$28)*($F$13-$AT$28))/(($AX$28-$AP$28)*($AX$28-$AT$28))</f>
        <v>1</v>
      </c>
      <c r="QX15" s="92">
        <f>QU15*$AR$28+QV15*$AV$28+QW15*$AZ$28</f>
        <v>-772.52</v>
      </c>
      <c r="QY15" s="16">
        <f>$AP$28</f>
        <v>236.82</v>
      </c>
      <c r="QZ15" s="16">
        <f>$AZ$28</f>
        <v>-772.52</v>
      </c>
      <c r="RA15" s="167">
        <f t="shared" si="258"/>
        <v>0</v>
      </c>
    </row>
    <row r="16" spans="1:473" ht="15" customHeight="1">
      <c r="B16" s="292"/>
      <c r="C16" s="313"/>
      <c r="D16" s="312" t="s">
        <v>325</v>
      </c>
      <c r="E16" s="180" t="s">
        <v>322</v>
      </c>
      <c r="F16" s="169"/>
      <c r="G16" s="175" t="s">
        <v>72</v>
      </c>
      <c r="H16" s="176">
        <v>3</v>
      </c>
      <c r="I16" s="177" t="str">
        <f xml:space="preserve"> IF(AND(F16&gt;0,F17&gt;0),1,(IF(AND(F16&lt;0,F17&gt;0),2,(IF(AND(F16&lt;0,F17&lt;0),3,(IF(AND(F16&gt;0,F17&lt;0),4,"-")))))))</f>
        <v>-</v>
      </c>
      <c r="J16" s="178" t="s">
        <v>318</v>
      </c>
      <c r="K16" s="177" t="str">
        <f>IF(OR(ISBLANK(F16),I16="-"),"-",(IF(OR(I16=1,I16=4), (IF(F16&lt;=(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,(IF(F16&g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)))</f>
        <v>-</v>
      </c>
      <c r="L16" s="179" t="str">
        <f>IF(OR(ISBLANK(F16),I16="-"),"-",(IF(OR(I16=1,I16=4), (IF(F16&lt;=(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,(IF(F16&g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)))</f>
        <v>-</v>
      </c>
      <c r="M16" s="315" t="str">
        <f>IF(OR(ISBLANK(F16),ISBLANK(F17),ISBLANK(F18)),"-", (IF(OR(J16="reprovado", K16="reprovado", L16="reprovado",J17="reprovado", K17="reprovado", L17="reprovado",J18="reprovado",K18="reprovado", L18="reprovado"),"reprovado","aprovado")))</f>
        <v>-</v>
      </c>
      <c r="O16" s="159">
        <v>12</v>
      </c>
      <c r="P16" s="164" t="s">
        <v>149</v>
      </c>
      <c r="Q16" s="164" t="s">
        <v>319</v>
      </c>
      <c r="R16" s="12">
        <v>-120</v>
      </c>
      <c r="S16" s="164" t="s">
        <v>299</v>
      </c>
      <c r="T16" s="162">
        <v>0</v>
      </c>
      <c r="U16" s="8" t="s">
        <v>71</v>
      </c>
      <c r="V16" s="101">
        <f>Gooseneck!$M$32</f>
        <v>-443.33</v>
      </c>
      <c r="W16" s="111" t="s">
        <v>72</v>
      </c>
      <c r="X16" s="101">
        <v>0</v>
      </c>
      <c r="Y16" s="111" t="s">
        <v>72</v>
      </c>
      <c r="Z16" s="101">
        <f>Gooseneck!$M$35</f>
        <v>-221.66499999999999</v>
      </c>
      <c r="AA16" s="111" t="s">
        <v>72</v>
      </c>
      <c r="AB16" s="101">
        <f>Gooseneck!$O$35</f>
        <v>350.8</v>
      </c>
      <c r="AC16" s="111" t="s">
        <v>72</v>
      </c>
      <c r="AD16" s="101">
        <v>0</v>
      </c>
      <c r="AE16" s="111" t="s">
        <v>72</v>
      </c>
      <c r="AF16" s="101">
        <f>Gooseneck!$O$17</f>
        <v>480</v>
      </c>
      <c r="AG16" s="165" t="s">
        <v>72</v>
      </c>
      <c r="AH16" s="166"/>
      <c r="AI16" s="159">
        <v>12</v>
      </c>
      <c r="AJ16" s="164" t="s">
        <v>149</v>
      </c>
      <c r="AK16" s="164" t="s">
        <v>319</v>
      </c>
      <c r="AL16" s="12">
        <v>-120</v>
      </c>
      <c r="AM16" s="164" t="s">
        <v>299</v>
      </c>
      <c r="AN16" s="162">
        <v>0</v>
      </c>
      <c r="AO16" s="8" t="s">
        <v>71</v>
      </c>
      <c r="AP16" s="101">
        <f>'Conector@5500 psi'!$M$32</f>
        <v>-163.95</v>
      </c>
      <c r="AQ16" s="111" t="s">
        <v>72</v>
      </c>
      <c r="AR16" s="101">
        <v>0</v>
      </c>
      <c r="AS16" s="111" t="s">
        <v>72</v>
      </c>
      <c r="AT16" s="101">
        <f>'Conector@5500 psi'!$M$35</f>
        <v>-81.974999999999994</v>
      </c>
      <c r="AU16" s="111" t="s">
        <v>72</v>
      </c>
      <c r="AV16" s="101">
        <f>'Conector@5500 psi'!$O$35</f>
        <v>267.39</v>
      </c>
      <c r="AW16" s="111" t="s">
        <v>72</v>
      </c>
      <c r="AX16" s="101">
        <v>0</v>
      </c>
      <c r="AY16" s="111" t="s">
        <v>72</v>
      </c>
      <c r="AZ16" s="101">
        <f>'Conector@5500 psi'!$O$17</f>
        <v>534.82000000000005</v>
      </c>
      <c r="BA16" s="165" t="s">
        <v>72</v>
      </c>
      <c r="BC16" s="159">
        <v>12</v>
      </c>
      <c r="BD16" s="160">
        <f t="shared" si="259"/>
        <v>50.944444444444443</v>
      </c>
      <c r="BE16" s="161">
        <f t="shared" si="0"/>
        <v>-8.6419753086419748E-2</v>
      </c>
      <c r="BF16" s="161">
        <f t="shared" si="1"/>
        <v>0.39506172839506171</v>
      </c>
      <c r="BG16" s="161">
        <f t="shared" si="2"/>
        <v>0.69135802469135799</v>
      </c>
      <c r="BH16" s="26">
        <f t="shared" si="3"/>
        <v>413.80345679012345</v>
      </c>
      <c r="BJ16" s="159">
        <v>12</v>
      </c>
      <c r="BK16" s="160">
        <f t="shared" si="260"/>
        <v>56.713333333333338</v>
      </c>
      <c r="BL16" s="161">
        <f t="shared" si="4"/>
        <v>-8.6419753086419748E-2</v>
      </c>
      <c r="BM16" s="161">
        <f t="shared" si="5"/>
        <v>0.39506172839506176</v>
      </c>
      <c r="BN16" s="161">
        <f t="shared" si="6"/>
        <v>0.69135802469135799</v>
      </c>
      <c r="BO16" s="26">
        <f t="shared" si="7"/>
        <v>335.75111111111107</v>
      </c>
      <c r="BQ16" s="159">
        <v>12</v>
      </c>
      <c r="BR16" s="160">
        <f t="shared" si="261"/>
        <v>62.518888888888881</v>
      </c>
      <c r="BS16" s="161">
        <f t="shared" si="8"/>
        <v>-8.6419753086419748E-2</v>
      </c>
      <c r="BT16" s="161">
        <f t="shared" si="9"/>
        <v>0.39506172839506165</v>
      </c>
      <c r="BU16" s="161">
        <f t="shared" si="10"/>
        <v>0.69135802469135799</v>
      </c>
      <c r="BV16" s="26">
        <f t="shared" si="11"/>
        <v>255.21382716049379</v>
      </c>
      <c r="BX16" s="159">
        <v>12</v>
      </c>
      <c r="BY16" s="160">
        <f t="shared" si="262"/>
        <v>45.18555555555556</v>
      </c>
      <c r="BZ16" s="161">
        <f t="shared" si="12"/>
        <v>-8.6419753086419748E-2</v>
      </c>
      <c r="CA16" s="161">
        <f t="shared" si="13"/>
        <v>0.39506172839506176</v>
      </c>
      <c r="CB16" s="161">
        <f t="shared" si="14"/>
        <v>0.69135802469135799</v>
      </c>
      <c r="CC16" s="26">
        <f t="shared" si="15"/>
        <v>489.62666666666667</v>
      </c>
      <c r="CE16" s="159">
        <v>12</v>
      </c>
      <c r="CF16" s="160">
        <f t="shared" si="263"/>
        <v>39.328888888888883</v>
      </c>
      <c r="CG16" s="161">
        <f t="shared" si="16"/>
        <v>-8.6419753086419748E-2</v>
      </c>
      <c r="CH16" s="161">
        <f t="shared" si="17"/>
        <v>0.39506172839506171</v>
      </c>
      <c r="CI16" s="161">
        <f t="shared" si="18"/>
        <v>0.69135802469135799</v>
      </c>
      <c r="CJ16" s="26">
        <f t="shared" si="19"/>
        <v>566.8582716049383</v>
      </c>
      <c r="CL16" s="159">
        <v>12</v>
      </c>
      <c r="CM16" s="160">
        <f t="shared" si="264"/>
        <v>33.518888888888888</v>
      </c>
      <c r="CN16" s="161">
        <f t="shared" si="20"/>
        <v>-8.6419753086419748E-2</v>
      </c>
      <c r="CO16" s="161">
        <f t="shared" si="21"/>
        <v>0.39506172839506165</v>
      </c>
      <c r="CP16" s="161">
        <f t="shared" si="22"/>
        <v>0.69135802469135799</v>
      </c>
      <c r="CQ16" s="26">
        <f t="shared" si="23"/>
        <v>634.30814814814812</v>
      </c>
      <c r="CS16" s="159">
        <v>12</v>
      </c>
      <c r="CT16" s="160">
        <f t="shared" si="265"/>
        <v>27.666666666666668</v>
      </c>
      <c r="CU16" s="161">
        <f t="shared" si="24"/>
        <v>-8.6419753086419762E-2</v>
      </c>
      <c r="CV16" s="161">
        <f t="shared" si="25"/>
        <v>0.39506172839506176</v>
      </c>
      <c r="CW16" s="161">
        <f t="shared" si="26"/>
        <v>0.6913580246913581</v>
      </c>
      <c r="CX16" s="26">
        <f t="shared" si="27"/>
        <v>701.19407407407414</v>
      </c>
      <c r="CZ16" s="159">
        <v>12</v>
      </c>
      <c r="DA16" s="160">
        <f t="shared" si="266"/>
        <v>-37.592222222222219</v>
      </c>
      <c r="DB16" s="161">
        <f t="shared" si="28"/>
        <v>-8.6419753086419748E-2</v>
      </c>
      <c r="DC16" s="161">
        <f t="shared" si="29"/>
        <v>0.39506172839506165</v>
      </c>
      <c r="DD16" s="161">
        <f t="shared" si="30"/>
        <v>0.69135802469135799</v>
      </c>
      <c r="DE16" s="26">
        <f t="shared" si="31"/>
        <v>297.63555555555553</v>
      </c>
      <c r="DG16" s="159">
        <v>12</v>
      </c>
      <c r="DH16" s="160">
        <f t="shared" si="267"/>
        <v>-30.54111111111111</v>
      </c>
      <c r="DI16" s="161">
        <f t="shared" si="32"/>
        <v>-8.6419753086419762E-2</v>
      </c>
      <c r="DJ16" s="161">
        <f t="shared" si="33"/>
        <v>0.39506172839506171</v>
      </c>
      <c r="DK16" s="161">
        <f t="shared" si="34"/>
        <v>0.6913580246913581</v>
      </c>
      <c r="DL16" s="26">
        <f t="shared" si="35"/>
        <v>226.80493827160495</v>
      </c>
      <c r="DM16" s="34"/>
      <c r="DN16" s="159">
        <v>12</v>
      </c>
      <c r="DO16" s="160">
        <f t="shared" si="268"/>
        <v>-23.393333333333331</v>
      </c>
      <c r="DP16" s="161">
        <f t="shared" si="36"/>
        <v>-8.6419753086419748E-2</v>
      </c>
      <c r="DQ16" s="161">
        <f t="shared" si="37"/>
        <v>0.39506172839506165</v>
      </c>
      <c r="DR16" s="161">
        <f t="shared" si="38"/>
        <v>0.69135802469135799</v>
      </c>
      <c r="DS16" s="26">
        <f t="shared" si="39"/>
        <v>152.05925925925925</v>
      </c>
      <c r="DT16" s="34"/>
      <c r="DU16" s="159">
        <v>12</v>
      </c>
      <c r="DV16" s="160">
        <f t="shared" si="269"/>
        <v>-43.452222222222218</v>
      </c>
      <c r="DW16" s="161">
        <f t="shared" si="40"/>
        <v>-8.6419753086419748E-2</v>
      </c>
      <c r="DX16" s="161">
        <f t="shared" si="41"/>
        <v>0.39506172839506171</v>
      </c>
      <c r="DY16" s="161">
        <f t="shared" si="42"/>
        <v>0.69135802469135799</v>
      </c>
      <c r="DZ16" s="26">
        <f t="shared" si="43"/>
        <v>374.28839506172835</v>
      </c>
      <c r="EA16" s="34"/>
      <c r="EB16" s="159">
        <v>12</v>
      </c>
      <c r="EC16" s="160">
        <f t="shared" si="270"/>
        <v>-49.25888888888889</v>
      </c>
      <c r="ED16" s="161">
        <f t="shared" si="44"/>
        <v>-8.6419753086419748E-2</v>
      </c>
      <c r="EE16" s="161">
        <f t="shared" si="45"/>
        <v>0.39506172839506171</v>
      </c>
      <c r="EF16" s="161">
        <f t="shared" si="46"/>
        <v>0.69135802469135799</v>
      </c>
      <c r="EG16" s="26">
        <f t="shared" si="47"/>
        <v>470.43950617283951</v>
      </c>
      <c r="EH16" s="34"/>
      <c r="EI16" s="159">
        <v>12</v>
      </c>
      <c r="EJ16" s="160">
        <f t="shared" si="271"/>
        <v>-55.06666666666667</v>
      </c>
      <c r="EK16" s="161">
        <f t="shared" si="48"/>
        <v>-8.6419753086419762E-2</v>
      </c>
      <c r="EL16" s="161">
        <f t="shared" si="49"/>
        <v>0.39506172839506176</v>
      </c>
      <c r="EM16" s="161">
        <f t="shared" si="50"/>
        <v>0.6913580246913581</v>
      </c>
      <c r="EN16" s="26">
        <f t="shared" si="51"/>
        <v>538.41876543209889</v>
      </c>
      <c r="EP16" s="159">
        <v>12</v>
      </c>
      <c r="EQ16" s="160">
        <f t="shared" si="52"/>
        <v>-60.897777777777783</v>
      </c>
      <c r="ER16" s="161">
        <f t="shared" si="53"/>
        <v>-8.6419753086419748E-2</v>
      </c>
      <c r="ES16" s="161">
        <f t="shared" si="54"/>
        <v>0.39506172839506171</v>
      </c>
      <c r="ET16" s="161">
        <f t="shared" si="55"/>
        <v>0.69135802469135799</v>
      </c>
      <c r="EU16" s="26">
        <f t="shared" si="56"/>
        <v>605.92888888888888</v>
      </c>
      <c r="EW16" s="159">
        <v>12</v>
      </c>
      <c r="EX16" s="160">
        <f t="shared" si="57"/>
        <v>-37.592222222222219</v>
      </c>
      <c r="EY16" s="161">
        <f t="shared" si="58"/>
        <v>-8.6419753086419748E-2</v>
      </c>
      <c r="EZ16" s="161">
        <f t="shared" si="59"/>
        <v>0.39506172839506165</v>
      </c>
      <c r="FA16" s="161">
        <f t="shared" si="60"/>
        <v>0.69135802469135799</v>
      </c>
      <c r="FB16" s="26">
        <f t="shared" si="61"/>
        <v>-727.47061728395056</v>
      </c>
      <c r="FD16" s="159">
        <v>12</v>
      </c>
      <c r="FE16" s="160">
        <f t="shared" si="62"/>
        <v>-30.54111111111111</v>
      </c>
      <c r="FF16" s="161">
        <f t="shared" si="63"/>
        <v>-8.6419753086419762E-2</v>
      </c>
      <c r="FG16" s="161">
        <f t="shared" si="64"/>
        <v>0.39506172839506171</v>
      </c>
      <c r="FH16" s="161">
        <f t="shared" si="65"/>
        <v>0.6913580246913581</v>
      </c>
      <c r="FI16" s="26">
        <f t="shared" si="66"/>
        <v>-778.80098765432103</v>
      </c>
      <c r="FK16" s="159">
        <v>12</v>
      </c>
      <c r="FL16" s="160">
        <f t="shared" si="67"/>
        <v>-30.077142857142857</v>
      </c>
      <c r="FM16" s="161">
        <f t="shared" si="68"/>
        <v>-0.1020408163265306</v>
      </c>
      <c r="FN16" s="161">
        <f t="shared" si="69"/>
        <v>0.48979591836734687</v>
      </c>
      <c r="FO16" s="161">
        <f t="shared" si="70"/>
        <v>0.61224489795918358</v>
      </c>
      <c r="FP16" s="26">
        <f t="shared" si="71"/>
        <v>-820.65306122448965</v>
      </c>
      <c r="FR16" s="159">
        <v>12</v>
      </c>
      <c r="FS16" s="160">
        <f t="shared" si="72"/>
        <v>-43.452222222222218</v>
      </c>
      <c r="FT16" s="161">
        <f t="shared" si="73"/>
        <v>-8.6419753086419748E-2</v>
      </c>
      <c r="FU16" s="161">
        <f t="shared" si="74"/>
        <v>0.39506172839506171</v>
      </c>
      <c r="FV16" s="161">
        <f t="shared" si="75"/>
        <v>0.69135802469135799</v>
      </c>
      <c r="FW16" s="26">
        <f t="shared" si="76"/>
        <v>-606.46716049382712</v>
      </c>
      <c r="FY16" s="159">
        <v>12</v>
      </c>
      <c r="FZ16" s="160">
        <f t="shared" si="77"/>
        <v>-49.25888888888889</v>
      </c>
      <c r="GA16" s="161">
        <f t="shared" si="78"/>
        <v>-8.6419753086419748E-2</v>
      </c>
      <c r="GB16" s="161">
        <f t="shared" si="79"/>
        <v>0.39506172839506171</v>
      </c>
      <c r="GC16" s="161">
        <f t="shared" si="80"/>
        <v>0.69135802469135799</v>
      </c>
      <c r="GD16" s="26">
        <f t="shared" si="81"/>
        <v>-504.2745679012346</v>
      </c>
      <c r="GF16" s="159">
        <v>12</v>
      </c>
      <c r="GG16" s="160">
        <f t="shared" si="82"/>
        <v>-55.06666666666667</v>
      </c>
      <c r="GH16" s="161">
        <f t="shared" si="83"/>
        <v>-8.6419753086419762E-2</v>
      </c>
      <c r="GI16" s="161">
        <f t="shared" si="84"/>
        <v>0.39506172839506176</v>
      </c>
      <c r="GJ16" s="161">
        <f t="shared" si="85"/>
        <v>0.6913580246913581</v>
      </c>
      <c r="GK16" s="26">
        <f t="shared" si="86"/>
        <v>-403.06469135802467</v>
      </c>
      <c r="GM16" s="159">
        <v>12</v>
      </c>
      <c r="GN16" s="160">
        <f t="shared" si="87"/>
        <v>-60.897777777777783</v>
      </c>
      <c r="GO16" s="161">
        <f t="shared" si="88"/>
        <v>-8.6419753086419748E-2</v>
      </c>
      <c r="GP16" s="161">
        <f t="shared" si="89"/>
        <v>0.39506172839506171</v>
      </c>
      <c r="GQ16" s="161">
        <f t="shared" si="90"/>
        <v>0.69135802469135799</v>
      </c>
      <c r="GR16" s="26">
        <f t="shared" si="91"/>
        <v>-301.37382716049376</v>
      </c>
      <c r="GT16" s="159">
        <v>12</v>
      </c>
      <c r="GU16" s="160">
        <v>50.94</v>
      </c>
      <c r="GV16" s="275"/>
      <c r="GW16" s="276"/>
      <c r="GX16" s="277"/>
      <c r="GY16" s="26">
        <v>-566.95000000000005</v>
      </c>
      <c r="HA16" s="159">
        <v>12</v>
      </c>
      <c r="HB16" s="160">
        <f t="shared" si="92"/>
        <v>56.713333333333338</v>
      </c>
      <c r="HC16" s="161">
        <f t="shared" si="93"/>
        <v>-8.6419753086419748E-2</v>
      </c>
      <c r="HD16" s="161">
        <f t="shared" si="94"/>
        <v>0.39506172839506176</v>
      </c>
      <c r="HE16" s="161">
        <f t="shared" si="95"/>
        <v>0.69135802469135799</v>
      </c>
      <c r="HF16" s="26">
        <f t="shared" si="96"/>
        <v>-635.02617283950622</v>
      </c>
      <c r="HH16" s="159">
        <v>12</v>
      </c>
      <c r="HI16" s="160">
        <f t="shared" si="97"/>
        <v>62.518888888888881</v>
      </c>
      <c r="HJ16" s="161">
        <f t="shared" si="98"/>
        <v>-8.6419753086419748E-2</v>
      </c>
      <c r="HK16" s="161">
        <f t="shared" si="99"/>
        <v>0.39506172839506165</v>
      </c>
      <c r="HL16" s="161">
        <f t="shared" si="100"/>
        <v>0.69135802469135799</v>
      </c>
      <c r="HM16" s="26">
        <f t="shared" si="101"/>
        <v>-702.89382716049374</v>
      </c>
      <c r="HO16" s="159">
        <v>12</v>
      </c>
      <c r="HP16" s="160">
        <f t="shared" si="102"/>
        <v>45.18555555555556</v>
      </c>
      <c r="HQ16" s="161">
        <f t="shared" si="103"/>
        <v>-8.6419753086419748E-2</v>
      </c>
      <c r="HR16" s="161">
        <f t="shared" si="104"/>
        <v>0.39506172839506176</v>
      </c>
      <c r="HS16" s="161">
        <f t="shared" si="105"/>
        <v>0.69135802469135799</v>
      </c>
      <c r="HT16" s="26">
        <f t="shared" si="106"/>
        <v>-464.90469135802471</v>
      </c>
      <c r="HV16" s="159">
        <v>12</v>
      </c>
      <c r="HW16" s="160">
        <f t="shared" si="107"/>
        <v>39.328888888888883</v>
      </c>
      <c r="HX16" s="161">
        <f t="shared" si="108"/>
        <v>-8.6419753086419748E-2</v>
      </c>
      <c r="HY16" s="161">
        <f t="shared" si="109"/>
        <v>0.39506172839506171</v>
      </c>
      <c r="HZ16" s="161">
        <f t="shared" si="110"/>
        <v>0.69135802469135799</v>
      </c>
      <c r="IA16" s="26">
        <f t="shared" si="111"/>
        <v>-362.23012345679012</v>
      </c>
      <c r="IC16" s="159">
        <v>12</v>
      </c>
      <c r="ID16" s="160">
        <v>33.520000000000003</v>
      </c>
      <c r="IE16" s="275"/>
      <c r="IF16" s="276"/>
      <c r="IG16" s="277"/>
      <c r="IH16" s="26">
        <v>-271.69</v>
      </c>
      <c r="IJ16" s="159">
        <v>12</v>
      </c>
      <c r="IK16" s="160">
        <f t="shared" si="112"/>
        <v>27.666666666666668</v>
      </c>
      <c r="IL16" s="161">
        <f t="shared" si="113"/>
        <v>-8.6419753086419762E-2</v>
      </c>
      <c r="IM16" s="161">
        <f t="shared" si="114"/>
        <v>0.39506172839506176</v>
      </c>
      <c r="IN16" s="161">
        <f t="shared" si="115"/>
        <v>0.6913580246913581</v>
      </c>
      <c r="IO16" s="26">
        <f t="shared" si="116"/>
        <v>-181.12493827160495</v>
      </c>
      <c r="IQ16" s="159">
        <v>12</v>
      </c>
      <c r="IR16" s="160">
        <f t="shared" si="117"/>
        <v>68.64</v>
      </c>
      <c r="IS16" s="161">
        <f t="shared" si="118"/>
        <v>-8.6419753086419748E-2</v>
      </c>
      <c r="IT16" s="161">
        <f t="shared" si="119"/>
        <v>0.39506172839506176</v>
      </c>
      <c r="IU16" s="161">
        <f t="shared" si="120"/>
        <v>0.69135802469135799</v>
      </c>
      <c r="IV16" s="26">
        <f t="shared" si="121"/>
        <v>530.67061728395061</v>
      </c>
      <c r="IX16" s="159">
        <v>12</v>
      </c>
      <c r="IY16" s="160">
        <f t="shared" si="122"/>
        <v>74.06</v>
      </c>
      <c r="IZ16" s="161">
        <f t="shared" si="123"/>
        <v>-8.6419753086419762E-2</v>
      </c>
      <c r="JA16" s="161">
        <f t="shared" si="124"/>
        <v>0.39506172839506176</v>
      </c>
      <c r="JB16" s="161">
        <f t="shared" si="125"/>
        <v>0.6913580246913581</v>
      </c>
      <c r="JC16" s="26">
        <f t="shared" si="126"/>
        <v>460.49382716049388</v>
      </c>
      <c r="JE16" s="159">
        <v>12</v>
      </c>
      <c r="JF16" s="160">
        <f t="shared" si="127"/>
        <v>79.42</v>
      </c>
      <c r="JG16" s="161">
        <f t="shared" si="128"/>
        <v>-8.6419753086419748E-2</v>
      </c>
      <c r="JH16" s="161">
        <f t="shared" si="129"/>
        <v>0.39506172839506176</v>
      </c>
      <c r="JI16" s="161">
        <f t="shared" si="130"/>
        <v>0.69135802469135799</v>
      </c>
      <c r="JJ16" s="26">
        <f t="shared" si="131"/>
        <v>388.28049382716051</v>
      </c>
      <c r="JL16" s="159">
        <v>12</v>
      </c>
      <c r="JM16" s="160">
        <f t="shared" si="132"/>
        <v>63</v>
      </c>
      <c r="JN16" s="161">
        <f t="shared" si="133"/>
        <v>-8.6419753086419748E-2</v>
      </c>
      <c r="JO16" s="161">
        <f t="shared" si="134"/>
        <v>0.39506172839506171</v>
      </c>
      <c r="JP16" s="161">
        <f t="shared" si="135"/>
        <v>0.69135802469135799</v>
      </c>
      <c r="JQ16" s="26">
        <f t="shared" si="136"/>
        <v>598.49086419753075</v>
      </c>
      <c r="JS16" s="159">
        <v>12</v>
      </c>
      <c r="JT16" s="160">
        <f t="shared" si="137"/>
        <v>57.46</v>
      </c>
      <c r="JU16" s="161">
        <f t="shared" si="138"/>
        <v>-8.6419753086419748E-2</v>
      </c>
      <c r="JV16" s="161">
        <f t="shared" si="139"/>
        <v>0.39506172839506171</v>
      </c>
      <c r="JW16" s="161">
        <f t="shared" si="140"/>
        <v>0.69135802469135799</v>
      </c>
      <c r="JX16" s="26">
        <f t="shared" si="141"/>
        <v>666.92345679012351</v>
      </c>
      <c r="JZ16" s="159">
        <v>12</v>
      </c>
      <c r="KA16" s="160">
        <f t="shared" si="142"/>
        <v>52</v>
      </c>
      <c r="KB16" s="161">
        <f t="shared" si="143"/>
        <v>-8.6419753086419748E-2</v>
      </c>
      <c r="KC16" s="161">
        <f t="shared" si="144"/>
        <v>0.39506172839506171</v>
      </c>
      <c r="KD16" s="161">
        <f t="shared" si="145"/>
        <v>0.69135802469135799</v>
      </c>
      <c r="KE16" s="26">
        <f t="shared" si="146"/>
        <v>733.3599999999999</v>
      </c>
      <c r="KG16" s="159">
        <v>12</v>
      </c>
      <c r="KH16" s="160">
        <f t="shared" si="147"/>
        <v>45.451111111111111</v>
      </c>
      <c r="KI16" s="161">
        <f t="shared" si="148"/>
        <v>-8.6419753086419748E-2</v>
      </c>
      <c r="KJ16" s="161">
        <f t="shared" si="149"/>
        <v>0.39506172839506165</v>
      </c>
      <c r="KK16" s="161">
        <f t="shared" si="150"/>
        <v>0.69135802469135799</v>
      </c>
      <c r="KL16" s="26">
        <f t="shared" si="151"/>
        <v>760.00987654320966</v>
      </c>
      <c r="KN16" s="159">
        <v>12</v>
      </c>
      <c r="KO16" s="160">
        <f t="shared" si="152"/>
        <v>-43.26</v>
      </c>
      <c r="KP16" s="161">
        <f t="shared" si="153"/>
        <v>-8.6419753086419762E-2</v>
      </c>
      <c r="KQ16" s="161">
        <f t="shared" si="154"/>
        <v>0.39506172839506171</v>
      </c>
      <c r="KR16" s="161">
        <f t="shared" si="155"/>
        <v>0.6913580246913581</v>
      </c>
      <c r="KS16" s="26">
        <f t="shared" si="156"/>
        <v>412.8316049382716</v>
      </c>
      <c r="KU16" s="159">
        <v>12</v>
      </c>
      <c r="KV16" s="160">
        <f t="shared" si="157"/>
        <v>-30.799999999999997</v>
      </c>
      <c r="KW16" s="161">
        <f t="shared" si="158"/>
        <v>-8.6419753086419748E-2</v>
      </c>
      <c r="KX16" s="161">
        <f t="shared" si="159"/>
        <v>0.39506172839506171</v>
      </c>
      <c r="KY16" s="161">
        <f t="shared" si="160"/>
        <v>0.69135802469135799</v>
      </c>
      <c r="KZ16" s="26">
        <f t="shared" si="161"/>
        <v>351.7175308641975</v>
      </c>
      <c r="LB16" s="159">
        <v>12</v>
      </c>
      <c r="LC16" s="160">
        <f t="shared" si="162"/>
        <v>-18.899999999999999</v>
      </c>
      <c r="LD16" s="161">
        <f t="shared" si="163"/>
        <v>-8.6419753086419748E-2</v>
      </c>
      <c r="LE16" s="161">
        <f t="shared" si="164"/>
        <v>0.39506172839506165</v>
      </c>
      <c r="LF16" s="161">
        <f t="shared" si="165"/>
        <v>0.69135802469135799</v>
      </c>
      <c r="LG16" s="26">
        <f t="shared" si="166"/>
        <v>286.91555555555556</v>
      </c>
      <c r="LI16" s="159">
        <v>12</v>
      </c>
      <c r="LJ16" s="160">
        <f t="shared" si="167"/>
        <v>-55.645555555555553</v>
      </c>
      <c r="LK16" s="161">
        <f t="shared" si="168"/>
        <v>-8.6419753086419748E-2</v>
      </c>
      <c r="LL16" s="161">
        <f t="shared" si="169"/>
        <v>0.39506172839506171</v>
      </c>
      <c r="LM16" s="161">
        <f t="shared" si="170"/>
        <v>0.69135802469135799</v>
      </c>
      <c r="LN16" s="26">
        <f t="shared" si="171"/>
        <v>462.20641975308638</v>
      </c>
      <c r="LP16" s="159">
        <v>12</v>
      </c>
      <c r="LQ16" s="160">
        <f t="shared" si="172"/>
        <v>-68.067777777777778</v>
      </c>
      <c r="LR16" s="161">
        <f t="shared" si="173"/>
        <v>-8.6419753086419748E-2</v>
      </c>
      <c r="LS16" s="161">
        <f t="shared" si="174"/>
        <v>0.39506172839506176</v>
      </c>
      <c r="LT16" s="161">
        <f t="shared" si="175"/>
        <v>0.69135802469135799</v>
      </c>
      <c r="LU16" s="26">
        <f t="shared" si="176"/>
        <v>532.42469135802469</v>
      </c>
      <c r="LW16" s="159">
        <v>12</v>
      </c>
      <c r="LX16" s="160">
        <f t="shared" si="177"/>
        <v>-73.62</v>
      </c>
      <c r="LY16" s="161">
        <f t="shared" si="178"/>
        <v>-8.6419753086419748E-2</v>
      </c>
      <c r="LZ16" s="161">
        <f t="shared" si="179"/>
        <v>0.39506172839506171</v>
      </c>
      <c r="MA16" s="161">
        <f t="shared" si="180"/>
        <v>0.69135802469135799</v>
      </c>
      <c r="MB16" s="26">
        <f t="shared" si="181"/>
        <v>602.15209876543202</v>
      </c>
      <c r="MD16" s="159">
        <v>12</v>
      </c>
      <c r="ME16" s="160">
        <f t="shared" si="182"/>
        <v>-79.117777777777775</v>
      </c>
      <c r="MF16" s="161">
        <f t="shared" si="183"/>
        <v>-8.6419753086419762E-2</v>
      </c>
      <c r="MG16" s="161">
        <f t="shared" si="184"/>
        <v>0.39506172839506176</v>
      </c>
      <c r="MH16" s="161">
        <f t="shared" si="185"/>
        <v>0.6913580246913581</v>
      </c>
      <c r="MI16" s="26">
        <f t="shared" si="186"/>
        <v>670.80888888888899</v>
      </c>
      <c r="MK16" s="159">
        <v>12</v>
      </c>
      <c r="ML16" s="160">
        <f t="shared" si="187"/>
        <v>-43.26</v>
      </c>
      <c r="MM16" s="161">
        <f t="shared" si="188"/>
        <v>-8.6419753086419762E-2</v>
      </c>
      <c r="MN16" s="161">
        <f t="shared" si="189"/>
        <v>0.39506172839506171</v>
      </c>
      <c r="MO16" s="161">
        <f t="shared" si="190"/>
        <v>0.6913580246913581</v>
      </c>
      <c r="MP16" s="26">
        <f t="shared" si="191"/>
        <v>-847.46567901234573</v>
      </c>
      <c r="MR16" s="159">
        <v>12</v>
      </c>
      <c r="MS16" s="160">
        <f t="shared" si="192"/>
        <v>-30.799999999999997</v>
      </c>
      <c r="MT16" s="161">
        <f t="shared" si="193"/>
        <v>-8.6419753086419748E-2</v>
      </c>
      <c r="MU16" s="161">
        <f t="shared" si="194"/>
        <v>0.39506172839506171</v>
      </c>
      <c r="MV16" s="161">
        <f t="shared" si="195"/>
        <v>0.69135802469135799</v>
      </c>
      <c r="MW16" s="26">
        <f t="shared" si="196"/>
        <v>-943.85679012345668</v>
      </c>
      <c r="MY16" s="159">
        <v>12</v>
      </c>
      <c r="MZ16" s="160">
        <f t="shared" si="197"/>
        <v>-18.899999999999999</v>
      </c>
      <c r="NA16" s="161">
        <f t="shared" si="198"/>
        <v>-8.6419753086419748E-2</v>
      </c>
      <c r="NB16" s="161">
        <f t="shared" si="199"/>
        <v>0.39506172839506165</v>
      </c>
      <c r="NC16" s="161">
        <f t="shared" si="200"/>
        <v>0.69135802469135799</v>
      </c>
      <c r="ND16" s="26">
        <f t="shared" si="201"/>
        <v>-1039.3827160493827</v>
      </c>
      <c r="NF16" s="159">
        <v>12</v>
      </c>
      <c r="NG16" s="160">
        <f t="shared" si="202"/>
        <v>-55.645555555555553</v>
      </c>
      <c r="NH16" s="161">
        <f t="shared" si="203"/>
        <v>-8.6419753086419748E-2</v>
      </c>
      <c r="NI16" s="161">
        <f t="shared" si="204"/>
        <v>0.39506172839506171</v>
      </c>
      <c r="NJ16" s="161">
        <f t="shared" si="205"/>
        <v>0.69135802469135799</v>
      </c>
      <c r="NK16" s="26">
        <f t="shared" si="206"/>
        <v>-754.3871604938272</v>
      </c>
      <c r="NM16" s="159">
        <v>12</v>
      </c>
      <c r="NN16" s="160">
        <f t="shared" si="207"/>
        <v>-68.067777777777778</v>
      </c>
      <c r="NO16" s="161">
        <f t="shared" si="208"/>
        <v>-8.6419753086419748E-2</v>
      </c>
      <c r="NP16" s="161">
        <f t="shared" si="209"/>
        <v>0.39506172839506176</v>
      </c>
      <c r="NQ16" s="161">
        <f t="shared" si="210"/>
        <v>0.69135802469135799</v>
      </c>
      <c r="NR16" s="26">
        <f t="shared" si="211"/>
        <v>-653.23358024691356</v>
      </c>
      <c r="NT16" s="159">
        <v>12</v>
      </c>
      <c r="NU16" s="160">
        <f t="shared" si="212"/>
        <v>-73.62</v>
      </c>
      <c r="NV16" s="161">
        <f t="shared" si="213"/>
        <v>-8.6419753086419748E-2</v>
      </c>
      <c r="NW16" s="161">
        <f t="shared" si="214"/>
        <v>0.39506172839506171</v>
      </c>
      <c r="NX16" s="161">
        <f t="shared" si="215"/>
        <v>0.69135802469135799</v>
      </c>
      <c r="NY16" s="26">
        <f t="shared" si="216"/>
        <v>-546.83160493827154</v>
      </c>
      <c r="OA16" s="159">
        <v>12</v>
      </c>
      <c r="OB16" s="160">
        <f t="shared" si="217"/>
        <v>-79.117777777777775</v>
      </c>
      <c r="OC16" s="161">
        <f t="shared" si="218"/>
        <v>-8.6419753086419762E-2</v>
      </c>
      <c r="OD16" s="161">
        <f t="shared" si="219"/>
        <v>0.39506172839506176</v>
      </c>
      <c r="OE16" s="161">
        <f t="shared" si="220"/>
        <v>0.6913580246913581</v>
      </c>
      <c r="OF16" s="26">
        <f t="shared" si="221"/>
        <v>-441.10814814814819</v>
      </c>
      <c r="OH16" s="159">
        <v>12</v>
      </c>
      <c r="OI16" s="160">
        <f t="shared" si="222"/>
        <v>68.64</v>
      </c>
      <c r="OJ16" s="161">
        <f t="shared" si="223"/>
        <v>-8.6419753086419748E-2</v>
      </c>
      <c r="OK16" s="161">
        <f t="shared" si="224"/>
        <v>0.39506172839506176</v>
      </c>
      <c r="OL16" s="161">
        <f t="shared" si="225"/>
        <v>0.69135802469135799</v>
      </c>
      <c r="OM16" s="26">
        <f t="shared" si="226"/>
        <v>-681.51209876543203</v>
      </c>
      <c r="OO16" s="159">
        <v>12</v>
      </c>
      <c r="OP16" s="160">
        <f t="shared" si="227"/>
        <v>74.06</v>
      </c>
      <c r="OQ16" s="161">
        <f t="shared" si="228"/>
        <v>-8.6419753086419762E-2</v>
      </c>
      <c r="OR16" s="161">
        <f t="shared" si="229"/>
        <v>0.39506172839506176</v>
      </c>
      <c r="OS16" s="161">
        <f t="shared" si="230"/>
        <v>0.6913580246913581</v>
      </c>
      <c r="OT16" s="26">
        <f t="shared" si="231"/>
        <v>-784.91160493827169</v>
      </c>
      <c r="OV16" s="159">
        <v>12</v>
      </c>
      <c r="OW16" s="160">
        <f t="shared" si="232"/>
        <v>79.42</v>
      </c>
      <c r="OX16" s="161">
        <f t="shared" si="233"/>
        <v>-8.6419753086419748E-2</v>
      </c>
      <c r="OY16" s="161">
        <f t="shared" si="234"/>
        <v>0.39506172839506176</v>
      </c>
      <c r="OZ16" s="161">
        <f t="shared" si="235"/>
        <v>0.69135802469135799</v>
      </c>
      <c r="PA16" s="26">
        <f t="shared" si="236"/>
        <v>-888.5244444444445</v>
      </c>
      <c r="PC16" s="159">
        <v>12</v>
      </c>
      <c r="PD16" s="160">
        <f t="shared" si="237"/>
        <v>63</v>
      </c>
      <c r="PE16" s="161">
        <f t="shared" si="238"/>
        <v>-8.6419753086419748E-2</v>
      </c>
      <c r="PF16" s="161">
        <f t="shared" si="239"/>
        <v>0.39506172839506171</v>
      </c>
      <c r="PG16" s="161">
        <f t="shared" si="240"/>
        <v>0.69135802469135799</v>
      </c>
      <c r="PH16" s="26">
        <f t="shared" si="241"/>
        <v>-574.62617283950613</v>
      </c>
      <c r="PJ16" s="159">
        <v>12</v>
      </c>
      <c r="PK16" s="160">
        <f t="shared" si="242"/>
        <v>57.46</v>
      </c>
      <c r="PL16" s="161">
        <f t="shared" si="243"/>
        <v>-8.6419753086419748E-2</v>
      </c>
      <c r="PM16" s="161">
        <f t="shared" si="244"/>
        <v>0.39506172839506171</v>
      </c>
      <c r="PN16" s="161">
        <f t="shared" si="245"/>
        <v>0.69135802469135799</v>
      </c>
      <c r="PO16" s="26">
        <f t="shared" si="246"/>
        <v>-472.23999999999995</v>
      </c>
      <c r="PQ16" s="159">
        <v>12</v>
      </c>
      <c r="PR16" s="160">
        <f t="shared" si="247"/>
        <v>52</v>
      </c>
      <c r="PS16" s="161">
        <f t="shared" si="248"/>
        <v>-8.6419753086419748E-2</v>
      </c>
      <c r="PT16" s="161">
        <f t="shared" si="249"/>
        <v>0.39506172839506171</v>
      </c>
      <c r="PU16" s="161">
        <f t="shared" si="250"/>
        <v>0.69135802469135799</v>
      </c>
      <c r="PV16" s="26">
        <f t="shared" si="251"/>
        <v>-366.03160493827158</v>
      </c>
      <c r="PX16" s="159">
        <v>12</v>
      </c>
      <c r="PY16" s="160">
        <f t="shared" si="252"/>
        <v>45.451111111111111</v>
      </c>
      <c r="PZ16" s="161">
        <f t="shared" si="253"/>
        <v>-8.6419753086419748E-2</v>
      </c>
      <c r="QA16" s="161">
        <f t="shared" si="254"/>
        <v>0.39506172839506165</v>
      </c>
      <c r="QB16" s="161">
        <f t="shared" si="255"/>
        <v>0.69135802469135799</v>
      </c>
      <c r="QC16" s="26">
        <f t="shared" si="256"/>
        <v>-261.41432098765426</v>
      </c>
      <c r="QE16" s="159">
        <v>2</v>
      </c>
      <c r="QF16" s="162">
        <v>1</v>
      </c>
      <c r="QG16" s="304" t="s">
        <v>18</v>
      </c>
      <c r="QH16" s="12">
        <v>-60</v>
      </c>
      <c r="QI16" s="161">
        <f>(($F$13-$Z$8)*($F$13-$AD$8))/(($V$8-$Z$8)*($V$8-$AD$8))</f>
        <v>0</v>
      </c>
      <c r="QJ16" s="161">
        <f>(($F$13-$V$8)*($F$13-$AD$8))/(($Z$8-$V$8)*($Z$8-$AD$8))</f>
        <v>0</v>
      </c>
      <c r="QK16" s="161">
        <f>(($F$13-$V$8)*($F$13-$Z$8))/(($AD$8-$V$8)*($AD$8-$Z$8))</f>
        <v>1</v>
      </c>
      <c r="QL16" s="92">
        <f>QI16*$X$8+QJ16*$AB$8+QK16*$AF$8</f>
        <v>402.13</v>
      </c>
      <c r="QM16" s="16">
        <f>$V$8</f>
        <v>406.67</v>
      </c>
      <c r="QN16" s="16">
        <f>$AF$8</f>
        <v>402.13</v>
      </c>
      <c r="QO16" s="167">
        <f t="shared" si="257"/>
        <v>0</v>
      </c>
      <c r="QP16" s="34"/>
      <c r="QQ16" s="159">
        <v>2</v>
      </c>
      <c r="QR16" s="162">
        <v>1</v>
      </c>
      <c r="QS16" s="304" t="s">
        <v>18</v>
      </c>
      <c r="QT16" s="12">
        <v>-60</v>
      </c>
      <c r="QU16" s="161">
        <f>(($F$13-$AT$8)*($F$13-$AX$8))/(($AP$8-$AT$8)*($AP$8-$AX$8))</f>
        <v>0</v>
      </c>
      <c r="QV16" s="161">
        <f>(($F$13-$AP$8)*($F$13-$AX$8))/(($AT$8-$AP$8)*($AT$8-$AX$8))</f>
        <v>0</v>
      </c>
      <c r="QW16" s="161">
        <f>(($F$13-$AP$8)*($F$13-$AT$8))/(($AX$8-$AP$8)*($AX$8-$AT$8))</f>
        <v>1</v>
      </c>
      <c r="QX16" s="92">
        <f>QU16*$AR$8+QV16*$AV$8+QW16*$AZ$8</f>
        <v>415.98</v>
      </c>
      <c r="QY16" s="16">
        <f>$AP$8</f>
        <v>127.52</v>
      </c>
      <c r="QZ16" s="16">
        <f>$AZ$8</f>
        <v>415.98</v>
      </c>
      <c r="RA16" s="163">
        <f t="shared" si="258"/>
        <v>0</v>
      </c>
    </row>
    <row r="17" spans="2:469" ht="15" customHeight="1">
      <c r="B17" s="292"/>
      <c r="C17" s="313"/>
      <c r="D17" s="313"/>
      <c r="E17" s="180" t="s">
        <v>323</v>
      </c>
      <c r="F17" s="169"/>
      <c r="G17" s="175" t="s">
        <v>72</v>
      </c>
      <c r="H17" s="176">
        <v>3</v>
      </c>
      <c r="I17" s="177" t="str">
        <f>I16</f>
        <v>-</v>
      </c>
      <c r="J17" s="178" t="s">
        <v>318</v>
      </c>
      <c r="K17" s="179" t="str">
        <f>IF(ISBLANK(F17),"-", (IF((IF(I16=1,((IF(F18=30,$RA$32,IF(F18=60,$RA$36,IF(F18=90,$RA$40,IF(F18=-30,$RA$44,IF(F18=-60,$RA$48,IF(F18=-90,$RA$52,IF(F18=0,$RA$56,(IF(AND(F18&gt;60,F18&lt;90),MAX($RA$36,$RA$40),IF(AND(F18&gt;30,F18&lt;60),MAX($RA$32,$RA$36),IF(AND(F18&gt;0,F18&lt;30),MAX($RA$56,$RA$32),IF(AND(F18&gt;-30,F18&lt;0),MAX($RA$44,$RA$56),IF(AND(F18&gt;-60,F18&lt;-30),MAX($RA$48,$RA$44),IF(AND(F18&gt;-90,F18&lt;-60),MAX($RA$52,$RA$48),"-")))))))))))))))),IF(I16=2,((IF(F18=30,$RA$33,IF(F18=60,$RA$37,IF(F18=90,$RA$41,IF(F18=-30,$RA$45,IF(F18=-60,$RA$49,IF(F18=-90,$RA$53,IF(F18=0,$RA$57, (IF(AND(F18&gt;60,F18&lt;90),MAX($RA$37,$RA$41),IF(AND(F18&gt;30,F18&lt;60),MAX($RA$33,$RA$37),IF(AND(F18&gt;0,F18&lt;30),MAX($RA$57,$RA$33),IF(AND(F18&gt;-30,F18&lt;0),MAX($RA$45,$RA$57),IF(AND(F18&gt;-60,F18&lt;-30),MAX($RA$49,$RA$45),IF(AND(F18&gt;-90,F18&lt;-60),MAX($RA$53,$RA$49),"-")))))))))))))))),IF(I16=3,((IF(F18=30,$RA$34,IF(F18=60,$RA$38,IF(F18=90,$RA$42,IF(F18=-30,$RA$46,IF(F18=-60,$RA$50,IF(F18=-90,$RA$54,IF(F18=0,$RA$58, (IF(AND(F18&gt;60,F18&lt;90),MAX($RA$38,$RA$42),IF(AND(F18&gt;30,F18&lt;60),MAX($RA$34,$RA$38),IF(AND(F18&gt;0,F18&lt;30),MAX($RA$58,$RA$34),IF(AND(F18&gt;-30,F18&lt;0),MAX($RA$46,$RA$58),IF(AND(F18&gt;-60,F18&lt;-30),MAX($RA$50,$RA$46),IF(AND(F18&gt;-90,F18&lt;-60),MAX($RA$54,$RA$50),"-")))))))))))))))),IF(I16=4,((IF(F18=30,$RA$35,IF(F18=60,$RA$39,IF(F18=90,$RA$43,IF(F18=-30,$RA$47,IF(F18=-60,$RA$51,IF(F18=-90,$RA$55,IF(F18=0,$RA$59,(IF(AND(F18&gt;60,F18&lt;90),MAX($RA$39,$RA$43),IF(AND(F18&gt;30,F18&lt;60),MAX($RA$35,$RA$39),IF(AND(F18&gt;0,F18&lt;30),MAX($RA$59,$RA$35),IF(AND(F18&gt;-30,F18&lt;0),MAX($RA$47,$RA$59),IF(AND(F18&gt;-60,F18&lt;-30),MAX($RA$51,$RA$47),IF(AND(F18&gt;-90,F18&lt;-60),MAX($RA$55,$RA$51),"-")))))))))))))))),"-")))))&lt;=1,"aprovado","reprovado")))</f>
        <v>-</v>
      </c>
      <c r="L17" s="179" t="str">
        <f>IF(ISBLANK(F17),"-", (IF((IF(I16=1,((IF(F18=30,$QO$32,IF(F18=60,$QO$36,IF(F18=90,$QO$40,IF(F18=-30,$QO$44,IF(F18=-60,$QO$48,IF(F18=-90,$QO$52,IF(F18=0,$QO$56,(IF(AND(F18&gt;60,F18&lt;90),MAX($QO$36,$QO$40),IF(AND(F18&gt;30,F18&lt;60),MAX($QO$32,$QO$36),IF(AND(F18&gt;0,F18&lt;30),MAX($QO$56,$QO$32),IF(AND(F18&gt;-30,F18&lt;0),MAX($QO$44,$QO$56),IF(AND(F18&gt;-60,F18&lt;-30),MAX($QO$48,$QO$44),IF(AND(F18&gt;-90,F18&lt;-60),MAX($QO$52,$QO$48),"-")))))))))))))))),IF(I16=2,((IF(F18=30,$QO$33,IF(F18=60,$QO$37,IF(F18=90,$QO$41,IF(F18=-30,$QO$45,IF(F18=-60,$QO$49,IF(F18=-90,$QO$53,IF(F18=0,$QO$57, (IF(AND(F18&gt;60,F18&lt;90),MAX($QO$37,$QO$41),IF(AND(F18&gt;30,F18&lt;60),MAX($QO$33,$QO$37),IF(AND(F18&gt;0,F18&lt;30),MAX($QO$57,$QO$33),IF(AND(F18&gt;-30,F18&lt;0),MAX($QO$45,$QO$57),IF(AND(F18&gt;-60,F18&lt;-30),MAX($QO$49,$QO$45),IF(AND(F18&gt;-90,F18&lt;-60),MAX($QO$53,$QO$49),"-")))))))))))))))),IF(I16=3,((IF(F18=30,$QO$34,IF(F18=60,$QO$38,IF(F18=90,$QO$42,IF(F18=-30,$QO$46,IF(F18=-60,$QO$50,IF(F18=-90,$QO$54,IF(F18=0,$QO$58, (IF(AND(F18&gt;60,F18&lt;90),MAX($QO$38,$QO$42),IF(AND(F18&gt;30,F18&lt;60),MAX($QO$34,$QO$38),IF(AND(F18&gt;0,F18&lt;30),MAX($QO$58,$QO$34),IF(AND(F18&gt;-30,F18&lt;0),MAX($QO$46,$QO$58),IF(AND(F18&gt;-60,F18&lt;-30),MAX($QO$50,$QO$46),IF(AND(F18&gt;-90,F18&lt;-60),MAX($QO$54,$QO$50),"-")))))))))))))))),IF(I16=4,((IF(F18=30,$QO$35,IF(F18=60,$QO$39,IF(F18=90,$QO$43,IF(F18=-30,$QO$47,IF(F18=-60,$QO$51,IF(F18=-90,$QO$55,IF(F18=0,$QO$59,(IF(AND(F18&gt;60,F18&lt;90),MAX($QO$39,$QO$43),IF(AND(F18&gt;30,F18&lt;60),MAX($QO$35,$QO$39),IF(AND(F18&gt;0,F18&lt;30),MAX($QO$59,$QO$35),IF(AND(F18&gt;-30,F18&lt;0),MAX($QO$47,$QO$59),IF(AND(F18&gt;-60,F18&lt;-30),MAX($QO$51,$QO$47),IF(AND(F18&gt;-90,F18&lt;-60),MAX($QO$55,$QO$51),"-")))))))))))))))),"-")))))&lt;=1,"aprovado","reprovado")))</f>
        <v>-</v>
      </c>
      <c r="M17" s="316"/>
      <c r="O17" s="159">
        <v>13</v>
      </c>
      <c r="P17" s="164" t="s">
        <v>151</v>
      </c>
      <c r="Q17" s="164" t="s">
        <v>319</v>
      </c>
      <c r="R17" s="12">
        <v>-180</v>
      </c>
      <c r="S17" s="164" t="s">
        <v>299</v>
      </c>
      <c r="T17" s="162">
        <v>0</v>
      </c>
      <c r="U17" s="8" t="s">
        <v>71</v>
      </c>
      <c r="V17" s="101">
        <f>Gooseneck!$M$33</f>
        <v>-495.6</v>
      </c>
      <c r="W17" s="111" t="s">
        <v>72</v>
      </c>
      <c r="X17" s="101">
        <v>0</v>
      </c>
      <c r="Y17" s="111" t="s">
        <v>72</v>
      </c>
      <c r="Z17" s="101">
        <f>Gooseneck!$M$36</f>
        <v>-247.8</v>
      </c>
      <c r="AA17" s="111" t="s">
        <v>72</v>
      </c>
      <c r="AB17" s="101">
        <f>Gooseneck!$O$36</f>
        <v>389.75</v>
      </c>
      <c r="AC17" s="111" t="s">
        <v>72</v>
      </c>
      <c r="AD17" s="101">
        <v>0</v>
      </c>
      <c r="AE17" s="111" t="s">
        <v>72</v>
      </c>
      <c r="AF17" s="101">
        <f>Gooseneck!$O$18</f>
        <v>556.07000000000005</v>
      </c>
      <c r="AG17" s="165" t="s">
        <v>72</v>
      </c>
      <c r="AH17" s="166"/>
      <c r="AI17" s="159">
        <v>13</v>
      </c>
      <c r="AJ17" s="164" t="s">
        <v>151</v>
      </c>
      <c r="AK17" s="164" t="s">
        <v>319</v>
      </c>
      <c r="AL17" s="12">
        <v>-180</v>
      </c>
      <c r="AM17" s="164" t="s">
        <v>299</v>
      </c>
      <c r="AN17" s="162">
        <v>0</v>
      </c>
      <c r="AO17" s="8" t="s">
        <v>71</v>
      </c>
      <c r="AP17" s="101">
        <f>'Conector@5500 psi'!$M$33</f>
        <v>-200.39</v>
      </c>
      <c r="AQ17" s="111" t="s">
        <v>72</v>
      </c>
      <c r="AR17" s="101">
        <v>0</v>
      </c>
      <c r="AS17" s="111" t="s">
        <v>72</v>
      </c>
      <c r="AT17" s="101">
        <f>'Conector@5500 psi'!$M$36</f>
        <v>-100.19499999999999</v>
      </c>
      <c r="AU17" s="111" t="s">
        <v>72</v>
      </c>
      <c r="AV17" s="101">
        <f>'Conector@5500 psi'!$O$36</f>
        <v>326.82</v>
      </c>
      <c r="AW17" s="111" t="s">
        <v>72</v>
      </c>
      <c r="AX17" s="101">
        <v>0</v>
      </c>
      <c r="AY17" s="111" t="s">
        <v>72</v>
      </c>
      <c r="AZ17" s="101">
        <f>'Conector@5500 psi'!$O$18</f>
        <v>653.67999999999995</v>
      </c>
      <c r="BA17" s="165" t="s">
        <v>72</v>
      </c>
      <c r="BC17" s="159">
        <v>13</v>
      </c>
      <c r="BD17" s="160">
        <f t="shared" si="259"/>
        <v>57.3125</v>
      </c>
      <c r="BE17" s="161">
        <f t="shared" si="0"/>
        <v>-9.375E-2</v>
      </c>
      <c r="BF17" s="161">
        <f t="shared" si="1"/>
        <v>0.4375</v>
      </c>
      <c r="BG17" s="161">
        <f t="shared" si="2"/>
        <v>0.65625</v>
      </c>
      <c r="BH17" s="26">
        <f t="shared" si="3"/>
        <v>422.59875</v>
      </c>
      <c r="BJ17" s="159">
        <v>13</v>
      </c>
      <c r="BK17" s="160">
        <f t="shared" si="260"/>
        <v>63.802500000000002</v>
      </c>
      <c r="BL17" s="161">
        <f t="shared" si="4"/>
        <v>-9.375E-2</v>
      </c>
      <c r="BM17" s="161">
        <f t="shared" si="5"/>
        <v>0.43749999999999994</v>
      </c>
      <c r="BN17" s="161">
        <f t="shared" si="6"/>
        <v>0.65624999999999989</v>
      </c>
      <c r="BO17" s="26">
        <f t="shared" si="7"/>
        <v>344.78062499999993</v>
      </c>
      <c r="BQ17" s="159">
        <v>13</v>
      </c>
      <c r="BR17" s="160">
        <f t="shared" si="261"/>
        <v>70.333749999999995</v>
      </c>
      <c r="BS17" s="161">
        <f t="shared" si="8"/>
        <v>-9.3749999999999986E-2</v>
      </c>
      <c r="BT17" s="161">
        <f t="shared" si="9"/>
        <v>0.43749999999999994</v>
      </c>
      <c r="BU17" s="161">
        <f t="shared" si="10"/>
        <v>0.65624999999999989</v>
      </c>
      <c r="BV17" s="26">
        <f t="shared" si="11"/>
        <v>264.823125</v>
      </c>
      <c r="BX17" s="159">
        <v>13</v>
      </c>
      <c r="BY17" s="160">
        <f t="shared" si="262"/>
        <v>50.833750000000002</v>
      </c>
      <c r="BZ17" s="161">
        <f t="shared" si="12"/>
        <v>-9.3749999999999986E-2</v>
      </c>
      <c r="CA17" s="161">
        <f t="shared" si="13"/>
        <v>0.43749999999999994</v>
      </c>
      <c r="CB17" s="161">
        <f t="shared" si="14"/>
        <v>0.65624999999999989</v>
      </c>
      <c r="CC17" s="26">
        <f t="shared" si="15"/>
        <v>498.2403124999999</v>
      </c>
      <c r="CE17" s="159">
        <v>13</v>
      </c>
      <c r="CF17" s="160">
        <f t="shared" si="263"/>
        <v>44.244999999999997</v>
      </c>
      <c r="CG17" s="161">
        <f t="shared" si="16"/>
        <v>-9.3749999999999986E-2</v>
      </c>
      <c r="CH17" s="161">
        <f t="shared" si="17"/>
        <v>0.4375</v>
      </c>
      <c r="CI17" s="161">
        <f t="shared" si="18"/>
        <v>0.65625</v>
      </c>
      <c r="CJ17" s="26">
        <f t="shared" si="19"/>
        <v>575.25125000000003</v>
      </c>
      <c r="CL17" s="159">
        <v>13</v>
      </c>
      <c r="CM17" s="160">
        <f t="shared" si="264"/>
        <v>37.708750000000002</v>
      </c>
      <c r="CN17" s="161">
        <f t="shared" si="20"/>
        <v>-9.3749999999999986E-2</v>
      </c>
      <c r="CO17" s="161">
        <f t="shared" si="21"/>
        <v>0.4375</v>
      </c>
      <c r="CP17" s="161">
        <f t="shared" si="22"/>
        <v>0.65624999999999989</v>
      </c>
      <c r="CQ17" s="26">
        <f t="shared" si="23"/>
        <v>641.62656249999998</v>
      </c>
      <c r="CS17" s="159">
        <v>13</v>
      </c>
      <c r="CT17" s="160">
        <f t="shared" si="265"/>
        <v>31.125</v>
      </c>
      <c r="CU17" s="161">
        <f t="shared" si="24"/>
        <v>-9.375E-2</v>
      </c>
      <c r="CV17" s="161">
        <f t="shared" si="25"/>
        <v>0.4375</v>
      </c>
      <c r="CW17" s="161">
        <f t="shared" si="26"/>
        <v>0.65625</v>
      </c>
      <c r="CX17" s="26">
        <f t="shared" si="27"/>
        <v>707.46156250000001</v>
      </c>
      <c r="CZ17" s="159">
        <v>13</v>
      </c>
      <c r="DA17" s="160">
        <f t="shared" si="266"/>
        <v>-42.291249999999998</v>
      </c>
      <c r="DB17" s="161">
        <f t="shared" si="28"/>
        <v>-9.375E-2</v>
      </c>
      <c r="DC17" s="161">
        <f t="shared" si="29"/>
        <v>0.4375</v>
      </c>
      <c r="DD17" s="161">
        <f t="shared" si="30"/>
        <v>0.65625</v>
      </c>
      <c r="DE17" s="26">
        <f t="shared" si="31"/>
        <v>293.95187499999997</v>
      </c>
      <c r="DG17" s="159">
        <v>13</v>
      </c>
      <c r="DH17" s="160">
        <f t="shared" si="267"/>
        <v>-34.358750000000001</v>
      </c>
      <c r="DI17" s="161">
        <f t="shared" si="32"/>
        <v>-9.375E-2</v>
      </c>
      <c r="DJ17" s="161">
        <f t="shared" si="33"/>
        <v>0.43750000000000006</v>
      </c>
      <c r="DK17" s="161">
        <f t="shared" si="34"/>
        <v>0.65625</v>
      </c>
      <c r="DL17" s="26">
        <f t="shared" si="35"/>
        <v>224.13124999999999</v>
      </c>
      <c r="DM17" s="34"/>
      <c r="DN17" s="159">
        <v>13</v>
      </c>
      <c r="DO17" s="160">
        <f t="shared" si="268"/>
        <v>-26.317499999999999</v>
      </c>
      <c r="DP17" s="161">
        <f t="shared" si="36"/>
        <v>-9.3749999999999986E-2</v>
      </c>
      <c r="DQ17" s="161">
        <f t="shared" si="37"/>
        <v>0.43749999999999994</v>
      </c>
      <c r="DR17" s="161">
        <f t="shared" si="38"/>
        <v>0.65625</v>
      </c>
      <c r="DS17" s="26">
        <f t="shared" si="39"/>
        <v>150.58750000000001</v>
      </c>
      <c r="DT17" s="34"/>
      <c r="DU17" s="159">
        <v>13</v>
      </c>
      <c r="DV17" s="160">
        <f t="shared" si="269"/>
        <v>-48.883749999999999</v>
      </c>
      <c r="DW17" s="161">
        <f t="shared" si="40"/>
        <v>-9.3750000000000014E-2</v>
      </c>
      <c r="DX17" s="161">
        <f t="shared" si="41"/>
        <v>0.4375</v>
      </c>
      <c r="DY17" s="161">
        <f t="shared" si="42"/>
        <v>0.65625</v>
      </c>
      <c r="DZ17" s="26">
        <f t="shared" si="43"/>
        <v>370.51218749999998</v>
      </c>
      <c r="EA17" s="34"/>
      <c r="EB17" s="159">
        <v>13</v>
      </c>
      <c r="EC17" s="160">
        <f t="shared" si="270"/>
        <v>-55.416249999999998</v>
      </c>
      <c r="ED17" s="161">
        <f t="shared" si="44"/>
        <v>-9.375E-2</v>
      </c>
      <c r="EE17" s="161">
        <f t="shared" si="45"/>
        <v>0.4375</v>
      </c>
      <c r="EF17" s="161">
        <f t="shared" si="46"/>
        <v>0.65625</v>
      </c>
      <c r="EG17" s="26">
        <f t="shared" si="47"/>
        <v>468.47500000000002</v>
      </c>
      <c r="EH17" s="34"/>
      <c r="EI17" s="159">
        <v>13</v>
      </c>
      <c r="EJ17" s="160">
        <f t="shared" si="271"/>
        <v>-61.95</v>
      </c>
      <c r="EK17" s="161">
        <f t="shared" si="48"/>
        <v>-9.375E-2</v>
      </c>
      <c r="EL17" s="161">
        <f t="shared" si="49"/>
        <v>0.43750000000000006</v>
      </c>
      <c r="EM17" s="161">
        <f t="shared" si="50"/>
        <v>0.65625000000000011</v>
      </c>
      <c r="EN17" s="26">
        <f t="shared" si="51"/>
        <v>535.43656250000015</v>
      </c>
      <c r="EP17" s="159">
        <v>13</v>
      </c>
      <c r="EQ17" s="160">
        <f t="shared" si="52"/>
        <v>-68.510000000000005</v>
      </c>
      <c r="ER17" s="161">
        <f t="shared" si="53"/>
        <v>-9.375E-2</v>
      </c>
      <c r="ES17" s="161">
        <f t="shared" si="54"/>
        <v>0.4375</v>
      </c>
      <c r="ET17" s="161">
        <f t="shared" si="55"/>
        <v>0.65625000000000011</v>
      </c>
      <c r="EU17" s="26">
        <f t="shared" si="56"/>
        <v>601.96281250000004</v>
      </c>
      <c r="EW17" s="159">
        <v>13</v>
      </c>
      <c r="EX17" s="160">
        <f t="shared" si="57"/>
        <v>-42.291249999999998</v>
      </c>
      <c r="EY17" s="161">
        <f t="shared" si="58"/>
        <v>-9.375E-2</v>
      </c>
      <c r="EZ17" s="161">
        <f t="shared" si="59"/>
        <v>0.4375</v>
      </c>
      <c r="FA17" s="161">
        <f t="shared" si="60"/>
        <v>0.65625</v>
      </c>
      <c r="FB17" s="26">
        <f t="shared" si="61"/>
        <v>-740.23249999999996</v>
      </c>
      <c r="FD17" s="159">
        <v>13</v>
      </c>
      <c r="FE17" s="160">
        <f t="shared" si="62"/>
        <v>-34.358750000000001</v>
      </c>
      <c r="FF17" s="161">
        <f t="shared" si="63"/>
        <v>-9.375E-2</v>
      </c>
      <c r="FG17" s="161">
        <f t="shared" si="64"/>
        <v>0.43750000000000006</v>
      </c>
      <c r="FH17" s="161">
        <f t="shared" si="65"/>
        <v>0.65625</v>
      </c>
      <c r="FI17" s="26">
        <f t="shared" si="66"/>
        <v>-791.23625000000015</v>
      </c>
      <c r="FK17" s="159">
        <v>13</v>
      </c>
      <c r="FL17" s="160">
        <f t="shared" si="67"/>
        <v>-35.089999999999996</v>
      </c>
      <c r="FM17" s="161">
        <f t="shared" si="68"/>
        <v>-0.1111111111111111</v>
      </c>
      <c r="FN17" s="161">
        <f t="shared" si="69"/>
        <v>0.55555555555555547</v>
      </c>
      <c r="FO17" s="161">
        <f t="shared" si="70"/>
        <v>0.55555555555555558</v>
      </c>
      <c r="FP17" s="26">
        <f t="shared" si="71"/>
        <v>-832.99999999999989</v>
      </c>
      <c r="FR17" s="159">
        <v>13</v>
      </c>
      <c r="FS17" s="160">
        <f t="shared" si="72"/>
        <v>-48.883749999999999</v>
      </c>
      <c r="FT17" s="161">
        <f t="shared" si="73"/>
        <v>-9.3750000000000014E-2</v>
      </c>
      <c r="FU17" s="161">
        <f t="shared" si="74"/>
        <v>0.4375</v>
      </c>
      <c r="FV17" s="161">
        <f t="shared" si="75"/>
        <v>0.65625</v>
      </c>
      <c r="FW17" s="26">
        <f t="shared" si="76"/>
        <v>-617.47437500000001</v>
      </c>
      <c r="FY17" s="159">
        <v>13</v>
      </c>
      <c r="FZ17" s="160">
        <f t="shared" si="77"/>
        <v>-55.416249999999998</v>
      </c>
      <c r="GA17" s="161">
        <f t="shared" si="78"/>
        <v>-9.375E-2</v>
      </c>
      <c r="GB17" s="161">
        <f t="shared" si="79"/>
        <v>0.4375</v>
      </c>
      <c r="GC17" s="161">
        <f t="shared" si="80"/>
        <v>0.65625</v>
      </c>
      <c r="GD17" s="26">
        <f t="shared" si="81"/>
        <v>-515.63312500000006</v>
      </c>
      <c r="GF17" s="159">
        <v>13</v>
      </c>
      <c r="GG17" s="160">
        <f t="shared" si="82"/>
        <v>-61.95</v>
      </c>
      <c r="GH17" s="161">
        <f t="shared" si="83"/>
        <v>-9.375E-2</v>
      </c>
      <c r="GI17" s="161">
        <f t="shared" si="84"/>
        <v>0.43750000000000006</v>
      </c>
      <c r="GJ17" s="161">
        <f t="shared" si="85"/>
        <v>0.65625000000000011</v>
      </c>
      <c r="GK17" s="26">
        <f t="shared" si="86"/>
        <v>-414.71718750000002</v>
      </c>
      <c r="GM17" s="159">
        <v>13</v>
      </c>
      <c r="GN17" s="160">
        <f t="shared" si="87"/>
        <v>-68.510000000000005</v>
      </c>
      <c r="GO17" s="161">
        <f t="shared" si="88"/>
        <v>-9.375E-2</v>
      </c>
      <c r="GP17" s="161">
        <f t="shared" si="89"/>
        <v>0.4375</v>
      </c>
      <c r="GQ17" s="161">
        <f t="shared" si="90"/>
        <v>0.65625000000000011</v>
      </c>
      <c r="GR17" s="26">
        <f t="shared" si="91"/>
        <v>-313.3046875</v>
      </c>
      <c r="GT17" s="159">
        <v>13</v>
      </c>
      <c r="GU17" s="160">
        <v>57.31</v>
      </c>
      <c r="GV17" s="275"/>
      <c r="GW17" s="276"/>
      <c r="GX17" s="277"/>
      <c r="GY17" s="26">
        <v>-562.47</v>
      </c>
      <c r="HA17" s="159">
        <v>13</v>
      </c>
      <c r="HB17" s="160">
        <f t="shared" si="92"/>
        <v>63.802500000000002</v>
      </c>
      <c r="HC17" s="161">
        <f t="shared" si="93"/>
        <v>-9.375E-2</v>
      </c>
      <c r="HD17" s="161">
        <f t="shared" si="94"/>
        <v>0.43749999999999994</v>
      </c>
      <c r="HE17" s="161">
        <f t="shared" si="95"/>
        <v>0.65624999999999989</v>
      </c>
      <c r="HF17" s="26">
        <f t="shared" si="96"/>
        <v>-632.01687499999991</v>
      </c>
      <c r="HH17" s="159">
        <v>13</v>
      </c>
      <c r="HI17" s="160">
        <f t="shared" si="97"/>
        <v>70.333749999999995</v>
      </c>
      <c r="HJ17" s="161">
        <f t="shared" si="98"/>
        <v>-9.3749999999999986E-2</v>
      </c>
      <c r="HK17" s="161">
        <f t="shared" si="99"/>
        <v>0.43749999999999994</v>
      </c>
      <c r="HL17" s="161">
        <f t="shared" si="100"/>
        <v>0.65624999999999989</v>
      </c>
      <c r="HM17" s="26">
        <f t="shared" si="101"/>
        <v>-701.35624999999993</v>
      </c>
      <c r="HO17" s="159">
        <v>13</v>
      </c>
      <c r="HP17" s="160">
        <f t="shared" si="102"/>
        <v>50.833750000000002</v>
      </c>
      <c r="HQ17" s="161">
        <f t="shared" si="103"/>
        <v>-9.3749999999999986E-2</v>
      </c>
      <c r="HR17" s="161">
        <f t="shared" si="104"/>
        <v>0.43749999999999994</v>
      </c>
      <c r="HS17" s="161">
        <f t="shared" si="105"/>
        <v>0.65624999999999989</v>
      </c>
      <c r="HT17" s="26">
        <f t="shared" si="106"/>
        <v>-460.70499999999993</v>
      </c>
      <c r="HV17" s="159">
        <v>13</v>
      </c>
      <c r="HW17" s="160">
        <f t="shared" si="107"/>
        <v>44.244999999999997</v>
      </c>
      <c r="HX17" s="161">
        <f t="shared" si="108"/>
        <v>-9.3749999999999986E-2</v>
      </c>
      <c r="HY17" s="161">
        <f t="shared" si="109"/>
        <v>0.4375</v>
      </c>
      <c r="HZ17" s="161">
        <f t="shared" si="110"/>
        <v>0.65625</v>
      </c>
      <c r="IA17" s="26">
        <f t="shared" si="111"/>
        <v>-358.33</v>
      </c>
      <c r="IC17" s="159">
        <v>13</v>
      </c>
      <c r="ID17" s="160">
        <v>37.71</v>
      </c>
      <c r="IE17" s="275"/>
      <c r="IF17" s="276"/>
      <c r="IG17" s="277"/>
      <c r="IH17" s="26">
        <v>-269.22000000000003</v>
      </c>
      <c r="IJ17" s="159">
        <v>13</v>
      </c>
      <c r="IK17" s="160">
        <f t="shared" si="112"/>
        <v>31.125</v>
      </c>
      <c r="IL17" s="161">
        <f t="shared" si="113"/>
        <v>-9.375E-2</v>
      </c>
      <c r="IM17" s="161">
        <f t="shared" si="114"/>
        <v>0.4375</v>
      </c>
      <c r="IN17" s="161">
        <f t="shared" si="115"/>
        <v>0.65625</v>
      </c>
      <c r="IO17" s="26">
        <f t="shared" si="116"/>
        <v>-180.13843750000001</v>
      </c>
      <c r="IQ17" s="159">
        <v>13</v>
      </c>
      <c r="IR17" s="160">
        <f t="shared" si="117"/>
        <v>77.22</v>
      </c>
      <c r="IS17" s="161">
        <f t="shared" si="118"/>
        <v>-9.375E-2</v>
      </c>
      <c r="IT17" s="161">
        <f t="shared" si="119"/>
        <v>0.43749999999999994</v>
      </c>
      <c r="IU17" s="161">
        <f t="shared" si="120"/>
        <v>0.65625</v>
      </c>
      <c r="IV17" s="26">
        <f t="shared" si="121"/>
        <v>540.54437499999995</v>
      </c>
      <c r="IX17" s="159">
        <v>13</v>
      </c>
      <c r="IY17" s="160">
        <f t="shared" si="122"/>
        <v>83.317499999999995</v>
      </c>
      <c r="IZ17" s="161">
        <f t="shared" si="123"/>
        <v>-9.375E-2</v>
      </c>
      <c r="JA17" s="161">
        <f t="shared" si="124"/>
        <v>0.4375</v>
      </c>
      <c r="JB17" s="161">
        <f t="shared" si="125"/>
        <v>0.65625</v>
      </c>
      <c r="JC17" s="26">
        <f t="shared" si="126"/>
        <v>470.448125</v>
      </c>
      <c r="JE17" s="159">
        <v>13</v>
      </c>
      <c r="JF17" s="160">
        <f t="shared" si="127"/>
        <v>89.347499999999997</v>
      </c>
      <c r="JG17" s="161">
        <f t="shared" si="128"/>
        <v>-9.3750000000000014E-2</v>
      </c>
      <c r="JH17" s="161">
        <f t="shared" si="129"/>
        <v>0.43750000000000006</v>
      </c>
      <c r="JI17" s="161">
        <f t="shared" si="130"/>
        <v>0.65625000000000011</v>
      </c>
      <c r="JJ17" s="26">
        <f t="shared" si="131"/>
        <v>398.43125000000009</v>
      </c>
      <c r="JL17" s="159">
        <v>13</v>
      </c>
      <c r="JM17" s="160">
        <f t="shared" si="132"/>
        <v>70.875</v>
      </c>
      <c r="JN17" s="161">
        <f t="shared" si="133"/>
        <v>-9.375E-2</v>
      </c>
      <c r="JO17" s="161">
        <f t="shared" si="134"/>
        <v>0.4375</v>
      </c>
      <c r="JP17" s="161">
        <f t="shared" si="135"/>
        <v>0.65625</v>
      </c>
      <c r="JQ17" s="26">
        <f t="shared" si="136"/>
        <v>608.44437500000004</v>
      </c>
      <c r="JS17" s="159">
        <v>13</v>
      </c>
      <c r="JT17" s="160">
        <f t="shared" si="137"/>
        <v>64.642499999999998</v>
      </c>
      <c r="JU17" s="161">
        <f t="shared" si="138"/>
        <v>-9.375E-2</v>
      </c>
      <c r="JV17" s="161">
        <f t="shared" si="139"/>
        <v>0.4375</v>
      </c>
      <c r="JW17" s="161">
        <f t="shared" si="140"/>
        <v>0.65625</v>
      </c>
      <c r="JX17" s="26">
        <f t="shared" si="141"/>
        <v>676.82562499999995</v>
      </c>
      <c r="JZ17" s="159">
        <v>13</v>
      </c>
      <c r="KA17" s="160">
        <f t="shared" si="142"/>
        <v>58.5</v>
      </c>
      <c r="KB17" s="161">
        <f t="shared" si="143"/>
        <v>-9.375E-2</v>
      </c>
      <c r="KC17" s="161">
        <f t="shared" si="144"/>
        <v>0.4375</v>
      </c>
      <c r="KD17" s="161">
        <f t="shared" si="145"/>
        <v>0.65625</v>
      </c>
      <c r="KE17" s="26">
        <f t="shared" si="146"/>
        <v>742.94718749999993</v>
      </c>
      <c r="KG17" s="159">
        <v>13</v>
      </c>
      <c r="KH17" s="160">
        <f t="shared" si="147"/>
        <v>51.1325</v>
      </c>
      <c r="KI17" s="161">
        <f t="shared" si="148"/>
        <v>-9.375E-2</v>
      </c>
      <c r="KJ17" s="161">
        <f t="shared" si="149"/>
        <v>0.4375</v>
      </c>
      <c r="KK17" s="161">
        <f t="shared" si="150"/>
        <v>0.65625</v>
      </c>
      <c r="KL17" s="26">
        <f t="shared" si="151"/>
        <v>765.16562499999998</v>
      </c>
      <c r="KN17" s="159">
        <v>13</v>
      </c>
      <c r="KO17" s="160">
        <f t="shared" si="152"/>
        <v>-48.667499999999997</v>
      </c>
      <c r="KP17" s="161">
        <f t="shared" si="153"/>
        <v>-9.375E-2</v>
      </c>
      <c r="KQ17" s="161">
        <f t="shared" si="154"/>
        <v>0.43749999999999994</v>
      </c>
      <c r="KR17" s="161">
        <f t="shared" si="155"/>
        <v>0.65625</v>
      </c>
      <c r="KS17" s="26">
        <f t="shared" si="156"/>
        <v>410.046875</v>
      </c>
      <c r="KU17" s="159">
        <v>13</v>
      </c>
      <c r="KV17" s="160">
        <f t="shared" si="157"/>
        <v>-34.65</v>
      </c>
      <c r="KW17" s="161">
        <f t="shared" si="158"/>
        <v>-9.3749999999999986E-2</v>
      </c>
      <c r="KX17" s="161">
        <f t="shared" si="159"/>
        <v>0.43749999999999994</v>
      </c>
      <c r="KY17" s="161">
        <f t="shared" si="160"/>
        <v>0.65624999999999989</v>
      </c>
      <c r="KZ17" s="26">
        <f t="shared" si="161"/>
        <v>349.98687499999994</v>
      </c>
      <c r="LB17" s="159">
        <v>13</v>
      </c>
      <c r="LC17" s="160">
        <f t="shared" si="162"/>
        <v>-21.262499999999999</v>
      </c>
      <c r="LD17" s="161">
        <f t="shared" si="163"/>
        <v>-9.3749999999999986E-2</v>
      </c>
      <c r="LE17" s="161">
        <f t="shared" si="164"/>
        <v>0.43750000000000006</v>
      </c>
      <c r="LF17" s="161">
        <f t="shared" si="165"/>
        <v>0.65625</v>
      </c>
      <c r="LG17" s="26">
        <f t="shared" si="166"/>
        <v>286.17750000000001</v>
      </c>
      <c r="LI17" s="159">
        <v>13</v>
      </c>
      <c r="LJ17" s="160">
        <f t="shared" si="167"/>
        <v>-62.60125</v>
      </c>
      <c r="LK17" s="161">
        <f t="shared" si="168"/>
        <v>-9.3750000000000014E-2</v>
      </c>
      <c r="LL17" s="161">
        <f t="shared" si="169"/>
        <v>0.43750000000000006</v>
      </c>
      <c r="LM17" s="161">
        <f t="shared" si="170"/>
        <v>0.65625000000000011</v>
      </c>
      <c r="LN17" s="26">
        <f t="shared" si="171"/>
        <v>457.5200000000001</v>
      </c>
      <c r="LP17" s="159">
        <v>13</v>
      </c>
      <c r="LQ17" s="160">
        <f t="shared" si="172"/>
        <v>-76.576250000000002</v>
      </c>
      <c r="LR17" s="161">
        <f t="shared" si="173"/>
        <v>-9.375E-2</v>
      </c>
      <c r="LS17" s="161">
        <f t="shared" si="174"/>
        <v>0.43750000000000011</v>
      </c>
      <c r="LT17" s="161">
        <f t="shared" si="175"/>
        <v>0.65625</v>
      </c>
      <c r="LU17" s="26">
        <f t="shared" si="176"/>
        <v>527.87875000000008</v>
      </c>
      <c r="LW17" s="159">
        <v>13</v>
      </c>
      <c r="LX17" s="160">
        <f t="shared" si="177"/>
        <v>-82.822500000000005</v>
      </c>
      <c r="LY17" s="161">
        <f t="shared" si="178"/>
        <v>-9.375E-2</v>
      </c>
      <c r="LZ17" s="161">
        <f t="shared" si="179"/>
        <v>0.43749999999999994</v>
      </c>
      <c r="MA17" s="161">
        <f t="shared" si="180"/>
        <v>0.65625000000000011</v>
      </c>
      <c r="MB17" s="26">
        <f t="shared" si="181"/>
        <v>597.64468750000003</v>
      </c>
      <c r="MD17" s="159">
        <v>13</v>
      </c>
      <c r="ME17" s="160">
        <f t="shared" si="182"/>
        <v>-89.007499999999993</v>
      </c>
      <c r="MF17" s="161">
        <f t="shared" si="183"/>
        <v>-9.375E-2</v>
      </c>
      <c r="MG17" s="161">
        <f t="shared" si="184"/>
        <v>0.4375</v>
      </c>
      <c r="MH17" s="161">
        <f t="shared" si="185"/>
        <v>0.65625</v>
      </c>
      <c r="MI17" s="26">
        <f t="shared" si="186"/>
        <v>666.38249999999994</v>
      </c>
      <c r="MK17" s="159">
        <v>13</v>
      </c>
      <c r="ML17" s="160">
        <f t="shared" si="187"/>
        <v>-48.667499999999997</v>
      </c>
      <c r="MM17" s="161">
        <f t="shared" si="188"/>
        <v>-9.375E-2</v>
      </c>
      <c r="MN17" s="161">
        <f t="shared" si="189"/>
        <v>0.43749999999999994</v>
      </c>
      <c r="MO17" s="161">
        <f t="shared" si="190"/>
        <v>0.65625</v>
      </c>
      <c r="MP17" s="26">
        <f t="shared" si="191"/>
        <v>-859.37031249999995</v>
      </c>
      <c r="MR17" s="159">
        <v>13</v>
      </c>
      <c r="MS17" s="160">
        <f t="shared" si="192"/>
        <v>-34.65</v>
      </c>
      <c r="MT17" s="161">
        <f t="shared" si="193"/>
        <v>-9.3749999999999986E-2</v>
      </c>
      <c r="MU17" s="161">
        <f t="shared" si="194"/>
        <v>0.43749999999999994</v>
      </c>
      <c r="MV17" s="161">
        <f t="shared" si="195"/>
        <v>0.65624999999999989</v>
      </c>
      <c r="MW17" s="26">
        <f t="shared" si="196"/>
        <v>-954.88531249999983</v>
      </c>
      <c r="MY17" s="159">
        <v>13</v>
      </c>
      <c r="MZ17" s="160">
        <f t="shared" si="197"/>
        <v>-21.262499999999999</v>
      </c>
      <c r="NA17" s="161">
        <f t="shared" si="198"/>
        <v>-9.3749999999999986E-2</v>
      </c>
      <c r="NB17" s="161">
        <f t="shared" si="199"/>
        <v>0.43750000000000006</v>
      </c>
      <c r="NC17" s="161">
        <f t="shared" si="200"/>
        <v>0.65625</v>
      </c>
      <c r="ND17" s="26">
        <f t="shared" si="201"/>
        <v>-1049.3984375</v>
      </c>
      <c r="NF17" s="159">
        <v>13</v>
      </c>
      <c r="NG17" s="160">
        <f t="shared" si="202"/>
        <v>-62.60125</v>
      </c>
      <c r="NH17" s="161">
        <f t="shared" si="203"/>
        <v>-9.3750000000000014E-2</v>
      </c>
      <c r="NI17" s="161">
        <f t="shared" si="204"/>
        <v>0.43750000000000006</v>
      </c>
      <c r="NJ17" s="161">
        <f t="shared" si="205"/>
        <v>0.65625000000000011</v>
      </c>
      <c r="NK17" s="26">
        <f t="shared" si="206"/>
        <v>-768.08593750000011</v>
      </c>
      <c r="NM17" s="159">
        <v>13</v>
      </c>
      <c r="NN17" s="160">
        <f t="shared" si="207"/>
        <v>-76.576250000000002</v>
      </c>
      <c r="NO17" s="161">
        <f t="shared" si="208"/>
        <v>-9.375E-2</v>
      </c>
      <c r="NP17" s="161">
        <f t="shared" si="209"/>
        <v>0.43750000000000011</v>
      </c>
      <c r="NQ17" s="161">
        <f t="shared" si="210"/>
        <v>0.65625</v>
      </c>
      <c r="NR17" s="26">
        <f t="shared" si="211"/>
        <v>-667.14156249999996</v>
      </c>
      <c r="NT17" s="159">
        <v>13</v>
      </c>
      <c r="NU17" s="160">
        <f t="shared" si="212"/>
        <v>-82.822500000000005</v>
      </c>
      <c r="NV17" s="161">
        <f t="shared" si="213"/>
        <v>-9.375E-2</v>
      </c>
      <c r="NW17" s="161">
        <f t="shared" si="214"/>
        <v>0.43749999999999994</v>
      </c>
      <c r="NX17" s="161">
        <f t="shared" si="215"/>
        <v>0.65625000000000011</v>
      </c>
      <c r="NY17" s="26">
        <f t="shared" si="216"/>
        <v>-561.02156249999996</v>
      </c>
      <c r="OA17" s="159">
        <v>13</v>
      </c>
      <c r="OB17" s="160">
        <f t="shared" si="217"/>
        <v>-89.007499999999993</v>
      </c>
      <c r="OC17" s="161">
        <f t="shared" si="218"/>
        <v>-9.375E-2</v>
      </c>
      <c r="OD17" s="161">
        <f t="shared" si="219"/>
        <v>0.4375</v>
      </c>
      <c r="OE17" s="161">
        <f t="shared" si="220"/>
        <v>0.65625</v>
      </c>
      <c r="OF17" s="26">
        <f t="shared" si="221"/>
        <v>-455.520625</v>
      </c>
      <c r="OH17" s="159">
        <v>13</v>
      </c>
      <c r="OI17" s="160">
        <f t="shared" si="222"/>
        <v>77.22</v>
      </c>
      <c r="OJ17" s="161">
        <f t="shared" si="223"/>
        <v>-9.375E-2</v>
      </c>
      <c r="OK17" s="161">
        <f t="shared" si="224"/>
        <v>0.43749999999999994</v>
      </c>
      <c r="OL17" s="161">
        <f t="shared" si="225"/>
        <v>0.65625</v>
      </c>
      <c r="OM17" s="26">
        <f t="shared" si="226"/>
        <v>-675.58968750000008</v>
      </c>
      <c r="OO17" s="159">
        <v>13</v>
      </c>
      <c r="OP17" s="160">
        <f t="shared" si="227"/>
        <v>83.317499999999995</v>
      </c>
      <c r="OQ17" s="161">
        <f t="shared" si="228"/>
        <v>-9.375E-2</v>
      </c>
      <c r="OR17" s="161">
        <f t="shared" si="229"/>
        <v>0.4375</v>
      </c>
      <c r="OS17" s="161">
        <f t="shared" si="230"/>
        <v>0.65625</v>
      </c>
      <c r="OT17" s="26">
        <f t="shared" si="231"/>
        <v>-778.86593749999997</v>
      </c>
      <c r="OV17" s="159">
        <v>13</v>
      </c>
      <c r="OW17" s="160">
        <f t="shared" si="232"/>
        <v>89.347499999999997</v>
      </c>
      <c r="OX17" s="161">
        <f t="shared" si="233"/>
        <v>-9.3750000000000014E-2</v>
      </c>
      <c r="OY17" s="161">
        <f t="shared" si="234"/>
        <v>0.43750000000000006</v>
      </c>
      <c r="OZ17" s="161">
        <f t="shared" si="235"/>
        <v>0.65625000000000011</v>
      </c>
      <c r="PA17" s="26">
        <f t="shared" si="236"/>
        <v>-882.3346875000002</v>
      </c>
      <c r="PC17" s="159">
        <v>13</v>
      </c>
      <c r="PD17" s="160">
        <f t="shared" si="237"/>
        <v>70.875</v>
      </c>
      <c r="PE17" s="161">
        <f t="shared" si="238"/>
        <v>-9.375E-2</v>
      </c>
      <c r="PF17" s="161">
        <f t="shared" si="239"/>
        <v>0.4375</v>
      </c>
      <c r="PG17" s="161">
        <f t="shared" si="240"/>
        <v>0.65625</v>
      </c>
      <c r="PH17" s="26">
        <f t="shared" si="241"/>
        <v>-569.01468750000004</v>
      </c>
      <c r="PJ17" s="159">
        <v>13</v>
      </c>
      <c r="PK17" s="160">
        <f t="shared" si="242"/>
        <v>64.642499999999998</v>
      </c>
      <c r="PL17" s="161">
        <f t="shared" si="243"/>
        <v>-9.375E-2</v>
      </c>
      <c r="PM17" s="161">
        <f t="shared" si="244"/>
        <v>0.4375</v>
      </c>
      <c r="PN17" s="161">
        <f t="shared" si="245"/>
        <v>0.65625</v>
      </c>
      <c r="PO17" s="26">
        <f t="shared" si="246"/>
        <v>-466.70531249999999</v>
      </c>
      <c r="PQ17" s="159">
        <v>13</v>
      </c>
      <c r="PR17" s="160">
        <f t="shared" si="247"/>
        <v>58.5</v>
      </c>
      <c r="PS17" s="161">
        <f t="shared" si="248"/>
        <v>-9.375E-2</v>
      </c>
      <c r="PT17" s="161">
        <f t="shared" si="249"/>
        <v>0.4375</v>
      </c>
      <c r="PU17" s="161">
        <f t="shared" si="250"/>
        <v>0.65625</v>
      </c>
      <c r="PV17" s="26">
        <f t="shared" si="251"/>
        <v>-360.7996875</v>
      </c>
      <c r="PX17" s="159">
        <v>13</v>
      </c>
      <c r="PY17" s="160">
        <f t="shared" si="252"/>
        <v>51.1325</v>
      </c>
      <c r="PZ17" s="161">
        <f t="shared" si="253"/>
        <v>-9.375E-2</v>
      </c>
      <c r="QA17" s="161">
        <f t="shared" si="254"/>
        <v>0.4375</v>
      </c>
      <c r="QB17" s="161">
        <f t="shared" si="255"/>
        <v>0.65625</v>
      </c>
      <c r="QC17" s="26">
        <f t="shared" si="256"/>
        <v>-256.52375000000001</v>
      </c>
      <c r="QE17" s="159">
        <v>2</v>
      </c>
      <c r="QF17" s="162">
        <v>2</v>
      </c>
      <c r="QG17" s="304"/>
      <c r="QH17" s="12">
        <v>-60</v>
      </c>
      <c r="QI17" s="161">
        <f>(($F$13-$Z$15)*($F$13-$AD$15))/(($V$15-$Z$15)*($V$15-$AD$15))</f>
        <v>0</v>
      </c>
      <c r="QJ17" s="161">
        <f>(($F$13-$V$15)*($F$13-$AD$15))/(($Z$15-$V$15)*($Z$15-$AD$15))</f>
        <v>0</v>
      </c>
      <c r="QK17" s="161">
        <f>(($F$13-$V$15)*($F$13-$Z$15))/(($AD$15-$V$15)*($AD$15-$Z$15))</f>
        <v>1</v>
      </c>
      <c r="QL17" s="92">
        <f>QI17*$X$15+QJ17*$AB$15+QK17*$AF$15</f>
        <v>402.13</v>
      </c>
      <c r="QM17" s="16">
        <f>$V$15</f>
        <v>-391.07</v>
      </c>
      <c r="QN17" s="16">
        <f>$AF$15</f>
        <v>402.13</v>
      </c>
      <c r="QO17" s="167">
        <f t="shared" si="257"/>
        <v>0</v>
      </c>
      <c r="QP17" s="34"/>
      <c r="QQ17" s="159">
        <v>2</v>
      </c>
      <c r="QR17" s="162">
        <v>2</v>
      </c>
      <c r="QS17" s="304"/>
      <c r="QT17" s="12">
        <v>-60</v>
      </c>
      <c r="QU17" s="161">
        <f>(($F$13-$AT$15)*($F$13-$AX$15))/(($AP$15-$AT$15)*($AP$15-$AX$15))</f>
        <v>0</v>
      </c>
      <c r="QV17" s="161">
        <f>(($F$13-$AP$15)*($F$13-$AX$15))/(($AT$15-$AP$15)*($AT$15-$AX$15))</f>
        <v>0</v>
      </c>
      <c r="QW17" s="161">
        <f>(($F$13-$AP$15)*($F$13-$AT$15))/(($AX$15-$AP$15)*($AX$15-$AT$15))</f>
        <v>1</v>
      </c>
      <c r="QX17" s="92">
        <f>QU17*$AR$15+QV17*$AV$15+QW17*$AZ$15</f>
        <v>415.98</v>
      </c>
      <c r="QY17" s="16">
        <f>$AP$15</f>
        <v>-127.52</v>
      </c>
      <c r="QZ17" s="16">
        <f>$AZ$15</f>
        <v>415.98</v>
      </c>
      <c r="RA17" s="163">
        <f t="shared" si="258"/>
        <v>0</v>
      </c>
    </row>
    <row r="18" spans="2:469" ht="15" customHeight="1">
      <c r="B18" s="336"/>
      <c r="C18" s="314"/>
      <c r="D18" s="314"/>
      <c r="E18" s="3" t="s">
        <v>324</v>
      </c>
      <c r="F18" s="169"/>
      <c r="G18" s="175" t="s">
        <v>299</v>
      </c>
      <c r="H18" s="176">
        <v>3</v>
      </c>
      <c r="I18" s="177" t="str">
        <f>I16</f>
        <v>-</v>
      </c>
      <c r="J18" s="177" t="str">
        <f>IF(ISBLANK(F18),"-",(IF(AND(F18&lt;=Input!$D$7,F18&gt;=Input!$D$10),"aprovado","reprovado")))</f>
        <v>-</v>
      </c>
      <c r="K18" s="178" t="s">
        <v>318</v>
      </c>
      <c r="L18" s="3" t="s">
        <v>318</v>
      </c>
      <c r="M18" s="317"/>
      <c r="O18" s="159">
        <v>14</v>
      </c>
      <c r="P18" s="164" t="s">
        <v>153</v>
      </c>
      <c r="Q18" s="164" t="s">
        <v>319</v>
      </c>
      <c r="R18" s="12">
        <v>0</v>
      </c>
      <c r="S18" s="164" t="s">
        <v>299</v>
      </c>
      <c r="T18" s="162">
        <v>0</v>
      </c>
      <c r="U18" s="8" t="s">
        <v>71</v>
      </c>
      <c r="V18" s="101">
        <f>Gooseneck!$M$34</f>
        <v>-548.08000000000004</v>
      </c>
      <c r="W18" s="111" t="s">
        <v>72</v>
      </c>
      <c r="X18" s="101">
        <v>0</v>
      </c>
      <c r="Y18" s="111" t="s">
        <v>72</v>
      </c>
      <c r="Z18" s="101">
        <f>Gooseneck!$M$37</f>
        <v>-274.04000000000002</v>
      </c>
      <c r="AA18" s="111" t="s">
        <v>72</v>
      </c>
      <c r="AB18" s="101">
        <f>Gooseneck!$O$37</f>
        <v>428.86</v>
      </c>
      <c r="AC18" s="111" t="s">
        <v>72</v>
      </c>
      <c r="AD18" s="101">
        <v>0</v>
      </c>
      <c r="AE18" s="111" t="s">
        <v>72</v>
      </c>
      <c r="AF18" s="101">
        <f>Gooseneck!$O$19</f>
        <v>631.37</v>
      </c>
      <c r="AG18" s="165" t="s">
        <v>72</v>
      </c>
      <c r="AH18" s="166"/>
      <c r="AI18" s="159">
        <v>14</v>
      </c>
      <c r="AJ18" s="164" t="s">
        <v>153</v>
      </c>
      <c r="AK18" s="164" t="s">
        <v>319</v>
      </c>
      <c r="AL18" s="12">
        <v>0</v>
      </c>
      <c r="AM18" s="164" t="s">
        <v>299</v>
      </c>
      <c r="AN18" s="162">
        <v>0</v>
      </c>
      <c r="AO18" s="8" t="s">
        <v>71</v>
      </c>
      <c r="AP18" s="101">
        <f>'Conector@5500 psi'!$M$34</f>
        <v>-236.82</v>
      </c>
      <c r="AQ18" s="111" t="s">
        <v>72</v>
      </c>
      <c r="AR18" s="101">
        <v>0</v>
      </c>
      <c r="AS18" s="111" t="s">
        <v>72</v>
      </c>
      <c r="AT18" s="101">
        <f>'Conector@5500 psi'!$M$37</f>
        <v>-118.41</v>
      </c>
      <c r="AU18" s="111" t="s">
        <v>72</v>
      </c>
      <c r="AV18" s="101">
        <f>'Conector@5500 psi'!$O$37</f>
        <v>386.28</v>
      </c>
      <c r="AW18" s="111" t="s">
        <v>72</v>
      </c>
      <c r="AX18" s="101">
        <v>0</v>
      </c>
      <c r="AY18" s="111" t="s">
        <v>72</v>
      </c>
      <c r="AZ18" s="101">
        <f>'Conector@5500 psi'!$O$19</f>
        <v>772.52</v>
      </c>
      <c r="BA18" s="165" t="s">
        <v>72</v>
      </c>
      <c r="BC18" s="159">
        <v>14</v>
      </c>
      <c r="BD18" s="160">
        <f t="shared" si="259"/>
        <v>65.5</v>
      </c>
      <c r="BE18" s="161">
        <f t="shared" si="0"/>
        <v>-0.10204081632653061</v>
      </c>
      <c r="BF18" s="161">
        <f t="shared" si="1"/>
        <v>0.48979591836734693</v>
      </c>
      <c r="BG18" s="161">
        <f t="shared" si="2"/>
        <v>0.61224489795918369</v>
      </c>
      <c r="BH18" s="26">
        <f t="shared" si="3"/>
        <v>433.19510204081632</v>
      </c>
      <c r="BJ18" s="159">
        <v>14</v>
      </c>
      <c r="BK18" s="160">
        <f t="shared" si="260"/>
        <v>72.917142857142863</v>
      </c>
      <c r="BL18" s="161">
        <f t="shared" si="4"/>
        <v>-0.10204081632653061</v>
      </c>
      <c r="BM18" s="161">
        <f t="shared" si="5"/>
        <v>0.48979591836734693</v>
      </c>
      <c r="BN18" s="161">
        <f t="shared" si="6"/>
        <v>0.61224489795918358</v>
      </c>
      <c r="BO18" s="26">
        <f t="shared" si="7"/>
        <v>355.724081632653</v>
      </c>
      <c r="BQ18" s="159">
        <v>14</v>
      </c>
      <c r="BR18" s="160">
        <f t="shared" si="261"/>
        <v>80.381428571428572</v>
      </c>
      <c r="BS18" s="161">
        <f t="shared" si="8"/>
        <v>-0.10204081632653061</v>
      </c>
      <c r="BT18" s="161">
        <f t="shared" si="9"/>
        <v>0.48979591836734693</v>
      </c>
      <c r="BU18" s="161">
        <f t="shared" si="10"/>
        <v>0.61224489795918358</v>
      </c>
      <c r="BV18" s="26">
        <f t="shared" si="11"/>
        <v>276.54367346938773</v>
      </c>
      <c r="BX18" s="159">
        <v>14</v>
      </c>
      <c r="BY18" s="160">
        <f t="shared" si="262"/>
        <v>58.095714285714287</v>
      </c>
      <c r="BZ18" s="161">
        <f t="shared" si="12"/>
        <v>-0.10204081632653061</v>
      </c>
      <c r="CA18" s="161">
        <f t="shared" si="13"/>
        <v>0.48979591836734687</v>
      </c>
      <c r="CB18" s="161">
        <f t="shared" si="14"/>
        <v>0.61224489795918369</v>
      </c>
      <c r="CC18" s="26">
        <f t="shared" si="15"/>
        <v>508.55632653061218</v>
      </c>
      <c r="CE18" s="159">
        <v>14</v>
      </c>
      <c r="CF18" s="160">
        <f t="shared" si="263"/>
        <v>50.565714285714286</v>
      </c>
      <c r="CG18" s="161">
        <f t="shared" si="16"/>
        <v>-0.10204081632653063</v>
      </c>
      <c r="CH18" s="161">
        <f t="shared" si="17"/>
        <v>0.48979591836734698</v>
      </c>
      <c r="CI18" s="161">
        <f t="shared" si="18"/>
        <v>0.61224489795918358</v>
      </c>
      <c r="CJ18" s="26">
        <f t="shared" si="19"/>
        <v>585.23755102040809</v>
      </c>
      <c r="CL18" s="159">
        <v>14</v>
      </c>
      <c r="CM18" s="160">
        <f t="shared" si="264"/>
        <v>43.095714285714287</v>
      </c>
      <c r="CN18" s="161">
        <f t="shared" si="20"/>
        <v>-0.10204081632653061</v>
      </c>
      <c r="CO18" s="161">
        <f t="shared" si="21"/>
        <v>0.48979591836734693</v>
      </c>
      <c r="CP18" s="161">
        <f t="shared" si="22"/>
        <v>0.61224489795918369</v>
      </c>
      <c r="CQ18" s="26">
        <f t="shared" si="23"/>
        <v>650.23224489795916</v>
      </c>
      <c r="CS18" s="159">
        <v>14</v>
      </c>
      <c r="CT18" s="160">
        <f t="shared" si="265"/>
        <v>35.571428571428569</v>
      </c>
      <c r="CU18" s="161">
        <f t="shared" si="24"/>
        <v>-0.1020408163265306</v>
      </c>
      <c r="CV18" s="161">
        <f t="shared" si="25"/>
        <v>0.48979591836734698</v>
      </c>
      <c r="CW18" s="161">
        <f t="shared" si="26"/>
        <v>0.6122448979591838</v>
      </c>
      <c r="CX18" s="26">
        <f t="shared" si="27"/>
        <v>714.71632653061238</v>
      </c>
      <c r="CZ18" s="159">
        <v>14</v>
      </c>
      <c r="DA18" s="160">
        <f t="shared" si="266"/>
        <v>-48.332857142857144</v>
      </c>
      <c r="DB18" s="161">
        <f t="shared" si="28"/>
        <v>-0.10204081632653063</v>
      </c>
      <c r="DC18" s="161">
        <f t="shared" si="29"/>
        <v>0.48979591836734687</v>
      </c>
      <c r="DD18" s="161">
        <f t="shared" si="30"/>
        <v>0.61224489795918369</v>
      </c>
      <c r="DE18" s="26">
        <f t="shared" si="31"/>
        <v>289.17061224489794</v>
      </c>
      <c r="DG18" s="159">
        <v>14</v>
      </c>
      <c r="DH18" s="160">
        <f t="shared" si="267"/>
        <v>-39.267142857142858</v>
      </c>
      <c r="DI18" s="161">
        <f t="shared" si="32"/>
        <v>-0.10204081632653061</v>
      </c>
      <c r="DJ18" s="161">
        <f t="shared" si="33"/>
        <v>0.48979591836734693</v>
      </c>
      <c r="DK18" s="161">
        <f t="shared" si="34"/>
        <v>0.61224489795918369</v>
      </c>
      <c r="DL18" s="26">
        <f t="shared" si="35"/>
        <v>220.65306122448982</v>
      </c>
      <c r="DM18" s="34"/>
      <c r="DN18" s="159">
        <v>14</v>
      </c>
      <c r="DO18" s="160">
        <f t="shared" si="268"/>
        <v>-30.077142857142857</v>
      </c>
      <c r="DP18" s="161">
        <f t="shared" si="36"/>
        <v>-0.1020408163265306</v>
      </c>
      <c r="DQ18" s="161">
        <f t="shared" si="37"/>
        <v>0.48979591836734687</v>
      </c>
      <c r="DR18" s="161">
        <f t="shared" si="38"/>
        <v>0.61224489795918358</v>
      </c>
      <c r="DS18" s="26">
        <f t="shared" si="39"/>
        <v>148.65306122448976</v>
      </c>
      <c r="DT18" s="34"/>
      <c r="DU18" s="159">
        <v>14</v>
      </c>
      <c r="DV18" s="160">
        <f t="shared" si="269"/>
        <v>-55.867142857142859</v>
      </c>
      <c r="DW18" s="161">
        <f t="shared" si="40"/>
        <v>-0.10204081632653061</v>
      </c>
      <c r="DX18" s="161">
        <f t="shared" si="41"/>
        <v>0.48979591836734698</v>
      </c>
      <c r="DY18" s="161">
        <f t="shared" si="42"/>
        <v>0.61224489795918369</v>
      </c>
      <c r="DZ18" s="26">
        <f t="shared" si="43"/>
        <v>365.56040816326532</v>
      </c>
      <c r="EA18" s="34"/>
      <c r="EB18" s="159">
        <v>14</v>
      </c>
      <c r="EC18" s="160">
        <f t="shared" si="270"/>
        <v>-63.332857142857144</v>
      </c>
      <c r="ED18" s="161">
        <f t="shared" si="44"/>
        <v>-0.10204081632653061</v>
      </c>
      <c r="EE18" s="161">
        <f t="shared" si="45"/>
        <v>0.48979591836734687</v>
      </c>
      <c r="EF18" s="161">
        <f t="shared" si="46"/>
        <v>0.61224489795918358</v>
      </c>
      <c r="EG18" s="26">
        <f t="shared" si="47"/>
        <v>465.69795918367345</v>
      </c>
      <c r="EH18" s="34"/>
      <c r="EI18" s="159">
        <v>14</v>
      </c>
      <c r="EJ18" s="160">
        <f t="shared" si="271"/>
        <v>-70.8</v>
      </c>
      <c r="EK18" s="161">
        <f t="shared" si="48"/>
        <v>-0.10204081632653061</v>
      </c>
      <c r="EL18" s="161">
        <f t="shared" si="49"/>
        <v>0.48979591836734693</v>
      </c>
      <c r="EM18" s="161">
        <f t="shared" si="50"/>
        <v>0.61224489795918369</v>
      </c>
      <c r="EN18" s="26">
        <f t="shared" si="51"/>
        <v>531.34897959183672</v>
      </c>
      <c r="EP18" s="159">
        <v>14</v>
      </c>
      <c r="EQ18" s="160">
        <f t="shared" si="52"/>
        <v>-78.297142857142859</v>
      </c>
      <c r="ER18" s="161">
        <f t="shared" si="53"/>
        <v>-0.1020408163265306</v>
      </c>
      <c r="ES18" s="161">
        <f t="shared" si="54"/>
        <v>0.48979591836734687</v>
      </c>
      <c r="ET18" s="161">
        <f t="shared" si="55"/>
        <v>0.61224489795918369</v>
      </c>
      <c r="EU18" s="26">
        <f t="shared" si="56"/>
        <v>596.60693877551012</v>
      </c>
      <c r="EW18" s="159">
        <v>14</v>
      </c>
      <c r="EX18" s="160">
        <f t="shared" si="57"/>
        <v>-48.332857142857144</v>
      </c>
      <c r="EY18" s="161">
        <f t="shared" si="58"/>
        <v>-0.10204081632653063</v>
      </c>
      <c r="EZ18" s="161">
        <f t="shared" si="59"/>
        <v>0.48979591836734687</v>
      </c>
      <c r="FA18" s="161">
        <f t="shared" si="60"/>
        <v>0.61224489795918369</v>
      </c>
      <c r="FB18" s="26">
        <f t="shared" si="61"/>
        <v>-755.51510204081626</v>
      </c>
      <c r="FD18" s="159">
        <v>14</v>
      </c>
      <c r="FE18" s="160">
        <f t="shared" si="62"/>
        <v>-39.267142857142858</v>
      </c>
      <c r="FF18" s="161">
        <f t="shared" si="63"/>
        <v>-0.10204081632653061</v>
      </c>
      <c r="FG18" s="161">
        <f t="shared" si="64"/>
        <v>0.48979591836734693</v>
      </c>
      <c r="FH18" s="161">
        <f t="shared" si="65"/>
        <v>0.61224489795918369</v>
      </c>
      <c r="FI18" s="26">
        <f t="shared" si="66"/>
        <v>-806.0767346938776</v>
      </c>
      <c r="FK18" s="159">
        <v>14</v>
      </c>
      <c r="FL18" s="160">
        <f t="shared" si="67"/>
        <v>-42.107999999999997</v>
      </c>
      <c r="FM18" s="161">
        <f t="shared" si="68"/>
        <v>-0.11999999999999998</v>
      </c>
      <c r="FN18" s="161">
        <f t="shared" si="69"/>
        <v>0.6399999999999999</v>
      </c>
      <c r="FO18" s="161">
        <f t="shared" si="70"/>
        <v>0.47999999999999993</v>
      </c>
      <c r="FP18" s="26">
        <f t="shared" si="71"/>
        <v>-846.91199999999981</v>
      </c>
      <c r="FR18" s="159">
        <v>14</v>
      </c>
      <c r="FS18" s="160">
        <f t="shared" si="72"/>
        <v>-55.867142857142859</v>
      </c>
      <c r="FT18" s="161">
        <f t="shared" si="73"/>
        <v>-0.10204081632653061</v>
      </c>
      <c r="FU18" s="161">
        <f t="shared" si="74"/>
        <v>0.48979591836734698</v>
      </c>
      <c r="FV18" s="161">
        <f t="shared" si="75"/>
        <v>0.61224489795918369</v>
      </c>
      <c r="FW18" s="26">
        <f t="shared" si="76"/>
        <v>-630.67102040816326</v>
      </c>
      <c r="FY18" s="159">
        <v>14</v>
      </c>
      <c r="FZ18" s="160">
        <f t="shared" si="77"/>
        <v>-63.332857142857144</v>
      </c>
      <c r="GA18" s="161">
        <f t="shared" si="78"/>
        <v>-0.10204081632653061</v>
      </c>
      <c r="GB18" s="161">
        <f t="shared" si="79"/>
        <v>0.48979591836734687</v>
      </c>
      <c r="GC18" s="161">
        <f t="shared" si="80"/>
        <v>0.61224489795918358</v>
      </c>
      <c r="GD18" s="26">
        <f t="shared" si="81"/>
        <v>-529.3395918367346</v>
      </c>
      <c r="GF18" s="159">
        <v>14</v>
      </c>
      <c r="GG18" s="160">
        <f t="shared" si="82"/>
        <v>-70.8</v>
      </c>
      <c r="GH18" s="161">
        <f t="shared" si="83"/>
        <v>-0.10204081632653061</v>
      </c>
      <c r="GI18" s="161">
        <f t="shared" si="84"/>
        <v>0.48979591836734693</v>
      </c>
      <c r="GJ18" s="161">
        <f t="shared" si="85"/>
        <v>0.61224489795918369</v>
      </c>
      <c r="GK18" s="26">
        <f t="shared" si="86"/>
        <v>-428.86163265306118</v>
      </c>
      <c r="GM18" s="159">
        <v>14</v>
      </c>
      <c r="GN18" s="160">
        <f t="shared" si="87"/>
        <v>-78.297142857142859</v>
      </c>
      <c r="GO18" s="161">
        <f t="shared" si="88"/>
        <v>-0.1020408163265306</v>
      </c>
      <c r="GP18" s="161">
        <f t="shared" si="89"/>
        <v>0.48979591836734687</v>
      </c>
      <c r="GQ18" s="161">
        <f t="shared" si="90"/>
        <v>0.61224489795918369</v>
      </c>
      <c r="GR18" s="26">
        <f t="shared" si="91"/>
        <v>-327.86816326530612</v>
      </c>
      <c r="GT18" s="159">
        <v>14</v>
      </c>
      <c r="GU18" s="160">
        <v>65.5</v>
      </c>
      <c r="GV18" s="275"/>
      <c r="GW18" s="276"/>
      <c r="GX18" s="277"/>
      <c r="GY18" s="26">
        <v>-556.5</v>
      </c>
      <c r="HA18" s="159">
        <v>14</v>
      </c>
      <c r="HB18" s="160">
        <f t="shared" si="92"/>
        <v>72.917142857142863</v>
      </c>
      <c r="HC18" s="161">
        <f t="shared" si="93"/>
        <v>-0.10204081632653061</v>
      </c>
      <c r="HD18" s="161">
        <f t="shared" si="94"/>
        <v>0.48979591836734693</v>
      </c>
      <c r="HE18" s="161">
        <f t="shared" si="95"/>
        <v>0.61224489795918358</v>
      </c>
      <c r="HF18" s="26">
        <f t="shared" si="96"/>
        <v>-627.82530612244886</v>
      </c>
      <c r="HH18" s="159">
        <v>14</v>
      </c>
      <c r="HI18" s="160">
        <f t="shared" si="97"/>
        <v>80.381428571428572</v>
      </c>
      <c r="HJ18" s="161">
        <f t="shared" si="98"/>
        <v>-0.10204081632653061</v>
      </c>
      <c r="HK18" s="161">
        <f t="shared" si="99"/>
        <v>0.48979591836734693</v>
      </c>
      <c r="HL18" s="161">
        <f t="shared" si="100"/>
        <v>0.61224489795918358</v>
      </c>
      <c r="HM18" s="26">
        <f t="shared" si="101"/>
        <v>-698.9387755102041</v>
      </c>
      <c r="HO18" s="159">
        <v>14</v>
      </c>
      <c r="HP18" s="160">
        <f t="shared" si="102"/>
        <v>58.095714285714287</v>
      </c>
      <c r="HQ18" s="161">
        <f t="shared" si="103"/>
        <v>-0.10204081632653061</v>
      </c>
      <c r="HR18" s="161">
        <f t="shared" si="104"/>
        <v>0.48979591836734687</v>
      </c>
      <c r="HS18" s="161">
        <f t="shared" si="105"/>
        <v>0.61224489795918369</v>
      </c>
      <c r="HT18" s="26">
        <f t="shared" si="106"/>
        <v>-455.16244897959177</v>
      </c>
      <c r="HV18" s="159">
        <v>14</v>
      </c>
      <c r="HW18" s="160">
        <f t="shared" si="107"/>
        <v>50.565714285714286</v>
      </c>
      <c r="HX18" s="161">
        <f t="shared" si="108"/>
        <v>-0.10204081632653063</v>
      </c>
      <c r="HY18" s="161">
        <f t="shared" si="109"/>
        <v>0.48979591836734698</v>
      </c>
      <c r="HZ18" s="161">
        <f t="shared" si="110"/>
        <v>0.61224489795918358</v>
      </c>
      <c r="IA18" s="26">
        <f t="shared" si="111"/>
        <v>-353.23346938775512</v>
      </c>
      <c r="IC18" s="159">
        <v>14</v>
      </c>
      <c r="ID18" s="160">
        <v>43.1</v>
      </c>
      <c r="IE18" s="275"/>
      <c r="IF18" s="276"/>
      <c r="IG18" s="277"/>
      <c r="IH18" s="26">
        <v>-265.98</v>
      </c>
      <c r="IJ18" s="159">
        <v>14</v>
      </c>
      <c r="IK18" s="160">
        <f t="shared" si="112"/>
        <v>35.571428571428569</v>
      </c>
      <c r="IL18" s="161">
        <f t="shared" si="113"/>
        <v>-0.1020408163265306</v>
      </c>
      <c r="IM18" s="161">
        <f t="shared" si="114"/>
        <v>0.48979591836734698</v>
      </c>
      <c r="IN18" s="161">
        <f t="shared" si="115"/>
        <v>0.6122448979591838</v>
      </c>
      <c r="IO18" s="26">
        <f t="shared" si="116"/>
        <v>-178.78408163265308</v>
      </c>
      <c r="IQ18" s="159">
        <v>14</v>
      </c>
      <c r="IR18" s="160">
        <f t="shared" si="117"/>
        <v>88.251428571428576</v>
      </c>
      <c r="IS18" s="161">
        <f t="shared" si="118"/>
        <v>-0.10204081632653061</v>
      </c>
      <c r="IT18" s="161">
        <f t="shared" si="119"/>
        <v>0.48979591836734698</v>
      </c>
      <c r="IU18" s="161">
        <f t="shared" si="120"/>
        <v>0.61224489795918358</v>
      </c>
      <c r="IV18" s="26">
        <f t="shared" si="121"/>
        <v>552.39183673469392</v>
      </c>
      <c r="IX18" s="159">
        <v>14</v>
      </c>
      <c r="IY18" s="160">
        <f t="shared" si="122"/>
        <v>95.22</v>
      </c>
      <c r="IZ18" s="161">
        <f t="shared" si="123"/>
        <v>-0.10204081632653061</v>
      </c>
      <c r="JA18" s="161">
        <f t="shared" si="124"/>
        <v>0.48979591836734693</v>
      </c>
      <c r="JB18" s="161">
        <f t="shared" si="125"/>
        <v>0.61224489795918358</v>
      </c>
      <c r="JC18" s="26">
        <f t="shared" si="126"/>
        <v>482.44653061224483</v>
      </c>
      <c r="JE18" s="159">
        <v>14</v>
      </c>
      <c r="JF18" s="160">
        <f t="shared" si="127"/>
        <v>102.11142857142856</v>
      </c>
      <c r="JG18" s="161">
        <f t="shared" si="128"/>
        <v>-0.10204081632653061</v>
      </c>
      <c r="JH18" s="161">
        <f t="shared" si="129"/>
        <v>0.48979591836734693</v>
      </c>
      <c r="JI18" s="161">
        <f t="shared" si="130"/>
        <v>0.6122448979591838</v>
      </c>
      <c r="JJ18" s="26">
        <f t="shared" si="131"/>
        <v>410.72571428571428</v>
      </c>
      <c r="JL18" s="159">
        <v>14</v>
      </c>
      <c r="JM18" s="160">
        <f t="shared" si="132"/>
        <v>81</v>
      </c>
      <c r="JN18" s="161">
        <f t="shared" si="133"/>
        <v>-0.10204081632653061</v>
      </c>
      <c r="JO18" s="161">
        <f t="shared" si="134"/>
        <v>0.48979591836734693</v>
      </c>
      <c r="JP18" s="161">
        <f t="shared" si="135"/>
        <v>0.61224489795918369</v>
      </c>
      <c r="JQ18" s="26">
        <f t="shared" si="136"/>
        <v>620.34122448979588</v>
      </c>
      <c r="JS18" s="159">
        <v>14</v>
      </c>
      <c r="JT18" s="160">
        <f t="shared" si="137"/>
        <v>73.877142857142857</v>
      </c>
      <c r="JU18" s="161">
        <f t="shared" si="138"/>
        <v>-0.1020408163265306</v>
      </c>
      <c r="JV18" s="161">
        <f t="shared" si="139"/>
        <v>0.48979591836734693</v>
      </c>
      <c r="JW18" s="161">
        <f t="shared" si="140"/>
        <v>0.61224489795918358</v>
      </c>
      <c r="JX18" s="26">
        <f t="shared" si="141"/>
        <v>688.60897959183671</v>
      </c>
      <c r="JZ18" s="159">
        <v>14</v>
      </c>
      <c r="KA18" s="160">
        <f t="shared" si="142"/>
        <v>66.857142857142861</v>
      </c>
      <c r="KB18" s="161">
        <f t="shared" si="143"/>
        <v>-0.10204081632653061</v>
      </c>
      <c r="KC18" s="161">
        <f t="shared" si="144"/>
        <v>0.48979591836734693</v>
      </c>
      <c r="KD18" s="161">
        <f t="shared" si="145"/>
        <v>0.61224489795918358</v>
      </c>
      <c r="KE18" s="26">
        <f t="shared" si="146"/>
        <v>754.29183673469379</v>
      </c>
      <c r="KG18" s="159">
        <v>14</v>
      </c>
      <c r="KH18" s="160">
        <f t="shared" si="147"/>
        <v>58.437142857142859</v>
      </c>
      <c r="KI18" s="161">
        <f t="shared" si="148"/>
        <v>-0.10204081632653061</v>
      </c>
      <c r="KJ18" s="161">
        <f t="shared" si="149"/>
        <v>0.48979591836734687</v>
      </c>
      <c r="KK18" s="161">
        <f t="shared" si="150"/>
        <v>0.61224489795918358</v>
      </c>
      <c r="KL18" s="26">
        <f t="shared" si="151"/>
        <v>770.99999999999989</v>
      </c>
      <c r="KN18" s="159">
        <v>14</v>
      </c>
      <c r="KO18" s="160">
        <f t="shared" si="152"/>
        <v>-55.62</v>
      </c>
      <c r="KP18" s="161">
        <f t="shared" si="153"/>
        <v>-0.1020408163265306</v>
      </c>
      <c r="KQ18" s="161">
        <f t="shared" si="154"/>
        <v>0.48979591836734698</v>
      </c>
      <c r="KR18" s="161">
        <f t="shared" si="155"/>
        <v>0.61224489795918358</v>
      </c>
      <c r="KS18" s="26">
        <f t="shared" si="156"/>
        <v>406.29551020408167</v>
      </c>
      <c r="KU18" s="159">
        <v>14</v>
      </c>
      <c r="KV18" s="160">
        <f t="shared" si="157"/>
        <v>-39.6</v>
      </c>
      <c r="KW18" s="161">
        <f t="shared" si="158"/>
        <v>-0.10204081632653061</v>
      </c>
      <c r="KX18" s="161">
        <f t="shared" si="159"/>
        <v>0.48979591836734698</v>
      </c>
      <c r="KY18" s="161">
        <f t="shared" si="160"/>
        <v>0.61224489795918369</v>
      </c>
      <c r="KZ18" s="26">
        <f t="shared" si="161"/>
        <v>347.58612244897961</v>
      </c>
      <c r="LB18" s="159">
        <v>14</v>
      </c>
      <c r="LC18" s="160">
        <f t="shared" si="162"/>
        <v>-24.3</v>
      </c>
      <c r="LD18" s="161">
        <f t="shared" si="163"/>
        <v>-0.10204081632653063</v>
      </c>
      <c r="LE18" s="161">
        <f t="shared" si="164"/>
        <v>0.48979591836734693</v>
      </c>
      <c r="LF18" s="161">
        <f t="shared" si="165"/>
        <v>0.61224489795918358</v>
      </c>
      <c r="LG18" s="26">
        <f t="shared" si="166"/>
        <v>285.05387755102038</v>
      </c>
      <c r="LI18" s="159">
        <v>14</v>
      </c>
      <c r="LJ18" s="160">
        <f t="shared" si="167"/>
        <v>-71.544285714285721</v>
      </c>
      <c r="LK18" s="161">
        <f t="shared" si="168"/>
        <v>-0.10204081632653061</v>
      </c>
      <c r="LL18" s="161">
        <f t="shared" si="169"/>
        <v>0.48979591836734698</v>
      </c>
      <c r="LM18" s="161">
        <f t="shared" si="170"/>
        <v>0.61224489795918369</v>
      </c>
      <c r="LN18" s="26">
        <f t="shared" si="171"/>
        <v>451.37632653061229</v>
      </c>
      <c r="LP18" s="159">
        <v>14</v>
      </c>
      <c r="LQ18" s="160">
        <f t="shared" si="172"/>
        <v>-87.515714285714282</v>
      </c>
      <c r="LR18" s="161">
        <f t="shared" si="173"/>
        <v>-0.1020408163265306</v>
      </c>
      <c r="LS18" s="161">
        <f t="shared" si="174"/>
        <v>0.48979591836734698</v>
      </c>
      <c r="LT18" s="161">
        <f t="shared" si="175"/>
        <v>0.61224489795918369</v>
      </c>
      <c r="LU18" s="26">
        <f t="shared" si="176"/>
        <v>521.85795918367353</v>
      </c>
      <c r="LW18" s="159">
        <v>14</v>
      </c>
      <c r="LX18" s="160">
        <f t="shared" si="177"/>
        <v>-94.65428571428572</v>
      </c>
      <c r="LY18" s="161">
        <f t="shared" si="178"/>
        <v>-0.1020408163265306</v>
      </c>
      <c r="LZ18" s="161">
        <f t="shared" si="179"/>
        <v>0.48979591836734693</v>
      </c>
      <c r="MA18" s="161">
        <f t="shared" si="180"/>
        <v>0.61224489795918369</v>
      </c>
      <c r="MB18" s="26">
        <f t="shared" si="181"/>
        <v>591.62081632653064</v>
      </c>
      <c r="MD18" s="159">
        <v>14</v>
      </c>
      <c r="ME18" s="160">
        <f t="shared" si="182"/>
        <v>-101.72285714285714</v>
      </c>
      <c r="MF18" s="161">
        <f t="shared" si="183"/>
        <v>-0.10204081632653061</v>
      </c>
      <c r="MG18" s="161">
        <f t="shared" si="184"/>
        <v>0.48979591836734687</v>
      </c>
      <c r="MH18" s="161">
        <f t="shared" si="185"/>
        <v>0.61224489795918369</v>
      </c>
      <c r="MI18" s="26">
        <f t="shared" si="186"/>
        <v>660.40897959183667</v>
      </c>
      <c r="MK18" s="159">
        <v>14</v>
      </c>
      <c r="ML18" s="160">
        <f t="shared" si="187"/>
        <v>-55.62</v>
      </c>
      <c r="MM18" s="161">
        <f t="shared" si="188"/>
        <v>-0.1020408163265306</v>
      </c>
      <c r="MN18" s="161">
        <f t="shared" si="189"/>
        <v>0.48979591836734698</v>
      </c>
      <c r="MO18" s="161">
        <f t="shared" si="190"/>
        <v>0.61224489795918358</v>
      </c>
      <c r="MP18" s="26">
        <f t="shared" si="191"/>
        <v>-873.50326530612233</v>
      </c>
      <c r="MR18" s="159">
        <v>14</v>
      </c>
      <c r="MS18" s="160">
        <f t="shared" si="192"/>
        <v>-39.6</v>
      </c>
      <c r="MT18" s="161">
        <f t="shared" si="193"/>
        <v>-0.10204081632653061</v>
      </c>
      <c r="MU18" s="161">
        <f t="shared" si="194"/>
        <v>0.48979591836734698</v>
      </c>
      <c r="MV18" s="161">
        <f t="shared" si="195"/>
        <v>0.61224489795918369</v>
      </c>
      <c r="MW18" s="26">
        <f t="shared" si="196"/>
        <v>-967.86244897959182</v>
      </c>
      <c r="MY18" s="159">
        <v>14</v>
      </c>
      <c r="MZ18" s="160">
        <f t="shared" si="197"/>
        <v>-24.3</v>
      </c>
      <c r="NA18" s="161">
        <f t="shared" si="198"/>
        <v>-0.10204081632653063</v>
      </c>
      <c r="NB18" s="161">
        <f t="shared" si="199"/>
        <v>0.48979591836734693</v>
      </c>
      <c r="NC18" s="161">
        <f t="shared" si="200"/>
        <v>0.61224489795918358</v>
      </c>
      <c r="ND18" s="26">
        <f t="shared" si="201"/>
        <v>-1061.0510204081631</v>
      </c>
      <c r="NF18" s="159">
        <v>14</v>
      </c>
      <c r="NG18" s="160">
        <f t="shared" si="202"/>
        <v>-71.544285714285721</v>
      </c>
      <c r="NH18" s="161">
        <f t="shared" si="203"/>
        <v>-0.10204081632653061</v>
      </c>
      <c r="NI18" s="161">
        <f t="shared" si="204"/>
        <v>0.48979591836734698</v>
      </c>
      <c r="NJ18" s="161">
        <f t="shared" si="205"/>
        <v>0.61224489795918369</v>
      </c>
      <c r="NK18" s="26">
        <f t="shared" si="206"/>
        <v>-784.50979591836733</v>
      </c>
      <c r="NM18" s="159">
        <v>14</v>
      </c>
      <c r="NN18" s="160">
        <f t="shared" si="207"/>
        <v>-87.515714285714282</v>
      </c>
      <c r="NO18" s="161">
        <f t="shared" si="208"/>
        <v>-0.1020408163265306</v>
      </c>
      <c r="NP18" s="161">
        <f t="shared" si="209"/>
        <v>0.48979591836734698</v>
      </c>
      <c r="NQ18" s="161">
        <f t="shared" si="210"/>
        <v>0.61224489795918369</v>
      </c>
      <c r="NR18" s="26">
        <f t="shared" si="211"/>
        <v>-683.89836734693881</v>
      </c>
      <c r="NT18" s="159">
        <v>14</v>
      </c>
      <c r="NU18" s="160">
        <f t="shared" si="212"/>
        <v>-94.65428571428572</v>
      </c>
      <c r="NV18" s="161">
        <f t="shared" si="213"/>
        <v>-0.1020408163265306</v>
      </c>
      <c r="NW18" s="161">
        <f t="shared" si="214"/>
        <v>0.48979591836734693</v>
      </c>
      <c r="NX18" s="161">
        <f t="shared" si="215"/>
        <v>0.61224489795918369</v>
      </c>
      <c r="NY18" s="26">
        <f t="shared" si="216"/>
        <v>-578.20530612244897</v>
      </c>
      <c r="OA18" s="159">
        <v>14</v>
      </c>
      <c r="OB18" s="160">
        <f t="shared" si="217"/>
        <v>-101.72285714285714</v>
      </c>
      <c r="OC18" s="161">
        <f t="shared" si="218"/>
        <v>-0.10204081632653061</v>
      </c>
      <c r="OD18" s="161">
        <f t="shared" si="219"/>
        <v>0.48979591836734687</v>
      </c>
      <c r="OE18" s="161">
        <f t="shared" si="220"/>
        <v>0.61224489795918369</v>
      </c>
      <c r="OF18" s="26">
        <f t="shared" si="221"/>
        <v>-473.05714285714282</v>
      </c>
      <c r="OH18" s="159">
        <v>14</v>
      </c>
      <c r="OI18" s="160">
        <f t="shared" si="222"/>
        <v>88.251428571428576</v>
      </c>
      <c r="OJ18" s="161">
        <f t="shared" si="223"/>
        <v>-0.10204081632653061</v>
      </c>
      <c r="OK18" s="161">
        <f t="shared" si="224"/>
        <v>0.48979591836734698</v>
      </c>
      <c r="OL18" s="161">
        <f t="shared" si="225"/>
        <v>0.61224489795918358</v>
      </c>
      <c r="OM18" s="26">
        <f t="shared" si="226"/>
        <v>-667.75469387755095</v>
      </c>
      <c r="OO18" s="159">
        <v>14</v>
      </c>
      <c r="OP18" s="160">
        <f t="shared" si="227"/>
        <v>95.22</v>
      </c>
      <c r="OQ18" s="161">
        <f t="shared" si="228"/>
        <v>-0.10204081632653061</v>
      </c>
      <c r="OR18" s="161">
        <f t="shared" si="229"/>
        <v>0.48979591836734693</v>
      </c>
      <c r="OS18" s="161">
        <f t="shared" si="230"/>
        <v>0.61224489795918358</v>
      </c>
      <c r="OT18" s="26">
        <f t="shared" si="231"/>
        <v>-770.80285714285696</v>
      </c>
      <c r="OV18" s="159">
        <v>14</v>
      </c>
      <c r="OW18" s="160">
        <f t="shared" si="232"/>
        <v>102.11142857142856</v>
      </c>
      <c r="OX18" s="161">
        <f t="shared" si="233"/>
        <v>-0.10204081632653061</v>
      </c>
      <c r="OY18" s="161">
        <f t="shared" si="234"/>
        <v>0.48979591836734693</v>
      </c>
      <c r="OZ18" s="161">
        <f t="shared" si="235"/>
        <v>0.6122448979591838</v>
      </c>
      <c r="PA18" s="26">
        <f t="shared" si="236"/>
        <v>-874.01755102040829</v>
      </c>
      <c r="PC18" s="159">
        <v>14</v>
      </c>
      <c r="PD18" s="160">
        <f t="shared" si="237"/>
        <v>81</v>
      </c>
      <c r="PE18" s="161">
        <f t="shared" si="238"/>
        <v>-0.10204081632653061</v>
      </c>
      <c r="PF18" s="161">
        <f t="shared" si="239"/>
        <v>0.48979591836734693</v>
      </c>
      <c r="PG18" s="161">
        <f t="shared" si="240"/>
        <v>0.61224489795918369</v>
      </c>
      <c r="PH18" s="26">
        <f t="shared" si="241"/>
        <v>-561.64285714285711</v>
      </c>
      <c r="PJ18" s="159">
        <v>14</v>
      </c>
      <c r="PK18" s="160">
        <f t="shared" si="242"/>
        <v>73.877142857142857</v>
      </c>
      <c r="PL18" s="161">
        <f t="shared" si="243"/>
        <v>-0.1020408163265306</v>
      </c>
      <c r="PM18" s="161">
        <f t="shared" si="244"/>
        <v>0.48979591836734693</v>
      </c>
      <c r="PN18" s="161">
        <f t="shared" si="245"/>
        <v>0.61224489795918358</v>
      </c>
      <c r="PO18" s="26">
        <f t="shared" si="246"/>
        <v>-459.50326530612233</v>
      </c>
      <c r="PQ18" s="159">
        <v>14</v>
      </c>
      <c r="PR18" s="160">
        <f t="shared" si="247"/>
        <v>66.857142857142861</v>
      </c>
      <c r="PS18" s="161">
        <f t="shared" si="248"/>
        <v>-0.10204081632653061</v>
      </c>
      <c r="PT18" s="161">
        <f t="shared" si="249"/>
        <v>0.48979591836734693</v>
      </c>
      <c r="PU18" s="161">
        <f t="shared" si="250"/>
        <v>0.61224489795918358</v>
      </c>
      <c r="PV18" s="26">
        <f t="shared" si="251"/>
        <v>-354.05020408163261</v>
      </c>
      <c r="PX18" s="159">
        <v>14</v>
      </c>
      <c r="PY18" s="160">
        <f t="shared" si="252"/>
        <v>58.437142857142859</v>
      </c>
      <c r="PZ18" s="161">
        <f t="shared" si="253"/>
        <v>-0.10204081632653061</v>
      </c>
      <c r="QA18" s="161">
        <f t="shared" si="254"/>
        <v>0.48979591836734687</v>
      </c>
      <c r="QB18" s="161">
        <f t="shared" si="255"/>
        <v>0.61224489795918358</v>
      </c>
      <c r="QC18" s="26">
        <f t="shared" si="256"/>
        <v>-250.27346938775506</v>
      </c>
      <c r="QE18" s="159">
        <v>2</v>
      </c>
      <c r="QF18" s="162">
        <v>3</v>
      </c>
      <c r="QG18" s="304"/>
      <c r="QH18" s="12">
        <v>-60</v>
      </c>
      <c r="QI18" s="161">
        <f>(($F$13-$Z$22)*($F$13-$AD$22))/(($V$22-$Z$22)*($V$22-$AD$22))</f>
        <v>0</v>
      </c>
      <c r="QJ18" s="161">
        <f>(($F$13-$V$22)*($F$13-$AD$22))/(($Z$22-$V$22)*($Z$22-$AD$22))</f>
        <v>0</v>
      </c>
      <c r="QK18" s="161">
        <f>(($F$13-$V$22)*($F$13-$Z$22))/(($AD$22-$V$22)*($AD$22-$Z$22))</f>
        <v>1</v>
      </c>
      <c r="QL18" s="92">
        <f>QI18*$X$22+QJ18*$AB$22+QK18*$AF$22</f>
        <v>-495</v>
      </c>
      <c r="QM18" s="16">
        <f>$V$22</f>
        <v>-391.07</v>
      </c>
      <c r="QN18" s="16">
        <f>$AF$22</f>
        <v>-495</v>
      </c>
      <c r="QO18" s="167">
        <f t="shared" si="257"/>
        <v>0</v>
      </c>
      <c r="QP18" s="34"/>
      <c r="QQ18" s="159">
        <v>2</v>
      </c>
      <c r="QR18" s="162">
        <v>3</v>
      </c>
      <c r="QS18" s="304"/>
      <c r="QT18" s="12">
        <v>-60</v>
      </c>
      <c r="QU18" s="161">
        <f>(($F$13-$AT$22)*($F$13-$AX$22))/(($AP$22-$AT$22)*($AP$22-$AX$22))</f>
        <v>0</v>
      </c>
      <c r="QV18" s="161">
        <f>(($F$13-$AP$22)*($F$13-$AX$22))/(($AT$22-$AP$22)*($AT$22-$AX$22))</f>
        <v>0</v>
      </c>
      <c r="QW18" s="161">
        <f>(($F$13-$AP$22)*($F$13-$AT$22))/(($AX$22-$AP$22)*($AX$22-$AT$22))</f>
        <v>1</v>
      </c>
      <c r="QX18" s="92">
        <f>QU18*$AR$22+QV18*$AV$22+QW18*$AZ$22</f>
        <v>-415.95</v>
      </c>
      <c r="QY18" s="16">
        <f>$AP$22</f>
        <v>-127.52</v>
      </c>
      <c r="QZ18" s="16">
        <f>$AZ$22</f>
        <v>-415.95</v>
      </c>
      <c r="RA18" s="163">
        <f t="shared" si="258"/>
        <v>0</v>
      </c>
    </row>
    <row r="19" spans="2:469" ht="15" customHeight="1">
      <c r="B19" s="281">
        <v>3</v>
      </c>
      <c r="C19" s="312" t="s">
        <v>326</v>
      </c>
      <c r="D19" s="312" t="s">
        <v>321</v>
      </c>
      <c r="E19" s="180" t="s">
        <v>322</v>
      </c>
      <c r="F19" s="169"/>
      <c r="G19" s="175" t="s">
        <v>72</v>
      </c>
      <c r="H19" s="176">
        <v>4</v>
      </c>
      <c r="I19" s="177" t="str">
        <f xml:space="preserve"> IF(AND(F19&gt;0,F20&gt;0),1,(IF(AND(F19&lt;0,F20&gt;0),2,(IF(AND(F19&lt;0,F20&lt;0),3,(IF(AND(F19&gt;0,F20&lt;0),4,"-")))))))</f>
        <v>-</v>
      </c>
      <c r="J19" s="178" t="s">
        <v>318</v>
      </c>
      <c r="K19" s="177" t="str">
        <f>IF(OR(ISBLANK(F19),I19="-"),"-",(IF(OR(I19=1,I19=4), (IF(F19&lt;=(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,(IF(F19&g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)))</f>
        <v>-</v>
      </c>
      <c r="L19" s="179" t="str">
        <f>IF(OR(ISBLANK(F19),I19="-"),"-",(IF(OR(I19=1,I19=4), (IF(F19&lt;=(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,(IF(F19&g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)))</f>
        <v>-</v>
      </c>
      <c r="M19" s="315" t="str">
        <f>IF(OR(ISBLANK(F19),ISBLANK(F20),ISBLANK(F21)),"-", (IF(OR(J19="reprovado", K19="reprovado", L19="reprovado",J20="reprovado", K20="reprovado", L20="reprovado",J21="reprovado",K21="reprovado", L21="reprovado"),"reprovado","aprovado")))</f>
        <v>-</v>
      </c>
      <c r="O19" s="159">
        <v>15</v>
      </c>
      <c r="P19" s="164" t="s">
        <v>167</v>
      </c>
      <c r="Q19" s="164" t="s">
        <v>327</v>
      </c>
      <c r="R19" s="12">
        <v>60</v>
      </c>
      <c r="S19" s="164" t="s">
        <v>299</v>
      </c>
      <c r="T19" s="162">
        <v>0</v>
      </c>
      <c r="U19" s="8" t="s">
        <v>71</v>
      </c>
      <c r="V19" s="101">
        <f>Gooseneck!$M$26</f>
        <v>-338.33</v>
      </c>
      <c r="W19" s="111" t="s">
        <v>72</v>
      </c>
      <c r="X19" s="101">
        <v>0</v>
      </c>
      <c r="Y19" s="111" t="s">
        <v>72</v>
      </c>
      <c r="Z19" s="101">
        <f>Gooseneck!$M$43</f>
        <v>-169.16499999999999</v>
      </c>
      <c r="AA19" s="111" t="s">
        <v>72</v>
      </c>
      <c r="AB19" s="101">
        <f>Gooseneck!$O$43</f>
        <v>-795.26</v>
      </c>
      <c r="AC19" s="111" t="s">
        <v>72</v>
      </c>
      <c r="AD19" s="101">
        <v>0</v>
      </c>
      <c r="AE19" s="111" t="s">
        <v>72</v>
      </c>
      <c r="AF19" s="101">
        <f>Gooseneck!$O$40</f>
        <v>-597.79999999999995</v>
      </c>
      <c r="AG19" s="165" t="s">
        <v>72</v>
      </c>
      <c r="AH19" s="166"/>
      <c r="AI19" s="159">
        <v>15</v>
      </c>
      <c r="AJ19" s="164" t="s">
        <v>167</v>
      </c>
      <c r="AK19" s="164" t="s">
        <v>327</v>
      </c>
      <c r="AL19" s="12">
        <v>60</v>
      </c>
      <c r="AM19" s="164" t="s">
        <v>299</v>
      </c>
      <c r="AN19" s="162">
        <v>0</v>
      </c>
      <c r="AO19" s="8" t="s">
        <v>71</v>
      </c>
      <c r="AP19" s="101">
        <f>'Conector@5500 psi'!$M$26</f>
        <v>-91.09</v>
      </c>
      <c r="AQ19" s="111" t="s">
        <v>72</v>
      </c>
      <c r="AR19" s="101">
        <v>0</v>
      </c>
      <c r="AS19" s="111" t="s">
        <v>72</v>
      </c>
      <c r="AT19" s="101">
        <f>'Conector@5500 psi'!$M$43</f>
        <v>-45.545000000000002</v>
      </c>
      <c r="AU19" s="111" t="s">
        <v>72</v>
      </c>
      <c r="AV19" s="101">
        <f>'Conector@5500 psi'!$O$43</f>
        <v>-683.39</v>
      </c>
      <c r="AW19" s="111" t="s">
        <v>72</v>
      </c>
      <c r="AX19" s="101">
        <v>0</v>
      </c>
      <c r="AY19" s="111" t="s">
        <v>72</v>
      </c>
      <c r="AZ19" s="101">
        <f>'Conector@5500 psi'!$O$40</f>
        <v>-534.79999999999995</v>
      </c>
      <c r="BA19" s="165" t="s">
        <v>72</v>
      </c>
      <c r="BC19" s="159">
        <v>15</v>
      </c>
      <c r="BD19" s="160">
        <f t="shared" si="259"/>
        <v>76.416666666666671</v>
      </c>
      <c r="BE19" s="161">
        <f t="shared" si="0"/>
        <v>-0.1111111111111111</v>
      </c>
      <c r="BF19" s="161">
        <f t="shared" si="1"/>
        <v>0.55555555555555558</v>
      </c>
      <c r="BG19" s="161">
        <f t="shared" si="2"/>
        <v>0.55555555555555547</v>
      </c>
      <c r="BH19" s="26">
        <f t="shared" si="3"/>
        <v>446.07777777777778</v>
      </c>
      <c r="BJ19" s="159">
        <v>15</v>
      </c>
      <c r="BK19" s="160">
        <f t="shared" si="260"/>
        <v>85.070000000000007</v>
      </c>
      <c r="BL19" s="161">
        <f t="shared" si="4"/>
        <v>-0.1111111111111111</v>
      </c>
      <c r="BM19" s="161">
        <f t="shared" si="5"/>
        <v>0.55555555555555558</v>
      </c>
      <c r="BN19" s="161">
        <f t="shared" si="6"/>
        <v>0.55555555555555547</v>
      </c>
      <c r="BO19" s="26">
        <f t="shared" si="7"/>
        <v>369.15</v>
      </c>
      <c r="BQ19" s="159">
        <v>15</v>
      </c>
      <c r="BR19" s="160">
        <f t="shared" si="261"/>
        <v>93.778333333333322</v>
      </c>
      <c r="BS19" s="161">
        <f t="shared" si="8"/>
        <v>-0.1111111111111111</v>
      </c>
      <c r="BT19" s="161">
        <f t="shared" si="9"/>
        <v>0.55555555555555547</v>
      </c>
      <c r="BU19" s="161">
        <f t="shared" si="10"/>
        <v>0.55555555555555558</v>
      </c>
      <c r="BV19" s="26">
        <f t="shared" si="11"/>
        <v>291.06111111111113</v>
      </c>
      <c r="BX19" s="159">
        <v>15</v>
      </c>
      <c r="BY19" s="160">
        <f t="shared" si="262"/>
        <v>67.778333333333336</v>
      </c>
      <c r="BZ19" s="161">
        <f t="shared" si="12"/>
        <v>-0.1111111111111111</v>
      </c>
      <c r="CA19" s="161">
        <f t="shared" si="13"/>
        <v>0.55555555555555547</v>
      </c>
      <c r="CB19" s="161">
        <f t="shared" si="14"/>
        <v>0.55555555555555547</v>
      </c>
      <c r="CC19" s="26">
        <f t="shared" si="15"/>
        <v>520.98333333333323</v>
      </c>
      <c r="CE19" s="159">
        <v>15</v>
      </c>
      <c r="CF19" s="160">
        <f t="shared" si="263"/>
        <v>58.993333333333332</v>
      </c>
      <c r="CG19" s="161">
        <f t="shared" si="16"/>
        <v>-0.1111111111111111</v>
      </c>
      <c r="CH19" s="161">
        <f t="shared" si="17"/>
        <v>0.55555555555555558</v>
      </c>
      <c r="CI19" s="161">
        <f t="shared" si="18"/>
        <v>0.55555555555555547</v>
      </c>
      <c r="CJ19" s="26">
        <f t="shared" si="19"/>
        <v>597.14444444444439</v>
      </c>
      <c r="CL19" s="159">
        <v>15</v>
      </c>
      <c r="CM19" s="160">
        <f t="shared" si="264"/>
        <v>50.278333333333336</v>
      </c>
      <c r="CN19" s="161">
        <f t="shared" si="20"/>
        <v>-0.1111111111111111</v>
      </c>
      <c r="CO19" s="161">
        <f t="shared" si="21"/>
        <v>0.55555555555555547</v>
      </c>
      <c r="CP19" s="161">
        <f t="shared" si="22"/>
        <v>0.55555555555555547</v>
      </c>
      <c r="CQ19" s="26">
        <f t="shared" si="23"/>
        <v>660.3</v>
      </c>
      <c r="CS19" s="159">
        <v>15</v>
      </c>
      <c r="CT19" s="160">
        <f t="shared" si="265"/>
        <v>41.5</v>
      </c>
      <c r="CU19" s="161">
        <f t="shared" si="24"/>
        <v>-0.1111111111111111</v>
      </c>
      <c r="CV19" s="161">
        <f t="shared" si="25"/>
        <v>0.55555555555555558</v>
      </c>
      <c r="CW19" s="161">
        <f t="shared" si="26"/>
        <v>0.55555555555555558</v>
      </c>
      <c r="CX19" s="26">
        <f t="shared" si="27"/>
        <v>722.98333333333335</v>
      </c>
      <c r="CZ19" s="159">
        <v>15</v>
      </c>
      <c r="DA19" s="160">
        <f t="shared" si="266"/>
        <v>-56.388333333333328</v>
      </c>
      <c r="DB19" s="161">
        <f t="shared" si="28"/>
        <v>-0.11111111111111112</v>
      </c>
      <c r="DC19" s="161">
        <f t="shared" si="29"/>
        <v>0.55555555555555558</v>
      </c>
      <c r="DD19" s="161">
        <f t="shared" si="30"/>
        <v>0.55555555555555558</v>
      </c>
      <c r="DE19" s="26">
        <f t="shared" si="31"/>
        <v>282.7166666666667</v>
      </c>
      <c r="DG19" s="159">
        <v>15</v>
      </c>
      <c r="DH19" s="160">
        <f t="shared" si="267"/>
        <v>-45.811666666666667</v>
      </c>
      <c r="DI19" s="161">
        <f t="shared" si="32"/>
        <v>-0.1111111111111111</v>
      </c>
      <c r="DJ19" s="161">
        <f t="shared" si="33"/>
        <v>0.55555555555555558</v>
      </c>
      <c r="DK19" s="161">
        <f t="shared" si="34"/>
        <v>0.55555555555555558</v>
      </c>
      <c r="DL19" s="26">
        <f t="shared" si="35"/>
        <v>215.94444444444446</v>
      </c>
      <c r="DM19" s="34"/>
      <c r="DN19" s="159">
        <v>15</v>
      </c>
      <c r="DO19" s="160">
        <f t="shared" si="268"/>
        <v>-35.089999999999996</v>
      </c>
      <c r="DP19" s="161">
        <f t="shared" si="36"/>
        <v>-0.1111111111111111</v>
      </c>
      <c r="DQ19" s="161">
        <f t="shared" si="37"/>
        <v>0.55555555555555547</v>
      </c>
      <c r="DR19" s="161">
        <f t="shared" si="38"/>
        <v>0.55555555555555558</v>
      </c>
      <c r="DS19" s="26">
        <f t="shared" si="39"/>
        <v>146</v>
      </c>
      <c r="DT19" s="34"/>
      <c r="DU19" s="159">
        <v>15</v>
      </c>
      <c r="DV19" s="160">
        <f t="shared" si="269"/>
        <v>-65.178333333333327</v>
      </c>
      <c r="DW19" s="161">
        <f t="shared" si="40"/>
        <v>-0.11111111111111112</v>
      </c>
      <c r="DX19" s="161">
        <f t="shared" si="41"/>
        <v>0.55555555555555558</v>
      </c>
      <c r="DY19" s="161">
        <f t="shared" si="42"/>
        <v>0.55555555555555569</v>
      </c>
      <c r="DZ19" s="26">
        <f t="shared" si="43"/>
        <v>358.78888888888889</v>
      </c>
      <c r="EA19" s="34"/>
      <c r="EB19" s="159">
        <v>15</v>
      </c>
      <c r="EC19" s="160">
        <f t="shared" si="270"/>
        <v>-73.888333333333335</v>
      </c>
      <c r="ED19" s="161">
        <f t="shared" si="44"/>
        <v>-0.1111111111111111</v>
      </c>
      <c r="EE19" s="161">
        <f t="shared" si="45"/>
        <v>0.55555555555555558</v>
      </c>
      <c r="EF19" s="161">
        <f t="shared" si="46"/>
        <v>0.55555555555555547</v>
      </c>
      <c r="EG19" s="26">
        <f t="shared" si="47"/>
        <v>461.55555555555554</v>
      </c>
      <c r="EH19" s="34"/>
      <c r="EI19" s="159">
        <v>15</v>
      </c>
      <c r="EJ19" s="160">
        <f t="shared" si="271"/>
        <v>-82.600000000000009</v>
      </c>
      <c r="EK19" s="161">
        <f t="shared" si="48"/>
        <v>-0.1111111111111111</v>
      </c>
      <c r="EL19" s="161">
        <f t="shared" si="49"/>
        <v>0.55555555555555558</v>
      </c>
      <c r="EM19" s="161">
        <f t="shared" si="50"/>
        <v>0.55555555555555547</v>
      </c>
      <c r="EN19" s="26">
        <f t="shared" si="51"/>
        <v>525.45555555555552</v>
      </c>
      <c r="EP19" s="159">
        <v>15</v>
      </c>
      <c r="EQ19" s="160">
        <f t="shared" si="52"/>
        <v>-91.346666666666678</v>
      </c>
      <c r="ER19" s="161">
        <f t="shared" si="53"/>
        <v>-0.11111111111111109</v>
      </c>
      <c r="ES19" s="161">
        <f t="shared" si="54"/>
        <v>0.55555555555555558</v>
      </c>
      <c r="ET19" s="161">
        <f t="shared" si="55"/>
        <v>0.55555555555555547</v>
      </c>
      <c r="EU19" s="26">
        <f t="shared" si="56"/>
        <v>589.01666666666665</v>
      </c>
      <c r="EW19" s="159">
        <v>15</v>
      </c>
      <c r="EX19" s="160">
        <f t="shared" si="57"/>
        <v>-56.388333333333328</v>
      </c>
      <c r="EY19" s="161">
        <f t="shared" si="58"/>
        <v>-0.11111111111111112</v>
      </c>
      <c r="EZ19" s="161">
        <f t="shared" si="59"/>
        <v>0.55555555555555558</v>
      </c>
      <c r="FA19" s="161">
        <f t="shared" si="60"/>
        <v>0.55555555555555558</v>
      </c>
      <c r="FB19" s="26">
        <f t="shared" si="61"/>
        <v>-773.92222222222222</v>
      </c>
      <c r="FD19" s="159">
        <v>15</v>
      </c>
      <c r="FE19" s="160">
        <f t="shared" si="62"/>
        <v>-45.811666666666667</v>
      </c>
      <c r="FF19" s="161">
        <f t="shared" si="63"/>
        <v>-0.1111111111111111</v>
      </c>
      <c r="FG19" s="161">
        <f t="shared" si="64"/>
        <v>0.55555555555555558</v>
      </c>
      <c r="FH19" s="161">
        <f t="shared" si="65"/>
        <v>0.55555555555555558</v>
      </c>
      <c r="FI19" s="26">
        <f t="shared" si="66"/>
        <v>-823.85555555555561</v>
      </c>
      <c r="FK19" s="159">
        <v>15</v>
      </c>
      <c r="FL19" s="160">
        <f t="shared" si="67"/>
        <v>-52.634999999999998</v>
      </c>
      <c r="FM19" s="161">
        <f t="shared" si="68"/>
        <v>-0.125</v>
      </c>
      <c r="FN19" s="161">
        <f t="shared" si="69"/>
        <v>0.74999999999999989</v>
      </c>
      <c r="FO19" s="161">
        <f t="shared" si="70"/>
        <v>0.37499999999999994</v>
      </c>
      <c r="FP19" s="26">
        <f t="shared" si="71"/>
        <v>-860.39999999999986</v>
      </c>
      <c r="FR19" s="159">
        <v>15</v>
      </c>
      <c r="FS19" s="160">
        <f t="shared" si="72"/>
        <v>-65.178333333333327</v>
      </c>
      <c r="FT19" s="161">
        <f t="shared" si="73"/>
        <v>-0.11111111111111112</v>
      </c>
      <c r="FU19" s="161">
        <f t="shared" si="74"/>
        <v>0.55555555555555558</v>
      </c>
      <c r="FV19" s="161">
        <f t="shared" si="75"/>
        <v>0.55555555555555569</v>
      </c>
      <c r="FW19" s="26">
        <f t="shared" si="76"/>
        <v>-646.59444444444455</v>
      </c>
      <c r="FY19" s="159">
        <v>15</v>
      </c>
      <c r="FZ19" s="160">
        <f t="shared" si="77"/>
        <v>-73.888333333333335</v>
      </c>
      <c r="GA19" s="161">
        <f t="shared" si="78"/>
        <v>-0.1111111111111111</v>
      </c>
      <c r="GB19" s="161">
        <f t="shared" si="79"/>
        <v>0.55555555555555558</v>
      </c>
      <c r="GC19" s="161">
        <f t="shared" si="80"/>
        <v>0.55555555555555547</v>
      </c>
      <c r="GD19" s="26">
        <f t="shared" si="81"/>
        <v>-546.04444444444448</v>
      </c>
      <c r="GF19" s="159">
        <v>15</v>
      </c>
      <c r="GG19" s="160">
        <f t="shared" si="82"/>
        <v>-82.600000000000009</v>
      </c>
      <c r="GH19" s="161">
        <f t="shared" si="83"/>
        <v>-0.1111111111111111</v>
      </c>
      <c r="GI19" s="161">
        <f t="shared" si="84"/>
        <v>0.55555555555555558</v>
      </c>
      <c r="GJ19" s="161">
        <f t="shared" si="85"/>
        <v>0.55555555555555547</v>
      </c>
      <c r="GK19" s="26">
        <f t="shared" si="86"/>
        <v>-446.25555555555547</v>
      </c>
      <c r="GM19" s="159">
        <v>15</v>
      </c>
      <c r="GN19" s="160">
        <f t="shared" si="87"/>
        <v>-91.346666666666678</v>
      </c>
      <c r="GO19" s="161">
        <f t="shared" si="88"/>
        <v>-0.11111111111111109</v>
      </c>
      <c r="GP19" s="161">
        <f t="shared" si="89"/>
        <v>0.55555555555555558</v>
      </c>
      <c r="GQ19" s="161">
        <f t="shared" si="90"/>
        <v>0.55555555555555547</v>
      </c>
      <c r="GR19" s="26">
        <f t="shared" si="91"/>
        <v>-345.92777777777781</v>
      </c>
      <c r="GT19" s="159">
        <v>15</v>
      </c>
      <c r="GU19" s="160">
        <v>76.42</v>
      </c>
      <c r="GV19" s="275"/>
      <c r="GW19" s="276"/>
      <c r="GX19" s="277"/>
      <c r="GY19" s="26">
        <v>-548.19000000000005</v>
      </c>
      <c r="HA19" s="159">
        <v>15</v>
      </c>
      <c r="HB19" s="160">
        <f t="shared" si="92"/>
        <v>85.070000000000007</v>
      </c>
      <c r="HC19" s="161">
        <f t="shared" si="93"/>
        <v>-0.1111111111111111</v>
      </c>
      <c r="HD19" s="161">
        <f t="shared" si="94"/>
        <v>0.55555555555555558</v>
      </c>
      <c r="HE19" s="161">
        <f t="shared" si="95"/>
        <v>0.55555555555555547</v>
      </c>
      <c r="HF19" s="26">
        <f t="shared" si="96"/>
        <v>-621.67222222222222</v>
      </c>
      <c r="HH19" s="159">
        <v>15</v>
      </c>
      <c r="HI19" s="160">
        <f t="shared" si="97"/>
        <v>93.778333333333322</v>
      </c>
      <c r="HJ19" s="161">
        <f t="shared" si="98"/>
        <v>-0.1111111111111111</v>
      </c>
      <c r="HK19" s="161">
        <f t="shared" si="99"/>
        <v>0.55555555555555547</v>
      </c>
      <c r="HL19" s="161">
        <f t="shared" si="100"/>
        <v>0.55555555555555558</v>
      </c>
      <c r="HM19" s="26">
        <f t="shared" si="101"/>
        <v>-694.94444444444434</v>
      </c>
      <c r="HO19" s="159">
        <v>15</v>
      </c>
      <c r="HP19" s="160">
        <f t="shared" si="102"/>
        <v>67.778333333333336</v>
      </c>
      <c r="HQ19" s="161">
        <f t="shared" si="103"/>
        <v>-0.1111111111111111</v>
      </c>
      <c r="HR19" s="161">
        <f t="shared" si="104"/>
        <v>0.55555555555555547</v>
      </c>
      <c r="HS19" s="161">
        <f t="shared" si="105"/>
        <v>0.55555555555555547</v>
      </c>
      <c r="HT19" s="26">
        <f t="shared" si="106"/>
        <v>-447.52222222222213</v>
      </c>
      <c r="HV19" s="159">
        <v>15</v>
      </c>
      <c r="HW19" s="160">
        <f t="shared" si="107"/>
        <v>58.993333333333332</v>
      </c>
      <c r="HX19" s="161">
        <f t="shared" si="108"/>
        <v>-0.1111111111111111</v>
      </c>
      <c r="HY19" s="161">
        <f t="shared" si="109"/>
        <v>0.55555555555555558</v>
      </c>
      <c r="HZ19" s="161">
        <f t="shared" si="110"/>
        <v>0.55555555555555547</v>
      </c>
      <c r="IA19" s="26">
        <f t="shared" si="111"/>
        <v>-346.29444444444442</v>
      </c>
      <c r="IC19" s="159">
        <v>15</v>
      </c>
      <c r="ID19" s="160">
        <v>50.28</v>
      </c>
      <c r="IE19" s="275"/>
      <c r="IF19" s="276"/>
      <c r="IG19" s="277"/>
      <c r="IH19" s="26">
        <v>-261.5</v>
      </c>
      <c r="IJ19" s="159">
        <v>15</v>
      </c>
      <c r="IK19" s="160">
        <f t="shared" si="112"/>
        <v>41.5</v>
      </c>
      <c r="IL19" s="161">
        <f t="shared" si="113"/>
        <v>-0.1111111111111111</v>
      </c>
      <c r="IM19" s="161">
        <f t="shared" si="114"/>
        <v>0.55555555555555558</v>
      </c>
      <c r="IN19" s="161">
        <f t="shared" si="115"/>
        <v>0.55555555555555558</v>
      </c>
      <c r="IO19" s="26">
        <f t="shared" si="116"/>
        <v>-176.82777777777778</v>
      </c>
      <c r="IQ19" s="159">
        <v>15</v>
      </c>
      <c r="IR19" s="160">
        <f t="shared" si="117"/>
        <v>102.96</v>
      </c>
      <c r="IS19" s="161">
        <f t="shared" si="118"/>
        <v>-0.11111111111111112</v>
      </c>
      <c r="IT19" s="161">
        <f t="shared" si="119"/>
        <v>0.55555555555555547</v>
      </c>
      <c r="IU19" s="161">
        <f t="shared" si="120"/>
        <v>0.55555555555555558</v>
      </c>
      <c r="IV19" s="26">
        <f t="shared" si="121"/>
        <v>566.70555555555552</v>
      </c>
      <c r="IX19" s="159">
        <v>15</v>
      </c>
      <c r="IY19" s="160">
        <f t="shared" si="122"/>
        <v>111.08999999999999</v>
      </c>
      <c r="IZ19" s="161">
        <f t="shared" si="123"/>
        <v>-0.1111111111111111</v>
      </c>
      <c r="JA19" s="161">
        <f t="shared" si="124"/>
        <v>0.55555555555555547</v>
      </c>
      <c r="JB19" s="161">
        <f t="shared" si="125"/>
        <v>0.55555555555555558</v>
      </c>
      <c r="JC19" s="26">
        <f t="shared" si="126"/>
        <v>497.04444444444437</v>
      </c>
      <c r="JE19" s="159">
        <v>15</v>
      </c>
      <c r="JF19" s="160">
        <f t="shared" si="127"/>
        <v>119.13</v>
      </c>
      <c r="JG19" s="161">
        <f t="shared" si="128"/>
        <v>-0.11111111111111112</v>
      </c>
      <c r="JH19" s="161">
        <f t="shared" si="129"/>
        <v>0.55555555555555558</v>
      </c>
      <c r="JI19" s="161">
        <f t="shared" si="130"/>
        <v>0.55555555555555558</v>
      </c>
      <c r="JJ19" s="26">
        <f t="shared" si="131"/>
        <v>425.79444444444448</v>
      </c>
      <c r="JL19" s="159">
        <v>15</v>
      </c>
      <c r="JM19" s="160">
        <f t="shared" si="132"/>
        <v>94.5</v>
      </c>
      <c r="JN19" s="161">
        <f t="shared" si="133"/>
        <v>-0.1111111111111111</v>
      </c>
      <c r="JO19" s="161">
        <f t="shared" si="134"/>
        <v>0.55555555555555558</v>
      </c>
      <c r="JP19" s="161">
        <f t="shared" si="135"/>
        <v>0.55555555555555558</v>
      </c>
      <c r="JQ19" s="26">
        <f t="shared" si="136"/>
        <v>634.62777777777774</v>
      </c>
      <c r="JS19" s="159">
        <v>15</v>
      </c>
      <c r="JT19" s="160">
        <f t="shared" si="137"/>
        <v>86.19</v>
      </c>
      <c r="JU19" s="161">
        <f t="shared" si="138"/>
        <v>-0.1111111111111111</v>
      </c>
      <c r="JV19" s="161">
        <f t="shared" si="139"/>
        <v>0.55555555555555547</v>
      </c>
      <c r="JW19" s="161">
        <f t="shared" si="140"/>
        <v>0.55555555555555547</v>
      </c>
      <c r="JX19" s="26">
        <f t="shared" si="141"/>
        <v>702.66111111111104</v>
      </c>
      <c r="JZ19" s="159">
        <v>15</v>
      </c>
      <c r="KA19" s="160">
        <f t="shared" si="142"/>
        <v>78</v>
      </c>
      <c r="KB19" s="161">
        <f t="shared" si="143"/>
        <v>-0.1111111111111111</v>
      </c>
      <c r="KC19" s="161">
        <f t="shared" si="144"/>
        <v>0.55555555555555558</v>
      </c>
      <c r="KD19" s="161">
        <f t="shared" si="145"/>
        <v>0.55555555555555558</v>
      </c>
      <c r="KE19" s="26">
        <f t="shared" si="146"/>
        <v>767.7</v>
      </c>
      <c r="KG19" s="159">
        <v>15</v>
      </c>
      <c r="KH19" s="160">
        <f t="shared" si="147"/>
        <v>68.176666666666662</v>
      </c>
      <c r="KI19" s="161">
        <f t="shared" si="148"/>
        <v>-0.11111111111111112</v>
      </c>
      <c r="KJ19" s="161">
        <f t="shared" si="149"/>
        <v>0.55555555555555547</v>
      </c>
      <c r="KK19" s="161">
        <f t="shared" si="150"/>
        <v>0.55555555555555558</v>
      </c>
      <c r="KL19" s="26">
        <f t="shared" si="151"/>
        <v>777.3888888888888</v>
      </c>
      <c r="KN19" s="159">
        <v>15</v>
      </c>
      <c r="KO19" s="160">
        <f t="shared" si="152"/>
        <v>-64.89</v>
      </c>
      <c r="KP19" s="161">
        <f t="shared" si="153"/>
        <v>-0.11111111111111109</v>
      </c>
      <c r="KQ19" s="161">
        <f t="shared" si="154"/>
        <v>0.55555555555555558</v>
      </c>
      <c r="KR19" s="161">
        <f t="shared" si="155"/>
        <v>0.55555555555555547</v>
      </c>
      <c r="KS19" s="26">
        <f t="shared" si="156"/>
        <v>400.99444444444441</v>
      </c>
      <c r="KU19" s="159">
        <v>15</v>
      </c>
      <c r="KV19" s="160">
        <f t="shared" si="157"/>
        <v>-46.199999999999996</v>
      </c>
      <c r="KW19" s="161">
        <f t="shared" si="158"/>
        <v>-0.11111111111111112</v>
      </c>
      <c r="KX19" s="161">
        <f t="shared" si="159"/>
        <v>0.55555555555555547</v>
      </c>
      <c r="KY19" s="161">
        <f t="shared" si="160"/>
        <v>0.55555555555555558</v>
      </c>
      <c r="KZ19" s="26">
        <f t="shared" si="161"/>
        <v>344.07777777777778</v>
      </c>
      <c r="LB19" s="159">
        <v>15</v>
      </c>
      <c r="LC19" s="160">
        <f t="shared" si="162"/>
        <v>-28.349999999999998</v>
      </c>
      <c r="LD19" s="161">
        <f t="shared" si="163"/>
        <v>-0.11111111111111112</v>
      </c>
      <c r="LE19" s="161">
        <f t="shared" si="164"/>
        <v>0.55555555555555558</v>
      </c>
      <c r="LF19" s="161">
        <f t="shared" si="165"/>
        <v>0.55555555555555558</v>
      </c>
      <c r="LG19" s="26">
        <f t="shared" si="166"/>
        <v>283.25</v>
      </c>
      <c r="LI19" s="159">
        <v>15</v>
      </c>
      <c r="LJ19" s="160">
        <f t="shared" si="167"/>
        <v>-83.468333333333334</v>
      </c>
      <c r="LK19" s="161">
        <f t="shared" si="168"/>
        <v>-0.1111111111111111</v>
      </c>
      <c r="LL19" s="161">
        <f t="shared" si="169"/>
        <v>0.55555555555555558</v>
      </c>
      <c r="LM19" s="161">
        <f t="shared" si="170"/>
        <v>0.55555555555555558</v>
      </c>
      <c r="LN19" s="26">
        <f t="shared" si="171"/>
        <v>442.97777777777776</v>
      </c>
      <c r="LP19" s="159">
        <v>15</v>
      </c>
      <c r="LQ19" s="160">
        <f t="shared" si="172"/>
        <v>-102.10166666666667</v>
      </c>
      <c r="LR19" s="161">
        <f t="shared" si="173"/>
        <v>-0.1111111111111111</v>
      </c>
      <c r="LS19" s="161">
        <f t="shared" si="174"/>
        <v>0.55555555555555558</v>
      </c>
      <c r="LT19" s="161">
        <f t="shared" si="175"/>
        <v>0.55555555555555547</v>
      </c>
      <c r="LU19" s="26">
        <f t="shared" si="176"/>
        <v>513.52222222222224</v>
      </c>
      <c r="LW19" s="159">
        <v>15</v>
      </c>
      <c r="LX19" s="160">
        <f t="shared" si="177"/>
        <v>-110.43</v>
      </c>
      <c r="LY19" s="161">
        <f t="shared" si="178"/>
        <v>-0.11111111111111112</v>
      </c>
      <c r="LZ19" s="161">
        <f t="shared" si="179"/>
        <v>0.55555555555555558</v>
      </c>
      <c r="MA19" s="161">
        <f t="shared" si="180"/>
        <v>0.55555555555555558</v>
      </c>
      <c r="MB19" s="26">
        <f t="shared" si="181"/>
        <v>583.18888888888898</v>
      </c>
      <c r="MD19" s="159">
        <v>15</v>
      </c>
      <c r="ME19" s="160">
        <f t="shared" si="182"/>
        <v>-118.67666666666666</v>
      </c>
      <c r="MF19" s="161">
        <f t="shared" si="183"/>
        <v>-0.1111111111111111</v>
      </c>
      <c r="MG19" s="161">
        <f t="shared" si="184"/>
        <v>0.55555555555555558</v>
      </c>
      <c r="MH19" s="161">
        <f t="shared" si="185"/>
        <v>0.55555555555555547</v>
      </c>
      <c r="MI19" s="26">
        <f t="shared" si="186"/>
        <v>651.94999999999982</v>
      </c>
      <c r="MK19" s="159">
        <v>15</v>
      </c>
      <c r="ML19" s="160">
        <f t="shared" si="187"/>
        <v>-64.89</v>
      </c>
      <c r="MM19" s="161">
        <f t="shared" si="188"/>
        <v>-0.11111111111111109</v>
      </c>
      <c r="MN19" s="161">
        <f t="shared" si="189"/>
        <v>0.55555555555555558</v>
      </c>
      <c r="MO19" s="161">
        <f t="shared" si="190"/>
        <v>0.55555555555555547</v>
      </c>
      <c r="MP19" s="26">
        <f t="shared" si="191"/>
        <v>-890.29444444444437</v>
      </c>
      <c r="MR19" s="159">
        <v>15</v>
      </c>
      <c r="MS19" s="160">
        <f t="shared" si="192"/>
        <v>-46.199999999999996</v>
      </c>
      <c r="MT19" s="161">
        <f t="shared" si="193"/>
        <v>-0.11111111111111112</v>
      </c>
      <c r="MU19" s="161">
        <f t="shared" si="194"/>
        <v>0.55555555555555547</v>
      </c>
      <c r="MV19" s="161">
        <f t="shared" si="195"/>
        <v>0.55555555555555558</v>
      </c>
      <c r="MW19" s="26">
        <f t="shared" si="196"/>
        <v>-983.06111111111102</v>
      </c>
      <c r="MY19" s="159">
        <v>15</v>
      </c>
      <c r="MZ19" s="160">
        <f t="shared" si="197"/>
        <v>-28.349999999999998</v>
      </c>
      <c r="NA19" s="161">
        <f t="shared" si="198"/>
        <v>-0.11111111111111112</v>
      </c>
      <c r="NB19" s="161">
        <f t="shared" si="199"/>
        <v>0.55555555555555558</v>
      </c>
      <c r="NC19" s="161">
        <f t="shared" si="200"/>
        <v>0.55555555555555558</v>
      </c>
      <c r="ND19" s="26">
        <f t="shared" si="201"/>
        <v>-1074.4444444444443</v>
      </c>
      <c r="NF19" s="159">
        <v>15</v>
      </c>
      <c r="NG19" s="160">
        <f t="shared" si="202"/>
        <v>-83.468333333333334</v>
      </c>
      <c r="NH19" s="161">
        <f t="shared" si="203"/>
        <v>-0.1111111111111111</v>
      </c>
      <c r="NI19" s="161">
        <f t="shared" si="204"/>
        <v>0.55555555555555558</v>
      </c>
      <c r="NJ19" s="161">
        <f t="shared" si="205"/>
        <v>0.55555555555555558</v>
      </c>
      <c r="NK19" s="26">
        <f t="shared" si="206"/>
        <v>-804.32777777777778</v>
      </c>
      <c r="NM19" s="159">
        <v>15</v>
      </c>
      <c r="NN19" s="160">
        <f t="shared" si="207"/>
        <v>-102.10166666666667</v>
      </c>
      <c r="NO19" s="161">
        <f t="shared" si="208"/>
        <v>-0.1111111111111111</v>
      </c>
      <c r="NP19" s="161">
        <f t="shared" si="209"/>
        <v>0.55555555555555558</v>
      </c>
      <c r="NQ19" s="161">
        <f t="shared" si="210"/>
        <v>0.55555555555555547</v>
      </c>
      <c r="NR19" s="26">
        <f t="shared" si="211"/>
        <v>-704.27222222222213</v>
      </c>
      <c r="NT19" s="159">
        <v>15</v>
      </c>
      <c r="NU19" s="160">
        <f t="shared" si="212"/>
        <v>-110.43</v>
      </c>
      <c r="NV19" s="161">
        <f t="shared" si="213"/>
        <v>-0.11111111111111112</v>
      </c>
      <c r="NW19" s="161">
        <f t="shared" si="214"/>
        <v>0.55555555555555558</v>
      </c>
      <c r="NX19" s="161">
        <f t="shared" si="215"/>
        <v>0.55555555555555558</v>
      </c>
      <c r="NY19" s="26">
        <f t="shared" si="216"/>
        <v>-599.26111111111118</v>
      </c>
      <c r="OA19" s="159">
        <v>15</v>
      </c>
      <c r="OB19" s="160">
        <f t="shared" si="217"/>
        <v>-118.67666666666666</v>
      </c>
      <c r="OC19" s="161">
        <f t="shared" si="218"/>
        <v>-0.1111111111111111</v>
      </c>
      <c r="OD19" s="161">
        <f t="shared" si="219"/>
        <v>0.55555555555555558</v>
      </c>
      <c r="OE19" s="161">
        <f t="shared" si="220"/>
        <v>0.55555555555555547</v>
      </c>
      <c r="OF19" s="26">
        <f t="shared" si="221"/>
        <v>-494.69999999999993</v>
      </c>
      <c r="OH19" s="159">
        <v>15</v>
      </c>
      <c r="OI19" s="160">
        <f t="shared" si="222"/>
        <v>102.96</v>
      </c>
      <c r="OJ19" s="161">
        <f t="shared" si="223"/>
        <v>-0.11111111111111112</v>
      </c>
      <c r="OK19" s="161">
        <f t="shared" si="224"/>
        <v>0.55555555555555547</v>
      </c>
      <c r="OL19" s="161">
        <f t="shared" si="225"/>
        <v>0.55555555555555558</v>
      </c>
      <c r="OM19" s="26">
        <f t="shared" si="226"/>
        <v>-656.92222222222222</v>
      </c>
      <c r="OO19" s="159">
        <v>15</v>
      </c>
      <c r="OP19" s="160">
        <f t="shared" si="227"/>
        <v>111.08999999999999</v>
      </c>
      <c r="OQ19" s="161">
        <f t="shared" si="228"/>
        <v>-0.1111111111111111</v>
      </c>
      <c r="OR19" s="161">
        <f t="shared" si="229"/>
        <v>0.55555555555555547</v>
      </c>
      <c r="OS19" s="161">
        <f t="shared" si="230"/>
        <v>0.55555555555555558</v>
      </c>
      <c r="OT19" s="26">
        <f t="shared" si="231"/>
        <v>-759.54444444444448</v>
      </c>
      <c r="OV19" s="159">
        <v>15</v>
      </c>
      <c r="OW19" s="160">
        <f t="shared" si="232"/>
        <v>119.13</v>
      </c>
      <c r="OX19" s="161">
        <f t="shared" si="233"/>
        <v>-0.11111111111111112</v>
      </c>
      <c r="OY19" s="161">
        <f t="shared" si="234"/>
        <v>0.55555555555555558</v>
      </c>
      <c r="OZ19" s="161">
        <f t="shared" si="235"/>
        <v>0.55555555555555558</v>
      </c>
      <c r="PA19" s="26">
        <f t="shared" si="236"/>
        <v>-862.3</v>
      </c>
      <c r="PC19" s="159">
        <v>15</v>
      </c>
      <c r="PD19" s="160">
        <f t="shared" si="237"/>
        <v>94.5</v>
      </c>
      <c r="PE19" s="161">
        <f t="shared" si="238"/>
        <v>-0.1111111111111111</v>
      </c>
      <c r="PF19" s="161">
        <f t="shared" si="239"/>
        <v>0.55555555555555558</v>
      </c>
      <c r="PG19" s="161">
        <f t="shared" si="240"/>
        <v>0.55555555555555558</v>
      </c>
      <c r="PH19" s="26">
        <f t="shared" si="241"/>
        <v>-551.53888888888889</v>
      </c>
      <c r="PJ19" s="159">
        <v>15</v>
      </c>
      <c r="PK19" s="160">
        <f t="shared" si="242"/>
        <v>86.19</v>
      </c>
      <c r="PL19" s="161">
        <f t="shared" si="243"/>
        <v>-0.1111111111111111</v>
      </c>
      <c r="PM19" s="161">
        <f t="shared" si="244"/>
        <v>0.55555555555555547</v>
      </c>
      <c r="PN19" s="161">
        <f t="shared" si="245"/>
        <v>0.55555555555555547</v>
      </c>
      <c r="PO19" s="26">
        <f t="shared" si="246"/>
        <v>-449.74999999999989</v>
      </c>
      <c r="PQ19" s="159">
        <v>15</v>
      </c>
      <c r="PR19" s="160">
        <f t="shared" si="247"/>
        <v>78</v>
      </c>
      <c r="PS19" s="161">
        <f t="shared" si="248"/>
        <v>-0.1111111111111111</v>
      </c>
      <c r="PT19" s="161">
        <f t="shared" si="249"/>
        <v>0.55555555555555558</v>
      </c>
      <c r="PU19" s="161">
        <f t="shared" si="250"/>
        <v>0.55555555555555558</v>
      </c>
      <c r="PV19" s="26">
        <f t="shared" si="251"/>
        <v>-345.01111111111112</v>
      </c>
      <c r="PX19" s="159">
        <v>15</v>
      </c>
      <c r="PY19" s="160">
        <f t="shared" si="252"/>
        <v>68.176666666666662</v>
      </c>
      <c r="PZ19" s="161">
        <f t="shared" si="253"/>
        <v>-0.11111111111111112</v>
      </c>
      <c r="QA19" s="161">
        <f t="shared" si="254"/>
        <v>0.55555555555555547</v>
      </c>
      <c r="QB19" s="161">
        <f t="shared" si="255"/>
        <v>0.55555555555555558</v>
      </c>
      <c r="QC19" s="26">
        <f t="shared" si="256"/>
        <v>-242.00555555555553</v>
      </c>
      <c r="QE19" s="159">
        <v>2</v>
      </c>
      <c r="QF19" s="162">
        <v>4</v>
      </c>
      <c r="QG19" s="304"/>
      <c r="QH19" s="12">
        <v>-60</v>
      </c>
      <c r="QI19" s="161">
        <f>(($F$13-$Z$29)*($F$13-$AD$29))/(($V$29-$Z$29)*($V$29-$AD$29))</f>
        <v>0</v>
      </c>
      <c r="QJ19" s="161">
        <f>(($F$13-$V$29)*($F$13-$AD$29))/(($Z$29-$V$29)*($Z$29-$AD$29))</f>
        <v>0</v>
      </c>
      <c r="QK19" s="161">
        <f>(($F$13-$V$29)*($F$13-$Z$29))/(($AD$29-$V$29)*($AD$29-$Z$29))</f>
        <v>1</v>
      </c>
      <c r="QL19" s="92">
        <f>QI19*$X$29+QJ19*$AB$29+QK19*$AF$29</f>
        <v>-495</v>
      </c>
      <c r="QM19" s="16">
        <f>$V$29</f>
        <v>406.67</v>
      </c>
      <c r="QN19" s="16">
        <f>$AF$29</f>
        <v>-495</v>
      </c>
      <c r="QO19" s="167">
        <f t="shared" si="257"/>
        <v>0</v>
      </c>
      <c r="QP19" s="34"/>
      <c r="QQ19" s="159">
        <v>2</v>
      </c>
      <c r="QR19" s="162">
        <v>4</v>
      </c>
      <c r="QS19" s="304"/>
      <c r="QT19" s="12">
        <v>-60</v>
      </c>
      <c r="QU19" s="161">
        <f>(($F$13-$AT$29)*($F$13-$AX$29))/(($AP$29-$AT$29)*($AP$29-$AX$29))</f>
        <v>0</v>
      </c>
      <c r="QV19" s="161">
        <f>(($F$13-$AP$29)*($F$13-$AX$29))/(($AT$29-$AP$29)*($AT$29-$AX$29))</f>
        <v>0</v>
      </c>
      <c r="QW19" s="161">
        <f>(($F$13-$AP$29)*($F$13-$AT$29))/(($AX$29-$AP$29)*($AX$29-$AT$29))</f>
        <v>1</v>
      </c>
      <c r="QX19" s="92">
        <f>QU19*$AR$29+QV19*$AV$29+QW19*$AZ$29</f>
        <v>-415.95</v>
      </c>
      <c r="QY19" s="16">
        <f>$AP$29</f>
        <v>127.52</v>
      </c>
      <c r="QZ19" s="16">
        <f>$AZ$29</f>
        <v>-415.95</v>
      </c>
      <c r="RA19" s="163">
        <f t="shared" si="258"/>
        <v>0</v>
      </c>
    </row>
    <row r="20" spans="2:469" ht="15" customHeight="1">
      <c r="B20" s="292"/>
      <c r="C20" s="313"/>
      <c r="D20" s="313"/>
      <c r="E20" s="180" t="s">
        <v>323</v>
      </c>
      <c r="F20" s="169"/>
      <c r="G20" s="175" t="s">
        <v>72</v>
      </c>
      <c r="H20" s="176">
        <v>4</v>
      </c>
      <c r="I20" s="177" t="str">
        <f>I19</f>
        <v>-</v>
      </c>
      <c r="J20" s="178" t="s">
        <v>318</v>
      </c>
      <c r="K20" s="179" t="str">
        <f>IF(ISBLANK(F20),"-",(IF((IF(I19=1,((IF(F21=30,$RA$60,IF(F21=60,$RA$64,IF(F21=90,$RA$68,IF(F21=-30,$RA$72,IF(F21=-60,$RA$76,IF(F21=-90,$RA$80,IF(F21=0,$RA$84,(IF(AND(F21&gt;60,F21&lt;90),MAX($RA$64,$RA$68),IF(AND(F21&gt;30,F21&lt;60),MAX($RA$60,$RA$64),IF(AND(F21&gt;0,F21&lt;30),MAX($RA$84,$RA$60),IF(AND(F21&gt;-30,F21&lt;0),MAX($RA$72,$RA$84),IF(AND(F21&gt;-60,F21&lt;-30),MAX($RA$76,$RA$72),IF(AND(F21&gt;-90,F21&lt;-60),MAX($RA$80,$RA$76),"-")))))))))))))))),IF(I19=2,((IF(F21=30,$RA$61,IF(F21=60,$RA$65,IF(F21=90,$RA$69,IF(F21=-30,$RA$73,IF(F21=-60,$RA$77,IF(F21=-90,$RA$81,IF(F21=0,$RA$85, (IF(AND(F21&gt;60,F21&lt;90),MAX($RA$65,$RA$69),IF(AND(F21&gt;30,F21&lt;60),MAX($RA$61,$RA$65),IF(AND(F21&gt;0,F21&lt;30),MAX($RA$85,$RA$61),IF(AND(F21&gt;-30,F21&lt;0),MAX($RA$73,$RA$85),IF(AND(F21&gt;-60,F21&lt;-30),MAX($RA$77,$RA$73),IF(AND(F21&gt;-90,F21&lt;-60),MAX($RA$81,$RA$77),"-")))))))))))))))),IF(I19=3,((IF(F21=30,$RA$62,IF(F21=60,$RA$66,IF(F21=90,$RA$70,IF(F21=-30,$RA$74,IF(F21=-60,$RA$78,IF(F21=-90,$RA$82,IF(F21=0,$RA$86,(IF(AND(F21&gt;60,F21&lt;90),MAX($RA$66,$RA$70),IF(AND(F21&gt;30,F21&lt;60),MAX($RA$62,$RA$66),IF(AND(F21&gt;0,F21&lt;30),MAX($RA$86,$RA$62),IF(AND(F21&gt;-30,F21&lt;0),MAX($RA$74,$RA$86),IF(AND(F21&gt;-60,F21&lt;-30),MAX($RA$78,$RA$74),IF(AND(F21&gt;-90,F21&lt;-60),MAX($RA$82,$RA$78),"-")))))))))))))))),IF(I19=4,((IF(F21=30,$RA$63,IF(F21=60,$RA$67,IF(F21=90,$RA$71,IF(F21=-30,$RA$75,IF(F21=-60,$RA$79,IF(F21=-90,$RA$83,IF(F21=0,$RA$87,(IF(AND(F21&gt;60,F21&lt;90),MAX($RA$67,$RA$71),IF(AND(F21&gt;30,F21&lt;60),MAX($RA$63,$RA$67),IF(AND(F21&gt;0,F21&lt;30),MAX($RA$87,$RA$63),IF(AND(F21&gt;-30,F21&lt;0),MAX($RA$75,$RA$87),IF(AND(F21&gt;-60,F21&lt;-30),MAX($RA$79,$RA$75),IF(AND(F21&gt;-90,F21&lt;-60),MAX($RA$83,$RA$79),"-")))))))))))))))),"-")))))&lt;=1,"aprovado","reprovado")))</f>
        <v>-</v>
      </c>
      <c r="L20" s="179" t="str">
        <f>IF(ISBLANK(F20),"-",(IF((IF(I19=1,((IF(F21=30,$QO$60,IF(F21=60,$QO$64,IF(F21=90,$QO$68,IF(F21=-30,$QO$72,IF(F21=-60,$QO$76,IF(F21=-90,$QO$80,IF(F21=0,$QO$84,(IF(AND(F21&gt;60,F21&lt;90),MAX($QO$64,$QO$68),IF(AND(F21&gt;30,F21&lt;60),MAX($QO$60,$QO$64),IF(AND(F21&gt;0,F21&lt;30),MAX($QO$84,$QO$60),IF(AND(F21&gt;-30,F21&lt;0),MAX($QO$72,$QO$84),IF(AND(F21&gt;-60,F21&lt;-30),MAX($QO$76,$QO$72),IF(AND(F21&gt;-90,F21&lt;-60),MAX($QO$80,$QO$76),"-")))))))))))))))),IF(I19=2,((IF(F21=30,$QO$61,IF(F21=60,$QO$65,IF(F21=90,$QO$69,IF(F21=-30,$QO$73,IF(F21=-60,$QO$77,IF(F21=-90,$QO$81,IF(F21=0,$QO$85, (IF(AND(F21&gt;60,F21&lt;90),MAX($QO$65,$QO$69),IF(AND(F21&gt;30,F21&lt;60),MAX($QO$61,$QO$65),IF(AND(F21&gt;0,F21&lt;30),MAX($QO$85,$QO$61),IF(AND(F21&gt;-30,F21&lt;0),MAX($QO$73,$QO$85),IF(AND(F21&gt;-60,F21&lt;-30),MAX($QO$77,$QO$73),IF(AND(F21&gt;-90,F21&lt;-60),MAX($QO$81,$QO$77),"-")))))))))))))))),IF(I19=3,((IF(F21=30,$QO$62,IF(F21=60,$QO$66,IF(F21=90,$QO$70,IF(F21=-30,$QO$74,IF(F21=-60,$QO$78,IF(F21=-90,$QO$82,IF(F21=0,$QO$86,(IF(AND(F21&gt;60,F21&lt;90),MAX($QO$66,$QO$70),IF(AND(F21&gt;30,F21&lt;60),MAX($QO$62,$QO$66),IF(AND(F21&gt;0,F21&lt;30),MAX($QO$86,$QO$62),IF(AND(F21&gt;-30,F21&lt;0),MAX($QO$74,$QO$86),IF(AND(F21&gt;-60,F21&lt;-30),MAX($QO$78,$QO$74),IF(AND(F21&gt;-90,F21&lt;-60),MAX($QO$82,$QO$78),"-")))))))))))))))),IF(I19=4,((IF(F21=30,$QO$63,IF(F21=60,$QO$67,IF(F21=90,$QO$71,IF(F21=-30,$QO$75,IF(F21=-60,$QO$79,IF(F21=-90,$QO$83,IF(F21=0,$QO$87,(IF(AND(F21&gt;60,F21&lt;90),MAX($QO$67,$QO$71),IF(AND(F21&gt;30,F21&lt;60),MAX($QO$63,$QO$67),IF(AND(F21&gt;0,F21&lt;30),MAX($QO$87,$QO$63),IF(AND(F21&gt;-30,F21&lt;0),MAX($QO$75,$QO$87),IF(AND(F21&gt;-60,F21&lt;-30),MAX($QO$79,$QO$75),IF(AND(F21&gt;-90,F21&lt;-60),MAX($QO$83,$QO$79),"-")))))))))))))))),"-")))))&lt;=1,"aprovado","reprovado")))</f>
        <v>-</v>
      </c>
      <c r="M20" s="316"/>
      <c r="O20" s="159">
        <v>16</v>
      </c>
      <c r="P20" s="164" t="s">
        <v>171</v>
      </c>
      <c r="Q20" s="164" t="s">
        <v>327</v>
      </c>
      <c r="R20" s="12">
        <v>120</v>
      </c>
      <c r="S20" s="164" t="s">
        <v>299</v>
      </c>
      <c r="T20" s="162">
        <v>0</v>
      </c>
      <c r="U20" s="8" t="s">
        <v>71</v>
      </c>
      <c r="V20" s="101">
        <f>Gooseneck!$M$27</f>
        <v>-274.87</v>
      </c>
      <c r="W20" s="111" t="s">
        <v>72</v>
      </c>
      <c r="X20" s="101">
        <v>0</v>
      </c>
      <c r="Y20" s="111" t="s">
        <v>72</v>
      </c>
      <c r="Z20" s="101">
        <f>Gooseneck!$M$44</f>
        <v>-137.435</v>
      </c>
      <c r="AA20" s="111" t="s">
        <v>72</v>
      </c>
      <c r="AB20" s="101">
        <f>Gooseneck!$O$44</f>
        <v>-831.74</v>
      </c>
      <c r="AC20" s="111" t="s">
        <v>72</v>
      </c>
      <c r="AD20" s="101">
        <v>0</v>
      </c>
      <c r="AE20" s="111" t="s">
        <v>72</v>
      </c>
      <c r="AF20" s="101">
        <f>Gooseneck!$O$41</f>
        <v>-651.20000000000005</v>
      </c>
      <c r="AG20" s="165" t="s">
        <v>72</v>
      </c>
      <c r="AH20" s="166"/>
      <c r="AI20" s="159">
        <v>16</v>
      </c>
      <c r="AJ20" s="164" t="s">
        <v>171</v>
      </c>
      <c r="AK20" s="164" t="s">
        <v>327</v>
      </c>
      <c r="AL20" s="12">
        <v>120</v>
      </c>
      <c r="AM20" s="164" t="s">
        <v>299</v>
      </c>
      <c r="AN20" s="162">
        <v>0</v>
      </c>
      <c r="AO20" s="8" t="s">
        <v>71</v>
      </c>
      <c r="AP20" s="101">
        <f>'Conector@5500 psi'!$M$27</f>
        <v>-54.65</v>
      </c>
      <c r="AQ20" s="111" t="s">
        <v>72</v>
      </c>
      <c r="AR20" s="101">
        <v>0</v>
      </c>
      <c r="AS20" s="111" t="s">
        <v>72</v>
      </c>
      <c r="AT20" s="101">
        <f>'Conector@5500 psi'!$M$44</f>
        <v>-27.324999999999999</v>
      </c>
      <c r="AU20" s="111" t="s">
        <v>72</v>
      </c>
      <c r="AV20" s="101">
        <f>'Conector@5500 psi'!$O$44</f>
        <v>-742.8</v>
      </c>
      <c r="AW20" s="111" t="s">
        <v>72</v>
      </c>
      <c r="AX20" s="101">
        <v>0</v>
      </c>
      <c r="AY20" s="111" t="s">
        <v>72</v>
      </c>
      <c r="AZ20" s="101">
        <f>'Conector@5500 psi'!$O$41</f>
        <v>-653.65</v>
      </c>
      <c r="BA20" s="165" t="s">
        <v>72</v>
      </c>
      <c r="BC20" s="159">
        <v>16</v>
      </c>
      <c r="BD20" s="160">
        <f t="shared" si="259"/>
        <v>91.7</v>
      </c>
      <c r="BE20" s="161">
        <f t="shared" si="0"/>
        <v>-0.12000000000000001</v>
      </c>
      <c r="BF20" s="161">
        <f t="shared" si="1"/>
        <v>0.64000000000000012</v>
      </c>
      <c r="BG20" s="161">
        <f t="shared" si="2"/>
        <v>0.48000000000000004</v>
      </c>
      <c r="BH20" s="26">
        <f t="shared" si="3"/>
        <v>461.72160000000008</v>
      </c>
      <c r="BJ20" s="159">
        <v>16</v>
      </c>
      <c r="BK20" s="160">
        <f t="shared" si="260"/>
        <v>102.084</v>
      </c>
      <c r="BL20" s="161">
        <f t="shared" si="4"/>
        <v>-0.12</v>
      </c>
      <c r="BM20" s="161">
        <f t="shared" si="5"/>
        <v>0.64</v>
      </c>
      <c r="BN20" s="161">
        <f t="shared" si="6"/>
        <v>0.48</v>
      </c>
      <c r="BO20" s="26">
        <f t="shared" si="7"/>
        <v>385.7088</v>
      </c>
      <c r="BQ20" s="159">
        <v>16</v>
      </c>
      <c r="BR20" s="160">
        <f t="shared" si="261"/>
        <v>112.53399999999999</v>
      </c>
      <c r="BS20" s="161">
        <f t="shared" si="8"/>
        <v>-0.11999999999999998</v>
      </c>
      <c r="BT20" s="161">
        <f t="shared" si="9"/>
        <v>0.6399999999999999</v>
      </c>
      <c r="BU20" s="161">
        <f t="shared" si="10"/>
        <v>0.47999999999999993</v>
      </c>
      <c r="BV20" s="26">
        <f t="shared" si="11"/>
        <v>309.25439999999998</v>
      </c>
      <c r="BX20" s="159">
        <v>16</v>
      </c>
      <c r="BY20" s="160">
        <f t="shared" si="262"/>
        <v>81.334000000000003</v>
      </c>
      <c r="BZ20" s="161">
        <f t="shared" si="12"/>
        <v>-0.11999999999999998</v>
      </c>
      <c r="CA20" s="161">
        <f t="shared" si="13"/>
        <v>0.64</v>
      </c>
      <c r="CB20" s="161">
        <f t="shared" si="14"/>
        <v>0.47999999999999993</v>
      </c>
      <c r="CC20" s="26">
        <f t="shared" si="15"/>
        <v>535.83199999999999</v>
      </c>
      <c r="CE20" s="159">
        <v>16</v>
      </c>
      <c r="CF20" s="160">
        <f t="shared" si="263"/>
        <v>70.792000000000002</v>
      </c>
      <c r="CG20" s="161">
        <f t="shared" si="16"/>
        <v>-0.12000000000000001</v>
      </c>
      <c r="CH20" s="161">
        <f t="shared" si="17"/>
        <v>0.64000000000000012</v>
      </c>
      <c r="CI20" s="161">
        <f t="shared" si="18"/>
        <v>0.48000000000000004</v>
      </c>
      <c r="CJ20" s="26">
        <f t="shared" si="19"/>
        <v>611.11040000000014</v>
      </c>
      <c r="CL20" s="159">
        <v>16</v>
      </c>
      <c r="CM20" s="160">
        <f t="shared" si="264"/>
        <v>60.334000000000003</v>
      </c>
      <c r="CN20" s="161">
        <f t="shared" si="20"/>
        <v>-0.12</v>
      </c>
      <c r="CO20" s="161">
        <f t="shared" si="21"/>
        <v>0.6399999999999999</v>
      </c>
      <c r="CP20" s="161">
        <f t="shared" si="22"/>
        <v>0.48</v>
      </c>
      <c r="CQ20" s="26">
        <f t="shared" si="23"/>
        <v>671.69439999999997</v>
      </c>
      <c r="CS20" s="159">
        <v>16</v>
      </c>
      <c r="CT20" s="160">
        <f t="shared" si="265"/>
        <v>49.8</v>
      </c>
      <c r="CU20" s="161">
        <f t="shared" si="24"/>
        <v>-0.12</v>
      </c>
      <c r="CV20" s="161">
        <f t="shared" si="25"/>
        <v>0.6399999999999999</v>
      </c>
      <c r="CW20" s="161">
        <f t="shared" si="26"/>
        <v>0.48</v>
      </c>
      <c r="CX20" s="26">
        <f t="shared" si="27"/>
        <v>731.85759999999993</v>
      </c>
      <c r="CZ20" s="159">
        <v>16</v>
      </c>
      <c r="DA20" s="160">
        <f t="shared" si="266"/>
        <v>-67.665999999999997</v>
      </c>
      <c r="DB20" s="161">
        <f t="shared" si="28"/>
        <v>-0.12</v>
      </c>
      <c r="DC20" s="161">
        <f t="shared" si="29"/>
        <v>0.64</v>
      </c>
      <c r="DD20" s="161">
        <f t="shared" si="30"/>
        <v>0.48</v>
      </c>
      <c r="DE20" s="26">
        <f t="shared" si="31"/>
        <v>273.52959999999996</v>
      </c>
      <c r="DG20" s="159">
        <v>16</v>
      </c>
      <c r="DH20" s="160">
        <f t="shared" si="267"/>
        <v>-54.974000000000004</v>
      </c>
      <c r="DI20" s="161">
        <f t="shared" si="32"/>
        <v>-0.12000000000000001</v>
      </c>
      <c r="DJ20" s="161">
        <f t="shared" si="33"/>
        <v>0.64000000000000012</v>
      </c>
      <c r="DK20" s="161">
        <f t="shared" si="34"/>
        <v>0.48000000000000004</v>
      </c>
      <c r="DL20" s="26">
        <f t="shared" si="35"/>
        <v>209.21600000000001</v>
      </c>
      <c r="DM20" s="34"/>
      <c r="DN20" s="159">
        <v>16</v>
      </c>
      <c r="DO20" s="160">
        <f t="shared" si="268"/>
        <v>-42.107999999999997</v>
      </c>
      <c r="DP20" s="161">
        <f t="shared" si="36"/>
        <v>-0.11999999999999998</v>
      </c>
      <c r="DQ20" s="161">
        <f t="shared" si="37"/>
        <v>0.6399999999999999</v>
      </c>
      <c r="DR20" s="161">
        <f t="shared" si="38"/>
        <v>0.47999999999999993</v>
      </c>
      <c r="DS20" s="26">
        <f t="shared" si="39"/>
        <v>142.14399999999998</v>
      </c>
      <c r="DT20" s="34"/>
      <c r="DU20" s="159">
        <v>16</v>
      </c>
      <c r="DV20" s="160">
        <f t="shared" si="269"/>
        <v>-78.213999999999999</v>
      </c>
      <c r="DW20" s="161">
        <f t="shared" si="40"/>
        <v>-0.12000000000000001</v>
      </c>
      <c r="DX20" s="161">
        <f t="shared" si="41"/>
        <v>0.64</v>
      </c>
      <c r="DY20" s="161">
        <f t="shared" si="42"/>
        <v>0.48000000000000004</v>
      </c>
      <c r="DZ20" s="26">
        <f t="shared" si="43"/>
        <v>348.98400000000004</v>
      </c>
      <c r="EA20" s="34"/>
      <c r="EB20" s="159">
        <v>16</v>
      </c>
      <c r="EC20" s="160">
        <f t="shared" si="270"/>
        <v>-88.665999999999997</v>
      </c>
      <c r="ED20" s="161">
        <f t="shared" si="44"/>
        <v>-0.12</v>
      </c>
      <c r="EE20" s="161">
        <f t="shared" si="45"/>
        <v>0.64</v>
      </c>
      <c r="EF20" s="161">
        <f t="shared" si="46"/>
        <v>0.48</v>
      </c>
      <c r="EG20" s="26">
        <f t="shared" si="47"/>
        <v>454.91199999999998</v>
      </c>
      <c r="EH20" s="34"/>
      <c r="EI20" s="159">
        <v>16</v>
      </c>
      <c r="EJ20" s="160">
        <f t="shared" si="271"/>
        <v>-99.12</v>
      </c>
      <c r="EK20" s="161">
        <f t="shared" si="48"/>
        <v>-0.12000000000000001</v>
      </c>
      <c r="EL20" s="161">
        <f t="shared" si="49"/>
        <v>0.64</v>
      </c>
      <c r="EM20" s="161">
        <f t="shared" si="50"/>
        <v>0.48000000000000004</v>
      </c>
      <c r="EN20" s="26">
        <f t="shared" si="51"/>
        <v>516.35360000000003</v>
      </c>
      <c r="EP20" s="159">
        <v>16</v>
      </c>
      <c r="EQ20" s="160">
        <f t="shared" si="52"/>
        <v>-109.61600000000001</v>
      </c>
      <c r="ER20" s="161">
        <f t="shared" si="53"/>
        <v>-0.12000000000000001</v>
      </c>
      <c r="ES20" s="161">
        <f t="shared" si="54"/>
        <v>0.64</v>
      </c>
      <c r="ET20" s="161">
        <f t="shared" si="55"/>
        <v>0.48000000000000004</v>
      </c>
      <c r="EU20" s="26">
        <f t="shared" si="56"/>
        <v>577.52800000000002</v>
      </c>
      <c r="EW20" s="159">
        <v>16</v>
      </c>
      <c r="EX20" s="160">
        <f t="shared" si="57"/>
        <v>-67.665999999999997</v>
      </c>
      <c r="EY20" s="161">
        <f t="shared" si="58"/>
        <v>-0.12</v>
      </c>
      <c r="EZ20" s="161">
        <f t="shared" si="59"/>
        <v>0.64</v>
      </c>
      <c r="FA20" s="161">
        <f t="shared" si="60"/>
        <v>0.48</v>
      </c>
      <c r="FB20" s="26">
        <f t="shared" si="61"/>
        <v>-795.91039999999998</v>
      </c>
      <c r="FD20" s="159">
        <v>16</v>
      </c>
      <c r="FE20" s="160">
        <f t="shared" si="62"/>
        <v>-54.974000000000004</v>
      </c>
      <c r="FF20" s="161">
        <f t="shared" si="63"/>
        <v>-0.12000000000000001</v>
      </c>
      <c r="FG20" s="161">
        <f t="shared" si="64"/>
        <v>0.64000000000000012</v>
      </c>
      <c r="FH20" s="161">
        <f t="shared" si="65"/>
        <v>0.48000000000000004</v>
      </c>
      <c r="FI20" s="26">
        <f t="shared" si="66"/>
        <v>-844.88960000000009</v>
      </c>
      <c r="FK20" s="159">
        <v>16</v>
      </c>
      <c r="FL20" s="160">
        <f t="shared" si="67"/>
        <v>-70.179999999999993</v>
      </c>
      <c r="FM20" s="161">
        <f t="shared" si="68"/>
        <v>-0.1111111111111111</v>
      </c>
      <c r="FN20" s="161">
        <f t="shared" si="69"/>
        <v>0.88888888888888884</v>
      </c>
      <c r="FO20" s="161">
        <f t="shared" si="70"/>
        <v>0.22222222222222227</v>
      </c>
      <c r="FP20" s="26">
        <f t="shared" si="71"/>
        <v>-863.2</v>
      </c>
      <c r="FR20" s="159">
        <v>16</v>
      </c>
      <c r="FS20" s="160">
        <f t="shared" si="72"/>
        <v>-78.213999999999999</v>
      </c>
      <c r="FT20" s="161">
        <f t="shared" si="73"/>
        <v>-0.12000000000000001</v>
      </c>
      <c r="FU20" s="161">
        <f t="shared" si="74"/>
        <v>0.64</v>
      </c>
      <c r="FV20" s="161">
        <f t="shared" si="75"/>
        <v>0.48000000000000004</v>
      </c>
      <c r="FW20" s="26">
        <f t="shared" si="76"/>
        <v>-665.67679999999996</v>
      </c>
      <c r="FY20" s="159">
        <v>16</v>
      </c>
      <c r="FZ20" s="160">
        <f t="shared" si="77"/>
        <v>-88.665999999999997</v>
      </c>
      <c r="GA20" s="161">
        <f t="shared" si="78"/>
        <v>-0.12</v>
      </c>
      <c r="GB20" s="161">
        <f t="shared" si="79"/>
        <v>0.64</v>
      </c>
      <c r="GC20" s="161">
        <f t="shared" si="80"/>
        <v>0.48</v>
      </c>
      <c r="GD20" s="26">
        <f t="shared" si="81"/>
        <v>-566.41599999999994</v>
      </c>
      <c r="GF20" s="159">
        <v>16</v>
      </c>
      <c r="GG20" s="160">
        <f t="shared" si="82"/>
        <v>-99.12</v>
      </c>
      <c r="GH20" s="161">
        <f t="shared" si="83"/>
        <v>-0.12000000000000001</v>
      </c>
      <c r="GI20" s="161">
        <f t="shared" si="84"/>
        <v>0.64</v>
      </c>
      <c r="GJ20" s="161">
        <f t="shared" si="85"/>
        <v>0.48000000000000004</v>
      </c>
      <c r="GK20" s="26">
        <f t="shared" si="86"/>
        <v>-467.79359999999997</v>
      </c>
      <c r="GM20" s="159">
        <v>16</v>
      </c>
      <c r="GN20" s="160">
        <f t="shared" si="87"/>
        <v>-109.61600000000001</v>
      </c>
      <c r="GO20" s="161">
        <f t="shared" si="88"/>
        <v>-0.12000000000000001</v>
      </c>
      <c r="GP20" s="161">
        <f t="shared" si="89"/>
        <v>0.64</v>
      </c>
      <c r="GQ20" s="161">
        <f t="shared" si="90"/>
        <v>0.48000000000000004</v>
      </c>
      <c r="GR20" s="26">
        <f t="shared" si="91"/>
        <v>-368.60320000000002</v>
      </c>
      <c r="GT20" s="159">
        <v>16</v>
      </c>
      <c r="GU20" s="160">
        <v>91.7</v>
      </c>
      <c r="GV20" s="275"/>
      <c r="GW20" s="276"/>
      <c r="GX20" s="277"/>
      <c r="GY20" s="26">
        <v>-535.87</v>
      </c>
      <c r="HA20" s="159">
        <v>16</v>
      </c>
      <c r="HB20" s="160">
        <f t="shared" si="92"/>
        <v>102.084</v>
      </c>
      <c r="HC20" s="161">
        <f t="shared" si="93"/>
        <v>-0.12</v>
      </c>
      <c r="HD20" s="161">
        <f t="shared" si="94"/>
        <v>0.64</v>
      </c>
      <c r="HE20" s="161">
        <f t="shared" si="95"/>
        <v>0.48</v>
      </c>
      <c r="HF20" s="26">
        <f t="shared" si="96"/>
        <v>-611.97440000000006</v>
      </c>
      <c r="HH20" s="159">
        <v>16</v>
      </c>
      <c r="HI20" s="160">
        <f t="shared" si="97"/>
        <v>112.53399999999999</v>
      </c>
      <c r="HJ20" s="161">
        <f t="shared" si="98"/>
        <v>-0.11999999999999998</v>
      </c>
      <c r="HK20" s="161">
        <f t="shared" si="99"/>
        <v>0.6399999999999999</v>
      </c>
      <c r="HL20" s="161">
        <f t="shared" si="100"/>
        <v>0.47999999999999993</v>
      </c>
      <c r="HM20" s="26">
        <f t="shared" si="101"/>
        <v>-687.87199999999984</v>
      </c>
      <c r="HO20" s="159">
        <v>16</v>
      </c>
      <c r="HP20" s="160">
        <f t="shared" si="102"/>
        <v>81.334000000000003</v>
      </c>
      <c r="HQ20" s="161">
        <f t="shared" si="103"/>
        <v>-0.11999999999999998</v>
      </c>
      <c r="HR20" s="161">
        <f t="shared" si="104"/>
        <v>0.64</v>
      </c>
      <c r="HS20" s="161">
        <f t="shared" si="105"/>
        <v>0.47999999999999993</v>
      </c>
      <c r="HT20" s="26">
        <f t="shared" si="106"/>
        <v>-436.34559999999999</v>
      </c>
      <c r="HV20" s="159">
        <v>16</v>
      </c>
      <c r="HW20" s="160">
        <f t="shared" si="107"/>
        <v>70.792000000000002</v>
      </c>
      <c r="HX20" s="161">
        <f t="shared" si="108"/>
        <v>-0.12000000000000001</v>
      </c>
      <c r="HY20" s="161">
        <f t="shared" si="109"/>
        <v>0.64000000000000012</v>
      </c>
      <c r="HZ20" s="161">
        <f t="shared" si="110"/>
        <v>0.48000000000000004</v>
      </c>
      <c r="IA20" s="26">
        <f t="shared" si="111"/>
        <v>-336.30400000000009</v>
      </c>
      <c r="IC20" s="159">
        <v>16</v>
      </c>
      <c r="ID20" s="160">
        <v>60.33</v>
      </c>
      <c r="IE20" s="275"/>
      <c r="IF20" s="276"/>
      <c r="IG20" s="277"/>
      <c r="IH20" s="26">
        <v>-254.96</v>
      </c>
      <c r="IJ20" s="159">
        <v>16</v>
      </c>
      <c r="IK20" s="160">
        <f t="shared" si="112"/>
        <v>49.8</v>
      </c>
      <c r="IL20" s="161">
        <f t="shared" si="113"/>
        <v>-0.12</v>
      </c>
      <c r="IM20" s="161">
        <f t="shared" si="114"/>
        <v>0.6399999999999999</v>
      </c>
      <c r="IN20" s="161">
        <f t="shared" si="115"/>
        <v>0.48</v>
      </c>
      <c r="IO20" s="26">
        <f t="shared" si="116"/>
        <v>-173.79999999999998</v>
      </c>
      <c r="IQ20" s="159">
        <v>16</v>
      </c>
      <c r="IR20" s="160">
        <f t="shared" si="117"/>
        <v>123.55199999999999</v>
      </c>
      <c r="IS20" s="161">
        <f t="shared" si="118"/>
        <v>-0.12</v>
      </c>
      <c r="IT20" s="161">
        <f t="shared" si="119"/>
        <v>0.6399999999999999</v>
      </c>
      <c r="IU20" s="161">
        <f t="shared" si="120"/>
        <v>0.48</v>
      </c>
      <c r="IV20" s="26">
        <f t="shared" si="121"/>
        <v>583.8975999999999</v>
      </c>
      <c r="IX20" s="159">
        <v>16</v>
      </c>
      <c r="IY20" s="160">
        <f t="shared" si="122"/>
        <v>133.30799999999999</v>
      </c>
      <c r="IZ20" s="161">
        <f t="shared" si="123"/>
        <v>-0.12</v>
      </c>
      <c r="JA20" s="161">
        <f t="shared" si="124"/>
        <v>0.64</v>
      </c>
      <c r="JB20" s="161">
        <f t="shared" si="125"/>
        <v>0.48</v>
      </c>
      <c r="JC20" s="26">
        <f t="shared" si="126"/>
        <v>514.79359999999997</v>
      </c>
      <c r="JE20" s="159">
        <v>16</v>
      </c>
      <c r="JF20" s="160">
        <f t="shared" si="127"/>
        <v>142.95599999999999</v>
      </c>
      <c r="JG20" s="161">
        <f t="shared" si="128"/>
        <v>-0.12000000000000001</v>
      </c>
      <c r="JH20" s="161">
        <f t="shared" si="129"/>
        <v>0.64</v>
      </c>
      <c r="JI20" s="161">
        <f t="shared" si="130"/>
        <v>0.48000000000000004</v>
      </c>
      <c r="JJ20" s="26">
        <f t="shared" si="131"/>
        <v>444.34880000000004</v>
      </c>
      <c r="JL20" s="159">
        <v>16</v>
      </c>
      <c r="JM20" s="160">
        <f t="shared" si="132"/>
        <v>113.4</v>
      </c>
      <c r="JN20" s="161">
        <f t="shared" si="133"/>
        <v>-0.12</v>
      </c>
      <c r="JO20" s="161">
        <f t="shared" si="134"/>
        <v>0.64</v>
      </c>
      <c r="JP20" s="161">
        <f t="shared" si="135"/>
        <v>0.48</v>
      </c>
      <c r="JQ20" s="26">
        <f t="shared" si="136"/>
        <v>651.60320000000002</v>
      </c>
      <c r="JS20" s="159">
        <v>16</v>
      </c>
      <c r="JT20" s="160">
        <f t="shared" si="137"/>
        <v>103.428</v>
      </c>
      <c r="JU20" s="161">
        <f t="shared" si="138"/>
        <v>-0.11999999999999998</v>
      </c>
      <c r="JV20" s="161">
        <f t="shared" si="139"/>
        <v>0.6399999999999999</v>
      </c>
      <c r="JW20" s="161">
        <f t="shared" si="140"/>
        <v>0.47999999999999993</v>
      </c>
      <c r="JX20" s="26">
        <f t="shared" si="141"/>
        <v>719.14879999999982</v>
      </c>
      <c r="JZ20" s="159">
        <v>16</v>
      </c>
      <c r="KA20" s="160">
        <f t="shared" si="142"/>
        <v>93.6</v>
      </c>
      <c r="KB20" s="161">
        <f t="shared" si="143"/>
        <v>-0.12000000000000001</v>
      </c>
      <c r="KC20" s="161">
        <f t="shared" si="144"/>
        <v>0.6399999999999999</v>
      </c>
      <c r="KD20" s="161">
        <f t="shared" si="145"/>
        <v>0.48000000000000004</v>
      </c>
      <c r="KE20" s="26">
        <f t="shared" si="146"/>
        <v>783.17279999999994</v>
      </c>
      <c r="KG20" s="159">
        <v>16</v>
      </c>
      <c r="KH20" s="160">
        <f t="shared" si="147"/>
        <v>81.811999999999998</v>
      </c>
      <c r="KI20" s="161">
        <f t="shared" si="148"/>
        <v>-0.12</v>
      </c>
      <c r="KJ20" s="161">
        <f t="shared" si="149"/>
        <v>0.6399999999999999</v>
      </c>
      <c r="KK20" s="161">
        <f t="shared" si="150"/>
        <v>0.48</v>
      </c>
      <c r="KL20" s="26">
        <f t="shared" si="151"/>
        <v>783.66399999999999</v>
      </c>
      <c r="KN20" s="159">
        <v>16</v>
      </c>
      <c r="KO20" s="160">
        <f t="shared" si="152"/>
        <v>-77.867999999999995</v>
      </c>
      <c r="KP20" s="161">
        <f t="shared" si="153"/>
        <v>-0.12000000000000001</v>
      </c>
      <c r="KQ20" s="161">
        <f t="shared" si="154"/>
        <v>0.64</v>
      </c>
      <c r="KR20" s="161">
        <f t="shared" si="155"/>
        <v>0.48000000000000004</v>
      </c>
      <c r="KS20" s="26">
        <f t="shared" si="156"/>
        <v>392.99840000000006</v>
      </c>
      <c r="KU20" s="159">
        <v>16</v>
      </c>
      <c r="KV20" s="160">
        <f t="shared" si="157"/>
        <v>-55.44</v>
      </c>
      <c r="KW20" s="161">
        <f t="shared" si="158"/>
        <v>-0.11999999999999998</v>
      </c>
      <c r="KX20" s="161">
        <f t="shared" si="159"/>
        <v>0.64</v>
      </c>
      <c r="KY20" s="161">
        <f t="shared" si="160"/>
        <v>0.47999999999999993</v>
      </c>
      <c r="KZ20" s="26">
        <f t="shared" si="161"/>
        <v>338.57599999999996</v>
      </c>
      <c r="LB20" s="159">
        <v>16</v>
      </c>
      <c r="LC20" s="160">
        <f t="shared" si="162"/>
        <v>-34.019999999999996</v>
      </c>
      <c r="LD20" s="161">
        <f t="shared" si="163"/>
        <v>-0.12</v>
      </c>
      <c r="LE20" s="161">
        <f t="shared" si="164"/>
        <v>0.6399999999999999</v>
      </c>
      <c r="LF20" s="161">
        <f t="shared" si="165"/>
        <v>0.48</v>
      </c>
      <c r="LG20" s="26">
        <f t="shared" si="166"/>
        <v>280.13760000000002</v>
      </c>
      <c r="LI20" s="159">
        <v>16</v>
      </c>
      <c r="LJ20" s="160">
        <f t="shared" si="167"/>
        <v>-100.16200000000001</v>
      </c>
      <c r="LK20" s="161">
        <f t="shared" si="168"/>
        <v>-0.12000000000000001</v>
      </c>
      <c r="LL20" s="161">
        <f t="shared" si="169"/>
        <v>0.64000000000000012</v>
      </c>
      <c r="LM20" s="161">
        <f t="shared" si="170"/>
        <v>0.48000000000000004</v>
      </c>
      <c r="LN20" s="26">
        <f t="shared" si="171"/>
        <v>430.82240000000007</v>
      </c>
      <c r="LP20" s="159">
        <v>16</v>
      </c>
      <c r="LQ20" s="160">
        <f t="shared" si="172"/>
        <v>-122.52200000000001</v>
      </c>
      <c r="LR20" s="161">
        <f t="shared" si="173"/>
        <v>-0.12000000000000001</v>
      </c>
      <c r="LS20" s="161">
        <f t="shared" si="174"/>
        <v>0.64000000000000012</v>
      </c>
      <c r="LT20" s="161">
        <f t="shared" si="175"/>
        <v>0.48000000000000004</v>
      </c>
      <c r="LU20" s="26">
        <f t="shared" si="176"/>
        <v>501.26080000000002</v>
      </c>
      <c r="LW20" s="159">
        <v>16</v>
      </c>
      <c r="LX20" s="160">
        <f t="shared" si="177"/>
        <v>-132.51600000000002</v>
      </c>
      <c r="LY20" s="161">
        <f t="shared" si="178"/>
        <v>-0.12</v>
      </c>
      <c r="LZ20" s="161">
        <f t="shared" si="179"/>
        <v>0.64</v>
      </c>
      <c r="MA20" s="161">
        <f t="shared" si="180"/>
        <v>0.48</v>
      </c>
      <c r="MB20" s="26">
        <f t="shared" si="181"/>
        <v>570.61599999999999</v>
      </c>
      <c r="MD20" s="159">
        <v>16</v>
      </c>
      <c r="ME20" s="160">
        <f t="shared" si="182"/>
        <v>-142.41199999999998</v>
      </c>
      <c r="MF20" s="161">
        <f t="shared" si="183"/>
        <v>-0.11999999999999998</v>
      </c>
      <c r="MG20" s="161">
        <f t="shared" si="184"/>
        <v>0.6399999999999999</v>
      </c>
      <c r="MH20" s="161">
        <f t="shared" si="185"/>
        <v>0.47999999999999993</v>
      </c>
      <c r="MI20" s="26">
        <f t="shared" si="186"/>
        <v>639.1583999999998</v>
      </c>
      <c r="MK20" s="159">
        <v>16</v>
      </c>
      <c r="ML20" s="160">
        <f t="shared" si="187"/>
        <v>-77.867999999999995</v>
      </c>
      <c r="MM20" s="161">
        <f t="shared" si="188"/>
        <v>-0.12000000000000001</v>
      </c>
      <c r="MN20" s="161">
        <f t="shared" si="189"/>
        <v>0.64</v>
      </c>
      <c r="MO20" s="161">
        <f t="shared" si="190"/>
        <v>0.48000000000000004</v>
      </c>
      <c r="MP20" s="26">
        <f t="shared" si="191"/>
        <v>-909.86080000000004</v>
      </c>
      <c r="MR20" s="159">
        <v>16</v>
      </c>
      <c r="MS20" s="160">
        <f t="shared" si="192"/>
        <v>-55.44</v>
      </c>
      <c r="MT20" s="161">
        <f t="shared" si="193"/>
        <v>-0.11999999999999998</v>
      </c>
      <c r="MU20" s="161">
        <f t="shared" si="194"/>
        <v>0.64</v>
      </c>
      <c r="MV20" s="161">
        <f t="shared" si="195"/>
        <v>0.47999999999999993</v>
      </c>
      <c r="MW20" s="26">
        <f t="shared" si="196"/>
        <v>-1000.2991999999999</v>
      </c>
      <c r="MY20" s="159">
        <v>16</v>
      </c>
      <c r="MZ20" s="160">
        <f t="shared" si="197"/>
        <v>-34.019999999999996</v>
      </c>
      <c r="NA20" s="161">
        <f t="shared" si="198"/>
        <v>-0.12</v>
      </c>
      <c r="NB20" s="161">
        <f t="shared" si="199"/>
        <v>0.6399999999999999</v>
      </c>
      <c r="NC20" s="161">
        <f t="shared" si="200"/>
        <v>0.48</v>
      </c>
      <c r="ND20" s="26">
        <f t="shared" si="201"/>
        <v>-1089.08</v>
      </c>
      <c r="NF20" s="159">
        <v>16</v>
      </c>
      <c r="NG20" s="160">
        <f t="shared" si="202"/>
        <v>-100.16200000000001</v>
      </c>
      <c r="NH20" s="161">
        <f t="shared" si="203"/>
        <v>-0.12000000000000001</v>
      </c>
      <c r="NI20" s="161">
        <f t="shared" si="204"/>
        <v>0.64000000000000012</v>
      </c>
      <c r="NJ20" s="161">
        <f t="shared" si="205"/>
        <v>0.48000000000000004</v>
      </c>
      <c r="NK20" s="26">
        <f t="shared" si="206"/>
        <v>-828.0784000000001</v>
      </c>
      <c r="NM20" s="159">
        <v>16</v>
      </c>
      <c r="NN20" s="160">
        <f t="shared" si="207"/>
        <v>-122.52200000000001</v>
      </c>
      <c r="NO20" s="161">
        <f t="shared" si="208"/>
        <v>-0.12000000000000001</v>
      </c>
      <c r="NP20" s="161">
        <f t="shared" si="209"/>
        <v>0.64000000000000012</v>
      </c>
      <c r="NQ20" s="161">
        <f t="shared" si="210"/>
        <v>0.48000000000000004</v>
      </c>
      <c r="NR20" s="26">
        <f t="shared" si="211"/>
        <v>-729.01600000000008</v>
      </c>
      <c r="NT20" s="159">
        <v>16</v>
      </c>
      <c r="NU20" s="160">
        <f t="shared" si="212"/>
        <v>-132.51600000000002</v>
      </c>
      <c r="NV20" s="161">
        <f t="shared" si="213"/>
        <v>-0.12</v>
      </c>
      <c r="NW20" s="161">
        <f t="shared" si="214"/>
        <v>0.64</v>
      </c>
      <c r="NX20" s="161">
        <f t="shared" si="215"/>
        <v>0.48</v>
      </c>
      <c r="NY20" s="26">
        <f t="shared" si="216"/>
        <v>-625.17599999999993</v>
      </c>
      <c r="OA20" s="159">
        <v>16</v>
      </c>
      <c r="OB20" s="160">
        <f t="shared" si="217"/>
        <v>-142.41199999999998</v>
      </c>
      <c r="OC20" s="161">
        <f t="shared" si="218"/>
        <v>-0.11999999999999998</v>
      </c>
      <c r="OD20" s="161">
        <f t="shared" si="219"/>
        <v>0.6399999999999999</v>
      </c>
      <c r="OE20" s="161">
        <f t="shared" si="220"/>
        <v>0.47999999999999993</v>
      </c>
      <c r="OF20" s="26">
        <f t="shared" si="221"/>
        <v>-521.66079999999988</v>
      </c>
      <c r="OH20" s="159">
        <v>16</v>
      </c>
      <c r="OI20" s="160">
        <f t="shared" si="222"/>
        <v>123.55199999999999</v>
      </c>
      <c r="OJ20" s="161">
        <f t="shared" si="223"/>
        <v>-0.12</v>
      </c>
      <c r="OK20" s="161">
        <f t="shared" si="224"/>
        <v>0.6399999999999999</v>
      </c>
      <c r="OL20" s="161">
        <f t="shared" si="225"/>
        <v>0.48</v>
      </c>
      <c r="OM20" s="26">
        <f t="shared" si="226"/>
        <v>-641.01599999999996</v>
      </c>
      <c r="OO20" s="159">
        <v>16</v>
      </c>
      <c r="OP20" s="160">
        <f t="shared" si="227"/>
        <v>133.30799999999999</v>
      </c>
      <c r="OQ20" s="161">
        <f t="shared" si="228"/>
        <v>-0.12</v>
      </c>
      <c r="OR20" s="161">
        <f t="shared" si="229"/>
        <v>0.64</v>
      </c>
      <c r="OS20" s="161">
        <f t="shared" si="230"/>
        <v>0.48</v>
      </c>
      <c r="OT20" s="26">
        <f t="shared" si="231"/>
        <v>-742.80799999999999</v>
      </c>
      <c r="OV20" s="159">
        <v>16</v>
      </c>
      <c r="OW20" s="160">
        <f t="shared" si="232"/>
        <v>142.95599999999999</v>
      </c>
      <c r="OX20" s="161">
        <f t="shared" si="233"/>
        <v>-0.12000000000000001</v>
      </c>
      <c r="OY20" s="161">
        <f t="shared" si="234"/>
        <v>0.64</v>
      </c>
      <c r="OZ20" s="161">
        <f t="shared" si="235"/>
        <v>0.48000000000000004</v>
      </c>
      <c r="PA20" s="26">
        <f t="shared" si="236"/>
        <v>-844.68960000000004</v>
      </c>
      <c r="PC20" s="159">
        <v>16</v>
      </c>
      <c r="PD20" s="160">
        <f t="shared" si="237"/>
        <v>113.4</v>
      </c>
      <c r="PE20" s="161">
        <f t="shared" si="238"/>
        <v>-0.12</v>
      </c>
      <c r="PF20" s="161">
        <f t="shared" si="239"/>
        <v>0.64</v>
      </c>
      <c r="PG20" s="161">
        <f t="shared" si="240"/>
        <v>0.48</v>
      </c>
      <c r="PH20" s="26">
        <f t="shared" si="241"/>
        <v>-536.86559999999997</v>
      </c>
      <c r="PJ20" s="159">
        <v>16</v>
      </c>
      <c r="PK20" s="160">
        <f t="shared" si="242"/>
        <v>103.428</v>
      </c>
      <c r="PL20" s="161">
        <f t="shared" si="243"/>
        <v>-0.11999999999999998</v>
      </c>
      <c r="PM20" s="161">
        <f t="shared" si="244"/>
        <v>0.6399999999999999</v>
      </c>
      <c r="PN20" s="161">
        <f t="shared" si="245"/>
        <v>0.47999999999999993</v>
      </c>
      <c r="PO20" s="26">
        <f t="shared" si="246"/>
        <v>-435.80639999999994</v>
      </c>
      <c r="PQ20" s="159">
        <v>16</v>
      </c>
      <c r="PR20" s="160">
        <f t="shared" si="247"/>
        <v>93.6</v>
      </c>
      <c r="PS20" s="161">
        <f t="shared" si="248"/>
        <v>-0.12000000000000001</v>
      </c>
      <c r="PT20" s="161">
        <f t="shared" si="249"/>
        <v>0.6399999999999999</v>
      </c>
      <c r="PU20" s="161">
        <f t="shared" si="250"/>
        <v>0.48000000000000004</v>
      </c>
      <c r="PV20" s="26">
        <f t="shared" si="251"/>
        <v>-332.28</v>
      </c>
      <c r="PX20" s="159">
        <v>16</v>
      </c>
      <c r="PY20" s="160">
        <f t="shared" si="252"/>
        <v>81.811999999999998</v>
      </c>
      <c r="PZ20" s="161">
        <f t="shared" si="253"/>
        <v>-0.12</v>
      </c>
      <c r="QA20" s="161">
        <f t="shared" si="254"/>
        <v>0.6399999999999999</v>
      </c>
      <c r="QB20" s="161">
        <f t="shared" si="255"/>
        <v>0.48</v>
      </c>
      <c r="QC20" s="26">
        <f t="shared" si="256"/>
        <v>-230.55679999999998</v>
      </c>
      <c r="QE20" s="159">
        <v>2</v>
      </c>
      <c r="QF20" s="162">
        <v>1</v>
      </c>
      <c r="QG20" s="305" t="s">
        <v>19</v>
      </c>
      <c r="QH20" s="12">
        <v>-120</v>
      </c>
      <c r="QI20" s="161">
        <f>(($F$13-$Z$9)*($F$13-$AD$9))/(($V$9-$Z$9)*($V$9-$AD$9))</f>
        <v>0</v>
      </c>
      <c r="QJ20" s="161">
        <f>(($F$13-$V$9)*($F$13-$AD$9))/(($Z$9-$V$9)*($Z$9-$AD$9))</f>
        <v>0</v>
      </c>
      <c r="QK20" s="161">
        <f>(($F$13-$V$9)*($F$13-$Z$9))/(($AD$9-$V$9)*($AD$9-$Z$9))</f>
        <v>1</v>
      </c>
      <c r="QL20" s="92">
        <f>QI20*$X$9+QJ20*$AB$9+QK20*$AF$9</f>
        <v>480</v>
      </c>
      <c r="QM20" s="16">
        <f>$V$9</f>
        <v>353.96</v>
      </c>
      <c r="QN20" s="16">
        <f>$AF$9</f>
        <v>480</v>
      </c>
      <c r="QO20" s="167">
        <f t="shared" si="257"/>
        <v>0</v>
      </c>
      <c r="QP20" s="34"/>
      <c r="QQ20" s="159">
        <v>2</v>
      </c>
      <c r="QR20" s="162">
        <v>1</v>
      </c>
      <c r="QS20" s="305" t="s">
        <v>19</v>
      </c>
      <c r="QT20" s="12">
        <v>-120</v>
      </c>
      <c r="QU20" s="161">
        <f>(($F$13-$AT$9)*($F$13-$AX$9))/(($AP$9-$AT$9)*($AP$9-$AX$9))</f>
        <v>0</v>
      </c>
      <c r="QV20" s="161">
        <f>(($F$13-$AP$9)*($F$13-$AX$9))/(($AT$9-$AP$9)*($AT$9-$AX$9))</f>
        <v>0</v>
      </c>
      <c r="QW20" s="161">
        <f>(($F$13-$AP$9)*($F$13-$AT$9))/(($AX$9-$AP$9)*($AX$9-$AT$9))</f>
        <v>1</v>
      </c>
      <c r="QX20" s="92">
        <f>QU20*$AR$9+QV20*$AV$9+QW20*$AZ$9</f>
        <v>534.82000000000005</v>
      </c>
      <c r="QY20" s="16">
        <f>$AP$9</f>
        <v>91.09</v>
      </c>
      <c r="QZ20" s="16">
        <f>$AZ$9</f>
        <v>534.82000000000005</v>
      </c>
      <c r="RA20" s="163">
        <f t="shared" si="258"/>
        <v>0</v>
      </c>
    </row>
    <row r="21" spans="2:469" ht="15" customHeight="1">
      <c r="B21" s="292"/>
      <c r="C21" s="313"/>
      <c r="D21" s="314"/>
      <c r="E21" s="3" t="s">
        <v>324</v>
      </c>
      <c r="F21" s="169"/>
      <c r="G21" s="175" t="s">
        <v>299</v>
      </c>
      <c r="H21" s="176">
        <v>4</v>
      </c>
      <c r="I21" s="177" t="str">
        <f>I19</f>
        <v>-</v>
      </c>
      <c r="J21" s="177" t="str">
        <f>IF(ISBLANK(F21),"-",(IF(AND(F21&lt;=Input!$D$7,F21&gt;=Input!$D$10),"aprovado","reprovado")))</f>
        <v>-</v>
      </c>
      <c r="K21" s="178" t="s">
        <v>318</v>
      </c>
      <c r="L21" s="3" t="s">
        <v>318</v>
      </c>
      <c r="M21" s="317"/>
      <c r="O21" s="159">
        <v>17</v>
      </c>
      <c r="P21" s="164" t="s">
        <v>173</v>
      </c>
      <c r="Q21" s="164" t="s">
        <v>327</v>
      </c>
      <c r="R21" s="12">
        <v>180</v>
      </c>
      <c r="S21" s="164" t="s">
        <v>299</v>
      </c>
      <c r="T21" s="162">
        <v>0</v>
      </c>
      <c r="U21" s="8" t="s">
        <v>71</v>
      </c>
      <c r="V21" s="101">
        <f>Gooseneck!$M$28</f>
        <v>-210.54</v>
      </c>
      <c r="W21" s="111" t="s">
        <v>72</v>
      </c>
      <c r="X21" s="101">
        <v>0</v>
      </c>
      <c r="Y21" s="111" t="s">
        <v>72</v>
      </c>
      <c r="Z21" s="101">
        <f>Gooseneck!$M$45</f>
        <v>-105.27</v>
      </c>
      <c r="AA21" s="111" t="s">
        <v>72</v>
      </c>
      <c r="AB21" s="101">
        <f>Gooseneck!$O$45</f>
        <v>-795</v>
      </c>
      <c r="AC21" s="111" t="s">
        <v>72</v>
      </c>
      <c r="AD21" s="101">
        <v>0</v>
      </c>
      <c r="AE21" s="111" t="s">
        <v>72</v>
      </c>
      <c r="AF21" s="101">
        <f>Gooseneck!$O$42</f>
        <v>-704.4</v>
      </c>
      <c r="AG21" s="165" t="s">
        <v>72</v>
      </c>
      <c r="AH21" s="166"/>
      <c r="AI21" s="159">
        <v>17</v>
      </c>
      <c r="AJ21" s="164" t="s">
        <v>173</v>
      </c>
      <c r="AK21" s="164" t="s">
        <v>327</v>
      </c>
      <c r="AL21" s="12">
        <v>180</v>
      </c>
      <c r="AM21" s="164" t="s">
        <v>299</v>
      </c>
      <c r="AN21" s="162">
        <v>0</v>
      </c>
      <c r="AO21" s="8" t="s">
        <v>71</v>
      </c>
      <c r="AP21" s="101">
        <f>'Conector@5500 psi'!$M$28</f>
        <v>-18.22</v>
      </c>
      <c r="AQ21" s="111" t="s">
        <v>72</v>
      </c>
      <c r="AR21" s="101">
        <v>0</v>
      </c>
      <c r="AS21" s="111" t="s">
        <v>72</v>
      </c>
      <c r="AT21" s="101">
        <f>'Conector@5500 psi'!$M$45</f>
        <v>-9.11</v>
      </c>
      <c r="AU21" s="111" t="s">
        <v>72</v>
      </c>
      <c r="AV21" s="101">
        <f>'Conector@5500 psi'!$O$45</f>
        <v>-802.22</v>
      </c>
      <c r="AW21" s="111" t="s">
        <v>72</v>
      </c>
      <c r="AX21" s="101">
        <v>0</v>
      </c>
      <c r="AY21" s="111" t="s">
        <v>72</v>
      </c>
      <c r="AZ21" s="101">
        <f>'Conector@5500 psi'!$O$42</f>
        <v>-772.52</v>
      </c>
      <c r="BA21" s="165" t="s">
        <v>72</v>
      </c>
      <c r="BC21" s="159">
        <v>17</v>
      </c>
      <c r="BD21" s="160">
        <f t="shared" si="259"/>
        <v>114.625</v>
      </c>
      <c r="BE21" s="161">
        <f t="shared" si="0"/>
        <v>-0.125</v>
      </c>
      <c r="BF21" s="161">
        <f t="shared" si="1"/>
        <v>0.75</v>
      </c>
      <c r="BG21" s="161">
        <f t="shared" si="2"/>
        <v>0.375</v>
      </c>
      <c r="BH21" s="26">
        <f t="shared" si="3"/>
        <v>479.95499999999998</v>
      </c>
      <c r="BJ21" s="159">
        <v>17</v>
      </c>
      <c r="BK21" s="160">
        <f t="shared" si="260"/>
        <v>127.605</v>
      </c>
      <c r="BL21" s="161">
        <f t="shared" si="4"/>
        <v>-0.125</v>
      </c>
      <c r="BM21" s="161">
        <f t="shared" si="5"/>
        <v>0.75</v>
      </c>
      <c r="BN21" s="161">
        <f t="shared" si="6"/>
        <v>0.375</v>
      </c>
      <c r="BO21" s="26">
        <f t="shared" si="7"/>
        <v>405.65249999999997</v>
      </c>
      <c r="BQ21" s="159">
        <v>17</v>
      </c>
      <c r="BR21" s="160">
        <f t="shared" si="261"/>
        <v>140.66749999999999</v>
      </c>
      <c r="BS21" s="161">
        <f t="shared" si="8"/>
        <v>-0.125</v>
      </c>
      <c r="BT21" s="161">
        <f t="shared" si="9"/>
        <v>0.74999999999999989</v>
      </c>
      <c r="BU21" s="161">
        <f t="shared" si="10"/>
        <v>0.37499999999999994</v>
      </c>
      <c r="BV21" s="26">
        <f t="shared" si="11"/>
        <v>331.88249999999999</v>
      </c>
      <c r="BX21" s="159">
        <v>17</v>
      </c>
      <c r="BY21" s="160">
        <f t="shared" si="262"/>
        <v>101.6675</v>
      </c>
      <c r="BZ21" s="161">
        <f t="shared" si="12"/>
        <v>-0.125</v>
      </c>
      <c r="CA21" s="161">
        <f t="shared" si="13"/>
        <v>0.74999999999999989</v>
      </c>
      <c r="CB21" s="161">
        <f t="shared" si="14"/>
        <v>0.37499999999999994</v>
      </c>
      <c r="CC21" s="26">
        <f t="shared" si="15"/>
        <v>552.52874999999995</v>
      </c>
      <c r="CE21" s="159">
        <v>17</v>
      </c>
      <c r="CF21" s="160">
        <f t="shared" si="263"/>
        <v>88.49</v>
      </c>
      <c r="CG21" s="161">
        <f t="shared" si="16"/>
        <v>-0.125</v>
      </c>
      <c r="CH21" s="161">
        <f t="shared" si="17"/>
        <v>0.74999999999999989</v>
      </c>
      <c r="CI21" s="161">
        <f t="shared" si="18"/>
        <v>0.37499999999999994</v>
      </c>
      <c r="CJ21" s="26">
        <f t="shared" si="19"/>
        <v>626.14499999999987</v>
      </c>
      <c r="CL21" s="159">
        <v>17</v>
      </c>
      <c r="CM21" s="160">
        <f t="shared" si="264"/>
        <v>75.417500000000004</v>
      </c>
      <c r="CN21" s="161">
        <f t="shared" si="20"/>
        <v>-0.125</v>
      </c>
      <c r="CO21" s="161">
        <f t="shared" si="21"/>
        <v>0.74999999999999989</v>
      </c>
      <c r="CP21" s="161">
        <f t="shared" si="22"/>
        <v>0.37499999999999994</v>
      </c>
      <c r="CQ21" s="26">
        <f t="shared" si="23"/>
        <v>682.87874999999997</v>
      </c>
      <c r="CS21" s="159">
        <v>17</v>
      </c>
      <c r="CT21" s="160">
        <f t="shared" si="265"/>
        <v>62.25</v>
      </c>
      <c r="CU21" s="161">
        <f t="shared" si="24"/>
        <v>-0.125</v>
      </c>
      <c r="CV21" s="161">
        <f t="shared" si="25"/>
        <v>0.75</v>
      </c>
      <c r="CW21" s="161">
        <f t="shared" si="26"/>
        <v>0.375</v>
      </c>
      <c r="CX21" s="26">
        <f t="shared" si="27"/>
        <v>739.26375000000007</v>
      </c>
      <c r="CZ21" s="159">
        <v>17</v>
      </c>
      <c r="DA21" s="160">
        <f t="shared" si="266"/>
        <v>-84.582499999999996</v>
      </c>
      <c r="DB21" s="161">
        <f t="shared" si="28"/>
        <v>-0.125</v>
      </c>
      <c r="DC21" s="161">
        <f t="shared" si="29"/>
        <v>0.75</v>
      </c>
      <c r="DD21" s="161">
        <f t="shared" si="30"/>
        <v>0.375</v>
      </c>
      <c r="DE21" s="26">
        <f t="shared" si="31"/>
        <v>259.41750000000002</v>
      </c>
      <c r="DG21" s="159">
        <v>17</v>
      </c>
      <c r="DH21" s="160">
        <f t="shared" si="267"/>
        <v>-68.717500000000001</v>
      </c>
      <c r="DI21" s="161">
        <f t="shared" si="32"/>
        <v>-0.125</v>
      </c>
      <c r="DJ21" s="161">
        <f t="shared" si="33"/>
        <v>0.75</v>
      </c>
      <c r="DK21" s="161">
        <f t="shared" si="34"/>
        <v>0.375</v>
      </c>
      <c r="DL21" s="26">
        <f t="shared" si="35"/>
        <v>198.82499999999999</v>
      </c>
      <c r="DM21" s="34"/>
      <c r="DN21" s="159">
        <v>17</v>
      </c>
      <c r="DO21" s="160">
        <f t="shared" si="268"/>
        <v>-52.634999999999998</v>
      </c>
      <c r="DP21" s="161">
        <f t="shared" si="36"/>
        <v>-0.125</v>
      </c>
      <c r="DQ21" s="161">
        <f t="shared" si="37"/>
        <v>0.74999999999999989</v>
      </c>
      <c r="DR21" s="161">
        <f t="shared" si="38"/>
        <v>0.37499999999999994</v>
      </c>
      <c r="DS21" s="26">
        <f t="shared" si="39"/>
        <v>136.04999999999998</v>
      </c>
      <c r="DT21" s="34"/>
      <c r="DU21" s="159">
        <v>17</v>
      </c>
      <c r="DV21" s="160">
        <f t="shared" si="269"/>
        <v>-97.767499999999998</v>
      </c>
      <c r="DW21" s="161">
        <f t="shared" si="40"/>
        <v>-0.125</v>
      </c>
      <c r="DX21" s="161">
        <f t="shared" si="41"/>
        <v>0.75000000000000011</v>
      </c>
      <c r="DY21" s="161">
        <f t="shared" si="42"/>
        <v>0.37500000000000006</v>
      </c>
      <c r="DZ21" s="26">
        <f t="shared" si="43"/>
        <v>333.56625000000003</v>
      </c>
      <c r="EA21" s="34"/>
      <c r="EB21" s="159">
        <v>17</v>
      </c>
      <c r="EC21" s="160">
        <f t="shared" si="270"/>
        <v>-110.8325</v>
      </c>
      <c r="ED21" s="161">
        <f t="shared" si="44"/>
        <v>-0.125</v>
      </c>
      <c r="EE21" s="161">
        <f t="shared" si="45"/>
        <v>0.75</v>
      </c>
      <c r="EF21" s="161">
        <f t="shared" si="46"/>
        <v>0.375</v>
      </c>
      <c r="EG21" s="26">
        <f t="shared" si="47"/>
        <v>443.1</v>
      </c>
      <c r="EH21" s="34"/>
      <c r="EI21" s="159">
        <v>17</v>
      </c>
      <c r="EJ21" s="160">
        <f t="shared" si="271"/>
        <v>-123.9</v>
      </c>
      <c r="EK21" s="161">
        <f t="shared" si="48"/>
        <v>-0.125</v>
      </c>
      <c r="EL21" s="161">
        <f t="shared" si="49"/>
        <v>0.75</v>
      </c>
      <c r="EM21" s="161">
        <f t="shared" si="50"/>
        <v>0.375</v>
      </c>
      <c r="EN21" s="26">
        <f t="shared" si="51"/>
        <v>500.83875</v>
      </c>
      <c r="EP21" s="159">
        <v>17</v>
      </c>
      <c r="EQ21" s="160">
        <f t="shared" si="52"/>
        <v>-137.02000000000001</v>
      </c>
      <c r="ER21" s="161">
        <f t="shared" si="53"/>
        <v>-0.125</v>
      </c>
      <c r="ES21" s="161">
        <f t="shared" si="54"/>
        <v>0.75</v>
      </c>
      <c r="ET21" s="161">
        <f t="shared" si="55"/>
        <v>0.375</v>
      </c>
      <c r="EU21" s="26">
        <f t="shared" si="56"/>
        <v>558.40875000000005</v>
      </c>
      <c r="EW21" s="159">
        <v>17</v>
      </c>
      <c r="EX21" s="160">
        <f t="shared" si="57"/>
        <v>-84.582499999999996</v>
      </c>
      <c r="EY21" s="161">
        <f t="shared" si="58"/>
        <v>-0.125</v>
      </c>
      <c r="EZ21" s="161">
        <f t="shared" si="59"/>
        <v>0.75</v>
      </c>
      <c r="FA21" s="161">
        <f t="shared" si="60"/>
        <v>0.375</v>
      </c>
      <c r="FB21" s="26">
        <f t="shared" si="61"/>
        <v>-820.61999999999989</v>
      </c>
      <c r="FD21" s="159">
        <v>17</v>
      </c>
      <c r="FE21" s="160">
        <f t="shared" si="62"/>
        <v>-68.717500000000001</v>
      </c>
      <c r="FF21" s="161">
        <f t="shared" si="63"/>
        <v>-0.125</v>
      </c>
      <c r="FG21" s="161">
        <f t="shared" si="64"/>
        <v>0.75</v>
      </c>
      <c r="FH21" s="161">
        <f t="shared" si="65"/>
        <v>0.375</v>
      </c>
      <c r="FI21" s="26">
        <f t="shared" si="66"/>
        <v>-868.00500000000011</v>
      </c>
      <c r="FK21" s="159">
        <v>17</v>
      </c>
      <c r="FL21" s="160">
        <f t="shared" si="67"/>
        <v>-105.27</v>
      </c>
      <c r="FM21" s="161">
        <f t="shared" si="68"/>
        <v>0</v>
      </c>
      <c r="FN21" s="161">
        <f t="shared" si="69"/>
        <v>1</v>
      </c>
      <c r="FO21" s="161">
        <f t="shared" si="70"/>
        <v>0</v>
      </c>
      <c r="FP21" s="26">
        <f t="shared" si="71"/>
        <v>-795</v>
      </c>
      <c r="FR21" s="159">
        <v>17</v>
      </c>
      <c r="FS21" s="160">
        <f t="shared" si="72"/>
        <v>-97.767499999999998</v>
      </c>
      <c r="FT21" s="161">
        <f t="shared" si="73"/>
        <v>-0.125</v>
      </c>
      <c r="FU21" s="161">
        <f t="shared" si="74"/>
        <v>0.75000000000000011</v>
      </c>
      <c r="FV21" s="161">
        <f t="shared" si="75"/>
        <v>0.37500000000000006</v>
      </c>
      <c r="FW21" s="26">
        <f t="shared" si="76"/>
        <v>-687.27750000000015</v>
      </c>
      <c r="FY21" s="159">
        <v>17</v>
      </c>
      <c r="FZ21" s="160">
        <f t="shared" si="77"/>
        <v>-110.8325</v>
      </c>
      <c r="GA21" s="161">
        <f t="shared" si="78"/>
        <v>-0.125</v>
      </c>
      <c r="GB21" s="161">
        <f t="shared" si="79"/>
        <v>0.75</v>
      </c>
      <c r="GC21" s="161">
        <f t="shared" si="80"/>
        <v>0.375</v>
      </c>
      <c r="GD21" s="26">
        <f t="shared" si="81"/>
        <v>-590.37750000000005</v>
      </c>
      <c r="GF21" s="159">
        <v>17</v>
      </c>
      <c r="GG21" s="160">
        <f t="shared" si="82"/>
        <v>-123.9</v>
      </c>
      <c r="GH21" s="161">
        <f t="shared" si="83"/>
        <v>-0.125</v>
      </c>
      <c r="GI21" s="161">
        <f t="shared" si="84"/>
        <v>0.75</v>
      </c>
      <c r="GJ21" s="161">
        <f t="shared" si="85"/>
        <v>0.375</v>
      </c>
      <c r="GK21" s="26">
        <f t="shared" si="86"/>
        <v>-493.94624999999996</v>
      </c>
      <c r="GM21" s="159">
        <v>17</v>
      </c>
      <c r="GN21" s="160">
        <f t="shared" si="87"/>
        <v>-137.02000000000001</v>
      </c>
      <c r="GO21" s="161">
        <f t="shared" si="88"/>
        <v>-0.125</v>
      </c>
      <c r="GP21" s="161">
        <f t="shared" si="89"/>
        <v>0.75</v>
      </c>
      <c r="GQ21" s="161">
        <f t="shared" si="90"/>
        <v>0.375</v>
      </c>
      <c r="GR21" s="26">
        <f t="shared" si="91"/>
        <v>-396.91125</v>
      </c>
      <c r="GT21" s="159">
        <v>17</v>
      </c>
      <c r="GU21" s="160">
        <v>114.63</v>
      </c>
      <c r="GV21" s="275"/>
      <c r="GW21" s="276"/>
      <c r="GX21" s="277"/>
      <c r="GY21" s="26">
        <v>-515.88</v>
      </c>
      <c r="HA21" s="281">
        <v>20</v>
      </c>
      <c r="HB21" s="283">
        <v>510.29</v>
      </c>
      <c r="HC21" s="285">
        <v>1</v>
      </c>
      <c r="HD21" s="285">
        <v>0</v>
      </c>
      <c r="HE21" s="285">
        <v>0</v>
      </c>
      <c r="HF21" s="287">
        <v>0</v>
      </c>
      <c r="HH21" s="159">
        <v>17</v>
      </c>
      <c r="HI21" s="160">
        <f t="shared" si="97"/>
        <v>140.66749999999999</v>
      </c>
      <c r="HJ21" s="161">
        <f t="shared" si="98"/>
        <v>-0.125</v>
      </c>
      <c r="HK21" s="161">
        <f t="shared" si="99"/>
        <v>0.74999999999999989</v>
      </c>
      <c r="HL21" s="161">
        <f t="shared" si="100"/>
        <v>0.37499999999999994</v>
      </c>
      <c r="HM21" s="26">
        <f t="shared" si="101"/>
        <v>-674.02499999999986</v>
      </c>
      <c r="HO21" s="159">
        <v>17</v>
      </c>
      <c r="HP21" s="160">
        <f t="shared" si="102"/>
        <v>101.6675</v>
      </c>
      <c r="HQ21" s="161">
        <f t="shared" si="103"/>
        <v>-0.125</v>
      </c>
      <c r="HR21" s="161">
        <f t="shared" si="104"/>
        <v>0.74999999999999989</v>
      </c>
      <c r="HS21" s="161">
        <f t="shared" si="105"/>
        <v>0.37499999999999994</v>
      </c>
      <c r="HT21" s="26">
        <f t="shared" si="106"/>
        <v>-418.53</v>
      </c>
      <c r="HV21" s="159">
        <v>17</v>
      </c>
      <c r="HW21" s="160">
        <f t="shared" si="107"/>
        <v>88.49</v>
      </c>
      <c r="HX21" s="161">
        <f t="shared" si="108"/>
        <v>-0.125</v>
      </c>
      <c r="HY21" s="161">
        <f t="shared" si="109"/>
        <v>0.74999999999999989</v>
      </c>
      <c r="HZ21" s="161">
        <f t="shared" si="110"/>
        <v>0.37499999999999994</v>
      </c>
      <c r="IA21" s="26">
        <f t="shared" si="111"/>
        <v>-320.71499999999992</v>
      </c>
      <c r="IC21" s="159">
        <v>17</v>
      </c>
      <c r="ID21" s="160">
        <v>75.42</v>
      </c>
      <c r="IE21" s="275"/>
      <c r="IF21" s="276"/>
      <c r="IG21" s="277"/>
      <c r="IH21" s="26">
        <v>-244.53</v>
      </c>
      <c r="IJ21" s="159">
        <v>17</v>
      </c>
      <c r="IK21" s="160">
        <f t="shared" si="112"/>
        <v>62.25</v>
      </c>
      <c r="IL21" s="161">
        <f t="shared" si="113"/>
        <v>-0.125</v>
      </c>
      <c r="IM21" s="161">
        <f t="shared" si="114"/>
        <v>0.75</v>
      </c>
      <c r="IN21" s="161">
        <f t="shared" si="115"/>
        <v>0.375</v>
      </c>
      <c r="IO21" s="26">
        <f t="shared" si="116"/>
        <v>-168.62625</v>
      </c>
      <c r="IQ21" s="159">
        <v>17</v>
      </c>
      <c r="IR21" s="160">
        <f t="shared" si="117"/>
        <v>154.44</v>
      </c>
      <c r="IS21" s="161">
        <f t="shared" si="118"/>
        <v>-0.125</v>
      </c>
      <c r="IT21" s="161">
        <f t="shared" si="119"/>
        <v>0.75</v>
      </c>
      <c r="IU21" s="161">
        <f t="shared" si="120"/>
        <v>0.375</v>
      </c>
      <c r="IV21" s="26">
        <f t="shared" si="121"/>
        <v>603.45749999999998</v>
      </c>
      <c r="IX21" s="159">
        <v>17</v>
      </c>
      <c r="IY21" s="160">
        <f t="shared" si="122"/>
        <v>166.63499999999999</v>
      </c>
      <c r="IZ21" s="161">
        <f t="shared" si="123"/>
        <v>-0.125</v>
      </c>
      <c r="JA21" s="161">
        <f t="shared" si="124"/>
        <v>0.75</v>
      </c>
      <c r="JB21" s="161">
        <f t="shared" si="125"/>
        <v>0.375</v>
      </c>
      <c r="JC21" s="26">
        <f t="shared" si="126"/>
        <v>535.53749999999991</v>
      </c>
      <c r="JE21" s="159">
        <v>17</v>
      </c>
      <c r="JF21" s="160">
        <f t="shared" si="127"/>
        <v>178.69499999999999</v>
      </c>
      <c r="JG21" s="161">
        <f t="shared" si="128"/>
        <v>-0.125</v>
      </c>
      <c r="JH21" s="161">
        <f t="shared" si="129"/>
        <v>0.75000000000000011</v>
      </c>
      <c r="JI21" s="161">
        <f t="shared" si="130"/>
        <v>0.37500000000000006</v>
      </c>
      <c r="JJ21" s="26">
        <f t="shared" si="131"/>
        <v>466.62000000000006</v>
      </c>
      <c r="JL21" s="159">
        <v>17</v>
      </c>
      <c r="JM21" s="160">
        <f t="shared" si="132"/>
        <v>141.75</v>
      </c>
      <c r="JN21" s="161">
        <f t="shared" si="133"/>
        <v>-0.125</v>
      </c>
      <c r="JO21" s="161">
        <f t="shared" si="134"/>
        <v>0.75</v>
      </c>
      <c r="JP21" s="161">
        <f t="shared" si="135"/>
        <v>0.375</v>
      </c>
      <c r="JQ21" s="26">
        <f t="shared" si="136"/>
        <v>670.44749999999999</v>
      </c>
      <c r="JS21" s="159">
        <v>17</v>
      </c>
      <c r="JT21" s="160">
        <f t="shared" si="137"/>
        <v>129.285</v>
      </c>
      <c r="JU21" s="161">
        <f t="shared" si="138"/>
        <v>-0.125</v>
      </c>
      <c r="JV21" s="161">
        <f t="shared" si="139"/>
        <v>0.75</v>
      </c>
      <c r="JW21" s="161">
        <f t="shared" si="140"/>
        <v>0.375</v>
      </c>
      <c r="JX21" s="26">
        <f t="shared" si="141"/>
        <v>736.91249999999991</v>
      </c>
      <c r="JZ21" s="159">
        <v>17</v>
      </c>
      <c r="KA21" s="160">
        <f t="shared" si="142"/>
        <v>117</v>
      </c>
      <c r="KB21" s="161">
        <f t="shared" si="143"/>
        <v>-0.125</v>
      </c>
      <c r="KC21" s="161">
        <f t="shared" si="144"/>
        <v>0.75</v>
      </c>
      <c r="KD21" s="161">
        <f t="shared" si="145"/>
        <v>0.375</v>
      </c>
      <c r="KE21" s="26">
        <f t="shared" si="146"/>
        <v>799.16624999999999</v>
      </c>
      <c r="KG21" s="159">
        <v>17</v>
      </c>
      <c r="KH21" s="160">
        <f t="shared" si="147"/>
        <v>102.265</v>
      </c>
      <c r="KI21" s="161">
        <f t="shared" si="148"/>
        <v>-0.125</v>
      </c>
      <c r="KJ21" s="161">
        <f t="shared" si="149"/>
        <v>0.75</v>
      </c>
      <c r="KK21" s="161">
        <f t="shared" si="150"/>
        <v>0.375</v>
      </c>
      <c r="KL21" s="26">
        <f t="shared" si="151"/>
        <v>787.23749999999995</v>
      </c>
      <c r="KN21" s="159">
        <v>17</v>
      </c>
      <c r="KO21" s="160">
        <f t="shared" si="152"/>
        <v>-97.334999999999994</v>
      </c>
      <c r="KP21" s="161">
        <f t="shared" si="153"/>
        <v>-0.125</v>
      </c>
      <c r="KQ21" s="161">
        <f t="shared" si="154"/>
        <v>0.75</v>
      </c>
      <c r="KR21" s="161">
        <f t="shared" si="155"/>
        <v>0.375</v>
      </c>
      <c r="KS21" s="26">
        <f t="shared" si="156"/>
        <v>379.7475</v>
      </c>
      <c r="KU21" s="159">
        <v>17</v>
      </c>
      <c r="KV21" s="160">
        <f t="shared" si="157"/>
        <v>-69.3</v>
      </c>
      <c r="KW21" s="161">
        <f t="shared" si="158"/>
        <v>-0.125</v>
      </c>
      <c r="KX21" s="161">
        <f t="shared" si="159"/>
        <v>0.74999999999999989</v>
      </c>
      <c r="KY21" s="161">
        <f t="shared" si="160"/>
        <v>0.37499999999999994</v>
      </c>
      <c r="KZ21" s="26">
        <f t="shared" si="161"/>
        <v>329.03249999999991</v>
      </c>
      <c r="LB21" s="159">
        <v>17</v>
      </c>
      <c r="LC21" s="160">
        <f t="shared" si="162"/>
        <v>-42.524999999999999</v>
      </c>
      <c r="LD21" s="161">
        <f t="shared" si="163"/>
        <v>-0.125</v>
      </c>
      <c r="LE21" s="161">
        <f t="shared" si="164"/>
        <v>0.74999999999999989</v>
      </c>
      <c r="LF21" s="161">
        <f t="shared" si="165"/>
        <v>0.37499999999999994</v>
      </c>
      <c r="LG21" s="26">
        <f t="shared" si="166"/>
        <v>274.18499999999995</v>
      </c>
      <c r="LI21" s="159">
        <v>17</v>
      </c>
      <c r="LJ21" s="160">
        <f t="shared" si="167"/>
        <v>-125.2025</v>
      </c>
      <c r="LK21" s="161">
        <f t="shared" si="168"/>
        <v>-0.125</v>
      </c>
      <c r="LL21" s="161">
        <f t="shared" si="169"/>
        <v>0.75000000000000011</v>
      </c>
      <c r="LM21" s="161">
        <f t="shared" si="170"/>
        <v>0.37500000000000006</v>
      </c>
      <c r="LN21" s="26">
        <f t="shared" si="171"/>
        <v>411.72000000000008</v>
      </c>
      <c r="LP21" s="159">
        <v>17</v>
      </c>
      <c r="LQ21" s="160">
        <f t="shared" si="172"/>
        <v>-153.1525</v>
      </c>
      <c r="LR21" s="161">
        <f t="shared" si="173"/>
        <v>-0.125</v>
      </c>
      <c r="LS21" s="161">
        <f t="shared" si="174"/>
        <v>0.75</v>
      </c>
      <c r="LT21" s="161">
        <f t="shared" si="175"/>
        <v>0.375</v>
      </c>
      <c r="LU21" s="26">
        <f t="shared" si="176"/>
        <v>481.57499999999999</v>
      </c>
      <c r="LW21" s="159">
        <v>17</v>
      </c>
      <c r="LX21" s="160">
        <f t="shared" si="177"/>
        <v>-165.64500000000001</v>
      </c>
      <c r="LY21" s="161">
        <f t="shared" si="178"/>
        <v>-0.125</v>
      </c>
      <c r="LZ21" s="161">
        <f t="shared" si="179"/>
        <v>0.75</v>
      </c>
      <c r="MA21" s="161">
        <f t="shared" si="180"/>
        <v>0.375</v>
      </c>
      <c r="MB21" s="26">
        <f t="shared" si="181"/>
        <v>550.07624999999996</v>
      </c>
      <c r="MD21" s="159">
        <v>17</v>
      </c>
      <c r="ME21" s="160">
        <f t="shared" si="182"/>
        <v>-178.01499999999999</v>
      </c>
      <c r="MF21" s="161">
        <f t="shared" si="183"/>
        <v>-0.125</v>
      </c>
      <c r="MG21" s="161">
        <f t="shared" si="184"/>
        <v>0.75</v>
      </c>
      <c r="MH21" s="161">
        <f t="shared" si="185"/>
        <v>0.375</v>
      </c>
      <c r="MI21" s="26">
        <f t="shared" si="186"/>
        <v>617.89499999999998</v>
      </c>
      <c r="MK21" s="159">
        <v>17</v>
      </c>
      <c r="ML21" s="160">
        <f t="shared" si="187"/>
        <v>-97.334999999999994</v>
      </c>
      <c r="MM21" s="161">
        <f t="shared" si="188"/>
        <v>-0.125</v>
      </c>
      <c r="MN21" s="161">
        <f t="shared" si="189"/>
        <v>0.75</v>
      </c>
      <c r="MO21" s="161">
        <f t="shared" si="190"/>
        <v>0.375</v>
      </c>
      <c r="MP21" s="26">
        <f t="shared" si="191"/>
        <v>-930.58875</v>
      </c>
      <c r="MR21" s="159">
        <v>17</v>
      </c>
      <c r="MS21" s="160">
        <f t="shared" si="192"/>
        <v>-69.3</v>
      </c>
      <c r="MT21" s="161">
        <f t="shared" si="193"/>
        <v>-0.125</v>
      </c>
      <c r="MU21" s="161">
        <f t="shared" si="194"/>
        <v>0.74999999999999989</v>
      </c>
      <c r="MV21" s="161">
        <f t="shared" si="195"/>
        <v>0.37499999999999994</v>
      </c>
      <c r="MW21" s="26">
        <f t="shared" si="196"/>
        <v>-1017.3187499999998</v>
      </c>
      <c r="MY21" s="159">
        <v>17</v>
      </c>
      <c r="MZ21" s="160">
        <f t="shared" si="197"/>
        <v>-42.524999999999999</v>
      </c>
      <c r="NA21" s="161">
        <f t="shared" si="198"/>
        <v>-0.125</v>
      </c>
      <c r="NB21" s="161">
        <f t="shared" si="199"/>
        <v>0.74999999999999989</v>
      </c>
      <c r="NC21" s="161">
        <f t="shared" si="200"/>
        <v>0.37499999999999994</v>
      </c>
      <c r="ND21" s="26">
        <f t="shared" si="201"/>
        <v>-1102.0312499999998</v>
      </c>
      <c r="NF21" s="159">
        <v>17</v>
      </c>
      <c r="NG21" s="160">
        <f t="shared" si="202"/>
        <v>-125.2025</v>
      </c>
      <c r="NH21" s="161">
        <f t="shared" si="203"/>
        <v>-0.125</v>
      </c>
      <c r="NI21" s="161">
        <f t="shared" si="204"/>
        <v>0.75000000000000011</v>
      </c>
      <c r="NJ21" s="161">
        <f t="shared" si="205"/>
        <v>0.37500000000000006</v>
      </c>
      <c r="NK21" s="26">
        <f t="shared" si="206"/>
        <v>-854.96625000000017</v>
      </c>
      <c r="NM21" s="159">
        <v>17</v>
      </c>
      <c r="NN21" s="160">
        <f t="shared" si="207"/>
        <v>-153.1525</v>
      </c>
      <c r="NO21" s="161">
        <f t="shared" si="208"/>
        <v>-0.125</v>
      </c>
      <c r="NP21" s="161">
        <f t="shared" si="209"/>
        <v>0.75</v>
      </c>
      <c r="NQ21" s="161">
        <f t="shared" si="210"/>
        <v>0.375</v>
      </c>
      <c r="NR21" s="26">
        <f t="shared" si="211"/>
        <v>-757.86374999999998</v>
      </c>
      <c r="NT21" s="159">
        <v>17</v>
      </c>
      <c r="NU21" s="160">
        <f t="shared" si="212"/>
        <v>-165.64500000000001</v>
      </c>
      <c r="NV21" s="161">
        <f t="shared" si="213"/>
        <v>-0.125</v>
      </c>
      <c r="NW21" s="161">
        <f t="shared" si="214"/>
        <v>0.75</v>
      </c>
      <c r="NX21" s="161">
        <f t="shared" si="215"/>
        <v>0.375</v>
      </c>
      <c r="NY21" s="26">
        <f t="shared" si="216"/>
        <v>-656.25374999999997</v>
      </c>
      <c r="OA21" s="159">
        <v>17</v>
      </c>
      <c r="OB21" s="160">
        <f t="shared" si="217"/>
        <v>-178.01499999999999</v>
      </c>
      <c r="OC21" s="161">
        <f t="shared" si="218"/>
        <v>-0.125</v>
      </c>
      <c r="OD21" s="161">
        <f t="shared" si="219"/>
        <v>0.75</v>
      </c>
      <c r="OE21" s="161">
        <f t="shared" si="220"/>
        <v>0.375</v>
      </c>
      <c r="OF21" s="26">
        <f t="shared" si="221"/>
        <v>-554.79750000000001</v>
      </c>
      <c r="OH21" s="159">
        <v>17</v>
      </c>
      <c r="OI21" s="160">
        <f t="shared" si="222"/>
        <v>154.44</v>
      </c>
      <c r="OJ21" s="161">
        <f t="shared" si="223"/>
        <v>-0.125</v>
      </c>
      <c r="OK21" s="161">
        <f t="shared" si="224"/>
        <v>0.75</v>
      </c>
      <c r="OL21" s="161">
        <f t="shared" si="225"/>
        <v>0.375</v>
      </c>
      <c r="OM21" s="26">
        <f t="shared" si="226"/>
        <v>-615.53625000000011</v>
      </c>
      <c r="OO21" s="159">
        <v>17</v>
      </c>
      <c r="OP21" s="160">
        <f t="shared" si="227"/>
        <v>166.63499999999999</v>
      </c>
      <c r="OQ21" s="161">
        <f t="shared" si="228"/>
        <v>-0.125</v>
      </c>
      <c r="OR21" s="161">
        <f t="shared" si="229"/>
        <v>0.75</v>
      </c>
      <c r="OS21" s="161">
        <f t="shared" si="230"/>
        <v>0.375</v>
      </c>
      <c r="OT21" s="26">
        <f t="shared" si="231"/>
        <v>-715.57124999999996</v>
      </c>
      <c r="OV21" s="159">
        <v>17</v>
      </c>
      <c r="OW21" s="160">
        <f t="shared" si="232"/>
        <v>178.69499999999999</v>
      </c>
      <c r="OX21" s="161">
        <f t="shared" si="233"/>
        <v>-0.125</v>
      </c>
      <c r="OY21" s="161">
        <f t="shared" si="234"/>
        <v>0.75000000000000011</v>
      </c>
      <c r="OZ21" s="161">
        <f t="shared" si="235"/>
        <v>0.37500000000000006</v>
      </c>
      <c r="PA21" s="26">
        <f t="shared" si="236"/>
        <v>-815.63625000000013</v>
      </c>
      <c r="PC21" s="159">
        <v>17</v>
      </c>
      <c r="PD21" s="160">
        <f t="shared" si="237"/>
        <v>141.75</v>
      </c>
      <c r="PE21" s="161">
        <f t="shared" si="238"/>
        <v>-0.125</v>
      </c>
      <c r="PF21" s="161">
        <f t="shared" si="239"/>
        <v>0.75</v>
      </c>
      <c r="PG21" s="161">
        <f t="shared" si="240"/>
        <v>0.375</v>
      </c>
      <c r="PH21" s="26">
        <f t="shared" si="241"/>
        <v>-513.70125000000007</v>
      </c>
      <c r="PJ21" s="159">
        <v>17</v>
      </c>
      <c r="PK21" s="160">
        <f t="shared" si="242"/>
        <v>129.285</v>
      </c>
      <c r="PL21" s="161">
        <f t="shared" si="243"/>
        <v>-0.125</v>
      </c>
      <c r="PM21" s="161">
        <f t="shared" si="244"/>
        <v>0.75</v>
      </c>
      <c r="PN21" s="161">
        <f t="shared" si="245"/>
        <v>0.375</v>
      </c>
      <c r="PO21" s="26">
        <f t="shared" si="246"/>
        <v>-414.25874999999996</v>
      </c>
      <c r="PQ21" s="159">
        <v>17</v>
      </c>
      <c r="PR21" s="160">
        <f t="shared" si="247"/>
        <v>117</v>
      </c>
      <c r="PS21" s="161">
        <f t="shared" si="248"/>
        <v>-0.125</v>
      </c>
      <c r="PT21" s="161">
        <f t="shared" si="249"/>
        <v>0.75</v>
      </c>
      <c r="PU21" s="161">
        <f t="shared" si="250"/>
        <v>0.375</v>
      </c>
      <c r="PV21" s="26">
        <f t="shared" si="251"/>
        <v>-313.01625000000001</v>
      </c>
      <c r="PX21" s="159">
        <v>17</v>
      </c>
      <c r="PY21" s="160">
        <f t="shared" si="252"/>
        <v>102.265</v>
      </c>
      <c r="PZ21" s="161">
        <f t="shared" si="253"/>
        <v>-0.125</v>
      </c>
      <c r="QA21" s="161">
        <f t="shared" si="254"/>
        <v>0.75</v>
      </c>
      <c r="QB21" s="161">
        <f t="shared" si="255"/>
        <v>0.375</v>
      </c>
      <c r="QC21" s="26">
        <f t="shared" si="256"/>
        <v>-213.66</v>
      </c>
      <c r="QE21" s="159">
        <v>2</v>
      </c>
      <c r="QF21" s="162">
        <v>2</v>
      </c>
      <c r="QG21" s="305"/>
      <c r="QH21" s="12">
        <v>-120</v>
      </c>
      <c r="QI21" s="161">
        <f>(($F$13-$Z$16)*($F$13-$AD$16))/(($V$16-$Z$16)*($V$16-$AD$16))</f>
        <v>0</v>
      </c>
      <c r="QJ21" s="161">
        <f>(($F$13-$V$16)*($F$13-$AD$16))/(($Z$16-$V$16)*($Z$16-$AD$16))</f>
        <v>0</v>
      </c>
      <c r="QK21" s="161">
        <f>(($F$13-$V$16)*($F$13-$Z$16))/(($AD$16-$V$16)*($AD$16-$Z$16))</f>
        <v>1</v>
      </c>
      <c r="QL21" s="92">
        <f>QI21*$X$16+QJ21*$AB$16+QK21*$AF$16</f>
        <v>480</v>
      </c>
      <c r="QM21" s="16">
        <f>$V$16</f>
        <v>-443.33</v>
      </c>
      <c r="QN21" s="16">
        <f>$AF$16</f>
        <v>480</v>
      </c>
      <c r="QO21" s="167">
        <f t="shared" si="257"/>
        <v>0</v>
      </c>
      <c r="QP21" s="34"/>
      <c r="QQ21" s="159">
        <v>2</v>
      </c>
      <c r="QR21" s="162">
        <v>2</v>
      </c>
      <c r="QS21" s="305"/>
      <c r="QT21" s="12">
        <v>-120</v>
      </c>
      <c r="QU21" s="161">
        <f>(($F$13-$AT$16)*($F$13-$AX$16))/(($AP$16-$AT$16)*($AP$16-$AX$16))</f>
        <v>0</v>
      </c>
      <c r="QV21" s="161">
        <f>(($F$13-$AP$16)*($F$13-$AX$16))/(($AT$16-$AP$16)*($AT$16-$AX$16))</f>
        <v>0</v>
      </c>
      <c r="QW21" s="161">
        <f>(($F$13-$AP$16)*($F$13-$AT$16))/(($AX$16-$AP$16)*($AX$16-$AT$16))</f>
        <v>1</v>
      </c>
      <c r="QX21" s="92">
        <f>QU21*$AR$16+QV21*$AV$16+QW21*$AZ$16</f>
        <v>534.82000000000005</v>
      </c>
      <c r="QY21" s="16">
        <f>$AP$16</f>
        <v>-163.95</v>
      </c>
      <c r="QZ21" s="16">
        <f>$AZ$16</f>
        <v>534.82000000000005</v>
      </c>
      <c r="RA21" s="163">
        <f t="shared" si="258"/>
        <v>0</v>
      </c>
    </row>
    <row r="22" spans="2:469" ht="15" customHeight="1">
      <c r="B22" s="292"/>
      <c r="C22" s="313"/>
      <c r="D22" s="312" t="s">
        <v>325</v>
      </c>
      <c r="E22" s="3" t="s">
        <v>322</v>
      </c>
      <c r="F22" s="169"/>
      <c r="G22" s="175" t="s">
        <v>72</v>
      </c>
      <c r="H22" s="176">
        <v>5</v>
      </c>
      <c r="I22" s="177" t="str">
        <f xml:space="preserve"> IF(AND(F22&gt;0,F23&gt;0),1,(IF(AND(F22&lt;0,F23&gt;0),2,(IF(AND(F22&lt;0,F23&lt;0),3,(IF(AND(F22&gt;0,F23&lt;0),4,"-")))))))</f>
        <v>-</v>
      </c>
      <c r="J22" s="178" t="s">
        <v>318</v>
      </c>
      <c r="K22" s="177" t="str">
        <f>IF(OR(ISBLANK(F22),I22="-"),"-",(IF(OR(I22=1,I22=4), (IF(F22&lt;=(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,(IF(F22&g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)))</f>
        <v>-</v>
      </c>
      <c r="L22" s="179" t="str">
        <f>IF(OR(ISBLANK(F22),I22="-"),"-",(IF(OR(I22=1,I22=4), (IF(F22&lt;=(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,(IF(F22&g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)))</f>
        <v>-</v>
      </c>
      <c r="M22" s="315" t="str">
        <f>IF(OR(ISBLANK(F22),ISBLANK(F23),ISBLANK(F24)),"-", (IF(OR(J22="reprovado", K22="reprovado", L22="reprovado",J23="reprovado", K23="reprovado", L23="reprovado",J24="reprovado",K24="reprovado", L24="reprovado"),"reprovado","aprovado")))</f>
        <v>-</v>
      </c>
      <c r="O22" s="159">
        <v>18</v>
      </c>
      <c r="P22" s="164" t="s">
        <v>189</v>
      </c>
      <c r="Q22" s="164" t="s">
        <v>327</v>
      </c>
      <c r="R22" s="12">
        <v>-60</v>
      </c>
      <c r="S22" s="164" t="s">
        <v>299</v>
      </c>
      <c r="T22" s="162">
        <v>0</v>
      </c>
      <c r="U22" s="8" t="s">
        <v>71</v>
      </c>
      <c r="V22" s="101">
        <f>Gooseneck!$M$38</f>
        <v>-391.07</v>
      </c>
      <c r="W22" s="111" t="s">
        <v>72</v>
      </c>
      <c r="X22" s="101">
        <v>0</v>
      </c>
      <c r="Y22" s="111" t="s">
        <v>72</v>
      </c>
      <c r="Z22" s="101">
        <f>Gooseneck!$M$53</f>
        <v>-195.535</v>
      </c>
      <c r="AA22" s="111" t="s">
        <v>72</v>
      </c>
      <c r="AB22" s="101">
        <f>Gooseneck!$O$53</f>
        <v>-668.87</v>
      </c>
      <c r="AC22" s="111" t="s">
        <v>72</v>
      </c>
      <c r="AD22" s="101">
        <v>0</v>
      </c>
      <c r="AE22" s="111" t="s">
        <v>72</v>
      </c>
      <c r="AF22" s="101">
        <f>Gooseneck!$O$52</f>
        <v>-495</v>
      </c>
      <c r="AG22" s="165" t="s">
        <v>72</v>
      </c>
      <c r="AH22" s="166"/>
      <c r="AI22" s="159">
        <v>18</v>
      </c>
      <c r="AJ22" s="164" t="s">
        <v>189</v>
      </c>
      <c r="AK22" s="164" t="s">
        <v>327</v>
      </c>
      <c r="AL22" s="12">
        <v>-60</v>
      </c>
      <c r="AM22" s="164" t="s">
        <v>299</v>
      </c>
      <c r="AN22" s="162">
        <v>0</v>
      </c>
      <c r="AO22" s="8" t="s">
        <v>71</v>
      </c>
      <c r="AP22" s="101">
        <f>'Conector@5500 psi'!$M$38</f>
        <v>-127.52</v>
      </c>
      <c r="AQ22" s="111" t="s">
        <v>72</v>
      </c>
      <c r="AR22" s="101">
        <v>0</v>
      </c>
      <c r="AS22" s="111" t="s">
        <v>72</v>
      </c>
      <c r="AT22" s="101">
        <f>'Conector@5500 psi'!$M$53</f>
        <v>-63.76</v>
      </c>
      <c r="AU22" s="111" t="s">
        <v>72</v>
      </c>
      <c r="AV22" s="101">
        <f>'Conector@5500 psi'!$O$53</f>
        <v>-623.94000000000005</v>
      </c>
      <c r="AW22" s="111" t="s">
        <v>72</v>
      </c>
      <c r="AX22" s="101">
        <v>0</v>
      </c>
      <c r="AY22" s="111" t="s">
        <v>72</v>
      </c>
      <c r="AZ22" s="101">
        <f>'Conector@5500 psi'!$O$52</f>
        <v>-415.95</v>
      </c>
      <c r="BA22" s="165" t="s">
        <v>72</v>
      </c>
      <c r="BC22" s="159">
        <v>18</v>
      </c>
      <c r="BD22" s="160">
        <f t="shared" si="259"/>
        <v>152.83333333333334</v>
      </c>
      <c r="BE22" s="161">
        <f t="shared" si="0"/>
        <v>-0.1111111111111111</v>
      </c>
      <c r="BF22" s="161">
        <f t="shared" si="1"/>
        <v>0.88888888888888884</v>
      </c>
      <c r="BG22" s="161">
        <f t="shared" si="2"/>
        <v>0.22222222222222218</v>
      </c>
      <c r="BH22" s="26">
        <f t="shared" si="3"/>
        <v>496.39111111111106</v>
      </c>
      <c r="BJ22" s="159">
        <v>18</v>
      </c>
      <c r="BK22" s="160">
        <f t="shared" si="260"/>
        <v>170.14000000000001</v>
      </c>
      <c r="BL22" s="161">
        <f t="shared" si="4"/>
        <v>-0.1111111111111111</v>
      </c>
      <c r="BM22" s="161">
        <f t="shared" si="5"/>
        <v>0.88888888888888884</v>
      </c>
      <c r="BN22" s="161">
        <f t="shared" si="6"/>
        <v>0.22222222222222215</v>
      </c>
      <c r="BO22" s="26">
        <f t="shared" si="7"/>
        <v>425.84</v>
      </c>
      <c r="BQ22" s="159">
        <v>18</v>
      </c>
      <c r="BR22" s="160">
        <f t="shared" si="261"/>
        <v>187.55666666666664</v>
      </c>
      <c r="BS22" s="161">
        <f t="shared" si="8"/>
        <v>-0.1111111111111111</v>
      </c>
      <c r="BT22" s="161">
        <f t="shared" si="9"/>
        <v>0.88888888888888884</v>
      </c>
      <c r="BU22" s="161">
        <f t="shared" si="10"/>
        <v>0.22222222222222227</v>
      </c>
      <c r="BV22" s="26">
        <f t="shared" si="11"/>
        <v>357.16444444444448</v>
      </c>
      <c r="BX22" s="159">
        <v>18</v>
      </c>
      <c r="BY22" s="160">
        <f t="shared" si="262"/>
        <v>135.55666666666667</v>
      </c>
      <c r="BZ22" s="161">
        <f t="shared" si="12"/>
        <v>-0.1111111111111111</v>
      </c>
      <c r="CA22" s="161">
        <f t="shared" si="13"/>
        <v>0.88888888888888884</v>
      </c>
      <c r="CB22" s="161">
        <f t="shared" si="14"/>
        <v>0.22222222222222221</v>
      </c>
      <c r="CC22" s="26">
        <f t="shared" si="15"/>
        <v>565.48666666666668</v>
      </c>
      <c r="CE22" s="159">
        <v>18</v>
      </c>
      <c r="CF22" s="160">
        <f t="shared" si="263"/>
        <v>117.98666666666666</v>
      </c>
      <c r="CG22" s="161">
        <f t="shared" si="16"/>
        <v>-0.1111111111111111</v>
      </c>
      <c r="CH22" s="161">
        <f t="shared" si="17"/>
        <v>0.88888888888888884</v>
      </c>
      <c r="CI22" s="161">
        <f t="shared" si="18"/>
        <v>0.22222222222222218</v>
      </c>
      <c r="CJ22" s="26">
        <f t="shared" si="19"/>
        <v>635.43111111111102</v>
      </c>
      <c r="CL22" s="159">
        <v>18</v>
      </c>
      <c r="CM22" s="160">
        <f t="shared" si="264"/>
        <v>100.55666666666667</v>
      </c>
      <c r="CN22" s="161">
        <f t="shared" si="20"/>
        <v>-0.1111111111111111</v>
      </c>
      <c r="CO22" s="161">
        <f t="shared" si="21"/>
        <v>0.88888888888888884</v>
      </c>
      <c r="CP22" s="161">
        <f t="shared" si="22"/>
        <v>0.22222222222222221</v>
      </c>
      <c r="CQ22" s="26">
        <f t="shared" si="23"/>
        <v>685.76666666666665</v>
      </c>
      <c r="CS22" s="159">
        <v>18</v>
      </c>
      <c r="CT22" s="160">
        <f t="shared" si="265"/>
        <v>83</v>
      </c>
      <c r="CU22" s="161">
        <f t="shared" si="24"/>
        <v>-0.1111111111111111</v>
      </c>
      <c r="CV22" s="161">
        <f t="shared" si="25"/>
        <v>0.88888888888888884</v>
      </c>
      <c r="CW22" s="161">
        <f t="shared" si="26"/>
        <v>0.22222222222222221</v>
      </c>
      <c r="CX22" s="26">
        <f t="shared" si="27"/>
        <v>735.86</v>
      </c>
      <c r="CZ22" s="159">
        <v>18</v>
      </c>
      <c r="DA22" s="160">
        <f t="shared" si="266"/>
        <v>-112.77666666666666</v>
      </c>
      <c r="DB22" s="161">
        <f t="shared" si="28"/>
        <v>-0.11111111111111112</v>
      </c>
      <c r="DC22" s="161">
        <f t="shared" si="29"/>
        <v>0.88888888888888895</v>
      </c>
      <c r="DD22" s="161">
        <f t="shared" si="30"/>
        <v>0.22222222222222227</v>
      </c>
      <c r="DE22" s="26">
        <f t="shared" si="31"/>
        <v>235.01333333333335</v>
      </c>
      <c r="DG22" s="159">
        <v>18</v>
      </c>
      <c r="DH22" s="160">
        <f t="shared" si="267"/>
        <v>-91.623333333333335</v>
      </c>
      <c r="DI22" s="161">
        <f t="shared" si="32"/>
        <v>-0.1111111111111111</v>
      </c>
      <c r="DJ22" s="161">
        <f t="shared" si="33"/>
        <v>0.88888888888888884</v>
      </c>
      <c r="DK22" s="161">
        <f t="shared" si="34"/>
        <v>0.22222222222222221</v>
      </c>
      <c r="DL22" s="26">
        <f t="shared" si="35"/>
        <v>180.71111111111111</v>
      </c>
      <c r="DM22" s="34"/>
      <c r="DN22" s="159">
        <v>18</v>
      </c>
      <c r="DO22" s="160">
        <f t="shared" si="268"/>
        <v>-70.179999999999993</v>
      </c>
      <c r="DP22" s="161">
        <f t="shared" si="36"/>
        <v>-0.1111111111111111</v>
      </c>
      <c r="DQ22" s="161">
        <f t="shared" si="37"/>
        <v>0.88888888888888884</v>
      </c>
      <c r="DR22" s="161">
        <f t="shared" si="38"/>
        <v>0.22222222222222227</v>
      </c>
      <c r="DS22" s="26">
        <f t="shared" si="39"/>
        <v>125.06666666666666</v>
      </c>
      <c r="DT22" s="34"/>
      <c r="DU22" s="159">
        <v>18</v>
      </c>
      <c r="DV22" s="160">
        <f t="shared" si="269"/>
        <v>-130.35666666666665</v>
      </c>
      <c r="DW22" s="161">
        <f t="shared" si="40"/>
        <v>-0.11111111111111112</v>
      </c>
      <c r="DX22" s="161">
        <f t="shared" si="41"/>
        <v>0.88888888888888895</v>
      </c>
      <c r="DY22" s="161">
        <f t="shared" si="42"/>
        <v>0.22222222222222227</v>
      </c>
      <c r="DZ22" s="26">
        <f t="shared" si="43"/>
        <v>305.97555555555562</v>
      </c>
      <c r="EA22" s="34"/>
      <c r="EB22" s="159">
        <v>18</v>
      </c>
      <c r="EC22" s="160">
        <f t="shared" si="270"/>
        <v>-147.77666666666667</v>
      </c>
      <c r="ED22" s="161">
        <f t="shared" si="44"/>
        <v>-0.1111111111111111</v>
      </c>
      <c r="EE22" s="161">
        <f t="shared" si="45"/>
        <v>0.88888888888888884</v>
      </c>
      <c r="EF22" s="161">
        <f t="shared" si="46"/>
        <v>0.22222222222222218</v>
      </c>
      <c r="EG22" s="26">
        <f t="shared" si="47"/>
        <v>418.48888888888882</v>
      </c>
      <c r="EH22" s="34"/>
      <c r="EI22" s="159">
        <v>18</v>
      </c>
      <c r="EJ22" s="160">
        <f t="shared" si="271"/>
        <v>-165.20000000000002</v>
      </c>
      <c r="EK22" s="161">
        <f t="shared" si="48"/>
        <v>-0.1111111111111111</v>
      </c>
      <c r="EL22" s="161">
        <f t="shared" si="49"/>
        <v>0.88888888888888884</v>
      </c>
      <c r="EM22" s="161">
        <f t="shared" si="50"/>
        <v>0.22222222222222218</v>
      </c>
      <c r="EN22" s="26">
        <f t="shared" si="51"/>
        <v>470.01555555555547</v>
      </c>
      <c r="EP22" s="159">
        <v>18</v>
      </c>
      <c r="EQ22" s="160">
        <f t="shared" si="52"/>
        <v>-182.69333333333336</v>
      </c>
      <c r="ER22" s="161">
        <f t="shared" si="53"/>
        <v>-0.11111111111111109</v>
      </c>
      <c r="ES22" s="161">
        <f t="shared" si="54"/>
        <v>0.88888888888888873</v>
      </c>
      <c r="ET22" s="161">
        <f t="shared" si="55"/>
        <v>0.22222222222222218</v>
      </c>
      <c r="EU22" s="26">
        <f t="shared" si="56"/>
        <v>521.51333333333332</v>
      </c>
      <c r="EW22" s="159">
        <v>18</v>
      </c>
      <c r="EX22" s="160">
        <f t="shared" si="57"/>
        <v>-112.77666666666666</v>
      </c>
      <c r="EY22" s="161">
        <f t="shared" si="58"/>
        <v>-0.11111111111111112</v>
      </c>
      <c r="EZ22" s="161">
        <f t="shared" si="59"/>
        <v>0.88888888888888895</v>
      </c>
      <c r="FA22" s="161">
        <f t="shared" si="60"/>
        <v>0.22222222222222227</v>
      </c>
      <c r="FB22" s="26">
        <f t="shared" si="61"/>
        <v>-839.74222222222227</v>
      </c>
      <c r="FD22" s="159">
        <v>18</v>
      </c>
      <c r="FE22" s="160">
        <f t="shared" si="62"/>
        <v>-91.623333333333335</v>
      </c>
      <c r="FF22" s="161">
        <f t="shared" si="63"/>
        <v>-0.1111111111111111</v>
      </c>
      <c r="FG22" s="161">
        <f t="shared" si="64"/>
        <v>0.88888888888888884</v>
      </c>
      <c r="FH22" s="161">
        <f t="shared" si="65"/>
        <v>0.22222222222222221</v>
      </c>
      <c r="FI22" s="26">
        <f t="shared" si="66"/>
        <v>-884.03555555555556</v>
      </c>
      <c r="FK22" s="281">
        <v>18</v>
      </c>
      <c r="FL22" s="283">
        <f t="shared" si="67"/>
        <v>-210.54</v>
      </c>
      <c r="FM22" s="285">
        <v>1</v>
      </c>
      <c r="FN22" s="285">
        <v>0</v>
      </c>
      <c r="FO22" s="285">
        <v>0</v>
      </c>
      <c r="FP22" s="287">
        <v>0</v>
      </c>
      <c r="FR22" s="159">
        <v>18</v>
      </c>
      <c r="FS22" s="160">
        <f t="shared" si="72"/>
        <v>-130.35666666666665</v>
      </c>
      <c r="FT22" s="161">
        <f t="shared" si="73"/>
        <v>-0.11111111111111112</v>
      </c>
      <c r="FU22" s="161">
        <f t="shared" si="74"/>
        <v>0.88888888888888895</v>
      </c>
      <c r="FV22" s="161">
        <f t="shared" si="75"/>
        <v>0.22222222222222227</v>
      </c>
      <c r="FW22" s="26">
        <f t="shared" si="76"/>
        <v>-704.55111111111114</v>
      </c>
      <c r="FY22" s="159">
        <v>18</v>
      </c>
      <c r="FZ22" s="160">
        <f t="shared" si="77"/>
        <v>-147.77666666666667</v>
      </c>
      <c r="GA22" s="161">
        <f t="shared" si="78"/>
        <v>-0.1111111111111111</v>
      </c>
      <c r="GB22" s="161">
        <f t="shared" si="79"/>
        <v>0.88888888888888884</v>
      </c>
      <c r="GC22" s="161">
        <f t="shared" si="80"/>
        <v>0.22222222222222218</v>
      </c>
      <c r="GD22" s="26">
        <f t="shared" si="81"/>
        <v>-612.72444444444443</v>
      </c>
      <c r="GF22" s="159">
        <v>18</v>
      </c>
      <c r="GG22" s="160">
        <f t="shared" si="82"/>
        <v>-165.20000000000002</v>
      </c>
      <c r="GH22" s="161">
        <f t="shared" si="83"/>
        <v>-0.1111111111111111</v>
      </c>
      <c r="GI22" s="161">
        <f t="shared" si="84"/>
        <v>0.88888888888888884</v>
      </c>
      <c r="GJ22" s="161">
        <f t="shared" si="85"/>
        <v>0.22222222222222218</v>
      </c>
      <c r="GK22" s="26">
        <f t="shared" si="86"/>
        <v>-521.12222222222215</v>
      </c>
      <c r="GM22" s="159">
        <v>18</v>
      </c>
      <c r="GN22" s="160">
        <f t="shared" si="87"/>
        <v>-182.69333333333336</v>
      </c>
      <c r="GO22" s="161">
        <f t="shared" si="88"/>
        <v>-0.11111111111111109</v>
      </c>
      <c r="GP22" s="161">
        <f t="shared" si="89"/>
        <v>0.88888888888888873</v>
      </c>
      <c r="GQ22" s="161">
        <f t="shared" si="90"/>
        <v>0.22222222222222218</v>
      </c>
      <c r="GR22" s="26">
        <f t="shared" si="91"/>
        <v>-428.87777777777768</v>
      </c>
      <c r="GT22" s="159">
        <v>18</v>
      </c>
      <c r="GU22" s="160">
        <v>152.83000000000001</v>
      </c>
      <c r="GV22" s="275"/>
      <c r="GW22" s="276"/>
      <c r="GX22" s="277"/>
      <c r="GY22" s="26">
        <v>-478.57</v>
      </c>
      <c r="HA22" s="292"/>
      <c r="HB22" s="291"/>
      <c r="HC22" s="290"/>
      <c r="HD22" s="290"/>
      <c r="HE22" s="290"/>
      <c r="HF22" s="289"/>
      <c r="HH22" s="281">
        <v>20</v>
      </c>
      <c r="HI22" s="283">
        <v>562.5</v>
      </c>
      <c r="HJ22" s="285">
        <v>1</v>
      </c>
      <c r="HK22" s="285">
        <v>0</v>
      </c>
      <c r="HL22" s="285">
        <v>0</v>
      </c>
      <c r="HM22" s="287">
        <v>0</v>
      </c>
      <c r="HO22" s="159">
        <v>18</v>
      </c>
      <c r="HP22" s="160">
        <f t="shared" si="102"/>
        <v>135.55666666666667</v>
      </c>
      <c r="HQ22" s="161">
        <f t="shared" si="103"/>
        <v>-0.1111111111111111</v>
      </c>
      <c r="HR22" s="161">
        <f t="shared" si="104"/>
        <v>0.88888888888888884</v>
      </c>
      <c r="HS22" s="161">
        <f t="shared" si="105"/>
        <v>0.22222222222222221</v>
      </c>
      <c r="HT22" s="26">
        <f t="shared" si="106"/>
        <v>-386.03555555555556</v>
      </c>
      <c r="HV22" s="159">
        <v>18</v>
      </c>
      <c r="HW22" s="160">
        <f t="shared" si="107"/>
        <v>117.98666666666666</v>
      </c>
      <c r="HX22" s="161">
        <f t="shared" si="108"/>
        <v>-0.1111111111111111</v>
      </c>
      <c r="HY22" s="161">
        <f t="shared" si="109"/>
        <v>0.88888888888888884</v>
      </c>
      <c r="HZ22" s="161">
        <f t="shared" si="110"/>
        <v>0.22222222222222218</v>
      </c>
      <c r="IA22" s="26">
        <f t="shared" si="111"/>
        <v>-293.12444444444441</v>
      </c>
      <c r="IC22" s="159">
        <v>18</v>
      </c>
      <c r="ID22" s="160">
        <v>100.56</v>
      </c>
      <c r="IE22" s="275"/>
      <c r="IF22" s="276"/>
      <c r="IG22" s="277"/>
      <c r="IH22" s="26">
        <v>-225.52</v>
      </c>
      <c r="IJ22" s="159">
        <v>18</v>
      </c>
      <c r="IK22" s="160">
        <f t="shared" si="112"/>
        <v>83</v>
      </c>
      <c r="IL22" s="161">
        <f t="shared" si="113"/>
        <v>-0.1111111111111111</v>
      </c>
      <c r="IM22" s="161">
        <f t="shared" si="114"/>
        <v>0.88888888888888884</v>
      </c>
      <c r="IN22" s="161">
        <f t="shared" si="115"/>
        <v>0.22222222222222221</v>
      </c>
      <c r="IO22" s="26">
        <f t="shared" si="116"/>
        <v>-158.31777777777776</v>
      </c>
      <c r="IQ22" s="159">
        <v>18</v>
      </c>
      <c r="IR22" s="160">
        <f t="shared" si="117"/>
        <v>205.92</v>
      </c>
      <c r="IS22" s="161">
        <f t="shared" si="118"/>
        <v>-0.11111111111111112</v>
      </c>
      <c r="IT22" s="161">
        <f t="shared" si="119"/>
        <v>0.88888888888888895</v>
      </c>
      <c r="IU22" s="161">
        <f t="shared" si="120"/>
        <v>0.22222222222222227</v>
      </c>
      <c r="IV22" s="26">
        <f t="shared" si="121"/>
        <v>619.44888888888886</v>
      </c>
      <c r="IX22" s="159">
        <v>18</v>
      </c>
      <c r="IY22" s="160">
        <f t="shared" si="122"/>
        <v>222.17999999999998</v>
      </c>
      <c r="IZ22" s="161">
        <f t="shared" si="123"/>
        <v>-0.1111111111111111</v>
      </c>
      <c r="JA22" s="161">
        <f t="shared" si="124"/>
        <v>0.88888888888888884</v>
      </c>
      <c r="JB22" s="161">
        <f t="shared" si="125"/>
        <v>0.22222222222222224</v>
      </c>
      <c r="JC22" s="26">
        <f t="shared" si="126"/>
        <v>554.43111111111102</v>
      </c>
      <c r="JE22" s="159">
        <v>18</v>
      </c>
      <c r="JF22" s="160">
        <f t="shared" si="127"/>
        <v>238.26</v>
      </c>
      <c r="JG22" s="161">
        <f t="shared" si="128"/>
        <v>-0.11111111111111112</v>
      </c>
      <c r="JH22" s="161">
        <f t="shared" si="129"/>
        <v>0.88888888888888895</v>
      </c>
      <c r="JI22" s="161">
        <f t="shared" si="130"/>
        <v>0.22222222222222224</v>
      </c>
      <c r="JJ22" s="26">
        <f t="shared" si="131"/>
        <v>488.91111111111115</v>
      </c>
      <c r="JL22" s="159">
        <v>18</v>
      </c>
      <c r="JM22" s="160">
        <f t="shared" si="132"/>
        <v>189</v>
      </c>
      <c r="JN22" s="161">
        <f t="shared" si="133"/>
        <v>-0.1111111111111111</v>
      </c>
      <c r="JO22" s="161">
        <f t="shared" si="134"/>
        <v>0.88888888888888884</v>
      </c>
      <c r="JP22" s="161">
        <f t="shared" si="135"/>
        <v>0.22222222222222221</v>
      </c>
      <c r="JQ22" s="26">
        <f t="shared" si="136"/>
        <v>684.20444444444433</v>
      </c>
      <c r="JS22" s="159">
        <v>18</v>
      </c>
      <c r="JT22" s="160">
        <f t="shared" si="137"/>
        <v>172.38</v>
      </c>
      <c r="JU22" s="161">
        <f t="shared" si="138"/>
        <v>-0.1111111111111111</v>
      </c>
      <c r="JV22" s="161">
        <f t="shared" si="139"/>
        <v>0.88888888888888884</v>
      </c>
      <c r="JW22" s="161">
        <f t="shared" si="140"/>
        <v>0.22222222222222221</v>
      </c>
      <c r="JX22" s="26">
        <f t="shared" si="141"/>
        <v>747.93777777777768</v>
      </c>
      <c r="JZ22" s="159">
        <v>18</v>
      </c>
      <c r="KA22" s="160">
        <f t="shared" si="142"/>
        <v>156</v>
      </c>
      <c r="KB22" s="161">
        <f t="shared" si="143"/>
        <v>-0.1111111111111111</v>
      </c>
      <c r="KC22" s="161">
        <f t="shared" si="144"/>
        <v>0.88888888888888884</v>
      </c>
      <c r="KD22" s="161">
        <f t="shared" si="145"/>
        <v>0.22222222222222221</v>
      </c>
      <c r="KE22" s="26">
        <f t="shared" si="146"/>
        <v>806.57999999999993</v>
      </c>
      <c r="KG22" s="159">
        <v>18</v>
      </c>
      <c r="KH22" s="160">
        <f t="shared" si="147"/>
        <v>136.35333333333332</v>
      </c>
      <c r="KI22" s="161">
        <f t="shared" si="148"/>
        <v>-0.11111111111111112</v>
      </c>
      <c r="KJ22" s="161">
        <f t="shared" si="149"/>
        <v>0.88888888888888895</v>
      </c>
      <c r="KK22" s="161">
        <f t="shared" si="150"/>
        <v>0.22222222222222227</v>
      </c>
      <c r="KL22" s="26">
        <f t="shared" si="151"/>
        <v>777.62222222222226</v>
      </c>
      <c r="KN22" s="159">
        <v>18</v>
      </c>
      <c r="KO22" s="160">
        <f t="shared" si="152"/>
        <v>-129.78</v>
      </c>
      <c r="KP22" s="161">
        <f t="shared" si="153"/>
        <v>-0.11111111111111109</v>
      </c>
      <c r="KQ22" s="161">
        <f t="shared" si="154"/>
        <v>0.88888888888888873</v>
      </c>
      <c r="KR22" s="161">
        <f t="shared" si="155"/>
        <v>0.22222222222222215</v>
      </c>
      <c r="KS22" s="26">
        <f t="shared" si="156"/>
        <v>354.31111111111107</v>
      </c>
      <c r="KU22" s="159">
        <v>18</v>
      </c>
      <c r="KV22" s="160">
        <f t="shared" si="157"/>
        <v>-92.399999999999991</v>
      </c>
      <c r="KW22" s="161">
        <f t="shared" si="158"/>
        <v>-0.11111111111111112</v>
      </c>
      <c r="KX22" s="161">
        <f t="shared" si="159"/>
        <v>0.88888888888888895</v>
      </c>
      <c r="KY22" s="161">
        <f t="shared" si="160"/>
        <v>0.22222222222222224</v>
      </c>
      <c r="KZ22" s="26">
        <f t="shared" si="161"/>
        <v>309.68444444444447</v>
      </c>
      <c r="LB22" s="159">
        <v>18</v>
      </c>
      <c r="LC22" s="160">
        <f t="shared" si="162"/>
        <v>-56.699999999999996</v>
      </c>
      <c r="LD22" s="161">
        <f t="shared" si="163"/>
        <v>-0.11111111111111112</v>
      </c>
      <c r="LE22" s="161">
        <f t="shared" si="164"/>
        <v>0.88888888888888895</v>
      </c>
      <c r="LF22" s="161">
        <f t="shared" si="165"/>
        <v>0.22222222222222227</v>
      </c>
      <c r="LG22" s="26">
        <f t="shared" si="166"/>
        <v>260.84000000000003</v>
      </c>
      <c r="LI22" s="159">
        <v>18</v>
      </c>
      <c r="LJ22" s="160">
        <f t="shared" si="167"/>
        <v>-166.93666666666667</v>
      </c>
      <c r="LK22" s="161">
        <f t="shared" si="168"/>
        <v>-0.1111111111111111</v>
      </c>
      <c r="LL22" s="161">
        <f t="shared" si="169"/>
        <v>0.88888888888888884</v>
      </c>
      <c r="LM22" s="161">
        <f t="shared" si="170"/>
        <v>0.22222222222222221</v>
      </c>
      <c r="LN22" s="26">
        <f t="shared" si="171"/>
        <v>377.5644444444444</v>
      </c>
      <c r="LP22" s="159">
        <v>18</v>
      </c>
      <c r="LQ22" s="160">
        <f t="shared" si="172"/>
        <v>-204.20333333333335</v>
      </c>
      <c r="LR22" s="161">
        <f t="shared" si="173"/>
        <v>-0.1111111111111111</v>
      </c>
      <c r="LS22" s="161">
        <f t="shared" si="174"/>
        <v>0.88888888888888884</v>
      </c>
      <c r="LT22" s="161">
        <f t="shared" si="175"/>
        <v>0.22222222222222221</v>
      </c>
      <c r="LU22" s="26">
        <f t="shared" si="176"/>
        <v>445.31555555555553</v>
      </c>
      <c r="LW22" s="159">
        <v>18</v>
      </c>
      <c r="LX22" s="160">
        <f t="shared" si="177"/>
        <v>-220.86</v>
      </c>
      <c r="LY22" s="161">
        <f t="shared" si="178"/>
        <v>-0.11111111111111112</v>
      </c>
      <c r="LZ22" s="161">
        <f t="shared" si="179"/>
        <v>0.88888888888888895</v>
      </c>
      <c r="MA22" s="161">
        <f t="shared" si="180"/>
        <v>0.22222222222222224</v>
      </c>
      <c r="MB22" s="26">
        <f t="shared" si="181"/>
        <v>511.36222222222227</v>
      </c>
      <c r="MD22" s="159">
        <v>18</v>
      </c>
      <c r="ME22" s="160">
        <f t="shared" si="182"/>
        <v>-237.35333333333332</v>
      </c>
      <c r="MF22" s="161">
        <f t="shared" si="183"/>
        <v>-0.1111111111111111</v>
      </c>
      <c r="MG22" s="161">
        <f t="shared" si="184"/>
        <v>0.88888888888888884</v>
      </c>
      <c r="MH22" s="161">
        <f t="shared" si="185"/>
        <v>0.22222222222222215</v>
      </c>
      <c r="MI22" s="26">
        <f t="shared" si="186"/>
        <v>576.91999999999996</v>
      </c>
      <c r="MK22" s="159">
        <v>18</v>
      </c>
      <c r="ML22" s="160">
        <f t="shared" si="187"/>
        <v>-129.78</v>
      </c>
      <c r="MM22" s="161">
        <f t="shared" si="188"/>
        <v>-0.11111111111111109</v>
      </c>
      <c r="MN22" s="161">
        <f t="shared" si="189"/>
        <v>0.88888888888888873</v>
      </c>
      <c r="MO22" s="161">
        <f t="shared" si="190"/>
        <v>0.22222222222222215</v>
      </c>
      <c r="MP22" s="26">
        <f t="shared" si="191"/>
        <v>-942.14444444444416</v>
      </c>
      <c r="MR22" s="159">
        <v>18</v>
      </c>
      <c r="MS22" s="160">
        <f t="shared" si="192"/>
        <v>-92.399999999999991</v>
      </c>
      <c r="MT22" s="161">
        <f t="shared" si="193"/>
        <v>-0.11111111111111112</v>
      </c>
      <c r="MU22" s="161">
        <f t="shared" si="194"/>
        <v>0.88888888888888895</v>
      </c>
      <c r="MV22" s="161">
        <f t="shared" si="195"/>
        <v>0.22222222222222224</v>
      </c>
      <c r="MW22" s="26">
        <f t="shared" si="196"/>
        <v>-1022.1177777777779</v>
      </c>
      <c r="MY22" s="281">
        <v>20</v>
      </c>
      <c r="MZ22" s="283">
        <v>-170.1</v>
      </c>
      <c r="NA22" s="285">
        <v>1</v>
      </c>
      <c r="NB22" s="285">
        <v>0</v>
      </c>
      <c r="NC22" s="285">
        <v>0</v>
      </c>
      <c r="ND22" s="287">
        <v>0</v>
      </c>
      <c r="NF22" s="159">
        <v>18</v>
      </c>
      <c r="NG22" s="160">
        <f t="shared" si="202"/>
        <v>-166.93666666666667</v>
      </c>
      <c r="NH22" s="161">
        <f t="shared" si="203"/>
        <v>-0.1111111111111111</v>
      </c>
      <c r="NI22" s="161">
        <f t="shared" si="204"/>
        <v>0.88888888888888884</v>
      </c>
      <c r="NJ22" s="161">
        <f t="shared" si="205"/>
        <v>0.22222222222222221</v>
      </c>
      <c r="NK22" s="26">
        <f t="shared" si="206"/>
        <v>-876.47777777777776</v>
      </c>
      <c r="NM22" s="159">
        <v>18</v>
      </c>
      <c r="NN22" s="160">
        <f t="shared" si="207"/>
        <v>-204.20333333333335</v>
      </c>
      <c r="NO22" s="161">
        <f t="shared" si="208"/>
        <v>-0.1111111111111111</v>
      </c>
      <c r="NP22" s="161">
        <f t="shared" si="209"/>
        <v>0.88888888888888884</v>
      </c>
      <c r="NQ22" s="161">
        <f t="shared" si="210"/>
        <v>0.22222222222222221</v>
      </c>
      <c r="NR22" s="26">
        <f t="shared" si="211"/>
        <v>-783.89555555555546</v>
      </c>
      <c r="NT22" s="159">
        <v>18</v>
      </c>
      <c r="NU22" s="160">
        <f t="shared" si="212"/>
        <v>-220.86</v>
      </c>
      <c r="NV22" s="161">
        <f t="shared" si="213"/>
        <v>-0.11111111111111112</v>
      </c>
      <c r="NW22" s="161">
        <f t="shared" si="214"/>
        <v>0.88888888888888895</v>
      </c>
      <c r="NX22" s="161">
        <f t="shared" si="215"/>
        <v>0.22222222222222224</v>
      </c>
      <c r="NY22" s="26">
        <f t="shared" si="216"/>
        <v>-687.26444444444451</v>
      </c>
      <c r="OA22" s="159">
        <v>18</v>
      </c>
      <c r="OB22" s="160">
        <f t="shared" si="217"/>
        <v>-237.35333333333332</v>
      </c>
      <c r="OC22" s="161">
        <f t="shared" si="218"/>
        <v>-0.1111111111111111</v>
      </c>
      <c r="OD22" s="161">
        <f t="shared" si="219"/>
        <v>0.88888888888888884</v>
      </c>
      <c r="OE22" s="161">
        <f t="shared" si="220"/>
        <v>0.22222222222222215</v>
      </c>
      <c r="OF22" s="26">
        <f t="shared" si="221"/>
        <v>-590.54666666666662</v>
      </c>
      <c r="OH22" s="159">
        <v>18</v>
      </c>
      <c r="OI22" s="160">
        <f t="shared" si="222"/>
        <v>205.92</v>
      </c>
      <c r="OJ22" s="161">
        <f t="shared" si="223"/>
        <v>-0.11111111111111112</v>
      </c>
      <c r="OK22" s="161">
        <f t="shared" si="224"/>
        <v>0.88888888888888895</v>
      </c>
      <c r="OL22" s="161">
        <f t="shared" si="225"/>
        <v>0.22222222222222227</v>
      </c>
      <c r="OM22" s="26">
        <f t="shared" si="226"/>
        <v>-568.74888888888893</v>
      </c>
      <c r="OO22" s="159">
        <v>18</v>
      </c>
      <c r="OP22" s="160">
        <f t="shared" si="227"/>
        <v>222.17999999999998</v>
      </c>
      <c r="OQ22" s="161">
        <f t="shared" si="228"/>
        <v>-0.1111111111111111</v>
      </c>
      <c r="OR22" s="161">
        <f t="shared" si="229"/>
        <v>0.88888888888888884</v>
      </c>
      <c r="OS22" s="161">
        <f t="shared" si="230"/>
        <v>0.22222222222222224</v>
      </c>
      <c r="OT22" s="26">
        <f t="shared" si="231"/>
        <v>-664.49111111111108</v>
      </c>
      <c r="OV22" s="159">
        <v>18</v>
      </c>
      <c r="OW22" s="160">
        <f t="shared" si="232"/>
        <v>238.26</v>
      </c>
      <c r="OX22" s="161">
        <f t="shared" si="233"/>
        <v>-0.11111111111111112</v>
      </c>
      <c r="OY22" s="161">
        <f t="shared" si="234"/>
        <v>0.88888888888888895</v>
      </c>
      <c r="OZ22" s="161">
        <f t="shared" si="235"/>
        <v>0.22222222222222224</v>
      </c>
      <c r="PA22" s="26">
        <f t="shared" si="236"/>
        <v>-760.18000000000006</v>
      </c>
      <c r="PC22" s="159">
        <v>18</v>
      </c>
      <c r="PD22" s="160">
        <f t="shared" si="237"/>
        <v>189</v>
      </c>
      <c r="PE22" s="161">
        <f t="shared" si="238"/>
        <v>-0.1111111111111111</v>
      </c>
      <c r="PF22" s="161">
        <f t="shared" si="239"/>
        <v>0.88888888888888884</v>
      </c>
      <c r="PG22" s="161">
        <f t="shared" si="240"/>
        <v>0.22222222222222221</v>
      </c>
      <c r="PH22" s="26">
        <f t="shared" si="241"/>
        <v>-472.01555555555552</v>
      </c>
      <c r="PJ22" s="159">
        <v>18</v>
      </c>
      <c r="PK22" s="160">
        <f t="shared" si="242"/>
        <v>172.38</v>
      </c>
      <c r="PL22" s="161">
        <f t="shared" si="243"/>
        <v>-0.1111111111111111</v>
      </c>
      <c r="PM22" s="161">
        <f t="shared" si="244"/>
        <v>0.88888888888888884</v>
      </c>
      <c r="PN22" s="161">
        <f t="shared" si="245"/>
        <v>0.22222222222222221</v>
      </c>
      <c r="PO22" s="26">
        <f t="shared" si="246"/>
        <v>-376.65999999999997</v>
      </c>
      <c r="PQ22" s="159">
        <v>18</v>
      </c>
      <c r="PR22" s="160">
        <f t="shared" si="247"/>
        <v>156</v>
      </c>
      <c r="PS22" s="161">
        <f t="shared" si="248"/>
        <v>-0.1111111111111111</v>
      </c>
      <c r="PT22" s="161">
        <f t="shared" si="249"/>
        <v>0.88888888888888884</v>
      </c>
      <c r="PU22" s="161">
        <f t="shared" si="250"/>
        <v>0.22222222222222221</v>
      </c>
      <c r="PV22" s="26">
        <f t="shared" si="251"/>
        <v>-280.46444444444444</v>
      </c>
      <c r="PX22" s="159">
        <v>18</v>
      </c>
      <c r="PY22" s="160">
        <f t="shared" si="252"/>
        <v>136.35333333333332</v>
      </c>
      <c r="PZ22" s="161">
        <f t="shared" si="253"/>
        <v>-0.11111111111111112</v>
      </c>
      <c r="QA22" s="161">
        <f t="shared" si="254"/>
        <v>0.88888888888888895</v>
      </c>
      <c r="QB22" s="161">
        <f t="shared" si="255"/>
        <v>0.22222222222222227</v>
      </c>
      <c r="QC22" s="26">
        <f t="shared" si="256"/>
        <v>-186.23555555555558</v>
      </c>
      <c r="QE22" s="159">
        <v>2</v>
      </c>
      <c r="QF22" s="162">
        <v>3</v>
      </c>
      <c r="QG22" s="305"/>
      <c r="QH22" s="12">
        <v>-120</v>
      </c>
      <c r="QI22" s="161">
        <f>(($F$13-$Z$23)*($F$13-$AD$23))/(($V$23-$Z$23)*($V$23-$AD$23))</f>
        <v>0</v>
      </c>
      <c r="QJ22" s="161">
        <f>(($F$13-$V$23)*($F$13-$AD$23))/(($Z$23-$V$23)*($Z$23-$AD$23))</f>
        <v>0</v>
      </c>
      <c r="QK22" s="161">
        <f>(($F$13-$V$23)*($F$13-$Z$23))/(($AD$23-$V$23)*($AD$23-$Z$23))</f>
        <v>1</v>
      </c>
      <c r="QL22" s="92">
        <f>QI22*$X$23+QJ22*$AB$23+QK22*$AF$23</f>
        <v>-391.42</v>
      </c>
      <c r="QM22" s="16">
        <f>$V$23</f>
        <v>-443.33</v>
      </c>
      <c r="QN22" s="16">
        <f>$AF$23</f>
        <v>-391.42</v>
      </c>
      <c r="QO22" s="167">
        <f t="shared" si="257"/>
        <v>0</v>
      </c>
      <c r="QP22" s="34"/>
      <c r="QQ22" s="159">
        <v>2</v>
      </c>
      <c r="QR22" s="162">
        <v>3</v>
      </c>
      <c r="QS22" s="305"/>
      <c r="QT22" s="12">
        <v>-120</v>
      </c>
      <c r="QU22" s="161">
        <f>(($F$13-$AT$23)*($F$13-$AX$23))/(($AP$23-$AT$23)*($AP$23-$AX$23))</f>
        <v>0</v>
      </c>
      <c r="QV22" s="161">
        <f>(($F$13-$AP$23)*($F$13-$AX$23))/(($AT$23-$AP$23)*($AT$23-$AX$23))</f>
        <v>0</v>
      </c>
      <c r="QW22" s="161">
        <f>(($F$13-$AP$23)*($F$13-$AT$23))/(($AX$23-$AP$23)*($AX$23-$AT$23))</f>
        <v>1</v>
      </c>
      <c r="QX22" s="92">
        <f>QU22*$AR$23+QV22*$AV$23+QW22*$AZ$23</f>
        <v>-297.12</v>
      </c>
      <c r="QY22" s="16">
        <f>$AP$23</f>
        <v>-163.95</v>
      </c>
      <c r="QZ22" s="16">
        <f>$AZ$23</f>
        <v>-297.12</v>
      </c>
      <c r="RA22" s="163">
        <f t="shared" si="258"/>
        <v>0</v>
      </c>
    </row>
    <row r="23" spans="2:469" ht="15" customHeight="1">
      <c r="B23" s="292"/>
      <c r="C23" s="313"/>
      <c r="D23" s="313"/>
      <c r="E23" s="3" t="s">
        <v>323</v>
      </c>
      <c r="F23" s="169"/>
      <c r="G23" s="175" t="s">
        <v>72</v>
      </c>
      <c r="H23" s="176">
        <v>5</v>
      </c>
      <c r="I23" s="177" t="str">
        <f>I22</f>
        <v>-</v>
      </c>
      <c r="J23" s="178" t="s">
        <v>318</v>
      </c>
      <c r="K23" s="179" t="str">
        <f>IF(ISBLANK(F23),"-",(IF((IF(I22=1,((IF(F24=30,$RA$88,IF(F24=60,$RA$92,IF(F24=90,$RA$96,IF(F24=-30,$RA$100,IF(F24=-60,$RA$104,IF(F24=-90,$RA$108,IF(F24=0,$RA$112,(IF(AND(F24&gt;60,F24&lt;90),MAX($RA$92,$RA$96),IF(AND(F24&gt;30,F24&lt;60),MAX($RA$88,$RA$92),IF(AND(F24&gt;0,F24&lt;30),MAX($RA$112,$RA$88),IF(AND(F24&gt;-30,F24&lt;0),MAX($RA$100,$RA$112),IF(AND(F24&gt;-60,F24&lt;-30),MAX($RA$104,$RA$100),IF(AND(F24&gt;-90,F24&lt;-60),MAX($RA$108,$RA$104),"-")))))))))))))))),IF(I22=2,((IF(F24=30,$RA$89,IF(F24=60,$RA$93,IF(F24=90,$RA$97,IF(F24=-30,$RA$101,IF(F24=-60,$RA$105,IF(F24=-90,$RA$109,IF(F24=0,$RA$113,(IF(AND(F24&gt;60,F24&lt;90),MAX($RA$93,$RA$97),IF(AND(F24&gt;30,F24&lt;60),MAX($RA$89,$RA$93),IF(AND(F24&gt;0,F24&lt;30),MAX($RA$113,$RA$89),IF(AND(F24&gt;-30,F24&lt;0),MAX($RA$101,$RA$113),IF(AND(F24&gt;-60,F24&lt;-30),MAX($RA$105,$RA$101),IF(AND(F24&gt;-90,F24&lt;-60),MAX($RA$109,$RA$105),"-")))))))))))))))),IF(I22=3,((IF(F24=30,$RA$90,IF(F24=60,$RA$94,IF(F24=90,$RA$98,IF(F24=-30,$RA$102,IF(F24=-60,$RA$106,IF(F24=-90,$RA$110,IF(F24=0,$RA$114,(IF(AND(F24&gt;60,F24&lt;90),MAX($RA$94,$RA$98),IF(AND(F24&gt;30,F24&lt;60),MAX($RA$90,$RA$94),IF(AND(F24&gt;0,F24&lt;30),MAX($RA$114,$RA$90),IF(AND(F24&gt;-30,F24&lt;0),MAX($RA$102,$RA$114),IF(AND(F24&gt;-60,F24&lt;-30),MAX($RA$106,$RA$102),IF(AND(F24&gt;-90,F24&lt;-60),MAX($RA$110,$RA$106),"-")))))))))))))))),IF(I22=4,((IF(F24=30,$RA$91,IF(F24=60,$RA$95,IF(F24=90,$RA$99,IF(F24=-30,$RA$103,IF(F24=-60,$RA$107,IF(F24=-90,$RA$111,IF(F24=0,$RA$115,(IF(AND(F24&gt;60,F24&lt;90),MAX($RA$95,$RA$99),IF(AND(F24&gt;30,F24&lt;60),MAX($RA$91,$RA$95),IF(AND(F24&gt;0,F24&lt;30),MAX($RA$115,$RA$91),IF(AND(F24&gt;-30,F24&lt;0),MAX($RA$103,$RA$115),IF(AND(F24&gt;-60,F24&lt;-30),MAX($RA$107,$RA$103),IF(AND(F24&gt;-90,F24&lt;-60),MAX($RA$111,$RA$107),"-")))))))))))))))),"-")))))&lt;=1,"aprovado","reprovado")))</f>
        <v>-</v>
      </c>
      <c r="L23" s="179" t="str">
        <f>IF(ISBLANK(F23),"-",(IF((IF(I22=1,((IF(F24=30,$QO$88,IF(F24=60,$QO$92,IF(F24=90,$QO$96,IF(F24=-30,$QO$100,IF(F24=-60,$QO$104,IF(F24=-90,$QO$108,IF(F24=0,$QO$112,(IF(AND(F24&gt;60,F24&lt;90),MAX($QO$92,$QO$96),IF(AND(F24&gt;30,F24&lt;60),MAX($QO$88,$QO$92),IF(AND(F24&gt;0,F24&lt;30),MAX($QO$112,$QO$88),IF(AND(F24&gt;-30,F24&lt;0),MAX($QO$100,$QO$112),IF(AND(F24&gt;-60,F24&lt;-30),MAX($QO$104,$QO$100),IF(AND(F24&gt;-90,F24&lt;-60),MAX($QO$108,$QO$104),"-")))))))))))))))),IF(I22=2,((IF(F24=30,$QO$89,IF(F24=60,$QO$93,IF(F24=90,$QO$97,IF(F24=-30,$QO$101,IF(F24=-60,$QO$105,IF(F24=-90,$QO$109,IF(F24=0,$QO$113,(IF(AND(F24&gt;60,F24&lt;90),MAX($QO$93,$QO$97),IF(AND(F24&gt;30,F24&lt;60),MAX($QO$89,$QO$93),IF(AND(F24&gt;0,F24&lt;30),MAX($QO$113,$QO$89),IF(AND(F24&gt;-30,F24&lt;0),MAX($QO$101,$QO$113),IF(AND(F24&gt;-60,F24&lt;-30),MAX($QO$105,$QO$101),IF(AND(F24&gt;-90,F24&lt;-60),MAX($QO$109,$QO$105),"-")))))))))))))))),IF(I22=3,((IF(F24=30,$QO$90,IF(F24=60,$QO$94,IF(F24=90,$QO$98,IF(F24=-30,$QO$102,IF(F24=-60,$QO$106,IF(F24=-90,$QO$110,IF(F24=0,$QO$114,(IF(AND(F24&gt;60,F24&lt;90),MAX($QO$94,$QO$98),IF(AND(F24&gt;30,F24&lt;60),MAX($QO$90,$QO$94),IF(AND(F24&gt;0,F24&lt;30),MAX($QO$114,$QO$90),IF(AND(F24&gt;-30,F24&lt;0),MAX($QO$102,$QO$114),IF(AND(F24&gt;-60,F24&lt;-30),MAX($QO$106,$QO$102),IF(AND(F24&gt;-90,F24&lt;-60),MAX($QO$110,$QO$106),"-")))))))))))))))),IF(I22=4,((IF(F24=30,$QO$91,IF(F24=60,$QO$95,IF(F24=90,$QO$99,IF(F24=-30,$QO$103,IF(F24=-60,$QO$107,IF(F24=-90,$QO$111,IF(F24=0,$QO$115,(IF(AND(F24&gt;60,F24&lt;90),MAX($QO$95,$QO$99),IF(AND(F24&gt;30,F24&lt;60),MAX($QO$91,$QO$95),IF(AND(F24&gt;0,F24&lt;30),MAX($QO$115,$QO$91),IF(AND(F24&gt;-30,F24&lt;0),MAX($QO$103,$QO$115),IF(AND(F24&gt;-60,F24&lt;-30),MAX($QO$107,$QO$103),IF(AND(F24&gt;-90,F24&lt;-60),MAX($QO$111,$QO$107),"-")))))))))))))))),"-")))))&lt;=1,"aprovado","reprovado")))</f>
        <v>-</v>
      </c>
      <c r="M23" s="316"/>
      <c r="O23" s="159">
        <v>19</v>
      </c>
      <c r="P23" s="164" t="s">
        <v>181</v>
      </c>
      <c r="Q23" s="164" t="s">
        <v>327</v>
      </c>
      <c r="R23" s="12">
        <v>-120</v>
      </c>
      <c r="S23" s="164" t="s">
        <v>299</v>
      </c>
      <c r="T23" s="162">
        <v>0</v>
      </c>
      <c r="U23" s="8" t="s">
        <v>71</v>
      </c>
      <c r="V23" s="101">
        <f>Gooseneck!$M$32</f>
        <v>-443.33</v>
      </c>
      <c r="W23" s="111" t="s">
        <v>72</v>
      </c>
      <c r="X23" s="101">
        <v>0</v>
      </c>
      <c r="Y23" s="111" t="s">
        <v>72</v>
      </c>
      <c r="Z23" s="101">
        <f>Gooseneck!$M$49</f>
        <v>-221.66499999999999</v>
      </c>
      <c r="AA23" s="111" t="s">
        <v>72</v>
      </c>
      <c r="AB23" s="101">
        <f>Gooseneck!$O$49</f>
        <v>-591.46</v>
      </c>
      <c r="AC23" s="111" t="s">
        <v>72</v>
      </c>
      <c r="AD23" s="101">
        <v>0</v>
      </c>
      <c r="AE23" s="111" t="s">
        <v>72</v>
      </c>
      <c r="AF23" s="101">
        <f>Gooseneck!$O$46</f>
        <v>-391.42</v>
      </c>
      <c r="AG23" s="165" t="s">
        <v>72</v>
      </c>
      <c r="AH23" s="166"/>
      <c r="AI23" s="159">
        <v>19</v>
      </c>
      <c r="AJ23" s="164" t="s">
        <v>181</v>
      </c>
      <c r="AK23" s="164" t="s">
        <v>327</v>
      </c>
      <c r="AL23" s="12">
        <v>-120</v>
      </c>
      <c r="AM23" s="164" t="s">
        <v>299</v>
      </c>
      <c r="AN23" s="162">
        <v>0</v>
      </c>
      <c r="AO23" s="8" t="s">
        <v>71</v>
      </c>
      <c r="AP23" s="101">
        <f>'Conector@5500 psi'!$M$32</f>
        <v>-163.95</v>
      </c>
      <c r="AQ23" s="111" t="s">
        <v>72</v>
      </c>
      <c r="AR23" s="101">
        <v>0</v>
      </c>
      <c r="AS23" s="111" t="s">
        <v>72</v>
      </c>
      <c r="AT23" s="101">
        <f>'Conector@5500 psi'!$M$49</f>
        <v>-81.974999999999994</v>
      </c>
      <c r="AU23" s="111" t="s">
        <v>72</v>
      </c>
      <c r="AV23" s="101">
        <f>'Conector@5500 psi'!$O$49</f>
        <v>-564.54</v>
      </c>
      <c r="AW23" s="111" t="s">
        <v>72</v>
      </c>
      <c r="AX23" s="101">
        <v>0</v>
      </c>
      <c r="AY23" s="111" t="s">
        <v>72</v>
      </c>
      <c r="AZ23" s="101">
        <f>'Conector@5500 psi'!$O$46</f>
        <v>-297.12</v>
      </c>
      <c r="BA23" s="165" t="s">
        <v>72</v>
      </c>
      <c r="BC23" s="159">
        <v>19</v>
      </c>
      <c r="BD23" s="160">
        <f t="shared" si="259"/>
        <v>229.25</v>
      </c>
      <c r="BE23" s="161">
        <f t="shared" si="0"/>
        <v>0</v>
      </c>
      <c r="BF23" s="161">
        <f t="shared" si="1"/>
        <v>1</v>
      </c>
      <c r="BG23" s="161">
        <f t="shared" si="2"/>
        <v>0</v>
      </c>
      <c r="BH23" s="26">
        <f t="shared" si="3"/>
        <v>476.94</v>
      </c>
      <c r="BJ23" s="159">
        <v>19</v>
      </c>
      <c r="BK23" s="160">
        <f t="shared" si="260"/>
        <v>255.21</v>
      </c>
      <c r="BL23" s="161">
        <f t="shared" si="4"/>
        <v>0</v>
      </c>
      <c r="BM23" s="161">
        <f t="shared" si="5"/>
        <v>1</v>
      </c>
      <c r="BN23" s="161">
        <f t="shared" si="6"/>
        <v>0</v>
      </c>
      <c r="BO23" s="26">
        <f t="shared" si="7"/>
        <v>417.27</v>
      </c>
      <c r="BQ23" s="159">
        <v>19</v>
      </c>
      <c r="BR23" s="160">
        <f t="shared" si="261"/>
        <v>281.33499999999998</v>
      </c>
      <c r="BS23" s="161">
        <f t="shared" si="8"/>
        <v>0</v>
      </c>
      <c r="BT23" s="161">
        <f t="shared" si="9"/>
        <v>1</v>
      </c>
      <c r="BU23" s="161">
        <f t="shared" si="10"/>
        <v>0</v>
      </c>
      <c r="BV23" s="26">
        <f t="shared" si="11"/>
        <v>361.11</v>
      </c>
      <c r="BX23" s="159">
        <v>19</v>
      </c>
      <c r="BY23" s="160">
        <f t="shared" si="262"/>
        <v>203.33500000000001</v>
      </c>
      <c r="BZ23" s="161">
        <f t="shared" si="12"/>
        <v>0</v>
      </c>
      <c r="CA23" s="161">
        <f t="shared" si="13"/>
        <v>1</v>
      </c>
      <c r="CB23" s="161">
        <f t="shared" si="14"/>
        <v>0</v>
      </c>
      <c r="CC23" s="26">
        <f t="shared" si="15"/>
        <v>535.64</v>
      </c>
      <c r="CE23" s="159">
        <v>19</v>
      </c>
      <c r="CF23" s="160">
        <f t="shared" si="263"/>
        <v>176.98</v>
      </c>
      <c r="CG23" s="161">
        <f t="shared" si="16"/>
        <v>0</v>
      </c>
      <c r="CH23" s="161">
        <f t="shared" si="17"/>
        <v>1</v>
      </c>
      <c r="CI23" s="161">
        <f t="shared" si="18"/>
        <v>0</v>
      </c>
      <c r="CJ23" s="26">
        <f t="shared" si="19"/>
        <v>594.86</v>
      </c>
      <c r="CL23" s="159">
        <v>19</v>
      </c>
      <c r="CM23" s="160">
        <f t="shared" si="264"/>
        <v>150.83500000000001</v>
      </c>
      <c r="CN23" s="161">
        <f t="shared" si="20"/>
        <v>0</v>
      </c>
      <c r="CO23" s="161">
        <f t="shared" si="21"/>
        <v>1</v>
      </c>
      <c r="CP23" s="161">
        <f t="shared" si="22"/>
        <v>0</v>
      </c>
      <c r="CQ23" s="26">
        <f t="shared" si="23"/>
        <v>632.47</v>
      </c>
      <c r="CS23" s="159">
        <v>19</v>
      </c>
      <c r="CT23" s="160">
        <f t="shared" si="265"/>
        <v>124.5</v>
      </c>
      <c r="CU23" s="161">
        <f t="shared" si="24"/>
        <v>0</v>
      </c>
      <c r="CV23" s="161">
        <f t="shared" si="25"/>
        <v>1</v>
      </c>
      <c r="CW23" s="161">
        <f t="shared" si="26"/>
        <v>0</v>
      </c>
      <c r="CX23" s="26">
        <f t="shared" si="27"/>
        <v>670</v>
      </c>
      <c r="CZ23" s="159">
        <v>19</v>
      </c>
      <c r="DA23" s="160">
        <f t="shared" si="266"/>
        <v>-169.16499999999999</v>
      </c>
      <c r="DB23" s="161">
        <f t="shared" si="28"/>
        <v>0</v>
      </c>
      <c r="DC23" s="161">
        <f t="shared" si="29"/>
        <v>1</v>
      </c>
      <c r="DD23" s="161">
        <f t="shared" si="30"/>
        <v>0</v>
      </c>
      <c r="DE23" s="26">
        <f t="shared" si="31"/>
        <v>182.89</v>
      </c>
      <c r="DG23" s="159">
        <v>19</v>
      </c>
      <c r="DH23" s="160">
        <f t="shared" si="267"/>
        <v>-137.435</v>
      </c>
      <c r="DI23" s="161">
        <f t="shared" si="32"/>
        <v>0</v>
      </c>
      <c r="DJ23" s="161">
        <f t="shared" si="33"/>
        <v>1</v>
      </c>
      <c r="DK23" s="161">
        <f t="shared" si="34"/>
        <v>0</v>
      </c>
      <c r="DL23" s="26">
        <f t="shared" si="35"/>
        <v>141.5</v>
      </c>
      <c r="DM23" s="34"/>
      <c r="DN23" s="159">
        <v>19</v>
      </c>
      <c r="DO23" s="160">
        <f t="shared" si="268"/>
        <v>-105.27</v>
      </c>
      <c r="DP23" s="161">
        <f t="shared" si="36"/>
        <v>0</v>
      </c>
      <c r="DQ23" s="161">
        <f t="shared" si="37"/>
        <v>1</v>
      </c>
      <c r="DR23" s="161">
        <f t="shared" si="38"/>
        <v>0</v>
      </c>
      <c r="DS23" s="26">
        <f t="shared" si="39"/>
        <v>100</v>
      </c>
      <c r="DT23" s="34"/>
      <c r="DU23" s="159">
        <v>19</v>
      </c>
      <c r="DV23" s="160">
        <f t="shared" si="269"/>
        <v>-195.535</v>
      </c>
      <c r="DW23" s="161">
        <f t="shared" si="40"/>
        <v>0</v>
      </c>
      <c r="DX23" s="161">
        <f t="shared" si="41"/>
        <v>1</v>
      </c>
      <c r="DY23" s="161">
        <f t="shared" si="42"/>
        <v>0</v>
      </c>
      <c r="DZ23" s="26">
        <f t="shared" si="43"/>
        <v>243.69</v>
      </c>
      <c r="EA23" s="34"/>
      <c r="EB23" s="159">
        <v>19</v>
      </c>
      <c r="EC23" s="160">
        <f t="shared" si="270"/>
        <v>-221.66499999999999</v>
      </c>
      <c r="ED23" s="161">
        <f t="shared" si="44"/>
        <v>0</v>
      </c>
      <c r="EE23" s="161">
        <f t="shared" si="45"/>
        <v>1</v>
      </c>
      <c r="EF23" s="161">
        <f t="shared" si="46"/>
        <v>0</v>
      </c>
      <c r="EG23" s="26">
        <f t="shared" si="47"/>
        <v>350.8</v>
      </c>
      <c r="EH23" s="34"/>
      <c r="EI23" s="159">
        <v>19</v>
      </c>
      <c r="EJ23" s="160">
        <f t="shared" si="271"/>
        <v>-247.8</v>
      </c>
      <c r="EK23" s="161">
        <f t="shared" si="48"/>
        <v>0</v>
      </c>
      <c r="EL23" s="161">
        <f t="shared" si="49"/>
        <v>1</v>
      </c>
      <c r="EM23" s="161">
        <f t="shared" si="50"/>
        <v>0</v>
      </c>
      <c r="EN23" s="26">
        <f t="shared" si="51"/>
        <v>389.75</v>
      </c>
      <c r="EP23" s="159">
        <v>19</v>
      </c>
      <c r="EQ23" s="160">
        <f t="shared" si="52"/>
        <v>-274.04000000000002</v>
      </c>
      <c r="ER23" s="161">
        <f t="shared" si="53"/>
        <v>0</v>
      </c>
      <c r="ES23" s="161">
        <f t="shared" si="54"/>
        <v>1</v>
      </c>
      <c r="ET23" s="161">
        <f t="shared" si="55"/>
        <v>0</v>
      </c>
      <c r="EU23" s="26">
        <f t="shared" si="56"/>
        <v>428.86</v>
      </c>
      <c r="EW23" s="281">
        <v>20</v>
      </c>
      <c r="EX23" s="283">
        <v>-338.33</v>
      </c>
      <c r="EY23" s="285">
        <v>1</v>
      </c>
      <c r="EZ23" s="285">
        <v>0</v>
      </c>
      <c r="FA23" s="285">
        <v>0</v>
      </c>
      <c r="FB23" s="293">
        <v>0</v>
      </c>
      <c r="FD23" s="159">
        <v>19</v>
      </c>
      <c r="FE23" s="160">
        <f t="shared" si="62"/>
        <v>-137.435</v>
      </c>
      <c r="FF23" s="161">
        <f t="shared" si="63"/>
        <v>0</v>
      </c>
      <c r="FG23" s="161">
        <f t="shared" si="64"/>
        <v>1</v>
      </c>
      <c r="FH23" s="161">
        <f t="shared" si="65"/>
        <v>0</v>
      </c>
      <c r="FI23" s="26">
        <f t="shared" si="66"/>
        <v>-831.74</v>
      </c>
      <c r="FK23" s="292"/>
      <c r="FL23" s="291"/>
      <c r="FM23" s="290"/>
      <c r="FN23" s="290"/>
      <c r="FO23" s="290"/>
      <c r="FP23" s="289"/>
      <c r="FR23" s="281">
        <v>20</v>
      </c>
      <c r="FS23" s="283">
        <v>-391.07</v>
      </c>
      <c r="FT23" s="285">
        <v>1</v>
      </c>
      <c r="FU23" s="285">
        <v>0</v>
      </c>
      <c r="FV23" s="285">
        <v>0</v>
      </c>
      <c r="FW23" s="287">
        <v>0</v>
      </c>
      <c r="FY23" s="281">
        <v>20</v>
      </c>
      <c r="FZ23" s="283">
        <v>-443.33</v>
      </c>
      <c r="GA23" s="285">
        <v>1</v>
      </c>
      <c r="GB23" s="285">
        <v>0</v>
      </c>
      <c r="GC23" s="285">
        <v>0</v>
      </c>
      <c r="GD23" s="287">
        <v>0</v>
      </c>
      <c r="GF23" s="281">
        <v>20</v>
      </c>
      <c r="GG23" s="283">
        <v>-495.6</v>
      </c>
      <c r="GH23" s="285">
        <v>1</v>
      </c>
      <c r="GI23" s="285">
        <v>0</v>
      </c>
      <c r="GJ23" s="285">
        <v>0</v>
      </c>
      <c r="GK23" s="287">
        <v>0</v>
      </c>
      <c r="GM23" s="281">
        <v>20</v>
      </c>
      <c r="GN23" s="283">
        <v>-548.08000000000004</v>
      </c>
      <c r="GO23" s="285">
        <v>1</v>
      </c>
      <c r="GP23" s="285">
        <v>0</v>
      </c>
      <c r="GQ23" s="285">
        <v>0</v>
      </c>
      <c r="GR23" s="287">
        <v>0</v>
      </c>
      <c r="GT23" s="75">
        <v>19</v>
      </c>
      <c r="GU23" s="160">
        <v>229.25</v>
      </c>
      <c r="GV23" s="275"/>
      <c r="GW23" s="276"/>
      <c r="GX23" s="277"/>
      <c r="GY23" s="26">
        <v>-388.94</v>
      </c>
      <c r="HA23" s="292"/>
      <c r="HB23" s="291"/>
      <c r="HC23" s="290"/>
      <c r="HD23" s="290"/>
      <c r="HE23" s="290"/>
      <c r="HF23" s="289"/>
      <c r="HH23" s="292"/>
      <c r="HI23" s="291"/>
      <c r="HJ23" s="290"/>
      <c r="HK23" s="290"/>
      <c r="HL23" s="290"/>
      <c r="HM23" s="289"/>
      <c r="HO23" s="159">
        <v>19</v>
      </c>
      <c r="HP23" s="160">
        <f t="shared" si="102"/>
        <v>203.33500000000001</v>
      </c>
      <c r="HQ23" s="161">
        <f t="shared" si="103"/>
        <v>0</v>
      </c>
      <c r="HR23" s="161">
        <f t="shared" si="104"/>
        <v>1</v>
      </c>
      <c r="HS23" s="161">
        <f t="shared" si="105"/>
        <v>0</v>
      </c>
      <c r="HT23" s="26">
        <f t="shared" si="106"/>
        <v>-310.54000000000002</v>
      </c>
      <c r="HV23" s="159">
        <v>19</v>
      </c>
      <c r="HW23" s="160">
        <f t="shared" si="107"/>
        <v>176.98</v>
      </c>
      <c r="HX23" s="161">
        <f t="shared" si="108"/>
        <v>0</v>
      </c>
      <c r="HY23" s="161">
        <f t="shared" si="109"/>
        <v>1</v>
      </c>
      <c r="HZ23" s="161">
        <f t="shared" si="110"/>
        <v>0</v>
      </c>
      <c r="IA23" s="26">
        <f t="shared" si="111"/>
        <v>-231.91</v>
      </c>
      <c r="IC23" s="159">
        <v>19</v>
      </c>
      <c r="ID23" s="160">
        <v>150.84</v>
      </c>
      <c r="IE23" s="275"/>
      <c r="IF23" s="276"/>
      <c r="IG23" s="277"/>
      <c r="IH23" s="26">
        <v>-181.38</v>
      </c>
      <c r="IJ23" s="159">
        <v>19</v>
      </c>
      <c r="IK23" s="160">
        <f t="shared" si="112"/>
        <v>124.5</v>
      </c>
      <c r="IL23" s="161">
        <f t="shared" si="113"/>
        <v>0</v>
      </c>
      <c r="IM23" s="161">
        <f t="shared" si="114"/>
        <v>1</v>
      </c>
      <c r="IN23" s="161">
        <f t="shared" si="115"/>
        <v>0</v>
      </c>
      <c r="IO23" s="26">
        <f t="shared" si="116"/>
        <v>-131.38</v>
      </c>
      <c r="IQ23" s="159">
        <v>19</v>
      </c>
      <c r="IR23" s="160">
        <f t="shared" si="117"/>
        <v>308.88</v>
      </c>
      <c r="IS23" s="161">
        <f t="shared" si="118"/>
        <v>0</v>
      </c>
      <c r="IT23" s="161">
        <f t="shared" si="119"/>
        <v>1</v>
      </c>
      <c r="IU23" s="161">
        <f t="shared" si="120"/>
        <v>0</v>
      </c>
      <c r="IV23" s="26">
        <f t="shared" si="121"/>
        <v>589.15</v>
      </c>
      <c r="IX23" s="159">
        <v>19</v>
      </c>
      <c r="IY23" s="160">
        <f t="shared" si="122"/>
        <v>333.27</v>
      </c>
      <c r="IZ23" s="161">
        <f t="shared" si="123"/>
        <v>0</v>
      </c>
      <c r="JA23" s="161">
        <f t="shared" si="124"/>
        <v>1</v>
      </c>
      <c r="JB23" s="161">
        <f t="shared" si="125"/>
        <v>0</v>
      </c>
      <c r="JC23" s="26">
        <f t="shared" si="126"/>
        <v>533.41999999999996</v>
      </c>
      <c r="JE23" s="159">
        <v>19</v>
      </c>
      <c r="JF23" s="160">
        <f t="shared" si="127"/>
        <v>357.39</v>
      </c>
      <c r="JG23" s="161">
        <f t="shared" si="128"/>
        <v>0</v>
      </c>
      <c r="JH23" s="161">
        <f t="shared" si="129"/>
        <v>1</v>
      </c>
      <c r="JI23" s="161">
        <f t="shared" si="130"/>
        <v>0</v>
      </c>
      <c r="JJ23" s="26">
        <f t="shared" si="131"/>
        <v>477.89</v>
      </c>
      <c r="JL23" s="159">
        <v>19</v>
      </c>
      <c r="JM23" s="160">
        <f t="shared" si="132"/>
        <v>283.5</v>
      </c>
      <c r="JN23" s="161">
        <f t="shared" si="133"/>
        <v>0</v>
      </c>
      <c r="JO23" s="161">
        <f t="shared" si="134"/>
        <v>1</v>
      </c>
      <c r="JP23" s="161">
        <f t="shared" si="135"/>
        <v>0</v>
      </c>
      <c r="JQ23" s="26">
        <f t="shared" si="136"/>
        <v>645.53</v>
      </c>
      <c r="JS23" s="281">
        <v>20</v>
      </c>
      <c r="JT23" s="283">
        <v>517.14</v>
      </c>
      <c r="JU23" s="285">
        <v>1</v>
      </c>
      <c r="JV23" s="285">
        <v>0</v>
      </c>
      <c r="JW23" s="285">
        <v>0</v>
      </c>
      <c r="JX23" s="287">
        <v>0</v>
      </c>
      <c r="JZ23" s="281">
        <v>20</v>
      </c>
      <c r="KA23" s="283">
        <v>468</v>
      </c>
      <c r="KB23" s="285">
        <v>1</v>
      </c>
      <c r="KC23" s="285">
        <v>0</v>
      </c>
      <c r="KD23" s="285">
        <v>0</v>
      </c>
      <c r="KE23" s="287">
        <v>0</v>
      </c>
      <c r="KG23" s="281">
        <v>20</v>
      </c>
      <c r="KH23" s="283">
        <v>409.06</v>
      </c>
      <c r="KI23" s="285">
        <v>1</v>
      </c>
      <c r="KJ23" s="285">
        <v>0</v>
      </c>
      <c r="KK23" s="285">
        <v>0</v>
      </c>
      <c r="KL23" s="287">
        <v>0</v>
      </c>
      <c r="KN23" s="159">
        <v>19</v>
      </c>
      <c r="KO23" s="160">
        <f t="shared" si="152"/>
        <v>-194.67</v>
      </c>
      <c r="KP23" s="161">
        <f t="shared" si="153"/>
        <v>0</v>
      </c>
      <c r="KQ23" s="161">
        <f t="shared" si="154"/>
        <v>1</v>
      </c>
      <c r="KR23" s="161">
        <f t="shared" si="155"/>
        <v>0</v>
      </c>
      <c r="KS23" s="26">
        <f t="shared" si="156"/>
        <v>290.87</v>
      </c>
      <c r="KU23" s="159">
        <v>19</v>
      </c>
      <c r="KV23" s="160">
        <f t="shared" si="157"/>
        <v>-138.6</v>
      </c>
      <c r="KW23" s="161">
        <f t="shared" si="158"/>
        <v>0</v>
      </c>
      <c r="KX23" s="161">
        <f t="shared" si="159"/>
        <v>1</v>
      </c>
      <c r="KY23" s="161">
        <f t="shared" si="160"/>
        <v>0</v>
      </c>
      <c r="KZ23" s="26">
        <f t="shared" si="161"/>
        <v>258.08</v>
      </c>
      <c r="LB23" s="159">
        <v>19</v>
      </c>
      <c r="LC23" s="160">
        <f t="shared" si="162"/>
        <v>-85.05</v>
      </c>
      <c r="LD23" s="161">
        <f t="shared" si="163"/>
        <v>0</v>
      </c>
      <c r="LE23" s="161">
        <f t="shared" si="164"/>
        <v>1</v>
      </c>
      <c r="LF23" s="161">
        <f t="shared" si="165"/>
        <v>0</v>
      </c>
      <c r="LG23" s="26">
        <f t="shared" si="166"/>
        <v>221.31</v>
      </c>
      <c r="LI23" s="159">
        <v>19</v>
      </c>
      <c r="LJ23" s="160">
        <f t="shared" si="167"/>
        <v>-250.405</v>
      </c>
      <c r="LK23" s="161">
        <f t="shared" si="168"/>
        <v>0</v>
      </c>
      <c r="LL23" s="161">
        <f t="shared" si="169"/>
        <v>1</v>
      </c>
      <c r="LM23" s="161">
        <f t="shared" si="170"/>
        <v>0</v>
      </c>
      <c r="LN23" s="26">
        <f t="shared" si="171"/>
        <v>300.56</v>
      </c>
      <c r="LP23" s="159">
        <v>19</v>
      </c>
      <c r="LQ23" s="160">
        <f t="shared" si="172"/>
        <v>-306.30500000000001</v>
      </c>
      <c r="LR23" s="161">
        <f t="shared" si="173"/>
        <v>0</v>
      </c>
      <c r="LS23" s="161">
        <f t="shared" si="174"/>
        <v>1</v>
      </c>
      <c r="LT23" s="161">
        <f t="shared" si="175"/>
        <v>0</v>
      </c>
      <c r="LU23" s="26">
        <f t="shared" si="176"/>
        <v>359.86</v>
      </c>
      <c r="LW23" s="159">
        <v>19</v>
      </c>
      <c r="LX23" s="160">
        <f t="shared" si="177"/>
        <v>-331.29</v>
      </c>
      <c r="LY23" s="161">
        <f t="shared" si="178"/>
        <v>0</v>
      </c>
      <c r="LZ23" s="161">
        <f t="shared" si="179"/>
        <v>1</v>
      </c>
      <c r="MA23" s="161">
        <f t="shared" si="180"/>
        <v>0</v>
      </c>
      <c r="MB23" s="26">
        <f t="shared" si="181"/>
        <v>417.13</v>
      </c>
      <c r="MD23" s="159">
        <v>19</v>
      </c>
      <c r="ME23" s="160">
        <f t="shared" si="182"/>
        <v>-356.03</v>
      </c>
      <c r="MF23" s="161">
        <f t="shared" si="183"/>
        <v>0</v>
      </c>
      <c r="MG23" s="161">
        <f t="shared" si="184"/>
        <v>1</v>
      </c>
      <c r="MH23" s="161">
        <f t="shared" si="185"/>
        <v>0</v>
      </c>
      <c r="MI23" s="26">
        <f t="shared" si="186"/>
        <v>474.21</v>
      </c>
      <c r="MK23" s="159">
        <v>19</v>
      </c>
      <c r="ML23" s="160">
        <f t="shared" si="187"/>
        <v>-194.67</v>
      </c>
      <c r="MM23" s="161">
        <f t="shared" si="188"/>
        <v>0</v>
      </c>
      <c r="MN23" s="161">
        <f t="shared" si="189"/>
        <v>1</v>
      </c>
      <c r="MO23" s="161">
        <f t="shared" si="190"/>
        <v>0</v>
      </c>
      <c r="MP23" s="26">
        <f t="shared" si="191"/>
        <v>-879.04</v>
      </c>
      <c r="MR23" s="281">
        <v>20</v>
      </c>
      <c r="MS23" s="283">
        <v>-277.2</v>
      </c>
      <c r="MT23" s="285">
        <v>1</v>
      </c>
      <c r="MU23" s="285">
        <v>0</v>
      </c>
      <c r="MV23" s="285">
        <v>0</v>
      </c>
      <c r="MW23" s="287">
        <v>0</v>
      </c>
      <c r="MY23" s="292"/>
      <c r="MZ23" s="291"/>
      <c r="NA23" s="290"/>
      <c r="NB23" s="290"/>
      <c r="NC23" s="290"/>
      <c r="ND23" s="289"/>
      <c r="NF23" s="281">
        <v>20</v>
      </c>
      <c r="NG23" s="283">
        <v>-500.81</v>
      </c>
      <c r="NH23" s="285">
        <v>1</v>
      </c>
      <c r="NI23" s="285">
        <v>0</v>
      </c>
      <c r="NJ23" s="285">
        <v>0</v>
      </c>
      <c r="NK23" s="287">
        <v>0</v>
      </c>
      <c r="NM23" s="281">
        <v>20</v>
      </c>
      <c r="NN23" s="283">
        <v>-612.61</v>
      </c>
      <c r="NO23" s="285">
        <v>1</v>
      </c>
      <c r="NP23" s="285">
        <v>0</v>
      </c>
      <c r="NQ23" s="285">
        <v>0</v>
      </c>
      <c r="NR23" s="287">
        <v>0</v>
      </c>
      <c r="NT23" s="281">
        <v>20</v>
      </c>
      <c r="NU23" s="283">
        <v>-662.58</v>
      </c>
      <c r="NV23" s="285">
        <v>1</v>
      </c>
      <c r="NW23" s="285">
        <v>0</v>
      </c>
      <c r="NX23" s="285">
        <v>0</v>
      </c>
      <c r="NY23" s="287">
        <v>0</v>
      </c>
      <c r="OA23" s="281">
        <v>20</v>
      </c>
      <c r="OB23" s="283">
        <v>-712.06</v>
      </c>
      <c r="OC23" s="285">
        <v>1</v>
      </c>
      <c r="OD23" s="285">
        <v>0</v>
      </c>
      <c r="OE23" s="285">
        <v>0</v>
      </c>
      <c r="OF23" s="287">
        <v>0</v>
      </c>
      <c r="OH23" s="159">
        <v>19</v>
      </c>
      <c r="OI23" s="160">
        <f t="shared" si="222"/>
        <v>308.88</v>
      </c>
      <c r="OJ23" s="161">
        <f t="shared" si="223"/>
        <v>0</v>
      </c>
      <c r="OK23" s="161">
        <f t="shared" si="224"/>
        <v>1</v>
      </c>
      <c r="OL23" s="161">
        <f t="shared" si="225"/>
        <v>0</v>
      </c>
      <c r="OM23" s="26">
        <f t="shared" si="226"/>
        <v>-458.97</v>
      </c>
      <c r="OO23" s="159">
        <v>19</v>
      </c>
      <c r="OP23" s="160">
        <f t="shared" si="227"/>
        <v>333.27</v>
      </c>
      <c r="OQ23" s="161">
        <f t="shared" si="228"/>
        <v>0</v>
      </c>
      <c r="OR23" s="161">
        <f t="shared" si="229"/>
        <v>1</v>
      </c>
      <c r="OS23" s="161">
        <f t="shared" si="230"/>
        <v>0</v>
      </c>
      <c r="OT23" s="26">
        <f t="shared" si="231"/>
        <v>-541.01</v>
      </c>
      <c r="OV23" s="159">
        <v>19</v>
      </c>
      <c r="OW23" s="160">
        <f t="shared" si="232"/>
        <v>357.39</v>
      </c>
      <c r="OX23" s="161">
        <f t="shared" si="233"/>
        <v>0</v>
      </c>
      <c r="OY23" s="161">
        <f t="shared" si="234"/>
        <v>1</v>
      </c>
      <c r="OZ23" s="161">
        <f t="shared" si="235"/>
        <v>0</v>
      </c>
      <c r="PA23" s="26">
        <f t="shared" si="236"/>
        <v>-622.89</v>
      </c>
      <c r="PC23" s="159">
        <v>19</v>
      </c>
      <c r="PD23" s="160">
        <f t="shared" si="237"/>
        <v>283.5</v>
      </c>
      <c r="PE23" s="161">
        <f t="shared" si="238"/>
        <v>0</v>
      </c>
      <c r="PF23" s="161">
        <f t="shared" si="239"/>
        <v>1</v>
      </c>
      <c r="PG23" s="161">
        <f t="shared" si="240"/>
        <v>0</v>
      </c>
      <c r="PH23" s="26">
        <f t="shared" si="241"/>
        <v>-377.1</v>
      </c>
      <c r="PJ23" s="159">
        <v>19</v>
      </c>
      <c r="PK23" s="160">
        <f t="shared" si="242"/>
        <v>258.57</v>
      </c>
      <c r="PL23" s="161">
        <f t="shared" si="243"/>
        <v>0</v>
      </c>
      <c r="PM23" s="161">
        <f t="shared" si="244"/>
        <v>1</v>
      </c>
      <c r="PN23" s="161">
        <f t="shared" si="245"/>
        <v>0</v>
      </c>
      <c r="PO23" s="26">
        <f t="shared" si="246"/>
        <v>-295.14</v>
      </c>
      <c r="PQ23" s="159">
        <v>19</v>
      </c>
      <c r="PR23" s="160">
        <f t="shared" si="247"/>
        <v>234</v>
      </c>
      <c r="PS23" s="161">
        <f t="shared" si="248"/>
        <v>0</v>
      </c>
      <c r="PT23" s="161">
        <f t="shared" si="249"/>
        <v>1</v>
      </c>
      <c r="PU23" s="161">
        <f t="shared" si="250"/>
        <v>0</v>
      </c>
      <c r="PV23" s="26">
        <f t="shared" si="251"/>
        <v>-213.69</v>
      </c>
      <c r="PX23" s="159">
        <v>19</v>
      </c>
      <c r="PY23" s="160">
        <f t="shared" si="252"/>
        <v>204.53</v>
      </c>
      <c r="PZ23" s="161">
        <f t="shared" si="253"/>
        <v>0</v>
      </c>
      <c r="QA23" s="161">
        <f t="shared" si="254"/>
        <v>1</v>
      </c>
      <c r="QB23" s="161">
        <f t="shared" si="255"/>
        <v>0</v>
      </c>
      <c r="QC23" s="26">
        <f t="shared" si="256"/>
        <v>-134.15</v>
      </c>
      <c r="QE23" s="159">
        <v>2</v>
      </c>
      <c r="QF23" s="162">
        <v>4</v>
      </c>
      <c r="QG23" s="305"/>
      <c r="QH23" s="12">
        <v>-120</v>
      </c>
      <c r="QI23" s="161">
        <f>(($F$13-$Z$30)*($F$13-$AD$30))/(($V$30-$Z$30)*($V$30-$AD$30))</f>
        <v>0</v>
      </c>
      <c r="QJ23" s="161">
        <f>(($F$13-$V$30)*($F$13-$AD$30))/(($Z$30-$V$30)*($Z$30-$AD$30))</f>
        <v>0</v>
      </c>
      <c r="QK23" s="161">
        <f>(($F$13-$V$30)*($F$13-$Z$30))/(($AD$30-$V$30)*($AD$30-$Z$30))</f>
        <v>1</v>
      </c>
      <c r="QL23" s="92">
        <f>QI23*$X$30+QJ23*$AB$30+QK23*$AF$30</f>
        <v>-391.42</v>
      </c>
      <c r="QM23" s="16">
        <f>$V$30</f>
        <v>353.96</v>
      </c>
      <c r="QN23" s="16">
        <f>$AF$30</f>
        <v>-391.42</v>
      </c>
      <c r="QO23" s="167">
        <f t="shared" si="257"/>
        <v>0</v>
      </c>
      <c r="QP23" s="34"/>
      <c r="QQ23" s="159">
        <v>2</v>
      </c>
      <c r="QR23" s="162">
        <v>4</v>
      </c>
      <c r="QS23" s="305"/>
      <c r="QT23" s="12">
        <v>-120</v>
      </c>
      <c r="QU23" s="161">
        <f>(($F$13-$AT$30)*($F$13-$AX$30))/(($AP$30-$AT$30)*($AP$30-$AX$30))</f>
        <v>0</v>
      </c>
      <c r="QV23" s="161">
        <f>(($F$13-$AP$30)*($F$13-$AX$30))/(($AT$30-$AP$30)*($AT$30-$AX$30))</f>
        <v>0</v>
      </c>
      <c r="QW23" s="161">
        <f>(($F$13-$AP$30)*($F$13-$AT$30))/(($AX$30-$AP$30)*($AX$30-$AT$30))</f>
        <v>1</v>
      </c>
      <c r="QX23" s="92">
        <f>QU23*$AR$30+QV23*$AV$30+QW23*$AZ$30</f>
        <v>-297.12</v>
      </c>
      <c r="QY23" s="16">
        <f>$AP$30</f>
        <v>91.09</v>
      </c>
      <c r="QZ23" s="16">
        <f>$AZ$30</f>
        <v>-297.12</v>
      </c>
      <c r="RA23" s="163">
        <f t="shared" si="258"/>
        <v>0</v>
      </c>
    </row>
    <row r="24" spans="2:469" ht="15" customHeight="1" thickBot="1">
      <c r="B24" s="336"/>
      <c r="C24" s="314"/>
      <c r="D24" s="314"/>
      <c r="E24" s="3" t="s">
        <v>324</v>
      </c>
      <c r="F24" s="169"/>
      <c r="G24" s="175" t="s">
        <v>299</v>
      </c>
      <c r="H24" s="176">
        <v>5</v>
      </c>
      <c r="I24" s="177" t="str">
        <f>I22</f>
        <v>-</v>
      </c>
      <c r="J24" s="177" t="str">
        <f>IF(ISBLANK(F24),"-",(IF(AND(F24&lt;=Input!$D$7,F24&gt;=Input!$D$10),"aprovado","reprovado")))</f>
        <v>-</v>
      </c>
      <c r="K24" s="178" t="s">
        <v>318</v>
      </c>
      <c r="L24" s="3" t="s">
        <v>318</v>
      </c>
      <c r="M24" s="317"/>
      <c r="O24" s="159">
        <v>20</v>
      </c>
      <c r="P24" s="164" t="s">
        <v>183</v>
      </c>
      <c r="Q24" s="164" t="s">
        <v>327</v>
      </c>
      <c r="R24" s="12">
        <v>-180</v>
      </c>
      <c r="S24" s="164" t="s">
        <v>299</v>
      </c>
      <c r="T24" s="162">
        <v>0</v>
      </c>
      <c r="U24" s="8" t="s">
        <v>71</v>
      </c>
      <c r="V24" s="101">
        <f>Gooseneck!$M$33</f>
        <v>-495.6</v>
      </c>
      <c r="W24" s="111" t="s">
        <v>72</v>
      </c>
      <c r="X24" s="101">
        <v>0</v>
      </c>
      <c r="Y24" s="111" t="s">
        <v>72</v>
      </c>
      <c r="Z24" s="101">
        <f>Gooseneck!$M$50</f>
        <v>-247.8</v>
      </c>
      <c r="AA24" s="111" t="s">
        <v>72</v>
      </c>
      <c r="AB24" s="101">
        <f>Gooseneck!$O$50</f>
        <v>-513.92999999999995</v>
      </c>
      <c r="AC24" s="111" t="s">
        <v>72</v>
      </c>
      <c r="AD24" s="101">
        <v>0</v>
      </c>
      <c r="AE24" s="111" t="s">
        <v>72</v>
      </c>
      <c r="AF24" s="101">
        <f>Gooseneck!$O$47</f>
        <v>-289.33</v>
      </c>
      <c r="AG24" s="165" t="s">
        <v>72</v>
      </c>
      <c r="AH24" s="166"/>
      <c r="AI24" s="159">
        <v>20</v>
      </c>
      <c r="AJ24" s="164" t="s">
        <v>183</v>
      </c>
      <c r="AK24" s="164" t="s">
        <v>327</v>
      </c>
      <c r="AL24" s="12">
        <v>-180</v>
      </c>
      <c r="AM24" s="164" t="s">
        <v>299</v>
      </c>
      <c r="AN24" s="162">
        <v>0</v>
      </c>
      <c r="AO24" s="8" t="s">
        <v>71</v>
      </c>
      <c r="AP24" s="101">
        <f>'Conector@5500 psi'!$M$33</f>
        <v>-200.39</v>
      </c>
      <c r="AQ24" s="111" t="s">
        <v>72</v>
      </c>
      <c r="AR24" s="101">
        <v>0</v>
      </c>
      <c r="AS24" s="111" t="s">
        <v>72</v>
      </c>
      <c r="AT24" s="101">
        <f>'Conector@5500 psi'!$M$50</f>
        <v>-100.19499999999999</v>
      </c>
      <c r="AU24" s="111" t="s">
        <v>72</v>
      </c>
      <c r="AV24" s="101">
        <f>'Conector@5500 psi'!$O$50</f>
        <v>-505.12</v>
      </c>
      <c r="AW24" s="111" t="s">
        <v>72</v>
      </c>
      <c r="AX24" s="101">
        <v>0</v>
      </c>
      <c r="AY24" s="111" t="s">
        <v>72</v>
      </c>
      <c r="AZ24" s="101">
        <f>'Conector@5500 psi'!$O$47</f>
        <v>-178.26</v>
      </c>
      <c r="BA24" s="165" t="s">
        <v>72</v>
      </c>
      <c r="BC24" s="33">
        <v>20</v>
      </c>
      <c r="BD24" s="181">
        <f t="shared" si="259"/>
        <v>458.5</v>
      </c>
      <c r="BE24" s="182">
        <f t="shared" si="0"/>
        <v>1</v>
      </c>
      <c r="BF24" s="182">
        <f t="shared" si="1"/>
        <v>0</v>
      </c>
      <c r="BG24" s="182">
        <f t="shared" si="2"/>
        <v>0</v>
      </c>
      <c r="BH24" s="27">
        <f t="shared" si="3"/>
        <v>0</v>
      </c>
      <c r="BJ24" s="33">
        <v>20</v>
      </c>
      <c r="BK24" s="181">
        <f t="shared" si="260"/>
        <v>510.42</v>
      </c>
      <c r="BL24" s="182">
        <f t="shared" si="4"/>
        <v>1</v>
      </c>
      <c r="BM24" s="182">
        <f t="shared" si="5"/>
        <v>0</v>
      </c>
      <c r="BN24" s="182">
        <f t="shared" si="6"/>
        <v>0</v>
      </c>
      <c r="BO24" s="27">
        <f t="shared" si="7"/>
        <v>0</v>
      </c>
      <c r="BQ24" s="33">
        <v>20</v>
      </c>
      <c r="BR24" s="181">
        <f t="shared" si="261"/>
        <v>562.66999999999996</v>
      </c>
      <c r="BS24" s="182">
        <f t="shared" si="8"/>
        <v>1</v>
      </c>
      <c r="BT24" s="182">
        <f t="shared" si="9"/>
        <v>0</v>
      </c>
      <c r="BU24" s="182">
        <f t="shared" si="10"/>
        <v>0</v>
      </c>
      <c r="BV24" s="27">
        <f t="shared" si="11"/>
        <v>0</v>
      </c>
      <c r="BX24" s="33">
        <v>20</v>
      </c>
      <c r="BY24" s="181">
        <f t="shared" si="262"/>
        <v>406.67</v>
      </c>
      <c r="BZ24" s="182">
        <f t="shared" si="12"/>
        <v>1</v>
      </c>
      <c r="CA24" s="182">
        <f t="shared" si="13"/>
        <v>0</v>
      </c>
      <c r="CB24" s="182">
        <f t="shared" si="14"/>
        <v>0</v>
      </c>
      <c r="CC24" s="27">
        <f t="shared" si="15"/>
        <v>0</v>
      </c>
      <c r="CE24" s="33">
        <v>20</v>
      </c>
      <c r="CF24" s="181">
        <f t="shared" si="263"/>
        <v>353.96</v>
      </c>
      <c r="CG24" s="182">
        <f t="shared" si="16"/>
        <v>1</v>
      </c>
      <c r="CH24" s="182">
        <f t="shared" si="17"/>
        <v>0</v>
      </c>
      <c r="CI24" s="182">
        <f t="shared" si="18"/>
        <v>0</v>
      </c>
      <c r="CJ24" s="27">
        <f t="shared" si="19"/>
        <v>0</v>
      </c>
      <c r="CL24" s="33">
        <v>20</v>
      </c>
      <c r="CM24" s="181">
        <f t="shared" si="264"/>
        <v>301.67</v>
      </c>
      <c r="CN24" s="182">
        <f t="shared" si="20"/>
        <v>1</v>
      </c>
      <c r="CO24" s="182">
        <f t="shared" si="21"/>
        <v>0</v>
      </c>
      <c r="CP24" s="182">
        <f t="shared" si="22"/>
        <v>0</v>
      </c>
      <c r="CQ24" s="27">
        <f t="shared" si="23"/>
        <v>0</v>
      </c>
      <c r="CS24" s="33">
        <v>20</v>
      </c>
      <c r="CT24" s="181">
        <f t="shared" si="265"/>
        <v>249</v>
      </c>
      <c r="CU24" s="182">
        <f t="shared" si="24"/>
        <v>1</v>
      </c>
      <c r="CV24" s="182">
        <f t="shared" si="25"/>
        <v>0</v>
      </c>
      <c r="CW24" s="182">
        <f t="shared" si="26"/>
        <v>0</v>
      </c>
      <c r="CX24" s="27">
        <f t="shared" si="27"/>
        <v>0</v>
      </c>
      <c r="CZ24" s="33">
        <v>20</v>
      </c>
      <c r="DA24" s="181">
        <f t="shared" si="266"/>
        <v>-338.33</v>
      </c>
      <c r="DB24" s="182">
        <f t="shared" si="28"/>
        <v>1</v>
      </c>
      <c r="DC24" s="182">
        <f t="shared" si="29"/>
        <v>0</v>
      </c>
      <c r="DD24" s="182">
        <f t="shared" si="30"/>
        <v>0</v>
      </c>
      <c r="DE24" s="27">
        <f t="shared" si="31"/>
        <v>0</v>
      </c>
      <c r="DG24" s="33">
        <v>20</v>
      </c>
      <c r="DH24" s="181">
        <f t="shared" si="267"/>
        <v>-274.87</v>
      </c>
      <c r="DI24" s="182">
        <f t="shared" si="32"/>
        <v>1</v>
      </c>
      <c r="DJ24" s="182">
        <f t="shared" si="33"/>
        <v>0</v>
      </c>
      <c r="DK24" s="182">
        <f t="shared" si="34"/>
        <v>0</v>
      </c>
      <c r="DL24" s="27">
        <f t="shared" si="35"/>
        <v>0</v>
      </c>
      <c r="DM24" s="34"/>
      <c r="DN24" s="33">
        <v>20</v>
      </c>
      <c r="DO24" s="181">
        <f t="shared" si="268"/>
        <v>-210.54</v>
      </c>
      <c r="DP24" s="182">
        <f t="shared" si="36"/>
        <v>1</v>
      </c>
      <c r="DQ24" s="182">
        <f t="shared" si="37"/>
        <v>0</v>
      </c>
      <c r="DR24" s="182">
        <f t="shared" si="38"/>
        <v>0</v>
      </c>
      <c r="DS24" s="27">
        <f t="shared" si="39"/>
        <v>0</v>
      </c>
      <c r="DT24" s="34"/>
      <c r="DU24" s="33">
        <v>20</v>
      </c>
      <c r="DV24" s="181">
        <f t="shared" si="269"/>
        <v>-391.07</v>
      </c>
      <c r="DW24" s="182">
        <f t="shared" si="40"/>
        <v>1</v>
      </c>
      <c r="DX24" s="182">
        <f t="shared" si="41"/>
        <v>0</v>
      </c>
      <c r="DY24" s="182">
        <f t="shared" si="42"/>
        <v>0</v>
      </c>
      <c r="DZ24" s="27">
        <f t="shared" si="43"/>
        <v>0</v>
      </c>
      <c r="EA24" s="34"/>
      <c r="EB24" s="33">
        <v>20</v>
      </c>
      <c r="EC24" s="181">
        <f t="shared" si="270"/>
        <v>-443.33</v>
      </c>
      <c r="ED24" s="182">
        <f t="shared" si="44"/>
        <v>1</v>
      </c>
      <c r="EE24" s="182">
        <f t="shared" si="45"/>
        <v>0</v>
      </c>
      <c r="EF24" s="182">
        <f t="shared" si="46"/>
        <v>0</v>
      </c>
      <c r="EG24" s="27">
        <f t="shared" si="47"/>
        <v>0</v>
      </c>
      <c r="EH24" s="34"/>
      <c r="EI24" s="33">
        <v>20</v>
      </c>
      <c r="EJ24" s="181">
        <f t="shared" si="271"/>
        <v>-495.6</v>
      </c>
      <c r="EK24" s="182">
        <f t="shared" si="48"/>
        <v>1</v>
      </c>
      <c r="EL24" s="182">
        <f t="shared" si="49"/>
        <v>0</v>
      </c>
      <c r="EM24" s="182">
        <f t="shared" si="50"/>
        <v>0</v>
      </c>
      <c r="EN24" s="27">
        <f t="shared" si="51"/>
        <v>0</v>
      </c>
      <c r="EP24" s="33">
        <v>20</v>
      </c>
      <c r="EQ24" s="181">
        <f t="shared" si="52"/>
        <v>-548.08000000000004</v>
      </c>
      <c r="ER24" s="182">
        <f t="shared" si="53"/>
        <v>1</v>
      </c>
      <c r="ES24" s="182">
        <f t="shared" si="54"/>
        <v>0</v>
      </c>
      <c r="ET24" s="182">
        <f t="shared" si="55"/>
        <v>0</v>
      </c>
      <c r="EU24" s="27">
        <f t="shared" si="56"/>
        <v>0</v>
      </c>
      <c r="EW24" s="282"/>
      <c r="EX24" s="284"/>
      <c r="EY24" s="286"/>
      <c r="EZ24" s="286"/>
      <c r="FA24" s="286"/>
      <c r="FB24" s="294"/>
      <c r="FD24" s="33">
        <v>20</v>
      </c>
      <c r="FE24" s="181">
        <f t="shared" si="62"/>
        <v>-274.87</v>
      </c>
      <c r="FF24" s="182">
        <f t="shared" si="63"/>
        <v>1</v>
      </c>
      <c r="FG24" s="182">
        <f t="shared" si="64"/>
        <v>0</v>
      </c>
      <c r="FH24" s="182">
        <f t="shared" si="65"/>
        <v>0</v>
      </c>
      <c r="FI24" s="27">
        <f t="shared" si="66"/>
        <v>0</v>
      </c>
      <c r="FK24" s="282"/>
      <c r="FL24" s="284"/>
      <c r="FM24" s="286"/>
      <c r="FN24" s="286"/>
      <c r="FO24" s="286"/>
      <c r="FP24" s="288"/>
      <c r="FR24" s="282"/>
      <c r="FS24" s="284"/>
      <c r="FT24" s="286"/>
      <c r="FU24" s="286"/>
      <c r="FV24" s="286"/>
      <c r="FW24" s="288"/>
      <c r="FY24" s="282"/>
      <c r="FZ24" s="284"/>
      <c r="GA24" s="286"/>
      <c r="GB24" s="286"/>
      <c r="GC24" s="286"/>
      <c r="GD24" s="288"/>
      <c r="GF24" s="282"/>
      <c r="GG24" s="284"/>
      <c r="GH24" s="286"/>
      <c r="GI24" s="286"/>
      <c r="GJ24" s="286"/>
      <c r="GK24" s="288"/>
      <c r="GM24" s="282"/>
      <c r="GN24" s="284"/>
      <c r="GO24" s="286"/>
      <c r="GP24" s="286"/>
      <c r="GQ24" s="286"/>
      <c r="GR24" s="288"/>
      <c r="GT24" s="33">
        <v>20</v>
      </c>
      <c r="GU24" s="181">
        <v>458.5</v>
      </c>
      <c r="GV24" s="278"/>
      <c r="GW24" s="279"/>
      <c r="GX24" s="280"/>
      <c r="GY24" s="27">
        <v>0</v>
      </c>
      <c r="HA24" s="282"/>
      <c r="HB24" s="284"/>
      <c r="HC24" s="286"/>
      <c r="HD24" s="286"/>
      <c r="HE24" s="286"/>
      <c r="HF24" s="288"/>
      <c r="HH24" s="282"/>
      <c r="HI24" s="284"/>
      <c r="HJ24" s="286"/>
      <c r="HK24" s="286"/>
      <c r="HL24" s="286"/>
      <c r="HM24" s="288"/>
      <c r="HO24" s="33">
        <v>20</v>
      </c>
      <c r="HP24" s="181">
        <f t="shared" si="102"/>
        <v>406.67</v>
      </c>
      <c r="HQ24" s="182">
        <f t="shared" si="103"/>
        <v>1</v>
      </c>
      <c r="HR24" s="182">
        <f t="shared" si="104"/>
        <v>0</v>
      </c>
      <c r="HS24" s="182">
        <f t="shared" si="105"/>
        <v>0</v>
      </c>
      <c r="HT24" s="27">
        <f t="shared" si="106"/>
        <v>0</v>
      </c>
      <c r="HV24" s="33">
        <v>20</v>
      </c>
      <c r="HW24" s="181">
        <f t="shared" si="107"/>
        <v>353.96</v>
      </c>
      <c r="HX24" s="182">
        <f t="shared" si="108"/>
        <v>1</v>
      </c>
      <c r="HY24" s="182">
        <f t="shared" si="109"/>
        <v>0</v>
      </c>
      <c r="HZ24" s="182">
        <f t="shared" si="110"/>
        <v>0</v>
      </c>
      <c r="IA24" s="27">
        <f t="shared" si="111"/>
        <v>0</v>
      </c>
      <c r="IC24" s="33">
        <v>20</v>
      </c>
      <c r="ID24" s="181">
        <v>301.67</v>
      </c>
      <c r="IE24" s="278"/>
      <c r="IF24" s="279"/>
      <c r="IG24" s="280"/>
      <c r="IH24" s="27">
        <v>0</v>
      </c>
      <c r="IJ24" s="33">
        <v>20</v>
      </c>
      <c r="IK24" s="181">
        <f t="shared" si="112"/>
        <v>249</v>
      </c>
      <c r="IL24" s="182">
        <f t="shared" si="113"/>
        <v>1</v>
      </c>
      <c r="IM24" s="182">
        <f t="shared" si="114"/>
        <v>0</v>
      </c>
      <c r="IN24" s="182">
        <f t="shared" si="115"/>
        <v>0</v>
      </c>
      <c r="IO24" s="27">
        <f t="shared" si="116"/>
        <v>0</v>
      </c>
      <c r="IQ24" s="33">
        <v>20</v>
      </c>
      <c r="IR24" s="181">
        <f t="shared" si="117"/>
        <v>617.76</v>
      </c>
      <c r="IS24" s="182">
        <f t="shared" si="118"/>
        <v>1</v>
      </c>
      <c r="IT24" s="182">
        <f t="shared" si="119"/>
        <v>0</v>
      </c>
      <c r="IU24" s="182">
        <f t="shared" si="120"/>
        <v>0</v>
      </c>
      <c r="IV24" s="27">
        <f t="shared" si="121"/>
        <v>0</v>
      </c>
      <c r="IX24" s="33">
        <v>20</v>
      </c>
      <c r="IY24" s="181">
        <f t="shared" si="122"/>
        <v>666.54</v>
      </c>
      <c r="IZ24" s="182">
        <f t="shared" si="123"/>
        <v>1</v>
      </c>
      <c r="JA24" s="182">
        <f t="shared" si="124"/>
        <v>0</v>
      </c>
      <c r="JB24" s="182">
        <f t="shared" si="125"/>
        <v>0</v>
      </c>
      <c r="JC24" s="27">
        <f t="shared" si="126"/>
        <v>0</v>
      </c>
      <c r="JE24" s="33">
        <v>20</v>
      </c>
      <c r="JF24" s="181">
        <f t="shared" si="127"/>
        <v>714.78</v>
      </c>
      <c r="JG24" s="182">
        <f t="shared" si="128"/>
        <v>1</v>
      </c>
      <c r="JH24" s="182">
        <f t="shared" si="129"/>
        <v>0</v>
      </c>
      <c r="JI24" s="182">
        <f t="shared" si="130"/>
        <v>0</v>
      </c>
      <c r="JJ24" s="27">
        <f t="shared" si="131"/>
        <v>0</v>
      </c>
      <c r="JL24" s="33">
        <v>20</v>
      </c>
      <c r="JM24" s="181">
        <f t="shared" si="132"/>
        <v>567</v>
      </c>
      <c r="JN24" s="182">
        <f t="shared" si="133"/>
        <v>1</v>
      </c>
      <c r="JO24" s="182">
        <f t="shared" si="134"/>
        <v>0</v>
      </c>
      <c r="JP24" s="182">
        <f t="shared" si="135"/>
        <v>0</v>
      </c>
      <c r="JQ24" s="27">
        <f t="shared" si="136"/>
        <v>0</v>
      </c>
      <c r="JS24" s="282"/>
      <c r="JT24" s="284"/>
      <c r="JU24" s="286"/>
      <c r="JV24" s="286"/>
      <c r="JW24" s="286"/>
      <c r="JX24" s="288"/>
      <c r="JZ24" s="282"/>
      <c r="KA24" s="284"/>
      <c r="KB24" s="286"/>
      <c r="KC24" s="286"/>
      <c r="KD24" s="286"/>
      <c r="KE24" s="288"/>
      <c r="KG24" s="282"/>
      <c r="KH24" s="284"/>
      <c r="KI24" s="286"/>
      <c r="KJ24" s="286"/>
      <c r="KK24" s="286"/>
      <c r="KL24" s="288"/>
      <c r="KN24" s="33">
        <v>20</v>
      </c>
      <c r="KO24" s="181">
        <f t="shared" si="152"/>
        <v>-389.34</v>
      </c>
      <c r="KP24" s="182">
        <f t="shared" si="153"/>
        <v>1</v>
      </c>
      <c r="KQ24" s="182">
        <f t="shared" si="154"/>
        <v>0</v>
      </c>
      <c r="KR24" s="182">
        <f t="shared" si="155"/>
        <v>0</v>
      </c>
      <c r="KS24" s="27">
        <f t="shared" si="156"/>
        <v>0</v>
      </c>
      <c r="KU24" s="33">
        <v>20</v>
      </c>
      <c r="KV24" s="181">
        <f t="shared" si="157"/>
        <v>-277.2</v>
      </c>
      <c r="KW24" s="182">
        <f t="shared" si="158"/>
        <v>1</v>
      </c>
      <c r="KX24" s="182">
        <f t="shared" si="159"/>
        <v>0</v>
      </c>
      <c r="KY24" s="182">
        <f t="shared" si="160"/>
        <v>0</v>
      </c>
      <c r="KZ24" s="27">
        <f t="shared" si="161"/>
        <v>0</v>
      </c>
      <c r="LB24" s="33">
        <v>20</v>
      </c>
      <c r="LC24" s="181">
        <f t="shared" si="162"/>
        <v>-170.1</v>
      </c>
      <c r="LD24" s="182">
        <f t="shared" si="163"/>
        <v>1</v>
      </c>
      <c r="LE24" s="182">
        <f t="shared" si="164"/>
        <v>0</v>
      </c>
      <c r="LF24" s="182">
        <f t="shared" si="165"/>
        <v>0</v>
      </c>
      <c r="LG24" s="27">
        <f t="shared" si="166"/>
        <v>0</v>
      </c>
      <c r="LI24" s="33">
        <v>20</v>
      </c>
      <c r="LJ24" s="181">
        <f t="shared" si="167"/>
        <v>-500.81</v>
      </c>
      <c r="LK24" s="182">
        <f t="shared" si="168"/>
        <v>1</v>
      </c>
      <c r="LL24" s="182">
        <f t="shared" si="169"/>
        <v>0</v>
      </c>
      <c r="LM24" s="182">
        <f t="shared" si="170"/>
        <v>0</v>
      </c>
      <c r="LN24" s="27">
        <f t="shared" si="171"/>
        <v>0</v>
      </c>
      <c r="LP24" s="33">
        <v>20</v>
      </c>
      <c r="LQ24" s="181">
        <f t="shared" si="172"/>
        <v>-612.61</v>
      </c>
      <c r="LR24" s="182">
        <f t="shared" si="173"/>
        <v>1</v>
      </c>
      <c r="LS24" s="182">
        <f t="shared" si="174"/>
        <v>0</v>
      </c>
      <c r="LT24" s="182">
        <f t="shared" si="175"/>
        <v>0</v>
      </c>
      <c r="LU24" s="27">
        <f t="shared" si="176"/>
        <v>0</v>
      </c>
      <c r="LW24" s="33">
        <v>20</v>
      </c>
      <c r="LX24" s="181">
        <f t="shared" si="177"/>
        <v>-662.58</v>
      </c>
      <c r="LY24" s="182">
        <f t="shared" si="178"/>
        <v>1</v>
      </c>
      <c r="LZ24" s="182">
        <f t="shared" si="179"/>
        <v>0</v>
      </c>
      <c r="MA24" s="182">
        <f t="shared" si="180"/>
        <v>0</v>
      </c>
      <c r="MB24" s="27">
        <f t="shared" si="181"/>
        <v>0</v>
      </c>
      <c r="MD24" s="33">
        <v>20</v>
      </c>
      <c r="ME24" s="181">
        <f t="shared" si="182"/>
        <v>-712.06</v>
      </c>
      <c r="MF24" s="182">
        <f t="shared" si="183"/>
        <v>1</v>
      </c>
      <c r="MG24" s="182">
        <f t="shared" si="184"/>
        <v>0</v>
      </c>
      <c r="MH24" s="182">
        <f t="shared" si="185"/>
        <v>0</v>
      </c>
      <c r="MI24" s="27">
        <f t="shared" si="186"/>
        <v>0</v>
      </c>
      <c r="MK24" s="33">
        <v>20</v>
      </c>
      <c r="ML24" s="181">
        <f t="shared" si="187"/>
        <v>-389.34</v>
      </c>
      <c r="MM24" s="182">
        <f t="shared" si="188"/>
        <v>1</v>
      </c>
      <c r="MN24" s="182">
        <f t="shared" si="189"/>
        <v>0</v>
      </c>
      <c r="MO24" s="182">
        <f t="shared" si="190"/>
        <v>0</v>
      </c>
      <c r="MP24" s="27">
        <f t="shared" si="191"/>
        <v>0</v>
      </c>
      <c r="MR24" s="282"/>
      <c r="MS24" s="284"/>
      <c r="MT24" s="286"/>
      <c r="MU24" s="286"/>
      <c r="MV24" s="286"/>
      <c r="MW24" s="288"/>
      <c r="MY24" s="282"/>
      <c r="MZ24" s="284"/>
      <c r="NA24" s="286"/>
      <c r="NB24" s="286"/>
      <c r="NC24" s="286"/>
      <c r="ND24" s="288"/>
      <c r="NF24" s="282"/>
      <c r="NG24" s="284"/>
      <c r="NH24" s="286"/>
      <c r="NI24" s="286"/>
      <c r="NJ24" s="286"/>
      <c r="NK24" s="288"/>
      <c r="NM24" s="282"/>
      <c r="NN24" s="284"/>
      <c r="NO24" s="286"/>
      <c r="NP24" s="286"/>
      <c r="NQ24" s="286"/>
      <c r="NR24" s="288"/>
      <c r="NT24" s="282"/>
      <c r="NU24" s="284"/>
      <c r="NV24" s="286"/>
      <c r="NW24" s="286"/>
      <c r="NX24" s="286"/>
      <c r="NY24" s="288"/>
      <c r="OA24" s="282"/>
      <c r="OB24" s="284"/>
      <c r="OC24" s="286"/>
      <c r="OD24" s="286"/>
      <c r="OE24" s="286"/>
      <c r="OF24" s="288"/>
      <c r="OH24" s="33">
        <v>20</v>
      </c>
      <c r="OI24" s="181">
        <f t="shared" si="222"/>
        <v>617.76</v>
      </c>
      <c r="OJ24" s="182">
        <f t="shared" si="223"/>
        <v>1</v>
      </c>
      <c r="OK24" s="182">
        <f t="shared" si="224"/>
        <v>0</v>
      </c>
      <c r="OL24" s="182">
        <f t="shared" si="225"/>
        <v>0</v>
      </c>
      <c r="OM24" s="27">
        <f t="shared" si="226"/>
        <v>0</v>
      </c>
      <c r="OO24" s="33">
        <v>20</v>
      </c>
      <c r="OP24" s="181">
        <f t="shared" si="227"/>
        <v>666.54</v>
      </c>
      <c r="OQ24" s="182">
        <f t="shared" si="228"/>
        <v>1</v>
      </c>
      <c r="OR24" s="182">
        <f t="shared" si="229"/>
        <v>0</v>
      </c>
      <c r="OS24" s="182">
        <f t="shared" si="230"/>
        <v>0</v>
      </c>
      <c r="OT24" s="27">
        <f t="shared" si="231"/>
        <v>0</v>
      </c>
      <c r="OV24" s="33">
        <v>20</v>
      </c>
      <c r="OW24" s="181">
        <f t="shared" si="232"/>
        <v>714.78</v>
      </c>
      <c r="OX24" s="182">
        <f t="shared" si="233"/>
        <v>1</v>
      </c>
      <c r="OY24" s="182">
        <f t="shared" si="234"/>
        <v>0</v>
      </c>
      <c r="OZ24" s="182">
        <f t="shared" si="235"/>
        <v>0</v>
      </c>
      <c r="PA24" s="27">
        <f t="shared" si="236"/>
        <v>0</v>
      </c>
      <c r="PC24" s="33">
        <v>20</v>
      </c>
      <c r="PD24" s="181">
        <f t="shared" si="237"/>
        <v>567</v>
      </c>
      <c r="PE24" s="182">
        <f t="shared" si="238"/>
        <v>1</v>
      </c>
      <c r="PF24" s="182">
        <f t="shared" si="239"/>
        <v>0</v>
      </c>
      <c r="PG24" s="182">
        <f t="shared" si="240"/>
        <v>0</v>
      </c>
      <c r="PH24" s="27">
        <f t="shared" si="241"/>
        <v>0</v>
      </c>
      <c r="PJ24" s="33">
        <v>20</v>
      </c>
      <c r="PK24" s="181">
        <f t="shared" si="242"/>
        <v>517.14</v>
      </c>
      <c r="PL24" s="182">
        <f t="shared" si="243"/>
        <v>1</v>
      </c>
      <c r="PM24" s="182">
        <f t="shared" si="244"/>
        <v>0</v>
      </c>
      <c r="PN24" s="182">
        <f t="shared" si="245"/>
        <v>0</v>
      </c>
      <c r="PO24" s="27">
        <f t="shared" si="246"/>
        <v>0</v>
      </c>
      <c r="PQ24" s="33">
        <v>20</v>
      </c>
      <c r="PR24" s="181">
        <f t="shared" si="247"/>
        <v>468</v>
      </c>
      <c r="PS24" s="182">
        <f t="shared" si="248"/>
        <v>1</v>
      </c>
      <c r="PT24" s="182">
        <f t="shared" si="249"/>
        <v>0</v>
      </c>
      <c r="PU24" s="182">
        <f t="shared" si="250"/>
        <v>0</v>
      </c>
      <c r="PV24" s="27">
        <f t="shared" si="251"/>
        <v>0</v>
      </c>
      <c r="PX24" s="33">
        <v>20</v>
      </c>
      <c r="PY24" s="181">
        <f t="shared" si="252"/>
        <v>409.06</v>
      </c>
      <c r="PZ24" s="182">
        <f t="shared" si="253"/>
        <v>1</v>
      </c>
      <c r="QA24" s="182">
        <f t="shared" si="254"/>
        <v>0</v>
      </c>
      <c r="QB24" s="182">
        <f t="shared" si="255"/>
        <v>0</v>
      </c>
      <c r="QC24" s="27">
        <f t="shared" si="256"/>
        <v>0</v>
      </c>
      <c r="QE24" s="159">
        <v>2</v>
      </c>
      <c r="QF24" s="162">
        <v>1</v>
      </c>
      <c r="QG24" s="306" t="s">
        <v>20</v>
      </c>
      <c r="QH24" s="12">
        <v>-180</v>
      </c>
      <c r="QI24" s="161">
        <f>(($F$13-$Z$10)*($F$13-$AD$10))/(($V$10-$Z$10)*($V$10-$AD$10))</f>
        <v>0</v>
      </c>
      <c r="QJ24" s="161">
        <f>(($F$13-$V$10)*($F$13-$AD$10))/(($Z$10-$V$10)*($Z$10-$AD$10))</f>
        <v>0</v>
      </c>
      <c r="QK24" s="161">
        <f>(($F$13-$V$10)*($F$13-$Z$10))/(($AD$10-$V$10)*($AD$10-$Z$10))</f>
        <v>1</v>
      </c>
      <c r="QL24" s="92">
        <f>QI24*$X$10+QJ24*$AB$10+QK24*$AF$10</f>
        <v>556.07000000000005</v>
      </c>
      <c r="QM24" s="16">
        <f>$V$10</f>
        <v>301.67</v>
      </c>
      <c r="QN24" s="16">
        <f>$AF$10</f>
        <v>556.07000000000005</v>
      </c>
      <c r="QO24" s="167">
        <f t="shared" si="257"/>
        <v>0</v>
      </c>
      <c r="QP24" s="34"/>
      <c r="QQ24" s="159">
        <v>2</v>
      </c>
      <c r="QR24" s="162">
        <v>1</v>
      </c>
      <c r="QS24" s="306" t="s">
        <v>20</v>
      </c>
      <c r="QT24" s="12">
        <v>-180</v>
      </c>
      <c r="QU24" s="161">
        <f>(($F$13-$AT$10)*($F$13-$AX$10))/(($AP$10-$AT$10)*($AP$10-$AX$10))</f>
        <v>0</v>
      </c>
      <c r="QV24" s="161">
        <f>(($F$13-$AP$10)*($F$13-$AX$10))/(($AT$10-$AP$10)*($AT$10-$AX$10))</f>
        <v>0</v>
      </c>
      <c r="QW24" s="161">
        <f>(($F$13-$AP$10)*($F$13-$AT$10))/(($AX$10-$AP$10)*($AX$10-$AT$10))</f>
        <v>1</v>
      </c>
      <c r="QX24" s="92">
        <f>QU24*$AR$10+QV24*$AV$10+QW24*$AZ$10</f>
        <v>653.67999999999995</v>
      </c>
      <c r="QY24" s="16">
        <f>$AP$10</f>
        <v>54.65</v>
      </c>
      <c r="QZ24" s="16">
        <f>$AZ$10</f>
        <v>653.67999999999995</v>
      </c>
      <c r="RA24" s="163">
        <f t="shared" si="258"/>
        <v>0</v>
      </c>
    </row>
    <row r="25" spans="2:469" ht="15" customHeight="1" thickBot="1">
      <c r="B25" s="281">
        <v>4</v>
      </c>
      <c r="C25" s="312" t="s">
        <v>328</v>
      </c>
      <c r="D25" s="312" t="s">
        <v>321</v>
      </c>
      <c r="E25" s="3" t="s">
        <v>322</v>
      </c>
      <c r="F25" s="169"/>
      <c r="G25" s="175" t="s">
        <v>72</v>
      </c>
      <c r="H25" s="176">
        <v>6</v>
      </c>
      <c r="I25" s="177" t="str">
        <f xml:space="preserve"> IF(AND(F25&gt;0,F26&gt;0),1,(IF(AND(F25&lt;0,F26&gt;0),2,(IF(AND(F25&lt;0,F26&lt;0),3,(IF(AND(F25&gt;0,F26&lt;0),4,"-")))))))</f>
        <v>-</v>
      </c>
      <c r="J25" s="178" t="s">
        <v>318</v>
      </c>
      <c r="K25" s="177" t="str">
        <f>IF(OR(ISBLANK(F25),I25="-"),"-",(IF(OR(I25=1,I25=4), (IF(F25&lt;=(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,(IF(F25&g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)))</f>
        <v>-</v>
      </c>
      <c r="L25" s="179" t="str">
        <f>IF(OR(ISBLANK(F25),I25="-"),"-",(IF(OR(I25=1,I25=4), (IF(F25&lt;=(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,(IF(F25&g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)))</f>
        <v>-</v>
      </c>
      <c r="M25" s="315" t="str">
        <f>IF(OR(ISBLANK(F25),ISBLANK(F26),ISBLANK(F27)),"-", (IF(OR(J25="reprovado", K25="reprovado", L25="reprovado",J26="reprovado", K26="reprovado", L26="reprovado",J27="reprovado",K27="reprovado", L27="reprovado"),"reprovado","aprovado")))</f>
        <v>-</v>
      </c>
      <c r="O25" s="159">
        <v>21</v>
      </c>
      <c r="P25" s="164" t="s">
        <v>185</v>
      </c>
      <c r="Q25" s="164" t="s">
        <v>327</v>
      </c>
      <c r="R25" s="12">
        <v>0</v>
      </c>
      <c r="S25" s="164" t="s">
        <v>299</v>
      </c>
      <c r="T25" s="162">
        <v>0</v>
      </c>
      <c r="U25" s="8" t="s">
        <v>71</v>
      </c>
      <c r="V25" s="101">
        <f>Gooseneck!$M$34</f>
        <v>-548.08000000000004</v>
      </c>
      <c r="W25" s="111" t="s">
        <v>72</v>
      </c>
      <c r="X25" s="101">
        <v>0</v>
      </c>
      <c r="Y25" s="111" t="s">
        <v>72</v>
      </c>
      <c r="Z25" s="101">
        <f>Gooseneck!$M$51</f>
        <v>-274.04000000000002</v>
      </c>
      <c r="AA25" s="111" t="s">
        <v>72</v>
      </c>
      <c r="AB25" s="101">
        <f>Gooseneck!$O$51</f>
        <v>-435.76</v>
      </c>
      <c r="AC25" s="111" t="s">
        <v>72</v>
      </c>
      <c r="AD25" s="101">
        <v>0</v>
      </c>
      <c r="AE25" s="111" t="s">
        <v>72</v>
      </c>
      <c r="AF25" s="101">
        <f>Gooseneck!$O$48</f>
        <v>-186.91</v>
      </c>
      <c r="AG25" s="165" t="s">
        <v>72</v>
      </c>
      <c r="AH25" s="166"/>
      <c r="AI25" s="159">
        <v>21</v>
      </c>
      <c r="AJ25" s="164" t="s">
        <v>185</v>
      </c>
      <c r="AK25" s="164" t="s">
        <v>327</v>
      </c>
      <c r="AL25" s="12">
        <v>0</v>
      </c>
      <c r="AM25" s="164" t="s">
        <v>299</v>
      </c>
      <c r="AN25" s="162">
        <v>0</v>
      </c>
      <c r="AO25" s="8" t="s">
        <v>71</v>
      </c>
      <c r="AP25" s="101">
        <f>'Conector@5500 psi'!$M$34</f>
        <v>-236.82</v>
      </c>
      <c r="AQ25" s="111" t="s">
        <v>72</v>
      </c>
      <c r="AR25" s="101">
        <v>0</v>
      </c>
      <c r="AS25" s="111" t="s">
        <v>72</v>
      </c>
      <c r="AT25" s="101">
        <f>'Conector@5500 psi'!$M$51</f>
        <v>-118.41</v>
      </c>
      <c r="AU25" s="111" t="s">
        <v>72</v>
      </c>
      <c r="AV25" s="101">
        <f>'Conector@5500 psi'!$O$51</f>
        <v>-445.68</v>
      </c>
      <c r="AW25" s="111" t="s">
        <v>72</v>
      </c>
      <c r="AX25" s="101">
        <v>0</v>
      </c>
      <c r="AY25" s="111" t="s">
        <v>72</v>
      </c>
      <c r="AZ25" s="101">
        <f>'Conector@5500 psi'!$O$48</f>
        <v>-59.44</v>
      </c>
      <c r="BA25" s="165" t="s">
        <v>72</v>
      </c>
      <c r="QE25" s="159">
        <v>2</v>
      </c>
      <c r="QF25" s="162">
        <v>2</v>
      </c>
      <c r="QG25" s="306"/>
      <c r="QH25" s="12">
        <v>-180</v>
      </c>
      <c r="QI25" s="161">
        <f>(($F$13-$Z$17)*($F$13-$AD$17))/(($V$17-$Z$17)*($V$17-$AD$17))</f>
        <v>0</v>
      </c>
      <c r="QJ25" s="161">
        <f>(($F$13-$V$17)*($F$13-$AD$17))/(($Z$17-$V$17)*($Z$17-$AD$17))</f>
        <v>0</v>
      </c>
      <c r="QK25" s="161">
        <f>(($F$13-$V$17)*($F$13-$Z$17))/(($AD$17-$V$17)*($AD$17-$Z$17))</f>
        <v>1</v>
      </c>
      <c r="QL25" s="92">
        <f>QI25*$X$17+QJ25*$AB$17+QK25*$AF$17</f>
        <v>556.07000000000005</v>
      </c>
      <c r="QM25" s="16">
        <f>$V$17</f>
        <v>-495.6</v>
      </c>
      <c r="QN25" s="16">
        <f>$AF$17</f>
        <v>556.07000000000005</v>
      </c>
      <c r="QO25" s="167">
        <f t="shared" si="257"/>
        <v>0</v>
      </c>
      <c r="QP25" s="34"/>
      <c r="QQ25" s="159">
        <v>2</v>
      </c>
      <c r="QR25" s="162">
        <v>2</v>
      </c>
      <c r="QS25" s="306"/>
      <c r="QT25" s="12">
        <v>-180</v>
      </c>
      <c r="QU25" s="161">
        <f>(($F$13-$AT$17)*($F$13-$AX$17))/(($AP$17-$AT$17)*($AP$17-$AX$17))</f>
        <v>0</v>
      </c>
      <c r="QV25" s="161">
        <f>(($F$13-$AP$17)*($F$13-$AX$17))/(($AT$17-$AP$17)*($AT$17-$AX$17))</f>
        <v>0</v>
      </c>
      <c r="QW25" s="161">
        <f>(($F$13-$AP$17)*($F$13-$AT$17))/(($AX$17-$AP$17)*($AX$17-$AT$17))</f>
        <v>1</v>
      </c>
      <c r="QX25" s="92">
        <f>QU25*$AR$17+QV25*$AV$17+QW25*$AZ$17</f>
        <v>653.67999999999995</v>
      </c>
      <c r="QY25" s="16">
        <f>$AP$17</f>
        <v>-200.39</v>
      </c>
      <c r="QZ25" s="16">
        <f>$AZ$17</f>
        <v>653.67999999999995</v>
      </c>
      <c r="RA25" s="163">
        <f t="shared" si="258"/>
        <v>0</v>
      </c>
    </row>
    <row r="26" spans="2:469" ht="15" customHeight="1">
      <c r="B26" s="292"/>
      <c r="C26" s="313"/>
      <c r="D26" s="313"/>
      <c r="E26" s="3" t="s">
        <v>323</v>
      </c>
      <c r="F26" s="169"/>
      <c r="G26" s="175" t="s">
        <v>72</v>
      </c>
      <c r="H26" s="176">
        <v>6</v>
      </c>
      <c r="I26" s="177" t="str">
        <f>I25</f>
        <v>-</v>
      </c>
      <c r="J26" s="178" t="s">
        <v>318</v>
      </c>
      <c r="K26" s="179" t="str">
        <f>IF(ISBLANK(F26),"-",(IF((IF(I25=1,((IF(F27=30,$RA$116,IF(F27=60,$RA$120,IF(F27=90,$RA$124,IF(F27=-30,$RA$128,IF(F27=-60,$RA$132,IF(F27=-90,$RA$136,IF(F27=0,$RA$140,(IF(AND(F27&gt;60,F27&lt;90),MAX($RA$120,$RA$124),IF(AND(F27&gt;30,F27&lt;60),MAX($RA$116,$RA$120),IF(AND(F27&gt;0,F27&lt;30),MAX($RA$140,$RA$116),IF(AND(F27&gt;-30,F27&lt;0),MAX($RA$128,$RA$140),IF(AND(F27&gt;-60,F27&lt;-30),MAX($RA$132,$RA$128),IF(AND(F27&gt;-90,F27&lt;-60),MAX($RA$136,$RA$132),"-")))))))))))))))),IF(I25=2,((IF(F27=30,$RA$117,IF(F27=60,$RA$121,IF(F27=90,$RA$125,IF(F27=-30,$RA$129,IF(F27=-60,$RA$133,IF(F27=-90,$RA$137,IF(F27=0,$RA$141,(IF(AND(F27&gt;60,F27&lt;90),MAX($RA$121,$RA$125),IF(AND(F27&gt;30,F27&lt;60),MAX($RA$117,$RA$121),IF(AND(F27&gt;0,F27&lt;30),MAX($RA$141,$RA$117),IF(AND(F27&gt;-30,F27&lt;0),MAX($RA$129,$RA$141),IF(AND(F27&gt;-60,F27&lt;-30),MAX($RA$133,$RA$129),IF(AND(F27&gt;-90,F27&lt;-60),MAX($RA$137,$RA$133),"-")))))))))))))))),IF(I25=3,((IF(F27=30,$RA$118,IF(F27=60,$RA$122,IF(F27=90,$RA$126,IF(F27=-30,$RA$130,IF(F27=-60,$RA$134,IF(F27=-90,$RA$138,IF(F27=0,$RA$142,(IF(AND(F27&gt;60,F27&lt;90),MAX($RA$122,$RA$126),IF(AND(F27&gt;30,F27&lt;60),MAX($RA$118,$RA$122),IF(AND(F27&gt;0,F27&lt;30),MAX($RA$142,$RA$118),IF(AND(F27&gt;-30,F27&lt;0),MAX($RA$130,$RA$142),IF(AND(F27&gt;-60,F27&lt;-30),MAX($RA$134,$RA$130),IF(AND(F27&gt;-90,F27&lt;-60),MAX($RA$138,$RA$134),"-")))))))))))))))),IF(I25=4,((IF(F27=30,$RA$119,IF(F27=60,$RA$123,IF(F27=90,$RA$127,IF(F27=-30,$RA$131,IF(F27=-60,$RA$135,IF(F27=-90,$RA$139,IF(F27=0,$RA$143,(IF(AND(F27&gt;60,F27&lt;90),MAX($RA$123,$RA$127),IF(AND(F27&gt;30,F27&lt;60),MAX($RA$119,$RA$123),IF(AND(F27&gt;0,F27&lt;30),MAX($RA$143,$RA$119),IF(AND(F27&gt;-30,F27&lt;0),MAX($RA$131,$RA$143),IF(AND(F27&gt;-60,F27&lt;-30),MAX($RA$135,$RA$131),IF(AND(F27&gt;-90,F27&lt;-60),MAX($RA$139,$RA$135),"-")))))))))))))))),"-")))))&lt;=1,"aprovado","reprovado")))</f>
        <v>-</v>
      </c>
      <c r="L26" s="179" t="str">
        <f>IF(ISBLANK(F26),"-",(IF((IF(I25=1,((IF(F27=30,$QO$116,IF(F27=60,$QO$120,IF(F27=90,$QO$124,IF(F27=-30,$QO$128,IF(F27=-60,$QO$132,IF(F27=-90,$QO$136,IF(F27=0,$QO$140,(IF(AND(F27&gt;60,F27&lt;90),MAX($QO$120,$QO$124),IF(AND(F27&gt;30,F27&lt;60),MAX($QO$116,$QO$120),IF(AND(F27&gt;0,F27&lt;30),MAX($QO$140,$QO$116),IF(AND(F27&gt;-30,F27&lt;0),MAX($QO$128,$QO$140),IF(AND(F27&gt;-60,F27&lt;-30),MAX($QO$132,$QO$128),IF(AND(F27&gt;-90,F27&lt;-60),MAX($QO$136,$QO$132),"-")))))))))))))))),IF(I25=2,((IF(F27=30,$QO$117,IF(F27=60,$QO$121,IF(F27=90,$QO$125,IF(F27=-30,$QO$129,IF(F27=-60,$QO$133,IF(F27=-90,$QO$137,IF(F27=0,$QO$141,(IF(AND(F27&gt;60,F27&lt;90),MAX($QO$121,$QO$125),IF(AND(F27&gt;30,F27&lt;60),MAX($QO$117,$QO$121),IF(AND(F27&gt;0,F27&lt;30),MAX($QO$141,$QO$117),IF(AND(F27&gt;-30,F27&lt;0),MAX($QO$129,$QO$141),IF(AND(F27&gt;-60,F27&lt;-30),MAX($QO$133,$QO$129),IF(AND(F27&gt;-90,F27&lt;-60),MAX($QO$137,$QO$133),"-")))))))))))))))),IF(I25=3,((IF(F27=30,$QO$118,IF(F27=60,$QO$122,IF(F27=90,$QO$126,IF(F27=-30,$QO$130,IF(F27=-60,$QO$134,IF(F27=-90,$QO$138,IF(F27=0,$QO$142,(IF(AND(F27&gt;60,F27&lt;90),MAX($QO$122,$QO$126),IF(AND(F27&gt;30,F27&lt;60),MAX($QO$118,$QO$122),IF(AND(F27&gt;0,F27&lt;30),MAX($QO$142,$QO$118),IF(AND(F27&gt;-30,F27&lt;0),MAX($QO$130,$QO$142),IF(AND(F27&gt;-60,F27&lt;-30),MAX($QO$134,$QO$130),IF(AND(F27&gt;-90,F27&lt;-60),MAX($QO$138,$QO$134),"-")))))))))))))))),IF(I25=4,((IF(F27=30,$QO$119,IF(F27=60,$QO$123,IF(F27=90,$QO$127,IF(F27=-30,$QO$131,IF(F27=-60,$QO$135,IF(F27=-90,$QO$139,IF(F27=0,$QO$143,(IF(AND(F27&gt;60,F27&lt;90),MAX($QO$123,$QO$127),IF(AND(F27&gt;30,F27&lt;60),MAX($QO$119,$QO$123),IF(AND(F27&gt;0,F27&lt;30),MAX($QO$143,$QO$119),IF(AND(F27&gt;-30,F27&lt;0),MAX($QO$131,$QO$143),IF(AND(F27&gt;-60,F27&lt;-30),MAX($QO$135,$QO$131),IF(AND(F27&gt;-90,F27&lt;-60),MAX($QO$139,$QO$135),"-")))))))))))))))),"-")))))&lt;=1,"aprovado","reprovado")))</f>
        <v>-</v>
      </c>
      <c r="M26" s="316"/>
      <c r="O26" s="159">
        <v>22</v>
      </c>
      <c r="P26" s="164" t="s">
        <v>191</v>
      </c>
      <c r="Q26" s="164" t="s">
        <v>329</v>
      </c>
      <c r="R26" s="12">
        <v>60</v>
      </c>
      <c r="S26" s="164" t="s">
        <v>299</v>
      </c>
      <c r="T26" s="162">
        <v>0</v>
      </c>
      <c r="U26" s="8" t="s">
        <v>71</v>
      </c>
      <c r="V26" s="101">
        <f>Gooseneck!$M$5</f>
        <v>458.5</v>
      </c>
      <c r="W26" s="111" t="s">
        <v>72</v>
      </c>
      <c r="X26" s="101">
        <v>0</v>
      </c>
      <c r="Y26" s="111" t="s">
        <v>72</v>
      </c>
      <c r="Z26" s="101">
        <f>Gooseneck!$M$54</f>
        <v>229.25</v>
      </c>
      <c r="AA26" s="111" t="s">
        <v>72</v>
      </c>
      <c r="AB26" s="101">
        <f>Gooseneck!$O$54</f>
        <v>-388.94</v>
      </c>
      <c r="AC26" s="111" t="s">
        <v>72</v>
      </c>
      <c r="AD26" s="101">
        <v>0</v>
      </c>
      <c r="AE26" s="111" t="s">
        <v>72</v>
      </c>
      <c r="AF26" s="101">
        <f>Gooseneck!$O$40</f>
        <v>-597.79999999999995</v>
      </c>
      <c r="AG26" s="165" t="s">
        <v>72</v>
      </c>
      <c r="AH26" s="166"/>
      <c r="AI26" s="159">
        <v>22</v>
      </c>
      <c r="AJ26" s="164" t="s">
        <v>191</v>
      </c>
      <c r="AK26" s="164" t="s">
        <v>329</v>
      </c>
      <c r="AL26" s="12">
        <v>60</v>
      </c>
      <c r="AM26" s="164" t="s">
        <v>299</v>
      </c>
      <c r="AN26" s="162">
        <v>0</v>
      </c>
      <c r="AO26" s="8" t="s">
        <v>71</v>
      </c>
      <c r="AP26" s="101">
        <f>'Conector@5500 psi'!$M$5</f>
        <v>163.95</v>
      </c>
      <c r="AQ26" s="111" t="s">
        <v>72</v>
      </c>
      <c r="AR26" s="101">
        <v>0</v>
      </c>
      <c r="AS26" s="111" t="s">
        <v>72</v>
      </c>
      <c r="AT26" s="101">
        <f>'Conector@5500 psi'!$M$54</f>
        <v>81.974999999999994</v>
      </c>
      <c r="AU26" s="111" t="s">
        <v>72</v>
      </c>
      <c r="AV26" s="101">
        <f>'Conector@5500 psi'!$O$54</f>
        <v>-267.39999999999998</v>
      </c>
      <c r="AW26" s="111" t="s">
        <v>72</v>
      </c>
      <c r="AX26" s="101">
        <v>0</v>
      </c>
      <c r="AY26" s="111" t="s">
        <v>72</v>
      </c>
      <c r="AZ26" s="101">
        <f>'Conector@5500 psi'!$O$40</f>
        <v>-534.79999999999995</v>
      </c>
      <c r="BA26" s="165" t="s">
        <v>72</v>
      </c>
      <c r="BC26" s="310" t="s">
        <v>330</v>
      </c>
      <c r="BD26" s="311"/>
      <c r="BE26" s="311"/>
      <c r="BF26" s="311"/>
      <c r="BG26" s="311"/>
      <c r="BH26" s="110">
        <v>1</v>
      </c>
      <c r="BJ26" s="310" t="s">
        <v>331</v>
      </c>
      <c r="BK26" s="311"/>
      <c r="BL26" s="311"/>
      <c r="BM26" s="311"/>
      <c r="BN26" s="311"/>
      <c r="BO26" s="110">
        <v>2</v>
      </c>
      <c r="BQ26" s="310" t="s">
        <v>332</v>
      </c>
      <c r="BR26" s="311"/>
      <c r="BS26" s="311"/>
      <c r="BT26" s="311"/>
      <c r="BU26" s="311"/>
      <c r="BV26" s="110">
        <v>3</v>
      </c>
      <c r="BX26" s="310" t="s">
        <v>333</v>
      </c>
      <c r="BY26" s="311"/>
      <c r="BZ26" s="311"/>
      <c r="CA26" s="311"/>
      <c r="CB26" s="311"/>
      <c r="CC26" s="110">
        <v>4</v>
      </c>
      <c r="CE26" s="310" t="s">
        <v>334</v>
      </c>
      <c r="CF26" s="311"/>
      <c r="CG26" s="311"/>
      <c r="CH26" s="311"/>
      <c r="CI26" s="311"/>
      <c r="CJ26" s="110">
        <v>5</v>
      </c>
      <c r="CL26" s="310" t="s">
        <v>335</v>
      </c>
      <c r="CM26" s="311"/>
      <c r="CN26" s="311"/>
      <c r="CO26" s="311"/>
      <c r="CP26" s="311"/>
      <c r="CQ26" s="110">
        <v>6</v>
      </c>
      <c r="CS26" s="310" t="s">
        <v>336</v>
      </c>
      <c r="CT26" s="311"/>
      <c r="CU26" s="311"/>
      <c r="CV26" s="311"/>
      <c r="CW26" s="311"/>
      <c r="CX26" s="110">
        <v>7</v>
      </c>
      <c r="CZ26" s="310" t="s">
        <v>337</v>
      </c>
      <c r="DA26" s="311"/>
      <c r="DB26" s="311"/>
      <c r="DC26" s="311"/>
      <c r="DD26" s="311"/>
      <c r="DE26" s="110">
        <v>8</v>
      </c>
      <c r="DG26" s="310" t="s">
        <v>338</v>
      </c>
      <c r="DH26" s="311"/>
      <c r="DI26" s="311"/>
      <c r="DJ26" s="311"/>
      <c r="DK26" s="311"/>
      <c r="DL26" s="110">
        <v>9</v>
      </c>
      <c r="DM26" s="152"/>
      <c r="DN26" s="310" t="s">
        <v>339</v>
      </c>
      <c r="DO26" s="311"/>
      <c r="DP26" s="311"/>
      <c r="DQ26" s="311"/>
      <c r="DR26" s="311"/>
      <c r="DS26" s="110">
        <v>10</v>
      </c>
      <c r="DT26" s="152"/>
      <c r="DU26" s="310" t="s">
        <v>340</v>
      </c>
      <c r="DV26" s="311"/>
      <c r="DW26" s="311"/>
      <c r="DX26" s="311"/>
      <c r="DY26" s="311"/>
      <c r="DZ26" s="110">
        <v>11</v>
      </c>
      <c r="EA26" s="152"/>
      <c r="EB26" s="310" t="s">
        <v>341</v>
      </c>
      <c r="EC26" s="311"/>
      <c r="ED26" s="311"/>
      <c r="EE26" s="311"/>
      <c r="EF26" s="311"/>
      <c r="EG26" s="110">
        <v>12</v>
      </c>
      <c r="EH26" s="152"/>
      <c r="EI26" s="310" t="s">
        <v>342</v>
      </c>
      <c r="EJ26" s="311"/>
      <c r="EK26" s="311"/>
      <c r="EL26" s="311"/>
      <c r="EM26" s="311"/>
      <c r="EN26" s="110">
        <v>13</v>
      </c>
      <c r="EP26" s="310" t="s">
        <v>343</v>
      </c>
      <c r="EQ26" s="311"/>
      <c r="ER26" s="311"/>
      <c r="ES26" s="311"/>
      <c r="ET26" s="311"/>
      <c r="EU26" s="110">
        <v>14</v>
      </c>
      <c r="EW26" s="310" t="s">
        <v>344</v>
      </c>
      <c r="EX26" s="311"/>
      <c r="EY26" s="311"/>
      <c r="EZ26" s="311"/>
      <c r="FA26" s="311"/>
      <c r="FB26" s="110">
        <v>15</v>
      </c>
      <c r="FD26" s="310" t="s">
        <v>345</v>
      </c>
      <c r="FE26" s="311"/>
      <c r="FF26" s="311"/>
      <c r="FG26" s="311"/>
      <c r="FH26" s="311"/>
      <c r="FI26" s="110">
        <v>16</v>
      </c>
      <c r="FK26" s="310" t="s">
        <v>346</v>
      </c>
      <c r="FL26" s="311"/>
      <c r="FM26" s="311"/>
      <c r="FN26" s="311"/>
      <c r="FO26" s="311"/>
      <c r="FP26" s="110">
        <v>17</v>
      </c>
      <c r="FR26" s="310" t="s">
        <v>347</v>
      </c>
      <c r="FS26" s="311"/>
      <c r="FT26" s="311"/>
      <c r="FU26" s="311"/>
      <c r="FV26" s="311"/>
      <c r="FW26" s="110">
        <v>18</v>
      </c>
      <c r="FY26" s="310" t="s">
        <v>348</v>
      </c>
      <c r="FZ26" s="311"/>
      <c r="GA26" s="311"/>
      <c r="GB26" s="311"/>
      <c r="GC26" s="311"/>
      <c r="GD26" s="110">
        <v>19</v>
      </c>
      <c r="GF26" s="310" t="s">
        <v>349</v>
      </c>
      <c r="GG26" s="311"/>
      <c r="GH26" s="311"/>
      <c r="GI26" s="311"/>
      <c r="GJ26" s="311"/>
      <c r="GK26" s="110">
        <v>20</v>
      </c>
      <c r="GM26" s="310" t="s">
        <v>350</v>
      </c>
      <c r="GN26" s="311"/>
      <c r="GO26" s="311"/>
      <c r="GP26" s="311"/>
      <c r="GQ26" s="311"/>
      <c r="GR26" s="110">
        <v>21</v>
      </c>
      <c r="GT26" s="310" t="s">
        <v>351</v>
      </c>
      <c r="GU26" s="311"/>
      <c r="GV26" s="311"/>
      <c r="GW26" s="311"/>
      <c r="GX26" s="311"/>
      <c r="GY26" s="110">
        <v>22</v>
      </c>
      <c r="HA26" s="310" t="s">
        <v>352</v>
      </c>
      <c r="HB26" s="311"/>
      <c r="HC26" s="311"/>
      <c r="HD26" s="311"/>
      <c r="HE26" s="311"/>
      <c r="HF26" s="110">
        <v>23</v>
      </c>
      <c r="HH26" s="310" t="s">
        <v>353</v>
      </c>
      <c r="HI26" s="311"/>
      <c r="HJ26" s="311"/>
      <c r="HK26" s="311"/>
      <c r="HL26" s="311"/>
      <c r="HM26" s="110">
        <v>24</v>
      </c>
      <c r="HO26" s="310" t="s">
        <v>354</v>
      </c>
      <c r="HP26" s="311"/>
      <c r="HQ26" s="311"/>
      <c r="HR26" s="311"/>
      <c r="HS26" s="311"/>
      <c r="HT26" s="110">
        <v>25</v>
      </c>
      <c r="HV26" s="310" t="s">
        <v>355</v>
      </c>
      <c r="HW26" s="311"/>
      <c r="HX26" s="311"/>
      <c r="HY26" s="311"/>
      <c r="HZ26" s="311"/>
      <c r="IA26" s="110">
        <v>26</v>
      </c>
      <c r="IC26" s="310" t="s">
        <v>356</v>
      </c>
      <c r="ID26" s="311"/>
      <c r="IE26" s="311"/>
      <c r="IF26" s="311"/>
      <c r="IG26" s="311"/>
      <c r="IH26" s="110">
        <v>27</v>
      </c>
      <c r="IJ26" s="310" t="s">
        <v>357</v>
      </c>
      <c r="IK26" s="311"/>
      <c r="IL26" s="311"/>
      <c r="IM26" s="311"/>
      <c r="IN26" s="311"/>
      <c r="IO26" s="110">
        <v>28</v>
      </c>
      <c r="IQ26" s="310" t="s">
        <v>358</v>
      </c>
      <c r="IR26" s="311"/>
      <c r="IS26" s="311"/>
      <c r="IT26" s="311"/>
      <c r="IU26" s="311"/>
      <c r="IV26" s="110">
        <v>29</v>
      </c>
      <c r="IX26" s="310" t="s">
        <v>359</v>
      </c>
      <c r="IY26" s="311"/>
      <c r="IZ26" s="311"/>
      <c r="JA26" s="311"/>
      <c r="JB26" s="311"/>
      <c r="JC26" s="110">
        <v>30</v>
      </c>
      <c r="JE26" s="310" t="s">
        <v>360</v>
      </c>
      <c r="JF26" s="311"/>
      <c r="JG26" s="311"/>
      <c r="JH26" s="311"/>
      <c r="JI26" s="311"/>
      <c r="JJ26" s="110">
        <v>31</v>
      </c>
      <c r="JL26" s="310" t="s">
        <v>361</v>
      </c>
      <c r="JM26" s="311"/>
      <c r="JN26" s="311"/>
      <c r="JO26" s="311"/>
      <c r="JP26" s="311"/>
      <c r="JQ26" s="110">
        <v>32</v>
      </c>
      <c r="JS26" s="310" t="s">
        <v>362</v>
      </c>
      <c r="JT26" s="311"/>
      <c r="JU26" s="311"/>
      <c r="JV26" s="311"/>
      <c r="JW26" s="311"/>
      <c r="JX26" s="110">
        <v>33</v>
      </c>
      <c r="JZ26" s="310" t="s">
        <v>363</v>
      </c>
      <c r="KA26" s="311"/>
      <c r="KB26" s="311"/>
      <c r="KC26" s="311"/>
      <c r="KD26" s="311"/>
      <c r="KE26" s="110">
        <v>34</v>
      </c>
      <c r="KG26" s="310" t="s">
        <v>364</v>
      </c>
      <c r="KH26" s="311"/>
      <c r="KI26" s="311"/>
      <c r="KJ26" s="311"/>
      <c r="KK26" s="311"/>
      <c r="KL26" s="110">
        <v>35</v>
      </c>
      <c r="KN26" s="310" t="s">
        <v>365</v>
      </c>
      <c r="KO26" s="311"/>
      <c r="KP26" s="311"/>
      <c r="KQ26" s="311"/>
      <c r="KR26" s="311"/>
      <c r="KS26" s="110">
        <v>36</v>
      </c>
      <c r="KU26" s="310" t="s">
        <v>366</v>
      </c>
      <c r="KV26" s="311"/>
      <c r="KW26" s="311"/>
      <c r="KX26" s="311"/>
      <c r="KY26" s="311"/>
      <c r="KZ26" s="110">
        <v>37</v>
      </c>
      <c r="LB26" s="310" t="s">
        <v>367</v>
      </c>
      <c r="LC26" s="311"/>
      <c r="LD26" s="311"/>
      <c r="LE26" s="311"/>
      <c r="LF26" s="311"/>
      <c r="LG26" s="110">
        <v>38</v>
      </c>
      <c r="LI26" s="310" t="s">
        <v>368</v>
      </c>
      <c r="LJ26" s="311"/>
      <c r="LK26" s="311"/>
      <c r="LL26" s="311"/>
      <c r="LM26" s="311"/>
      <c r="LN26" s="110">
        <v>39</v>
      </c>
      <c r="LP26" s="310" t="s">
        <v>369</v>
      </c>
      <c r="LQ26" s="311"/>
      <c r="LR26" s="311"/>
      <c r="LS26" s="311"/>
      <c r="LT26" s="311"/>
      <c r="LU26" s="110">
        <v>40</v>
      </c>
      <c r="LW26" s="310" t="s">
        <v>370</v>
      </c>
      <c r="LX26" s="311"/>
      <c r="LY26" s="311"/>
      <c r="LZ26" s="311"/>
      <c r="MA26" s="311"/>
      <c r="MB26" s="110">
        <v>41</v>
      </c>
      <c r="MD26" s="310" t="s">
        <v>371</v>
      </c>
      <c r="ME26" s="311"/>
      <c r="MF26" s="311"/>
      <c r="MG26" s="311"/>
      <c r="MH26" s="311"/>
      <c r="MI26" s="110">
        <v>42</v>
      </c>
      <c r="MK26" s="310" t="s">
        <v>372</v>
      </c>
      <c r="ML26" s="311"/>
      <c r="MM26" s="311"/>
      <c r="MN26" s="311"/>
      <c r="MO26" s="311"/>
      <c r="MP26" s="110">
        <v>43</v>
      </c>
      <c r="MR26" s="310" t="s">
        <v>373</v>
      </c>
      <c r="MS26" s="311"/>
      <c r="MT26" s="311"/>
      <c r="MU26" s="311"/>
      <c r="MV26" s="311"/>
      <c r="MW26" s="110">
        <v>44</v>
      </c>
      <c r="MY26" s="310" t="s">
        <v>374</v>
      </c>
      <c r="MZ26" s="311"/>
      <c r="NA26" s="311"/>
      <c r="NB26" s="311"/>
      <c r="NC26" s="311"/>
      <c r="ND26" s="110">
        <v>45</v>
      </c>
      <c r="NF26" s="310" t="s">
        <v>375</v>
      </c>
      <c r="NG26" s="311"/>
      <c r="NH26" s="311"/>
      <c r="NI26" s="311"/>
      <c r="NJ26" s="311"/>
      <c r="NK26" s="110">
        <v>46</v>
      </c>
      <c r="NM26" s="310" t="s">
        <v>376</v>
      </c>
      <c r="NN26" s="311"/>
      <c r="NO26" s="311"/>
      <c r="NP26" s="311"/>
      <c r="NQ26" s="311"/>
      <c r="NR26" s="110">
        <v>47</v>
      </c>
      <c r="NT26" s="310" t="s">
        <v>377</v>
      </c>
      <c r="NU26" s="311"/>
      <c r="NV26" s="311"/>
      <c r="NW26" s="311"/>
      <c r="NX26" s="311"/>
      <c r="NY26" s="110">
        <v>48</v>
      </c>
      <c r="OA26" s="310" t="s">
        <v>378</v>
      </c>
      <c r="OB26" s="311"/>
      <c r="OC26" s="311"/>
      <c r="OD26" s="311"/>
      <c r="OE26" s="311"/>
      <c r="OF26" s="110">
        <v>49</v>
      </c>
      <c r="OH26" s="310" t="s">
        <v>379</v>
      </c>
      <c r="OI26" s="311"/>
      <c r="OJ26" s="311"/>
      <c r="OK26" s="311"/>
      <c r="OL26" s="311"/>
      <c r="OM26" s="110">
        <v>50</v>
      </c>
      <c r="OO26" s="310" t="s">
        <v>380</v>
      </c>
      <c r="OP26" s="311"/>
      <c r="OQ26" s="311"/>
      <c r="OR26" s="311"/>
      <c r="OS26" s="311"/>
      <c r="OT26" s="110">
        <v>51</v>
      </c>
      <c r="OV26" s="310" t="s">
        <v>381</v>
      </c>
      <c r="OW26" s="311"/>
      <c r="OX26" s="311"/>
      <c r="OY26" s="311"/>
      <c r="OZ26" s="311"/>
      <c r="PA26" s="110">
        <v>52</v>
      </c>
      <c r="PC26" s="310" t="s">
        <v>382</v>
      </c>
      <c r="PD26" s="311"/>
      <c r="PE26" s="311"/>
      <c r="PF26" s="311"/>
      <c r="PG26" s="311"/>
      <c r="PH26" s="110">
        <v>53</v>
      </c>
      <c r="PJ26" s="310" t="s">
        <v>383</v>
      </c>
      <c r="PK26" s="311"/>
      <c r="PL26" s="311"/>
      <c r="PM26" s="311"/>
      <c r="PN26" s="311"/>
      <c r="PO26" s="110">
        <v>54</v>
      </c>
      <c r="PQ26" s="310" t="s">
        <v>384</v>
      </c>
      <c r="PR26" s="311"/>
      <c r="PS26" s="311"/>
      <c r="PT26" s="311"/>
      <c r="PU26" s="311"/>
      <c r="PV26" s="110">
        <v>55</v>
      </c>
      <c r="PX26" s="310" t="s">
        <v>385</v>
      </c>
      <c r="PY26" s="311"/>
      <c r="PZ26" s="311"/>
      <c r="QA26" s="311"/>
      <c r="QB26" s="311"/>
      <c r="QC26" s="110">
        <v>56</v>
      </c>
      <c r="QE26" s="159">
        <v>2</v>
      </c>
      <c r="QF26" s="162">
        <v>3</v>
      </c>
      <c r="QG26" s="306"/>
      <c r="QH26" s="12">
        <v>-180</v>
      </c>
      <c r="QI26" s="161">
        <f>(($F$13-$Z$24)*($F$13-$AD$24))/(($V$24-$Z$24)*($V$24-$AD$24))</f>
        <v>0</v>
      </c>
      <c r="QJ26" s="161">
        <f>(($F$13-$V$24)*($F$13-$AD$24))/(($Z$24-$V$24)*($Z$24-$AD$24))</f>
        <v>0</v>
      </c>
      <c r="QK26" s="161">
        <f>(($F$13-$V$24)*($F$13-$Z$24))/(($AD$24-$V$24)*($AD$24-$Z$24))</f>
        <v>1</v>
      </c>
      <c r="QL26" s="92">
        <f>QI26*$X$24+QJ26*$AB$24+QK26*$AF$24</f>
        <v>-289.33</v>
      </c>
      <c r="QM26" s="16">
        <f>$V$24</f>
        <v>-495.6</v>
      </c>
      <c r="QN26" s="16">
        <f>$AF$24</f>
        <v>-289.33</v>
      </c>
      <c r="QO26" s="167">
        <f>ABS($F$14/QL26)</f>
        <v>0</v>
      </c>
      <c r="QP26" s="34"/>
      <c r="QQ26" s="159">
        <v>2</v>
      </c>
      <c r="QR26" s="162">
        <v>3</v>
      </c>
      <c r="QS26" s="306"/>
      <c r="QT26" s="12">
        <v>-180</v>
      </c>
      <c r="QU26" s="161">
        <f>(($F$13-$AT$24)*($F$13-$AX$24))/(($AP$24-$AT$24)*($AP$24-$AX$24))</f>
        <v>0</v>
      </c>
      <c r="QV26" s="161">
        <f>(($F$13-$AP$24)*($F$13-$AX$24))/(($AT$24-$AP$24)*($AT$24-$AX$24))</f>
        <v>0</v>
      </c>
      <c r="QW26" s="161">
        <f>(($F$13-$AP$24)*($F$13-$AT$24))/(($AX$24-$AP$24)*($AX$24-$AT$24))</f>
        <v>1</v>
      </c>
      <c r="QX26" s="92">
        <f>QU26*$AR$24+QV26*$AV$24+QW26*$AZ$24</f>
        <v>-178.26</v>
      </c>
      <c r="QY26" s="16">
        <f>$AP$24</f>
        <v>-200.39</v>
      </c>
      <c r="QZ26" s="16">
        <f>$AZ$24</f>
        <v>-178.26</v>
      </c>
      <c r="RA26" s="163">
        <f>ABS($F$14/QX26)</f>
        <v>0</v>
      </c>
    </row>
    <row r="27" spans="2:469" ht="15" customHeight="1">
      <c r="B27" s="292"/>
      <c r="C27" s="313"/>
      <c r="D27" s="314"/>
      <c r="E27" s="3" t="s">
        <v>324</v>
      </c>
      <c r="F27" s="169"/>
      <c r="G27" s="175" t="s">
        <v>299</v>
      </c>
      <c r="H27" s="176">
        <v>6</v>
      </c>
      <c r="I27" s="177" t="str">
        <f>I25</f>
        <v>-</v>
      </c>
      <c r="J27" s="177" t="str">
        <f>IF(ISBLANK(F27),"-",(IF(AND(F27&lt;=Input!$D$7,F27&gt;=Input!$D$10),"aprovado","reprovado")))</f>
        <v>-</v>
      </c>
      <c r="K27" s="178" t="s">
        <v>318</v>
      </c>
      <c r="L27" s="3" t="s">
        <v>318</v>
      </c>
      <c r="M27" s="317"/>
      <c r="O27" s="159">
        <v>23</v>
      </c>
      <c r="P27" s="164" t="s">
        <v>194</v>
      </c>
      <c r="Q27" s="164" t="s">
        <v>329</v>
      </c>
      <c r="R27" s="12">
        <v>120</v>
      </c>
      <c r="S27" s="164" t="s">
        <v>299</v>
      </c>
      <c r="T27" s="162">
        <v>0</v>
      </c>
      <c r="U27" s="8" t="s">
        <v>71</v>
      </c>
      <c r="V27" s="101">
        <f>Gooseneck!$M$6</f>
        <v>510.42</v>
      </c>
      <c r="W27" s="111" t="s">
        <v>72</v>
      </c>
      <c r="X27" s="101">
        <v>0</v>
      </c>
      <c r="Y27" s="111" t="s">
        <v>72</v>
      </c>
      <c r="Z27" s="101">
        <f>Gooseneck!$M$55</f>
        <v>255.21</v>
      </c>
      <c r="AA27" s="111" t="s">
        <v>72</v>
      </c>
      <c r="AB27" s="101">
        <f>Gooseneck!$O$55</f>
        <v>-467.81</v>
      </c>
      <c r="AC27" s="111" t="s">
        <v>72</v>
      </c>
      <c r="AD27" s="101">
        <v>0</v>
      </c>
      <c r="AE27" s="111" t="s">
        <v>72</v>
      </c>
      <c r="AF27" s="101">
        <f>Gooseneck!$O$41</f>
        <v>-651.20000000000005</v>
      </c>
      <c r="AG27" s="165" t="s">
        <v>72</v>
      </c>
      <c r="AH27" s="166"/>
      <c r="AI27" s="159">
        <v>23</v>
      </c>
      <c r="AJ27" s="164" t="s">
        <v>194</v>
      </c>
      <c r="AK27" s="164" t="s">
        <v>329</v>
      </c>
      <c r="AL27" s="12">
        <v>120</v>
      </c>
      <c r="AM27" s="164" t="s">
        <v>299</v>
      </c>
      <c r="AN27" s="162">
        <v>0</v>
      </c>
      <c r="AO27" s="8" t="s">
        <v>71</v>
      </c>
      <c r="AP27" s="101">
        <f>'Conector@5500 psi'!$M$6</f>
        <v>200.39</v>
      </c>
      <c r="AQ27" s="111" t="s">
        <v>72</v>
      </c>
      <c r="AR27" s="101">
        <v>0</v>
      </c>
      <c r="AS27" s="111" t="s">
        <v>72</v>
      </c>
      <c r="AT27" s="101">
        <f>'Conector@5500 psi'!$M$55</f>
        <v>100.19499999999999</v>
      </c>
      <c r="AU27" s="111" t="s">
        <v>72</v>
      </c>
      <c r="AV27" s="101">
        <f>'Conector@5500 psi'!$O$55</f>
        <v>-326.82</v>
      </c>
      <c r="AW27" s="111" t="s">
        <v>72</v>
      </c>
      <c r="AX27" s="101">
        <v>0</v>
      </c>
      <c r="AY27" s="111" t="s">
        <v>72</v>
      </c>
      <c r="AZ27" s="101">
        <f>'Conector@5500 psi'!$O$41</f>
        <v>-653.65</v>
      </c>
      <c r="BA27" s="165" t="s">
        <v>72</v>
      </c>
      <c r="BC27" s="118" t="s">
        <v>279</v>
      </c>
      <c r="BD27" s="119" t="s">
        <v>68</v>
      </c>
      <c r="BE27" s="18" t="s">
        <v>280</v>
      </c>
      <c r="BF27" s="156" t="s">
        <v>281</v>
      </c>
      <c r="BG27" s="156" t="s">
        <v>282</v>
      </c>
      <c r="BH27" s="32" t="s">
        <v>283</v>
      </c>
      <c r="BJ27" s="118" t="s">
        <v>279</v>
      </c>
      <c r="BK27" s="119" t="s">
        <v>68</v>
      </c>
      <c r="BL27" s="18" t="s">
        <v>280</v>
      </c>
      <c r="BM27" s="156" t="s">
        <v>281</v>
      </c>
      <c r="BN27" s="156" t="s">
        <v>282</v>
      </c>
      <c r="BO27" s="32" t="s">
        <v>283</v>
      </c>
      <c r="BQ27" s="118" t="s">
        <v>279</v>
      </c>
      <c r="BR27" s="119" t="s">
        <v>68</v>
      </c>
      <c r="BS27" s="18" t="s">
        <v>280</v>
      </c>
      <c r="BT27" s="156" t="s">
        <v>281</v>
      </c>
      <c r="BU27" s="156" t="s">
        <v>282</v>
      </c>
      <c r="BV27" s="32" t="s">
        <v>283</v>
      </c>
      <c r="BX27" s="118" t="s">
        <v>279</v>
      </c>
      <c r="BY27" s="119" t="s">
        <v>68</v>
      </c>
      <c r="BZ27" s="18" t="s">
        <v>280</v>
      </c>
      <c r="CA27" s="156" t="s">
        <v>281</v>
      </c>
      <c r="CB27" s="156" t="s">
        <v>282</v>
      </c>
      <c r="CC27" s="32" t="s">
        <v>283</v>
      </c>
      <c r="CE27" s="118" t="s">
        <v>279</v>
      </c>
      <c r="CF27" s="119" t="s">
        <v>68</v>
      </c>
      <c r="CG27" s="18" t="s">
        <v>280</v>
      </c>
      <c r="CH27" s="156" t="s">
        <v>281</v>
      </c>
      <c r="CI27" s="156" t="s">
        <v>282</v>
      </c>
      <c r="CJ27" s="32" t="s">
        <v>283</v>
      </c>
      <c r="CL27" s="118" t="s">
        <v>279</v>
      </c>
      <c r="CM27" s="119" t="s">
        <v>68</v>
      </c>
      <c r="CN27" s="18" t="s">
        <v>280</v>
      </c>
      <c r="CO27" s="156" t="s">
        <v>281</v>
      </c>
      <c r="CP27" s="156" t="s">
        <v>282</v>
      </c>
      <c r="CQ27" s="32" t="s">
        <v>283</v>
      </c>
      <c r="CS27" s="118" t="s">
        <v>279</v>
      </c>
      <c r="CT27" s="119" t="s">
        <v>68</v>
      </c>
      <c r="CU27" s="18" t="s">
        <v>280</v>
      </c>
      <c r="CV27" s="156" t="s">
        <v>281</v>
      </c>
      <c r="CW27" s="156" t="s">
        <v>282</v>
      </c>
      <c r="CX27" s="32" t="s">
        <v>283</v>
      </c>
      <c r="CZ27" s="118" t="s">
        <v>279</v>
      </c>
      <c r="DA27" s="119" t="s">
        <v>68</v>
      </c>
      <c r="DB27" s="18" t="s">
        <v>280</v>
      </c>
      <c r="DC27" s="156" t="s">
        <v>281</v>
      </c>
      <c r="DD27" s="156" t="s">
        <v>282</v>
      </c>
      <c r="DE27" s="32" t="s">
        <v>283</v>
      </c>
      <c r="DG27" s="118" t="s">
        <v>279</v>
      </c>
      <c r="DH27" s="119" t="s">
        <v>68</v>
      </c>
      <c r="DI27" s="18" t="s">
        <v>280</v>
      </c>
      <c r="DJ27" s="156" t="s">
        <v>281</v>
      </c>
      <c r="DK27" s="156" t="s">
        <v>282</v>
      </c>
      <c r="DL27" s="32" t="s">
        <v>283</v>
      </c>
      <c r="DM27" s="122"/>
      <c r="DN27" s="118" t="s">
        <v>279</v>
      </c>
      <c r="DO27" s="119" t="s">
        <v>68</v>
      </c>
      <c r="DP27" s="18" t="s">
        <v>280</v>
      </c>
      <c r="DQ27" s="156" t="s">
        <v>281</v>
      </c>
      <c r="DR27" s="156" t="s">
        <v>282</v>
      </c>
      <c r="DS27" s="32" t="s">
        <v>283</v>
      </c>
      <c r="DT27" s="122"/>
      <c r="DU27" s="118" t="s">
        <v>279</v>
      </c>
      <c r="DV27" s="119" t="s">
        <v>68</v>
      </c>
      <c r="DW27" s="18" t="s">
        <v>280</v>
      </c>
      <c r="DX27" s="156" t="s">
        <v>281</v>
      </c>
      <c r="DY27" s="156" t="s">
        <v>282</v>
      </c>
      <c r="DZ27" s="32" t="s">
        <v>283</v>
      </c>
      <c r="EA27" s="122"/>
      <c r="EB27" s="118" t="s">
        <v>279</v>
      </c>
      <c r="EC27" s="119" t="s">
        <v>68</v>
      </c>
      <c r="ED27" s="18" t="s">
        <v>280</v>
      </c>
      <c r="EE27" s="156" t="s">
        <v>281</v>
      </c>
      <c r="EF27" s="156" t="s">
        <v>282</v>
      </c>
      <c r="EG27" s="32" t="s">
        <v>283</v>
      </c>
      <c r="EH27" s="122"/>
      <c r="EI27" s="118" t="s">
        <v>279</v>
      </c>
      <c r="EJ27" s="119" t="s">
        <v>68</v>
      </c>
      <c r="EK27" s="18" t="s">
        <v>280</v>
      </c>
      <c r="EL27" s="156" t="s">
        <v>281</v>
      </c>
      <c r="EM27" s="156" t="s">
        <v>282</v>
      </c>
      <c r="EN27" s="32" t="s">
        <v>283</v>
      </c>
      <c r="EP27" s="118" t="s">
        <v>279</v>
      </c>
      <c r="EQ27" s="119" t="s">
        <v>68</v>
      </c>
      <c r="ER27" s="18" t="s">
        <v>280</v>
      </c>
      <c r="ES27" s="156" t="s">
        <v>281</v>
      </c>
      <c r="ET27" s="156" t="s">
        <v>282</v>
      </c>
      <c r="EU27" s="32" t="s">
        <v>283</v>
      </c>
      <c r="EW27" s="118" t="s">
        <v>279</v>
      </c>
      <c r="EX27" s="119" t="s">
        <v>68</v>
      </c>
      <c r="EY27" s="18" t="s">
        <v>280</v>
      </c>
      <c r="EZ27" s="156" t="s">
        <v>281</v>
      </c>
      <c r="FA27" s="156" t="s">
        <v>282</v>
      </c>
      <c r="FB27" s="32" t="s">
        <v>283</v>
      </c>
      <c r="FD27" s="118" t="s">
        <v>279</v>
      </c>
      <c r="FE27" s="119" t="s">
        <v>68</v>
      </c>
      <c r="FF27" s="18" t="s">
        <v>280</v>
      </c>
      <c r="FG27" s="156" t="s">
        <v>281</v>
      </c>
      <c r="FH27" s="156" t="s">
        <v>282</v>
      </c>
      <c r="FI27" s="32" t="s">
        <v>283</v>
      </c>
      <c r="FK27" s="118" t="s">
        <v>279</v>
      </c>
      <c r="FL27" s="119" t="s">
        <v>68</v>
      </c>
      <c r="FM27" s="18" t="s">
        <v>280</v>
      </c>
      <c r="FN27" s="156" t="s">
        <v>281</v>
      </c>
      <c r="FO27" s="156" t="s">
        <v>282</v>
      </c>
      <c r="FP27" s="32" t="s">
        <v>283</v>
      </c>
      <c r="FR27" s="118" t="s">
        <v>279</v>
      </c>
      <c r="FS27" s="119" t="s">
        <v>68</v>
      </c>
      <c r="FT27" s="18" t="s">
        <v>280</v>
      </c>
      <c r="FU27" s="156" t="s">
        <v>281</v>
      </c>
      <c r="FV27" s="156" t="s">
        <v>282</v>
      </c>
      <c r="FW27" s="32" t="s">
        <v>283</v>
      </c>
      <c r="FY27" s="118" t="s">
        <v>279</v>
      </c>
      <c r="FZ27" s="119" t="s">
        <v>68</v>
      </c>
      <c r="GA27" s="18" t="s">
        <v>280</v>
      </c>
      <c r="GB27" s="156" t="s">
        <v>281</v>
      </c>
      <c r="GC27" s="156" t="s">
        <v>282</v>
      </c>
      <c r="GD27" s="32" t="s">
        <v>283</v>
      </c>
      <c r="GF27" s="118" t="s">
        <v>279</v>
      </c>
      <c r="GG27" s="119" t="s">
        <v>68</v>
      </c>
      <c r="GH27" s="18" t="s">
        <v>280</v>
      </c>
      <c r="GI27" s="156" t="s">
        <v>281</v>
      </c>
      <c r="GJ27" s="156" t="s">
        <v>282</v>
      </c>
      <c r="GK27" s="32" t="s">
        <v>283</v>
      </c>
      <c r="GM27" s="118" t="s">
        <v>279</v>
      </c>
      <c r="GN27" s="119" t="s">
        <v>68</v>
      </c>
      <c r="GO27" s="18" t="s">
        <v>280</v>
      </c>
      <c r="GP27" s="156" t="s">
        <v>281</v>
      </c>
      <c r="GQ27" s="156" t="s">
        <v>282</v>
      </c>
      <c r="GR27" s="32" t="s">
        <v>283</v>
      </c>
      <c r="GT27" s="118" t="s">
        <v>279</v>
      </c>
      <c r="GU27" s="119" t="s">
        <v>68</v>
      </c>
      <c r="GV27" s="18" t="s">
        <v>280</v>
      </c>
      <c r="GW27" s="156" t="s">
        <v>281</v>
      </c>
      <c r="GX27" s="156" t="s">
        <v>282</v>
      </c>
      <c r="GY27" s="32" t="s">
        <v>283</v>
      </c>
      <c r="HA27" s="118" t="s">
        <v>279</v>
      </c>
      <c r="HB27" s="119" t="s">
        <v>68</v>
      </c>
      <c r="HC27" s="18" t="s">
        <v>280</v>
      </c>
      <c r="HD27" s="156" t="s">
        <v>281</v>
      </c>
      <c r="HE27" s="156" t="s">
        <v>282</v>
      </c>
      <c r="HF27" s="32" t="s">
        <v>283</v>
      </c>
      <c r="HH27" s="118" t="s">
        <v>279</v>
      </c>
      <c r="HI27" s="119" t="s">
        <v>68</v>
      </c>
      <c r="HJ27" s="18" t="s">
        <v>280</v>
      </c>
      <c r="HK27" s="156" t="s">
        <v>281</v>
      </c>
      <c r="HL27" s="156" t="s">
        <v>282</v>
      </c>
      <c r="HM27" s="32" t="s">
        <v>283</v>
      </c>
      <c r="HO27" s="118" t="s">
        <v>279</v>
      </c>
      <c r="HP27" s="119" t="s">
        <v>68</v>
      </c>
      <c r="HQ27" s="18" t="s">
        <v>280</v>
      </c>
      <c r="HR27" s="156" t="s">
        <v>281</v>
      </c>
      <c r="HS27" s="156" t="s">
        <v>282</v>
      </c>
      <c r="HT27" s="32" t="s">
        <v>283</v>
      </c>
      <c r="HV27" s="118" t="s">
        <v>279</v>
      </c>
      <c r="HW27" s="119" t="s">
        <v>68</v>
      </c>
      <c r="HX27" s="18" t="s">
        <v>280</v>
      </c>
      <c r="HY27" s="156" t="s">
        <v>281</v>
      </c>
      <c r="HZ27" s="156" t="s">
        <v>282</v>
      </c>
      <c r="IA27" s="32" t="s">
        <v>283</v>
      </c>
      <c r="IC27" s="118" t="s">
        <v>279</v>
      </c>
      <c r="ID27" s="119" t="s">
        <v>68</v>
      </c>
      <c r="IE27" s="18" t="s">
        <v>280</v>
      </c>
      <c r="IF27" s="156" t="s">
        <v>281</v>
      </c>
      <c r="IG27" s="156" t="s">
        <v>282</v>
      </c>
      <c r="IH27" s="32" t="s">
        <v>283</v>
      </c>
      <c r="IJ27" s="118" t="s">
        <v>279</v>
      </c>
      <c r="IK27" s="119" t="s">
        <v>68</v>
      </c>
      <c r="IL27" s="18" t="s">
        <v>280</v>
      </c>
      <c r="IM27" s="156" t="s">
        <v>281</v>
      </c>
      <c r="IN27" s="156" t="s">
        <v>282</v>
      </c>
      <c r="IO27" s="32" t="s">
        <v>283</v>
      </c>
      <c r="IQ27" s="118" t="s">
        <v>279</v>
      </c>
      <c r="IR27" s="119" t="s">
        <v>68</v>
      </c>
      <c r="IS27" s="18" t="s">
        <v>280</v>
      </c>
      <c r="IT27" s="156" t="s">
        <v>281</v>
      </c>
      <c r="IU27" s="156" t="s">
        <v>282</v>
      </c>
      <c r="IV27" s="32" t="s">
        <v>283</v>
      </c>
      <c r="IX27" s="118" t="s">
        <v>279</v>
      </c>
      <c r="IY27" s="119" t="s">
        <v>68</v>
      </c>
      <c r="IZ27" s="18" t="s">
        <v>280</v>
      </c>
      <c r="JA27" s="156" t="s">
        <v>281</v>
      </c>
      <c r="JB27" s="156" t="s">
        <v>282</v>
      </c>
      <c r="JC27" s="32" t="s">
        <v>283</v>
      </c>
      <c r="JE27" s="118" t="s">
        <v>279</v>
      </c>
      <c r="JF27" s="119" t="s">
        <v>68</v>
      </c>
      <c r="JG27" s="18" t="s">
        <v>280</v>
      </c>
      <c r="JH27" s="156" t="s">
        <v>281</v>
      </c>
      <c r="JI27" s="156" t="s">
        <v>282</v>
      </c>
      <c r="JJ27" s="32" t="s">
        <v>283</v>
      </c>
      <c r="JL27" s="118" t="s">
        <v>279</v>
      </c>
      <c r="JM27" s="119" t="s">
        <v>68</v>
      </c>
      <c r="JN27" s="18" t="s">
        <v>280</v>
      </c>
      <c r="JO27" s="156" t="s">
        <v>281</v>
      </c>
      <c r="JP27" s="156" t="s">
        <v>282</v>
      </c>
      <c r="JQ27" s="32" t="s">
        <v>283</v>
      </c>
      <c r="JS27" s="118" t="s">
        <v>279</v>
      </c>
      <c r="JT27" s="119" t="s">
        <v>68</v>
      </c>
      <c r="JU27" s="18" t="s">
        <v>280</v>
      </c>
      <c r="JV27" s="156" t="s">
        <v>281</v>
      </c>
      <c r="JW27" s="156" t="s">
        <v>282</v>
      </c>
      <c r="JX27" s="32" t="s">
        <v>283</v>
      </c>
      <c r="JZ27" s="118" t="s">
        <v>279</v>
      </c>
      <c r="KA27" s="119" t="s">
        <v>68</v>
      </c>
      <c r="KB27" s="18" t="s">
        <v>280</v>
      </c>
      <c r="KC27" s="156" t="s">
        <v>281</v>
      </c>
      <c r="KD27" s="156" t="s">
        <v>282</v>
      </c>
      <c r="KE27" s="32" t="s">
        <v>283</v>
      </c>
      <c r="KG27" s="118" t="s">
        <v>279</v>
      </c>
      <c r="KH27" s="119" t="s">
        <v>68</v>
      </c>
      <c r="KI27" s="18" t="s">
        <v>280</v>
      </c>
      <c r="KJ27" s="156" t="s">
        <v>281</v>
      </c>
      <c r="KK27" s="156" t="s">
        <v>282</v>
      </c>
      <c r="KL27" s="32" t="s">
        <v>283</v>
      </c>
      <c r="KN27" s="118" t="s">
        <v>279</v>
      </c>
      <c r="KO27" s="119" t="s">
        <v>68</v>
      </c>
      <c r="KP27" s="18" t="s">
        <v>280</v>
      </c>
      <c r="KQ27" s="156" t="s">
        <v>281</v>
      </c>
      <c r="KR27" s="156" t="s">
        <v>282</v>
      </c>
      <c r="KS27" s="32" t="s">
        <v>283</v>
      </c>
      <c r="KU27" s="118" t="s">
        <v>279</v>
      </c>
      <c r="KV27" s="119" t="s">
        <v>68</v>
      </c>
      <c r="KW27" s="18" t="s">
        <v>280</v>
      </c>
      <c r="KX27" s="156" t="s">
        <v>281</v>
      </c>
      <c r="KY27" s="156" t="s">
        <v>282</v>
      </c>
      <c r="KZ27" s="32" t="s">
        <v>283</v>
      </c>
      <c r="LB27" s="118" t="s">
        <v>279</v>
      </c>
      <c r="LC27" s="119" t="s">
        <v>68</v>
      </c>
      <c r="LD27" s="18" t="s">
        <v>280</v>
      </c>
      <c r="LE27" s="156" t="s">
        <v>281</v>
      </c>
      <c r="LF27" s="156" t="s">
        <v>282</v>
      </c>
      <c r="LG27" s="32" t="s">
        <v>283</v>
      </c>
      <c r="LI27" s="118" t="s">
        <v>279</v>
      </c>
      <c r="LJ27" s="119" t="s">
        <v>68</v>
      </c>
      <c r="LK27" s="18" t="s">
        <v>280</v>
      </c>
      <c r="LL27" s="156" t="s">
        <v>281</v>
      </c>
      <c r="LM27" s="156" t="s">
        <v>282</v>
      </c>
      <c r="LN27" s="32" t="s">
        <v>283</v>
      </c>
      <c r="LP27" s="118" t="s">
        <v>279</v>
      </c>
      <c r="LQ27" s="119" t="s">
        <v>68</v>
      </c>
      <c r="LR27" s="18" t="s">
        <v>280</v>
      </c>
      <c r="LS27" s="156" t="s">
        <v>281</v>
      </c>
      <c r="LT27" s="156" t="s">
        <v>282</v>
      </c>
      <c r="LU27" s="32" t="s">
        <v>283</v>
      </c>
      <c r="LW27" s="118" t="s">
        <v>279</v>
      </c>
      <c r="LX27" s="119" t="s">
        <v>68</v>
      </c>
      <c r="LY27" s="18" t="s">
        <v>280</v>
      </c>
      <c r="LZ27" s="156" t="s">
        <v>281</v>
      </c>
      <c r="MA27" s="156" t="s">
        <v>282</v>
      </c>
      <c r="MB27" s="32" t="s">
        <v>283</v>
      </c>
      <c r="MD27" s="118" t="s">
        <v>279</v>
      </c>
      <c r="ME27" s="119" t="s">
        <v>68</v>
      </c>
      <c r="MF27" s="18" t="s">
        <v>280</v>
      </c>
      <c r="MG27" s="156" t="s">
        <v>281</v>
      </c>
      <c r="MH27" s="156" t="s">
        <v>282</v>
      </c>
      <c r="MI27" s="32" t="s">
        <v>283</v>
      </c>
      <c r="MK27" s="118" t="s">
        <v>279</v>
      </c>
      <c r="ML27" s="119" t="s">
        <v>68</v>
      </c>
      <c r="MM27" s="18" t="s">
        <v>280</v>
      </c>
      <c r="MN27" s="156" t="s">
        <v>281</v>
      </c>
      <c r="MO27" s="156" t="s">
        <v>282</v>
      </c>
      <c r="MP27" s="32" t="s">
        <v>283</v>
      </c>
      <c r="MR27" s="118" t="s">
        <v>279</v>
      </c>
      <c r="MS27" s="119" t="s">
        <v>68</v>
      </c>
      <c r="MT27" s="18" t="s">
        <v>280</v>
      </c>
      <c r="MU27" s="156" t="s">
        <v>281</v>
      </c>
      <c r="MV27" s="156" t="s">
        <v>282</v>
      </c>
      <c r="MW27" s="32" t="s">
        <v>283</v>
      </c>
      <c r="MY27" s="118" t="s">
        <v>279</v>
      </c>
      <c r="MZ27" s="119" t="s">
        <v>68</v>
      </c>
      <c r="NA27" s="18" t="s">
        <v>280</v>
      </c>
      <c r="NB27" s="156" t="s">
        <v>281</v>
      </c>
      <c r="NC27" s="156" t="s">
        <v>282</v>
      </c>
      <c r="ND27" s="32" t="s">
        <v>283</v>
      </c>
      <c r="NF27" s="118" t="s">
        <v>279</v>
      </c>
      <c r="NG27" s="119" t="s">
        <v>68</v>
      </c>
      <c r="NH27" s="18" t="s">
        <v>280</v>
      </c>
      <c r="NI27" s="156" t="s">
        <v>281</v>
      </c>
      <c r="NJ27" s="156" t="s">
        <v>282</v>
      </c>
      <c r="NK27" s="32" t="s">
        <v>283</v>
      </c>
      <c r="NM27" s="118" t="s">
        <v>279</v>
      </c>
      <c r="NN27" s="119" t="s">
        <v>68</v>
      </c>
      <c r="NO27" s="18" t="s">
        <v>280</v>
      </c>
      <c r="NP27" s="156" t="s">
        <v>281</v>
      </c>
      <c r="NQ27" s="156" t="s">
        <v>282</v>
      </c>
      <c r="NR27" s="32" t="s">
        <v>283</v>
      </c>
      <c r="NT27" s="118" t="s">
        <v>279</v>
      </c>
      <c r="NU27" s="119" t="s">
        <v>68</v>
      </c>
      <c r="NV27" s="18" t="s">
        <v>280</v>
      </c>
      <c r="NW27" s="156" t="s">
        <v>281</v>
      </c>
      <c r="NX27" s="156" t="s">
        <v>282</v>
      </c>
      <c r="NY27" s="32" t="s">
        <v>283</v>
      </c>
      <c r="OA27" s="118" t="s">
        <v>279</v>
      </c>
      <c r="OB27" s="119" t="s">
        <v>68</v>
      </c>
      <c r="OC27" s="18" t="s">
        <v>280</v>
      </c>
      <c r="OD27" s="156" t="s">
        <v>281</v>
      </c>
      <c r="OE27" s="156" t="s">
        <v>282</v>
      </c>
      <c r="OF27" s="32" t="s">
        <v>283</v>
      </c>
      <c r="OH27" s="118" t="s">
        <v>279</v>
      </c>
      <c r="OI27" s="119" t="s">
        <v>68</v>
      </c>
      <c r="OJ27" s="18" t="s">
        <v>280</v>
      </c>
      <c r="OK27" s="156" t="s">
        <v>281</v>
      </c>
      <c r="OL27" s="156" t="s">
        <v>282</v>
      </c>
      <c r="OM27" s="32" t="s">
        <v>283</v>
      </c>
      <c r="OO27" s="118" t="s">
        <v>279</v>
      </c>
      <c r="OP27" s="119" t="s">
        <v>68</v>
      </c>
      <c r="OQ27" s="18" t="s">
        <v>280</v>
      </c>
      <c r="OR27" s="156" t="s">
        <v>281</v>
      </c>
      <c r="OS27" s="156" t="s">
        <v>282</v>
      </c>
      <c r="OT27" s="32" t="s">
        <v>283</v>
      </c>
      <c r="OV27" s="118" t="s">
        <v>279</v>
      </c>
      <c r="OW27" s="119" t="s">
        <v>68</v>
      </c>
      <c r="OX27" s="18" t="s">
        <v>280</v>
      </c>
      <c r="OY27" s="156" t="s">
        <v>281</v>
      </c>
      <c r="OZ27" s="156" t="s">
        <v>282</v>
      </c>
      <c r="PA27" s="32" t="s">
        <v>283</v>
      </c>
      <c r="PC27" s="118" t="s">
        <v>279</v>
      </c>
      <c r="PD27" s="119" t="s">
        <v>68</v>
      </c>
      <c r="PE27" s="18" t="s">
        <v>280</v>
      </c>
      <c r="PF27" s="156" t="s">
        <v>281</v>
      </c>
      <c r="PG27" s="156" t="s">
        <v>282</v>
      </c>
      <c r="PH27" s="32" t="s">
        <v>283</v>
      </c>
      <c r="PJ27" s="118" t="s">
        <v>279</v>
      </c>
      <c r="PK27" s="119" t="s">
        <v>68</v>
      </c>
      <c r="PL27" s="18" t="s">
        <v>280</v>
      </c>
      <c r="PM27" s="156" t="s">
        <v>281</v>
      </c>
      <c r="PN27" s="156" t="s">
        <v>282</v>
      </c>
      <c r="PO27" s="32" t="s">
        <v>283</v>
      </c>
      <c r="PQ27" s="118" t="s">
        <v>279</v>
      </c>
      <c r="PR27" s="119" t="s">
        <v>68</v>
      </c>
      <c r="PS27" s="18" t="s">
        <v>280</v>
      </c>
      <c r="PT27" s="156" t="s">
        <v>281</v>
      </c>
      <c r="PU27" s="156" t="s">
        <v>282</v>
      </c>
      <c r="PV27" s="32" t="s">
        <v>283</v>
      </c>
      <c r="PX27" s="118" t="s">
        <v>279</v>
      </c>
      <c r="PY27" s="119" t="s">
        <v>68</v>
      </c>
      <c r="PZ27" s="18" t="s">
        <v>280</v>
      </c>
      <c r="QA27" s="156" t="s">
        <v>281</v>
      </c>
      <c r="QB27" s="156" t="s">
        <v>282</v>
      </c>
      <c r="QC27" s="32" t="s">
        <v>283</v>
      </c>
      <c r="QE27" s="159">
        <v>2</v>
      </c>
      <c r="QF27" s="162">
        <v>4</v>
      </c>
      <c r="QG27" s="306"/>
      <c r="QH27" s="12">
        <v>-180</v>
      </c>
      <c r="QI27" s="161">
        <f>(($F$13-$Z$31)*($F$13-$AD$31))/(($V$31-$Z$31)*($V$31-$AD$31))</f>
        <v>0</v>
      </c>
      <c r="QJ27" s="161">
        <f>(($F$13-$V$31)*($F$13-$AD$31))/(($Z$31-$V$31)*($Z$31-$AD$31))</f>
        <v>0</v>
      </c>
      <c r="QK27" s="161">
        <f>(($F$13-$V$31)*($F$13-$Z$31))/(($AD$31-$V$31)*($AD$31-$Z$31))</f>
        <v>1</v>
      </c>
      <c r="QL27" s="92">
        <f>QI27*$X$31+QJ27*$AB$31+QK27*$AF$31</f>
        <v>-289.33</v>
      </c>
      <c r="QM27" s="16">
        <f>$V$31</f>
        <v>301.67</v>
      </c>
      <c r="QN27" s="16">
        <f>$AF$31</f>
        <v>-289.33</v>
      </c>
      <c r="QO27" s="167">
        <f t="shared" si="257"/>
        <v>0</v>
      </c>
      <c r="QP27" s="34"/>
      <c r="QQ27" s="159">
        <v>2</v>
      </c>
      <c r="QR27" s="162">
        <v>4</v>
      </c>
      <c r="QS27" s="306"/>
      <c r="QT27" s="12">
        <v>-180</v>
      </c>
      <c r="QU27" s="161">
        <f>(($F$13-$AT$31)*($F$13-$AX$31))/(($AP$31-$AT$31)*($AP$31-$AX$31))</f>
        <v>0</v>
      </c>
      <c r="QV27" s="161">
        <f>(($F$13-$AP$31)*($F$13-$AX$31))/(($AT$31-$AP$31)*($AT$31-$AX$31))</f>
        <v>0</v>
      </c>
      <c r="QW27" s="161">
        <f>(($F$13-$AP$31)*($F$13-$AT$31))/(($AX$31-$AP$31)*($AX$31-$AT$31))</f>
        <v>1</v>
      </c>
      <c r="QX27" s="92">
        <f>QU27*$AR$31+QV27*$AV$31+QW27*$AZ$31</f>
        <v>-178.26</v>
      </c>
      <c r="QY27" s="16">
        <f>$AP$31</f>
        <v>54.65</v>
      </c>
      <c r="QZ27" s="16">
        <f>$AZ$31</f>
        <v>-178.26</v>
      </c>
      <c r="RA27" s="163">
        <f t="shared" si="258"/>
        <v>0</v>
      </c>
    </row>
    <row r="28" spans="2:469" ht="15" customHeight="1">
      <c r="B28" s="292"/>
      <c r="C28" s="313"/>
      <c r="D28" s="312" t="s">
        <v>325</v>
      </c>
      <c r="E28" s="3" t="s">
        <v>322</v>
      </c>
      <c r="F28" s="169"/>
      <c r="G28" s="175" t="s">
        <v>72</v>
      </c>
      <c r="H28" s="176">
        <v>7</v>
      </c>
      <c r="I28" s="177" t="str">
        <f xml:space="preserve"> IF(AND(F28&gt;0,F29&gt;0),1,(IF(AND(F28&lt;0,F29&gt;0),2,(IF(AND(F28&lt;0,F29&lt;0),3,(IF(AND(F28&gt;0,F29&lt;0),4,"-")))))))</f>
        <v>-</v>
      </c>
      <c r="J28" s="178" t="s">
        <v>318</v>
      </c>
      <c r="K28" s="177" t="str">
        <f>IF(OR(ISBLANK(F28),I28="-"),"-",(IF(OR(I28=1,I28=4), (IF(F28&lt;=(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,(IF(F28&g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)))</f>
        <v>-</v>
      </c>
      <c r="L28" s="179" t="str">
        <f>IF(OR(ISBLANK(F28),I28="-"),"-",(IF(OR(I28=1,I28=4), (IF(F28&lt;=(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,(IF(F28&g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)))</f>
        <v>-</v>
      </c>
      <c r="M28" s="315" t="str">
        <f>IF(OR(ISBLANK(F28),ISBLANK(F29),ISBLANK(F30)),"-", (IF(OR(J28="reprovado", K28="reprovado", L28="reprovado",J29="reprovado", K29="reprovado", L29="reprovado",J30="reprovado",K30="reprovado", L30="reprovado"),"reprovado","aprovado")))</f>
        <v>-</v>
      </c>
      <c r="O28" s="159">
        <v>24</v>
      </c>
      <c r="P28" s="164" t="s">
        <v>196</v>
      </c>
      <c r="Q28" s="164" t="s">
        <v>329</v>
      </c>
      <c r="R28" s="12">
        <v>180</v>
      </c>
      <c r="S28" s="164" t="s">
        <v>299</v>
      </c>
      <c r="T28" s="162">
        <v>0</v>
      </c>
      <c r="U28" s="8" t="s">
        <v>71</v>
      </c>
      <c r="V28" s="101">
        <f>Gooseneck!$M$7</f>
        <v>562.66999999999996</v>
      </c>
      <c r="W28" s="111" t="s">
        <v>72</v>
      </c>
      <c r="X28" s="101">
        <v>0</v>
      </c>
      <c r="Y28" s="111" t="s">
        <v>72</v>
      </c>
      <c r="Z28" s="101">
        <f>Gooseneck!$M$56</f>
        <v>281.33499999999998</v>
      </c>
      <c r="AA28" s="111" t="s">
        <v>72</v>
      </c>
      <c r="AB28" s="101">
        <f>Gooseneck!$O$56</f>
        <v>-546.5</v>
      </c>
      <c r="AC28" s="111" t="s">
        <v>72</v>
      </c>
      <c r="AD28" s="101">
        <v>0</v>
      </c>
      <c r="AE28" s="111" t="s">
        <v>72</v>
      </c>
      <c r="AF28" s="101">
        <f>Gooseneck!$O$42</f>
        <v>-704.4</v>
      </c>
      <c r="AG28" s="165" t="s">
        <v>72</v>
      </c>
      <c r="AH28" s="166"/>
      <c r="AI28" s="159">
        <v>24</v>
      </c>
      <c r="AJ28" s="164" t="s">
        <v>196</v>
      </c>
      <c r="AK28" s="164" t="s">
        <v>329</v>
      </c>
      <c r="AL28" s="12">
        <v>180</v>
      </c>
      <c r="AM28" s="164" t="s">
        <v>299</v>
      </c>
      <c r="AN28" s="162">
        <v>0</v>
      </c>
      <c r="AO28" s="8" t="s">
        <v>71</v>
      </c>
      <c r="AP28" s="101">
        <f>'Conector@5500 psi'!$M$7</f>
        <v>236.82</v>
      </c>
      <c r="AQ28" s="111" t="s">
        <v>72</v>
      </c>
      <c r="AR28" s="101">
        <v>0</v>
      </c>
      <c r="AS28" s="111" t="s">
        <v>72</v>
      </c>
      <c r="AT28" s="101">
        <f>'Conector@5500 psi'!$M$56</f>
        <v>118.41</v>
      </c>
      <c r="AU28" s="111" t="s">
        <v>72</v>
      </c>
      <c r="AV28" s="101">
        <f>'Conector@5500 psi'!$O$56</f>
        <v>-386.28</v>
      </c>
      <c r="AW28" s="111" t="s">
        <v>72</v>
      </c>
      <c r="AX28" s="101">
        <v>0</v>
      </c>
      <c r="AY28" s="111" t="s">
        <v>72</v>
      </c>
      <c r="AZ28" s="101">
        <f>'Conector@5500 psi'!$O$42</f>
        <v>-772.52</v>
      </c>
      <c r="BA28" s="165" t="s">
        <v>72</v>
      </c>
      <c r="BC28" s="159">
        <v>0</v>
      </c>
      <c r="BD28" s="160">
        <v>0</v>
      </c>
      <c r="BE28" s="161">
        <f>((BD28-$AT$5)*(BD28-$AX$5))/(($AP$5-$AT$5)*($AP$5-$AX$5))</f>
        <v>0</v>
      </c>
      <c r="BF28" s="161">
        <f>((BD28-$AP$5)*(BD28-$AX$5))/(($AT$5-$AP$5)*($AT$5-$AX$5))</f>
        <v>0</v>
      </c>
      <c r="BG28" s="161">
        <f>((BD28-$AP$5)*(BD28-$AT$5))/(($AX$5-$AP$5)*($AX$5-$AT$5))</f>
        <v>1</v>
      </c>
      <c r="BH28" s="26">
        <f>BE28*$AR$5+BF28*$AV$5+BG28*$AZ$5</f>
        <v>297.12</v>
      </c>
      <c r="BJ28" s="159">
        <v>0</v>
      </c>
      <c r="BK28" s="160">
        <v>0</v>
      </c>
      <c r="BL28" s="161">
        <f>((BK28-$AT$6)*(BK28-$AX$6))/(($AP$6-$AT$6)*($AP$6-$AX$6))</f>
        <v>0</v>
      </c>
      <c r="BM28" s="161">
        <f>((BK28-$AP$6)*(BK28-$AX$6))/(($AT$6-$AP$6)*($AT$6-$AX$6))</f>
        <v>0</v>
      </c>
      <c r="BN28" s="161">
        <f>((BK28-$AP$6)*(BK28-$AT$6))/(($AX$6-$AP$6)*($AX$6-$AT$6))</f>
        <v>1</v>
      </c>
      <c r="BO28" s="26">
        <f>BL28*$AR$6+BM28*$AV$6+BN28*$AZ$6</f>
        <v>178.26</v>
      </c>
      <c r="BQ28" s="159">
        <v>0</v>
      </c>
      <c r="BR28" s="160">
        <v>0</v>
      </c>
      <c r="BS28" s="161">
        <f>((BR28-$AT$7)*(BR28-$AX$7))/(($AP$7-$AT$7)*($AP$7-$AX$7))</f>
        <v>0</v>
      </c>
      <c r="BT28" s="161">
        <f>((BR28-$AP$7)*(BR28-$AX$7))/(($AT$7-$AP$7)*($AT$7-$AX$7))</f>
        <v>0</v>
      </c>
      <c r="BU28" s="161">
        <f>((BR28-$AP$7)*(BR28-$AT$7))/(($AX$7-$AP$7)*($AX$7-$AT$7))</f>
        <v>1</v>
      </c>
      <c r="BV28" s="26">
        <f>BS28*$AR$7+BT28*$AV$7+BU28*$AZ$7</f>
        <v>59.41</v>
      </c>
      <c r="BX28" s="159">
        <v>0</v>
      </c>
      <c r="BY28" s="160">
        <v>0</v>
      </c>
      <c r="BZ28" s="161">
        <f>((BY28-$AT$8)*(BY28-$AX$8))/(($AP$8-$AT$8)*($AP$8-$AX$8))</f>
        <v>0</v>
      </c>
      <c r="CA28" s="161">
        <f>((BY28-$AP$8)*(BY28-$AX$8))/(($AT$8-$AP$8)*($AT$8-$AX$8))</f>
        <v>0</v>
      </c>
      <c r="CB28" s="161">
        <f>((BY28-$AP$8)*(BY28-$AT$8))/(($AX$8-$AP$8)*($AX$8-$AT$8))</f>
        <v>1</v>
      </c>
      <c r="CC28" s="26">
        <f>BZ28*$AR$8+CA28*$AV$8+CB28*$AZ$8</f>
        <v>415.98</v>
      </c>
      <c r="CE28" s="159">
        <v>0</v>
      </c>
      <c r="CF28" s="160">
        <v>0</v>
      </c>
      <c r="CG28" s="161">
        <f>((CF28-$AT$9)*(CF28-$AX$9))/(($AP$9-$AT$9)*($AP$9-$AX$9))</f>
        <v>0</v>
      </c>
      <c r="CH28" s="161">
        <f>((CF28-$AP$9)*(CF28-$AX$9))/(($AT$9-$AP$9)*($AT$9-$AX$9))</f>
        <v>0</v>
      </c>
      <c r="CI28" s="161">
        <f>((CF28-$AP$9)*(CF28-$AT$9))/(($AX$9-$AP$9)*($AX$9-$AT$9))</f>
        <v>1</v>
      </c>
      <c r="CJ28" s="26">
        <f>CG28*$AR$9+CH28*$AV$9+CI28*$AZ$9</f>
        <v>534.82000000000005</v>
      </c>
      <c r="CL28" s="159">
        <v>0</v>
      </c>
      <c r="CM28" s="160">
        <v>0</v>
      </c>
      <c r="CN28" s="161">
        <f>((CM28-$AT$10)*(CM28-$AX$10))/(($AP$10-$AT$10)*($AP$10-$AX$10))</f>
        <v>0</v>
      </c>
      <c r="CO28" s="161">
        <f>((CM28-$AP$10)*(CM28-$AX$10))/(($AT$10-$AP$10)*($AT$10-$AX$10))</f>
        <v>0</v>
      </c>
      <c r="CP28" s="161">
        <f>((CM28-$AP$10)*(CM28-$AT$10))/(($AX$10-$AP$10)*($AX$10-$AT$10))</f>
        <v>1</v>
      </c>
      <c r="CQ28" s="26">
        <f>CN28*$AR$10+CO28*$AV$10+CP28*$AZ$10</f>
        <v>653.67999999999995</v>
      </c>
      <c r="CS28" s="159">
        <v>0</v>
      </c>
      <c r="CT28" s="160">
        <v>0</v>
      </c>
      <c r="CU28" s="161">
        <f>((CT28-$AT$11)*(CT28-$AX$11))/(($AP$11-$AT$11)*($AP$11-$AX$11))</f>
        <v>0</v>
      </c>
      <c r="CV28" s="161">
        <f>((CT28-$AP$11)*(CT28-$AX$11))/(($AT$11-$AP$11)*($AT$11-$AX$11))</f>
        <v>0</v>
      </c>
      <c r="CW28" s="161">
        <f>((CT28-$AP$11)*(CT28-$AT$11))/(($AX$11-$AP$11)*($AX$11-$AT$11))</f>
        <v>1</v>
      </c>
      <c r="CX28" s="26">
        <f>CU28*$AR$11+CV28*$AV$11+CW28*$AZ$11</f>
        <v>772.52</v>
      </c>
      <c r="CZ28" s="159">
        <v>0</v>
      </c>
      <c r="DA28" s="160">
        <v>0</v>
      </c>
      <c r="DB28" s="161">
        <f>((DA28-$AT$12)*(DA28-$AX$12))/(($AP$12-$AT$12)*($AP$12-$AX$12))</f>
        <v>0</v>
      </c>
      <c r="DC28" s="161">
        <f>((DA28-$AP$12)*(DA28-$AX$12))/(($AT$12-$AP$12)*($AT$12-$AX$12))</f>
        <v>0</v>
      </c>
      <c r="DD28" s="161">
        <f>((DA28-$AP$12)*(DA28-$AT$12))/(($AX$12-$AP$12)*($AX$12-$AT$12))</f>
        <v>1</v>
      </c>
      <c r="DE28" s="26">
        <f>DB28*$AR$12+DC28*$AV$12+DD28*$AZ$12</f>
        <v>297.12</v>
      </c>
      <c r="DG28" s="159">
        <v>0</v>
      </c>
      <c r="DH28" s="160">
        <v>0</v>
      </c>
      <c r="DI28" s="161">
        <f>((DH28-$AT$13)*(DH28-$AX$13))/(($AP$13-$AT$13)*($AP$13-$AX$13))</f>
        <v>0</v>
      </c>
      <c r="DJ28" s="161">
        <f>((DH28-$AP$13)*(DH28-$AX$13))/(($AT$13-$AP$13)*($AT$13-$AX$13))</f>
        <v>0</v>
      </c>
      <c r="DK28" s="161">
        <f>((DH28-$AP$13)*(DH28-$AT$13))/(($AX$13-$AP$13)*($AX$13-$AT$13))</f>
        <v>1</v>
      </c>
      <c r="DL28" s="26">
        <f>DI28*$AR$13+DJ28*$AV$13+DK28*$AZ$13</f>
        <v>178.26</v>
      </c>
      <c r="DM28" s="34"/>
      <c r="DN28" s="159">
        <v>0</v>
      </c>
      <c r="DO28" s="160">
        <v>0</v>
      </c>
      <c r="DP28" s="161">
        <f>((DO28-$AT$14)*(DO28-$AX$14))/(($AP$14-$AT$14)*($AP$14-$AX$14))</f>
        <v>0</v>
      </c>
      <c r="DQ28" s="161">
        <f>((DO28-$AP$14)*(DO28-$AX$14))/(($AT$14-$AP$14)*($AT$14-$AX$14))</f>
        <v>0</v>
      </c>
      <c r="DR28" s="161">
        <f>((DO28-$AP$14)*(DO28-$AT$14))/(($AX$14-$AP$14)*($AX$14-$AT$14))</f>
        <v>1</v>
      </c>
      <c r="DS28" s="26">
        <f>DP28*$AR$14+DQ28*$AV$14+DR28*$AZ$14</f>
        <v>59.41</v>
      </c>
      <c r="DT28" s="34"/>
      <c r="DU28" s="159">
        <v>0</v>
      </c>
      <c r="DV28" s="160">
        <v>0</v>
      </c>
      <c r="DW28" s="161">
        <f>((DV28-$AT$15)*(DV28-$AX$15))/(($AP$15-$AT$15)*($AP$15-$AX$15))</f>
        <v>0</v>
      </c>
      <c r="DX28" s="161">
        <f>((DV28-$AP$15)*(DV28-$AX$15))/(($AT$15-$AP$15)*($AT$15-$AX$15))</f>
        <v>0</v>
      </c>
      <c r="DY28" s="161">
        <f>((DV28-$AP$15)*(DV28-$AT$15))/(($AX$15-$AP$15)*($AX$15-$AT$15))</f>
        <v>1</v>
      </c>
      <c r="DZ28" s="26">
        <f>DW28*$AR$15+DX28*$AV$15+DY28*$AZ$15</f>
        <v>415.98</v>
      </c>
      <c r="EA28" s="34"/>
      <c r="EB28" s="159">
        <v>0</v>
      </c>
      <c r="EC28" s="160">
        <v>0</v>
      </c>
      <c r="ED28" s="161">
        <f>((EC28-$AT$16)*(EC28-$AX$16))/(($AP$16-$AT$16)*($AP$16-$AX$16))</f>
        <v>0</v>
      </c>
      <c r="EE28" s="161">
        <f>((EC28-$AP$16)*(EC28-$AX$16))/(($AT$16-$AP$16)*($AT$16-$AX$16))</f>
        <v>0</v>
      </c>
      <c r="EF28" s="161">
        <f>((EC28-$AP$16)*(EC28-$AT$16))/(($AX$16-$AP$16)*($AX$16-$AT$16))</f>
        <v>1</v>
      </c>
      <c r="EG28" s="26">
        <f>ED28*$AR$16+EE28*$AV$16+EF28*$AZ$16</f>
        <v>534.82000000000005</v>
      </c>
      <c r="EH28" s="34"/>
      <c r="EI28" s="159">
        <v>0</v>
      </c>
      <c r="EJ28" s="160">
        <v>0</v>
      </c>
      <c r="EK28" s="161">
        <f>((EJ28-$AT$17)*(EJ28-$AX$17))/(($AP$17-$AT$17)*($AP$17-$AX$17))</f>
        <v>0</v>
      </c>
      <c r="EL28" s="161">
        <f>((EJ28-$AP$17)*(EJ28-$AX$17))/(($AT$17-$AP$17)*($AT$17-$AX$17))</f>
        <v>0</v>
      </c>
      <c r="EM28" s="161">
        <f>((EJ28-$AP$17)*(EJ28-$AT$17))/(($AX$17-$AP$17)*($AX$17-$AT$17))</f>
        <v>1</v>
      </c>
      <c r="EN28" s="26">
        <f>EK28*$AR$17+EL28*$AV$17+EM28*$AZ$17</f>
        <v>653.67999999999995</v>
      </c>
      <c r="EP28" s="159">
        <v>0</v>
      </c>
      <c r="EQ28" s="160">
        <v>0</v>
      </c>
      <c r="ER28" s="161">
        <f>((EQ28-$AT$18)*(EQ28-$AX$18))/(($AP$18-$AT$18)*($AP$18-$AX$18))</f>
        <v>0</v>
      </c>
      <c r="ES28" s="161">
        <f>((EQ28-$AP$18)*(EQ28-$AX$18))/(($AT$18-$AP$18)*($AT$18-$AX$18))</f>
        <v>0</v>
      </c>
      <c r="ET28" s="161">
        <f>((EQ28-$AP$18)*(EQ28-$AT$18))/(($AX$18-$AP$18)*($AX$18-$AT$18))</f>
        <v>1</v>
      </c>
      <c r="EU28" s="26">
        <f>ER28*$AR$18+ES28*$AV$18+ET28*$AZ$18</f>
        <v>772.52</v>
      </c>
      <c r="EW28" s="159">
        <v>0</v>
      </c>
      <c r="EX28" s="160">
        <v>0</v>
      </c>
      <c r="EY28" s="161">
        <f>((EX28-$AT$19)*(EX28-$AX$19))/(($AP$19-$AT$19)*($AP$19-$AX$19))</f>
        <v>0</v>
      </c>
      <c r="EZ28" s="161">
        <f>((EX28-$AP$19)*(EX28-$AX$19))/(($AT$19-$AP$19)*($AT$19-$AX$19))</f>
        <v>0</v>
      </c>
      <c r="FA28" s="161">
        <f>((EX28-$AP$19)*(EX28-$AT$19))/(($AX$19-$AP$19)*($AX$19-$AT$19))</f>
        <v>1</v>
      </c>
      <c r="FB28" s="26">
        <f>EY28*$AR$19+EZ28*$AV$19+FA28*$AZ$19</f>
        <v>-534.79999999999995</v>
      </c>
      <c r="FD28" s="159">
        <v>0</v>
      </c>
      <c r="FE28" s="160">
        <v>0</v>
      </c>
      <c r="FF28" s="161">
        <f>((FE28-$AT$20)*(FE28-$AX$20))/(($AP$20-$AT$20)*($AP$20-$AX$20))</f>
        <v>0</v>
      </c>
      <c r="FG28" s="161">
        <f>((FE28-$AP$20)*(FE28-$AX$20))/(($AT$20-$AP$20)*($AT$20-$AX$20))</f>
        <v>0</v>
      </c>
      <c r="FH28" s="161">
        <f>((FE28-$AP$20)*(FE28-$AT$20))/(($AX$20-$AP$20)*($AX$20-$AT$20))</f>
        <v>1</v>
      </c>
      <c r="FI28" s="26">
        <f>FF28*$AR$20+FG28*$AV$20+FH28*$AZ$20</f>
        <v>-653.65</v>
      </c>
      <c r="FK28" s="159">
        <v>0</v>
      </c>
      <c r="FL28" s="160">
        <v>0</v>
      </c>
      <c r="FM28" s="161">
        <f>((FL28-$AT$21)*(FL28-$AX$21))/(($AP$21-$AT$21)*($AP$21-$AX$21))</f>
        <v>0</v>
      </c>
      <c r="FN28" s="161">
        <f>((FL28-$AP$21)*(FL28-$AX$21))/(($AT$21-$AP$21)*($AT$21-$AX$21))</f>
        <v>0</v>
      </c>
      <c r="FO28" s="161">
        <f>((FL28-$AP$21)*(FL28-$AT$21))/(($AX$21-$AP$21)*($AX$21-$AT$21))</f>
        <v>1</v>
      </c>
      <c r="FP28" s="26">
        <f>FM28*$AR$21+FN28*$AV$21+FO28*$AZ$21</f>
        <v>-772.52</v>
      </c>
      <c r="FR28" s="159">
        <v>0</v>
      </c>
      <c r="FS28" s="160">
        <v>0</v>
      </c>
      <c r="FT28" s="161">
        <f>((FS28-$AT$22)*(FS28-$AX$22))/(($AP$22-$AT$22)*($AP$22-$AX$22))</f>
        <v>0</v>
      </c>
      <c r="FU28" s="161">
        <f>((FS28-$AP$22)*(FS28-$AX$22))/(($AT$22-$AP$22)*($AT$22-$AX$22))</f>
        <v>0</v>
      </c>
      <c r="FV28" s="161">
        <f>((FS28-$AP$22)*(FS28-$AT$22))/(($AX$22-$AP$22)*($AX$22-$AT$22))</f>
        <v>1</v>
      </c>
      <c r="FW28" s="26">
        <f>FT28*$AR$22+FU28*$AV$22+FV28*$AZ$22</f>
        <v>-415.95</v>
      </c>
      <c r="FY28" s="159">
        <v>0</v>
      </c>
      <c r="FZ28" s="160">
        <v>0</v>
      </c>
      <c r="GA28" s="161">
        <f>((FZ28-$AT$23)*(FZ28-$AX$23))/(($AP$23-$AT$23)*($AP$23-$AX$23))</f>
        <v>0</v>
      </c>
      <c r="GB28" s="161">
        <f>((FZ28-$AP$23)*(FZ28-$AX$23))/(($AT$23-$AP$23)*($AT$23-$AX$23))</f>
        <v>0</v>
      </c>
      <c r="GC28" s="161">
        <f>((FZ28-$AP$23)*(FZ28-$AT$23))/(($AX$23-$AP$23)*($AX$23-$AT$23))</f>
        <v>1</v>
      </c>
      <c r="GD28" s="26">
        <f>GA28*$AR$23+GB28*$AV$23+GC28*$AZ$23</f>
        <v>-297.12</v>
      </c>
      <c r="GF28" s="159">
        <v>0</v>
      </c>
      <c r="GG28" s="160">
        <v>0</v>
      </c>
      <c r="GH28" s="161">
        <f>((GG28-$AT$24)*(GG28-$AX$24))/(($AP$24-$AT$24)*($AP$24-$AX$24))</f>
        <v>0</v>
      </c>
      <c r="GI28" s="161">
        <f>((GG28-$AP$24)*(GG28-$AX$24))/(($AT$24-$AP$24)*($AT$24-$AX$24))</f>
        <v>0</v>
      </c>
      <c r="GJ28" s="161">
        <f>((GG28-$AP$24)*(GG28-$AT$24))/(($AX$24-$AP$24)*($AX$24-$AT$24))</f>
        <v>1</v>
      </c>
      <c r="GK28" s="26">
        <f>GH28*$AR$24+GI28*$AV$24+GJ28*$AZ$24</f>
        <v>-178.26</v>
      </c>
      <c r="GM28" s="159">
        <v>0</v>
      </c>
      <c r="GN28" s="160">
        <v>0</v>
      </c>
      <c r="GO28" s="161">
        <f>((GN28-$AT$25)*(GN28-$AX$25))/(($AP$25-$AT$25)*($AP$25-$AX$25))</f>
        <v>0</v>
      </c>
      <c r="GP28" s="161">
        <f>((GN28-$AP$25)*(GN28-$AX$25))/(($AT$25-$AP$25)*($AT$25-$AX$25))</f>
        <v>0</v>
      </c>
      <c r="GQ28" s="161">
        <f>((GN28-$AP$25)*(GN28-$AT$25))/(($AX$25-$AP$25)*($AX$25-$AT$25))</f>
        <v>1</v>
      </c>
      <c r="GR28" s="26">
        <f>GO28*$AR$25+GP28*$AV$25+GQ28*$AZ$25</f>
        <v>-59.44</v>
      </c>
      <c r="GT28" s="159">
        <v>0</v>
      </c>
      <c r="GU28" s="160">
        <v>0</v>
      </c>
      <c r="GV28" s="161">
        <f>((GU28-$AT$26)*(GU28-$AX$26))/(($AP$26-$AT$26)*($AP$26-$AX$26))</f>
        <v>0</v>
      </c>
      <c r="GW28" s="161">
        <f>((GU28-$AP$26)*(GU28-$AX$26))/(($AT$26-$AP$26)*($AT$26-$AX$26))</f>
        <v>0</v>
      </c>
      <c r="GX28" s="161">
        <f>((GU28-$AP$26)*(GU28-$AT$26))/(($AX$26-$AP$26)*($AX$26-$AT$26))</f>
        <v>1</v>
      </c>
      <c r="GY28" s="26">
        <f>GV28*$AR$26+GW28*$AV$26+GX28*$AZ$26</f>
        <v>-534.79999999999995</v>
      </c>
      <c r="HA28" s="159">
        <v>0</v>
      </c>
      <c r="HB28" s="160">
        <v>0</v>
      </c>
      <c r="HC28" s="161">
        <f>((HB28-$AT$27)*(HB28-$AX$27))/(($AP$27-$AT$27)*($AP$27-$AX$27))</f>
        <v>0</v>
      </c>
      <c r="HD28" s="161">
        <f>((HB28-$AP$27)*(HB28-$AX$27))/(($AT$27-$AP$27)*($AT$27-$AX$27))</f>
        <v>0</v>
      </c>
      <c r="HE28" s="161">
        <f>((HB28-$AP$27)*(HB28-$AT$27))/(($AX$27-$AP$27)*($AX$27-$AT$27))</f>
        <v>1</v>
      </c>
      <c r="HF28" s="26">
        <f>HC28*$AR$27+HD28*$AV$27+HE28*$AZ$27</f>
        <v>-653.65</v>
      </c>
      <c r="HH28" s="159">
        <v>0</v>
      </c>
      <c r="HI28" s="160">
        <v>0</v>
      </c>
      <c r="HJ28" s="161">
        <f>((HI28-$AT$28)*(HI28-$AX$28))/(($AP$28-$AT$28)*($AP$28-$AX$28))</f>
        <v>0</v>
      </c>
      <c r="HK28" s="161">
        <f>((HI28-$AP$28)*(HI28-$AX$28))/(($AT$28-$AP$28)*($AT$28-$AX$28))</f>
        <v>0</v>
      </c>
      <c r="HL28" s="161">
        <f>((HI28-$AP$28)*(HI28-$AT$28))/(($AX$28-$AP$28)*($AX$28-$AT$28))</f>
        <v>1</v>
      </c>
      <c r="HM28" s="26">
        <f>HJ28*$AR$28+HK28*$AV$28+HL28*$AZ$28</f>
        <v>-772.52</v>
      </c>
      <c r="HO28" s="159">
        <v>0</v>
      </c>
      <c r="HP28" s="160">
        <v>0</v>
      </c>
      <c r="HQ28" s="161">
        <f>((HP28-$AT$29)*(HP28-$AX$29))/(($AP$29-$AT$29)*($AP$29-$AX$29))</f>
        <v>0</v>
      </c>
      <c r="HR28" s="161">
        <f>((HP28-$AP$29)*(HP28-$AX$29))/(($AT$29-$AP$29)*($AT$29-$AX$29))</f>
        <v>0</v>
      </c>
      <c r="HS28" s="161">
        <f>((HP28-$AP$29)*(HP28-$AT$29))/(($AX$29-$AP$29)*($AX$29-$AT$29))</f>
        <v>1</v>
      </c>
      <c r="HT28" s="26">
        <f>HQ28*$AR$29+HR28*$AV$29+HS28*$AZ$29</f>
        <v>-415.95</v>
      </c>
      <c r="HV28" s="159">
        <v>0</v>
      </c>
      <c r="HW28" s="160">
        <v>0</v>
      </c>
      <c r="HX28" s="161">
        <f>((HW28-$AT$30)*(HW28-$AX$30))/(($AP$30-$AT$30)*($AP$30-$AX$30))</f>
        <v>0</v>
      </c>
      <c r="HY28" s="161">
        <f>((HW28-$AP$30)*(HW28-$AX$30))/(($AT$30-$AP$30)*($AT$30-$AX$30))</f>
        <v>0</v>
      </c>
      <c r="HZ28" s="161">
        <f>((HW28-$AP$30)*(HW28-$AT$30))/(($AX$30-$AP$30)*($AX$30-$AT$30))</f>
        <v>1</v>
      </c>
      <c r="IA28" s="26">
        <f>HX28*$AR$30+HY28*$AV$30+HZ28*$AZ$30</f>
        <v>-297.12</v>
      </c>
      <c r="IC28" s="159">
        <v>0</v>
      </c>
      <c r="ID28" s="160">
        <v>0</v>
      </c>
      <c r="IE28" s="161">
        <f>((ID28-$AT$31)*(ID28-$AX$31))/(($AP$31-$AT$31)*($AP$31-$AX$31))</f>
        <v>0</v>
      </c>
      <c r="IF28" s="161">
        <f>((ID28-$AP$31)*(ID28-$AX$31))/(($AT$31-$AP$31)*($AT$31-$AX$31))</f>
        <v>0</v>
      </c>
      <c r="IG28" s="161">
        <f>((ID28-$AP$31)*(ID28-$AT$31))/(($AX$31-$AP$31)*($AX$31-$AT$31))</f>
        <v>1</v>
      </c>
      <c r="IH28" s="26">
        <f>IE28*$AR$31+IF28*$AV$31+IG28*$AZ$31</f>
        <v>-178.26</v>
      </c>
      <c r="IJ28" s="159">
        <v>0</v>
      </c>
      <c r="IK28" s="160">
        <v>0</v>
      </c>
      <c r="IL28" s="161">
        <f>((IK28-$AT$32)*(IK28-$AX$32))/(($AP$32-$AT$32)*($AP$32-$AX$32))</f>
        <v>0</v>
      </c>
      <c r="IM28" s="161">
        <f>((IK28-$AP$32)*(IK28-$AX$32))/(($AT$32-$AP$32)*($AT$32-$AX$32))</f>
        <v>0</v>
      </c>
      <c r="IN28" s="161">
        <f>((IK28-$AP$32)*(IK28-$AT$32))/(($AX$32-$AP$32)*($AX$32-$AT$32))</f>
        <v>1</v>
      </c>
      <c r="IO28" s="26">
        <f>IL28*$AR$32+IM28*$AV$32+IN28*$AZ$32</f>
        <v>-59.44</v>
      </c>
      <c r="IQ28" s="159">
        <v>0</v>
      </c>
      <c r="IR28" s="160">
        <v>0</v>
      </c>
      <c r="IS28" s="161">
        <f>((IR28-$AT$33)*(IR28-$AX$33))/(($AP$33-$AT$33)*($AP$33-$AX$33))</f>
        <v>0</v>
      </c>
      <c r="IT28" s="161">
        <f>((IR28-$AP$33)*(IR28-$AX$33))/(($AT$33-$AP$33)*($AT$33-$AX$33))</f>
        <v>0</v>
      </c>
      <c r="IU28" s="161">
        <f>((IR28-$AP$33)*(IR28-$AT$33))/(($AX$33-$AP$33)*($AX$33-$AT$33))</f>
        <v>1</v>
      </c>
      <c r="IV28" s="26">
        <f>IS28*$AR$33+IT28*$AV$33+IU28*$AZ$33</f>
        <v>409.92</v>
      </c>
      <c r="IX28" s="159">
        <v>0</v>
      </c>
      <c r="IY28" s="160">
        <v>0</v>
      </c>
      <c r="IZ28" s="161">
        <f>((IY28-$AT$34)*(IY28-$AX$34))/(($AP$34-$AT$34)*($AP$34-$AX$34))</f>
        <v>0</v>
      </c>
      <c r="JA28" s="161">
        <f>((IY28-$AP$34)*(IY28-$AX$34))/(($AT$34-$AP$34)*($AT$34-$AX$34))</f>
        <v>0</v>
      </c>
      <c r="JB28" s="161">
        <f>((IY28-$AP$34)*(IY28-$AT$34))/(($AX$34-$AP$34)*($AX$34-$AT$34))</f>
        <v>1</v>
      </c>
      <c r="JC28" s="26">
        <f>IZ28*$AR$34+JA28*$AV$34+JB28*$AZ$34</f>
        <v>291.06</v>
      </c>
      <c r="JE28" s="159">
        <v>0</v>
      </c>
      <c r="JF28" s="160">
        <v>0</v>
      </c>
      <c r="JG28" s="161">
        <f>((JF28-$AT$35)*(JF28-$AX$35))/(($AP$35-$AT$35)*($AP$35-$AX$35))</f>
        <v>0</v>
      </c>
      <c r="JH28" s="161">
        <f>((JF28-$AP$35)*(JF28-$AX$35))/(($AT$35-$AP$35)*($AT$35-$AX$35))</f>
        <v>0</v>
      </c>
      <c r="JI28" s="161">
        <f>((JF28-$AP$35)*(JF28-$AT$35))/(($AX$35-$AP$35)*($AX$35-$AT$35))</f>
        <v>1</v>
      </c>
      <c r="JJ28" s="26">
        <f>JG28*$AR$35+JH28*$AV$35+JI28*$AZ$35</f>
        <v>172.26</v>
      </c>
      <c r="JL28" s="159">
        <v>0</v>
      </c>
      <c r="JM28" s="160">
        <v>0</v>
      </c>
      <c r="JN28" s="161">
        <f>((JM28-$AT$36)*(JM28-$AX$36))/(($AP$36-$AT$36)*($AP$36-$AX$36))</f>
        <v>0</v>
      </c>
      <c r="JO28" s="161">
        <f>((JM28-$AP$36)*(JM28-$AX$36))/(($AT$36-$AP$36)*($AT$36-$AX$36))</f>
        <v>0</v>
      </c>
      <c r="JP28" s="161">
        <f>((JM28-$AP$36)*(JM28-$AT$36))/(($AX$36-$AP$36)*($AX$36-$AT$36))</f>
        <v>1</v>
      </c>
      <c r="JQ28" s="26">
        <f>JN28*$AR$36+JO28*$AV$36+JP28*$AZ$36</f>
        <v>528.79999999999995</v>
      </c>
      <c r="JS28" s="159">
        <v>0</v>
      </c>
      <c r="JT28" s="160">
        <v>0</v>
      </c>
      <c r="JU28" s="161">
        <f>((JT28-$AT$37)*(JT28-$AX$37))/(($AP$37-$AT$37)*($AP$37-$AX$37))</f>
        <v>0</v>
      </c>
      <c r="JV28" s="161">
        <f>((JT28-$AP$37)*(JT28-$AX$37))/(($AT$37-$AP$37)*($AT$37-$AX$37))</f>
        <v>0</v>
      </c>
      <c r="JW28" s="161">
        <f>((JT28-$AP$37)*(JT28-$AT$37))/(($AX$37-$AP$37)*($AX$37-$AT$37))</f>
        <v>1</v>
      </c>
      <c r="JX28" s="26">
        <f>JU28*$AR$37+JV28*$AV$37+JW28*$AZ$37</f>
        <v>647.65</v>
      </c>
      <c r="JZ28" s="159">
        <v>0</v>
      </c>
      <c r="KA28" s="160">
        <v>0</v>
      </c>
      <c r="KB28" s="161">
        <f>((KA28-$AT$38)*(KA28-$AX$38))/(($AP$38-$AT$38)*($AP$38-$AX$38))</f>
        <v>0</v>
      </c>
      <c r="KC28" s="161">
        <f>((KA28-$AP$38)*(KA28-$AX$38))/(($AT$38-$AP$38)*($AT$38-$AX$38))</f>
        <v>0</v>
      </c>
      <c r="KD28" s="161">
        <f>((KA28-$AP$38)*(KA28-$AT$38))/(($AX$38-$AP$38)*($AX$38-$AT$38))</f>
        <v>1</v>
      </c>
      <c r="KE28" s="26">
        <f>KB28*$AR$38+KC28*$AV$38+KD28*$AZ$38</f>
        <v>766.45</v>
      </c>
      <c r="KG28" s="159">
        <v>0</v>
      </c>
      <c r="KH28" s="160">
        <v>0</v>
      </c>
      <c r="KI28" s="161">
        <f>((KH28-$AT$39)*(KH28-$AX$39))/(($AP$39-$AT$39)*($AP$39-$AX$39))</f>
        <v>0</v>
      </c>
      <c r="KJ28" s="161">
        <f>((KH28-$AP$39)*(KH28-$AX$39))/(($AT$39-$AP$39)*($AT$39-$AX$39))</f>
        <v>0</v>
      </c>
      <c r="KK28" s="161">
        <f>((KH28-$AP$39)*(KH28-$AT$39))/(($AX$39-$AP$39)*($AX$39-$AT$39))</f>
        <v>1</v>
      </c>
      <c r="KL28" s="26">
        <f>KI28*$AR$39+KJ28*$AV$39+KK28*$AZ$39</f>
        <v>885.35</v>
      </c>
      <c r="KN28" s="159">
        <v>0</v>
      </c>
      <c r="KO28" s="160">
        <v>0</v>
      </c>
      <c r="KP28" s="161">
        <f>((KO28-$AT$40)*(KO28-$AX$40))/(($AP$40-$AT$40)*($AP$40-$AX$40))</f>
        <v>0</v>
      </c>
      <c r="KQ28" s="161">
        <f>((KO28-$AP$40)*(KO28-$AX$40))/(($AT$40-$AP$40)*($AT$40-$AX$40))</f>
        <v>0</v>
      </c>
      <c r="KR28" s="161">
        <f>((KO28-$AP$40)*(KO28-$AT$40))/(($AX$40-$AP$40)*($AX$40-$AT$40))</f>
        <v>1</v>
      </c>
      <c r="KS28" s="26">
        <f>KP28*$AR$40+KQ28*$AV$40+KR28*$AZ$40</f>
        <v>409.92</v>
      </c>
      <c r="KU28" s="159">
        <v>0</v>
      </c>
      <c r="KV28" s="160">
        <v>0</v>
      </c>
      <c r="KW28" s="161">
        <f>((KV28-$AT$41)*(KV28-$AX$41))/(($AP$41-$AT$41)*($AP$41-$AX$41))</f>
        <v>0</v>
      </c>
      <c r="KX28" s="161">
        <f>((KV28-$AP$41)*(KV28-$AX$41))/(($AT$41-$AP$41)*($AT$41-$AX$41))</f>
        <v>0</v>
      </c>
      <c r="KY28" s="161">
        <f>((KV28-$AP$41)*(KV28-$AT$41))/(($AX$41-$AP$41)*($AX$41-$AT$41))</f>
        <v>1</v>
      </c>
      <c r="KZ28" s="26">
        <f>KW28*$AR$41+KX28*$AV$41+KY28*$AZ$41</f>
        <v>291.06</v>
      </c>
      <c r="LB28" s="159">
        <v>0</v>
      </c>
      <c r="LC28" s="160">
        <v>0</v>
      </c>
      <c r="LD28" s="161">
        <f>((LC28-$AT$42)*(LC28-$AX$42))/(($AP$42-$AT$42)*($AP$42-$AX$42))</f>
        <v>0</v>
      </c>
      <c r="LE28" s="161">
        <f>((LC28-$AP$42)*(LC28-$AX$42))/(($AT$42-$AP$42)*($AT$42-$AX$42))</f>
        <v>0</v>
      </c>
      <c r="LF28" s="161">
        <f>((LC28-$AP$42)*(LC28-$AT$42))/(($AX$42-$AP$42)*($AX$42-$AT$42))</f>
        <v>1</v>
      </c>
      <c r="LG28" s="26">
        <f>LD28*$AR$42+LE28*$AV$42+LF28*$AZ$42</f>
        <v>172.26</v>
      </c>
      <c r="LI28" s="159">
        <v>0</v>
      </c>
      <c r="LJ28" s="160">
        <v>0</v>
      </c>
      <c r="LK28" s="161">
        <f>((LJ28-$AT$43)*(LJ28-$AX$43))/(($AP$43-$AT$43)*($AP$43-$AX$43))</f>
        <v>0</v>
      </c>
      <c r="LL28" s="161">
        <f>((LJ28-$AP$43)*(LJ28-$AX$43))/(($AT$43-$AP$43)*($AT$43-$AX$43))</f>
        <v>0</v>
      </c>
      <c r="LM28" s="161">
        <f>((LJ28-$AP$43)*(LJ28-$AT$43))/(($AX$43-$AP$43)*($AX$43-$AT$43))</f>
        <v>1</v>
      </c>
      <c r="LN28" s="26">
        <f>LK28*$AR$43+LL28*$AV$43+LM28*$AZ$43</f>
        <v>528.79999999999995</v>
      </c>
      <c r="LP28" s="159">
        <v>0</v>
      </c>
      <c r="LQ28" s="160">
        <v>0</v>
      </c>
      <c r="LR28" s="161">
        <f>((LQ28-$AT$44)*(LQ28-$AX$44))/(($AP$44-$AT$44)*($AP$44-$AX$44))</f>
        <v>0</v>
      </c>
      <c r="LS28" s="161">
        <f>((LQ28-$AP$44)*(LQ28-$AX$44))/(($AT$44-$AP$44)*($AT$44-$AX$44))</f>
        <v>0</v>
      </c>
      <c r="LT28" s="161">
        <f>((LQ28-$AP$44)*(LQ28-$AT$44))/(($AX$44-$AP$44)*($AX$44-$AT$44))</f>
        <v>1</v>
      </c>
      <c r="LU28" s="26">
        <f>LR28*$AR$44+LS28*$AV$44+LT28*$AZ$44</f>
        <v>647.65</v>
      </c>
      <c r="LW28" s="159">
        <v>0</v>
      </c>
      <c r="LX28" s="160">
        <v>0</v>
      </c>
      <c r="LY28" s="161">
        <f>((LX28-$AT$45)*(LX28-$AX$45))/(($AP$45-$AT$45)*($AP$45-$AX$45))</f>
        <v>0</v>
      </c>
      <c r="LZ28" s="161">
        <f>((LX28-$AP$45)*(LX28-$AX$45))/(($AT$45-$AP$45)*($AT$45-$AX$45))</f>
        <v>0</v>
      </c>
      <c r="MA28" s="161">
        <f>((LX28-$AP$45)*(LX28-$AT$45))/(($AX$45-$AP$45)*($AX$45-$AT$45))</f>
        <v>1</v>
      </c>
      <c r="MB28" s="26">
        <f>LY28*$AR$45+LZ28*$AV$45+MA28*$AZ$45</f>
        <v>766.45</v>
      </c>
      <c r="MD28" s="159">
        <v>0</v>
      </c>
      <c r="ME28" s="160">
        <v>0</v>
      </c>
      <c r="MF28" s="161">
        <f>((ME28-$AT$46)*(ME28-$AX$46))/(($AP$46-$AT$46)*($AP$46-$AX$46))</f>
        <v>0</v>
      </c>
      <c r="MG28" s="161">
        <f>((ME28-$AP$46)*(ME28-$AX$46))/(($AT$46-$AP$46)*($AT$46-$AX$46))</f>
        <v>0</v>
      </c>
      <c r="MH28" s="161">
        <f>((ME28-$AP$46)*(ME28-$AT$46))/(($AX$46-$AP$46)*($AX$46-$AT$46))</f>
        <v>1</v>
      </c>
      <c r="MI28" s="26">
        <f>MF28*$AR$46+MG28*$AV$46+MH28*$AZ$46</f>
        <v>885.35</v>
      </c>
      <c r="MK28" s="159">
        <v>0</v>
      </c>
      <c r="ML28" s="160">
        <v>0</v>
      </c>
      <c r="MM28" s="161">
        <f>((ML28-$AT$47)*(ML28-$AX$47))/(($AP$47-$AT$47)*($AP$47-$AX$47))</f>
        <v>0</v>
      </c>
      <c r="MN28" s="161">
        <f>((ML28-$AP$47)*(ML28-$AX$47))/(($AT$47-$AP$47)*($AT$47-$AX$47))</f>
        <v>0</v>
      </c>
      <c r="MO28" s="161">
        <f>((ML28-$AP$47)*(ML28-$AT$47))/(($AX$47-$AP$47)*($AX$47-$AT$47))</f>
        <v>1</v>
      </c>
      <c r="MP28" s="26">
        <f>MM28*$AR$47+MN28*$AV$47+MO28*$AZ$47</f>
        <v>-647.65</v>
      </c>
      <c r="MR28" s="159">
        <v>0</v>
      </c>
      <c r="MS28" s="160">
        <v>0</v>
      </c>
      <c r="MT28" s="161">
        <f>((MS28-$AT$48)*(MS28-$AX$48))/(($AP$48-$AT$48)*($AP$48-$AX$48))</f>
        <v>0</v>
      </c>
      <c r="MU28" s="161">
        <f>((MS28-$AP$48)*(MS28-$AX$48))/(($AT$48-$AP$48)*($AT$48-$AX$48))</f>
        <v>0</v>
      </c>
      <c r="MV28" s="161">
        <f>((MS28-$AP$48)*(MS28-$AT$48))/(($AX$48-$AP$48)*($AX$48-$AT$48))</f>
        <v>1</v>
      </c>
      <c r="MW28" s="26">
        <f>MT28*$AR$48+MU28*$AV$48+MV28*$AZ$48</f>
        <v>-766.5</v>
      </c>
      <c r="MY28" s="159">
        <v>0</v>
      </c>
      <c r="MZ28" s="160">
        <v>0</v>
      </c>
      <c r="NA28" s="161">
        <f>((MZ28-$AT$49)*(MZ28-$AX$49))/(($AP$49-$AT$49)*($AP$49-$AX$49))</f>
        <v>0</v>
      </c>
      <c r="NB28" s="161">
        <f>((MZ28-$AP$49)*(MZ28-$AX$49))/(($AT$49-$AP$49)*($AT$49-$AX$49))</f>
        <v>0</v>
      </c>
      <c r="NC28" s="161">
        <f>((MZ28-$AP$49)*(MZ28-$AT$49))/(($AX$49-$AP$49)*($AX$49-$AT$49))</f>
        <v>1</v>
      </c>
      <c r="ND28" s="26">
        <f>NA28*$AR$49+NB28*$AV$49+NC28*$AZ$49</f>
        <v>-885.3</v>
      </c>
      <c r="NF28" s="159">
        <v>0</v>
      </c>
      <c r="NG28" s="160">
        <v>0</v>
      </c>
      <c r="NH28" s="161">
        <f>((NG28-$AT$50)*(NG28-$AX$50))/(($AP$50-$AT$50)*($AP$50-$AX$50))</f>
        <v>0</v>
      </c>
      <c r="NI28" s="161">
        <f>((NG28-$AP$50)*(NG28-$AX$50))/(($AT$50-$AP$50)*($AT$50-$AX$50))</f>
        <v>0</v>
      </c>
      <c r="NJ28" s="161">
        <f>((NG28-$AP$50)*(NG28-$AT$50))/(($AX$50-$AP$50)*($AX$50-$AT$50))</f>
        <v>1</v>
      </c>
      <c r="NK28" s="26">
        <f>NH28*$AR$50+NI28*$AV$50+NJ28*$AZ$50</f>
        <v>-528.79999999999995</v>
      </c>
      <c r="NM28" s="159">
        <v>0</v>
      </c>
      <c r="NN28" s="160">
        <v>0</v>
      </c>
      <c r="NO28" s="161">
        <f>((NN28-$AT$51)*(NN28-$AX$51))/(($AP$51-$AT$51)*($AP$51-$AX$51))</f>
        <v>0</v>
      </c>
      <c r="NP28" s="161">
        <f>((NN28-$AP$51)*(NN28-$AX$51))/(($AT$51-$AP$51)*($AT$51-$AX$51))</f>
        <v>0</v>
      </c>
      <c r="NQ28" s="161">
        <f>((NN28-$AP$51)*(NN28-$AT$51))/(($AX$51-$AP$51)*($AX$51-$AT$51))</f>
        <v>1</v>
      </c>
      <c r="NR28" s="26">
        <f>NO28*$AR$51+NP28*$AV$51+NQ28*$AZ$51</f>
        <v>-409.92</v>
      </c>
      <c r="NT28" s="159">
        <v>0</v>
      </c>
      <c r="NU28" s="160">
        <v>0</v>
      </c>
      <c r="NV28" s="161">
        <f>((NU28-$AT$52)*(NU28-$AX$52))/(($AP$52-$AT$52)*($AP$52-$AX$52))</f>
        <v>0</v>
      </c>
      <c r="NW28" s="161">
        <f>((NU28-$AP$52)*(NU28-$AX$52))/(($AT$52-$AP$52)*($AT$52-$AX$52))</f>
        <v>0</v>
      </c>
      <c r="NX28" s="161">
        <f>((NU28-$AP$52)*(NU28-$AT$52))/(($AX$52-$AP$52)*($AX$52-$AT$52))</f>
        <v>1</v>
      </c>
      <c r="NY28" s="26">
        <f>NV28*$AR$52+NW28*$AV$52+NX28*$AZ$52</f>
        <v>-291.08</v>
      </c>
      <c r="OA28" s="159">
        <v>0</v>
      </c>
      <c r="OB28" s="160">
        <v>0</v>
      </c>
      <c r="OC28" s="161">
        <f>((OB28-$AT$53)*(OB28-$AX$53))/(($AP$53-$AT$53)*($AP$53-$AX$53))</f>
        <v>0</v>
      </c>
      <c r="OD28" s="161">
        <f>((OB28-$AP$53)*(OB28-$AX$53))/(($AT$53-$AP$53)*($AT$53-$AX$53))</f>
        <v>0</v>
      </c>
      <c r="OE28" s="161">
        <f>((OB28-$AP$53)*(OB28-$AT$53))/(($AX$53-$AP$53)*($AX$53-$AT$53))</f>
        <v>1</v>
      </c>
      <c r="OF28" s="26">
        <f>OC28*$AR$53+OD28*$AV$53+OE28*$AZ$53</f>
        <v>-172.24</v>
      </c>
      <c r="OH28" s="159">
        <v>0</v>
      </c>
      <c r="OI28" s="160">
        <v>0</v>
      </c>
      <c r="OJ28" s="161">
        <f>((OI28-$AT$54)*(OI28-$AX$54))/(($AP$54-$AT$54)*($AP$54-$AX$54))</f>
        <v>0</v>
      </c>
      <c r="OK28" s="161">
        <f>((OI28-$AP$54)*(OI28-$AX$54))/(($AT$54-$AP$54)*($AT$54-$AX$54))</f>
        <v>0</v>
      </c>
      <c r="OL28" s="161">
        <f>((OI28-$AP$54)*(OI28-$AT$54))/(($AX$54-$AP$54)*($AX$54-$AT$54))</f>
        <v>1</v>
      </c>
      <c r="OM28" s="26">
        <f>OJ28*$AR$54+OK28*$AV$54+OL28*$AZ$54</f>
        <v>-647.65</v>
      </c>
      <c r="OO28" s="159">
        <v>0</v>
      </c>
      <c r="OP28" s="160">
        <v>0</v>
      </c>
      <c r="OQ28" s="161">
        <f>((OP28-$AT$55)*(OP28-$AX$55))/(($AP$55-$AT$55)*($AP$55-$AX$55))</f>
        <v>0</v>
      </c>
      <c r="OR28" s="161">
        <f>((OP28-$AP$55)*(OP28-$AX$55))/(($AT$55-$AP$55)*($AT$55-$AX$55))</f>
        <v>0</v>
      </c>
      <c r="OS28" s="161">
        <f>((OP28-$AP$55)*(OP28-$AT$55))/(($AX$55-$AP$55)*($AX$55-$AT$55))</f>
        <v>1</v>
      </c>
      <c r="OT28" s="26">
        <f>OQ28*$AR$55+OR28*$AV$55+OS28*$AZ$55</f>
        <v>-766.5</v>
      </c>
      <c r="OV28" s="159">
        <v>0</v>
      </c>
      <c r="OW28" s="160">
        <v>0</v>
      </c>
      <c r="OX28" s="161">
        <f>((OW28-$AT$56)*(OW28-$AX$56))/(($AP$56-$AT$56)*($AP$56-$AX$56))</f>
        <v>0</v>
      </c>
      <c r="OY28" s="161">
        <f>((OW28-$AP$56)*(OW28-$AX$56))/(($AT$56-$AP$56)*($AT$56-$AX$56))</f>
        <v>0</v>
      </c>
      <c r="OZ28" s="161">
        <f>((OW28-$AP$56)*(OW28-$AT$56))/(($AX$56-$AP$56)*($AX$56-$AT$56))</f>
        <v>1</v>
      </c>
      <c r="PA28" s="26">
        <f>OX28*$AR$56+OY28*$AV$56+OZ28*$AZ$56</f>
        <v>-885.3</v>
      </c>
      <c r="PC28" s="159">
        <v>0</v>
      </c>
      <c r="PD28" s="160">
        <v>0</v>
      </c>
      <c r="PE28" s="161">
        <f>((PD28-$AT$57)*(PD28-$AX$57))/(($AP$57-$AT$57)*($AP$57-$AX$57))</f>
        <v>0</v>
      </c>
      <c r="PF28" s="161">
        <f>((PD28-$AP$57)*(PD28-$AX$57))/(($AT$57-$AP$57)*($AT$57-$AX$57))</f>
        <v>0</v>
      </c>
      <c r="PG28" s="161">
        <f>((PD28-$AP$57)*(PD28-$AT$57))/(($AX$57-$AP$57)*($AX$57-$AT$57))</f>
        <v>1</v>
      </c>
      <c r="PH28" s="26">
        <f>PE28*$AR$57+PF28*$AV$57+PG28*$AZ$57</f>
        <v>-528.79999999999995</v>
      </c>
      <c r="PJ28" s="159">
        <v>0</v>
      </c>
      <c r="PK28" s="160">
        <v>0</v>
      </c>
      <c r="PL28" s="161">
        <f>((PK28-$AT$58)*(PK28-$AX$58))/(($AP$58-$AT$58)*($AP$58-$AX$58))</f>
        <v>0</v>
      </c>
      <c r="PM28" s="161">
        <f>((PK28-$AP$58)*(PK28-$AX$58))/(($AT$58-$AP$58)*($AT$58-$AX$58))</f>
        <v>0</v>
      </c>
      <c r="PN28" s="161">
        <f>((PK28-$AP$58)*(PK28-$AT$58))/(($AX$58-$AP$58)*($AX$58-$AT$58))</f>
        <v>1</v>
      </c>
      <c r="PO28" s="26">
        <f>PL28*$AR$58+PM28*$AV$58+PN28*$AZ$58</f>
        <v>-409.92</v>
      </c>
      <c r="PQ28" s="159">
        <v>0</v>
      </c>
      <c r="PR28" s="160">
        <v>0</v>
      </c>
      <c r="PS28" s="161">
        <f>((PR28-$AT$59)*(PR28-$AX$59))/(($AP$59-$AT$59)*($AP$59-$AX$59))</f>
        <v>0</v>
      </c>
      <c r="PT28" s="161">
        <f>((PR28-$AP$59)*(PR28-$AX$59))/(($AT$59-$AP$59)*($AT$59-$AX$59))</f>
        <v>0</v>
      </c>
      <c r="PU28" s="161">
        <f>((PR28-$AP$59)*(PR28-$AT$59))/(($AX$59-$AP$59)*($AX$59-$AT$59))</f>
        <v>1</v>
      </c>
      <c r="PV28" s="26">
        <f>PS28*$AR$59+PT28*$AV$59+PU28*$AZ$59</f>
        <v>-291.08</v>
      </c>
      <c r="PX28" s="159">
        <v>0</v>
      </c>
      <c r="PY28" s="160">
        <v>0</v>
      </c>
      <c r="PZ28" s="161">
        <f>((PY28-$AT$60)*(PY28-$AX$60))/(($AP$60-$AT$60)*($AP$60-$AX$60))</f>
        <v>0</v>
      </c>
      <c r="QA28" s="161">
        <f>((PY28-$AP$60)*(PY28-$AX$60))/(($AT$60-$AP$60)*($AT$60-$AX$60))</f>
        <v>0</v>
      </c>
      <c r="QB28" s="161">
        <f>((PY28-$AP$60)*(PY28-$AT$60))/(($AX$60-$AP$60)*($AX$60-$AT$60))</f>
        <v>1</v>
      </c>
      <c r="QC28" s="26">
        <f>PZ28*$AR$60+QA28*$AV$60+QB28*$AZ$60</f>
        <v>-172.24</v>
      </c>
      <c r="QE28" s="159">
        <v>2</v>
      </c>
      <c r="QF28" s="162">
        <v>1</v>
      </c>
      <c r="QG28" s="307" t="s">
        <v>21</v>
      </c>
      <c r="QH28" s="12">
        <v>0</v>
      </c>
      <c r="QI28" s="161">
        <f>(($F$13-$Z$11)*($F$13-$AD$11))/(($V$11-$Z$11)*($V$11-$AD$11))</f>
        <v>0</v>
      </c>
      <c r="QJ28" s="161">
        <f>(($F$13-$V$11)*($F$13-$AD$11))/(($Z$11-$V$11)*($Z$11-$AD$11))</f>
        <v>0</v>
      </c>
      <c r="QK28" s="161">
        <f>(($F$13-$V$11)*($F$13-$Z$11))/(($AD$11-$V$11)*($AD$11-$Z$11))</f>
        <v>1</v>
      </c>
      <c r="QL28" s="92">
        <f>QI28*$X$11+QJ28*$AB$11+QK28*$AF$11</f>
        <v>631.37</v>
      </c>
      <c r="QM28" s="16">
        <f>$V$11</f>
        <v>249</v>
      </c>
      <c r="QN28" s="16">
        <f>$AF$11</f>
        <v>631.37</v>
      </c>
      <c r="QO28" s="167">
        <f t="shared" si="257"/>
        <v>0</v>
      </c>
      <c r="QP28" s="34"/>
      <c r="QQ28" s="159">
        <v>2</v>
      </c>
      <c r="QR28" s="162">
        <v>1</v>
      </c>
      <c r="QS28" s="307" t="s">
        <v>21</v>
      </c>
      <c r="QT28" s="12">
        <v>0</v>
      </c>
      <c r="QU28" s="161">
        <f>(($F$13-$AT$11)*($F$13-$AX$11))/(($AP$11-$AT$11)*($AP$11-$AX$11))</f>
        <v>0</v>
      </c>
      <c r="QV28" s="161">
        <f>(($F$13-$AP$11)*($F$13-$AX$11))/(($AT$11-$AP$11)*($AT$11-$AX$11))</f>
        <v>0</v>
      </c>
      <c r="QW28" s="161">
        <f>(($F$13-$AP$11)*($F$13-$AT$11))/(($AX$11-$AP$11)*($AX$11-$AT$11))</f>
        <v>1</v>
      </c>
      <c r="QX28" s="92">
        <f>QU28*$AR$11+QV28*$AV$11+QW28*$AZ$11</f>
        <v>772.52</v>
      </c>
      <c r="QY28" s="16">
        <f>$AP$11</f>
        <v>18.22</v>
      </c>
      <c r="QZ28" s="16">
        <f>$AZ$11</f>
        <v>772.52</v>
      </c>
      <c r="RA28" s="163">
        <f t="shared" si="258"/>
        <v>0</v>
      </c>
    </row>
    <row r="29" spans="2:469" ht="15" customHeight="1">
      <c r="B29" s="292"/>
      <c r="C29" s="313"/>
      <c r="D29" s="313"/>
      <c r="E29" s="3" t="s">
        <v>323</v>
      </c>
      <c r="F29" s="169"/>
      <c r="G29" s="175" t="s">
        <v>72</v>
      </c>
      <c r="H29" s="176">
        <v>7</v>
      </c>
      <c r="I29" s="177" t="str">
        <f>I28</f>
        <v>-</v>
      </c>
      <c r="J29" s="178" t="s">
        <v>318</v>
      </c>
      <c r="K29" s="179" t="str">
        <f>IF(ISBLANK(F29),"-",(IF((IF(I28=1,((IF(F30=30,$RA$144,IF(F30=60,$RA$148,IF(F30=90,$RA$152,IF(F30=-30,$RA$156,IF(F30=-60,$RA$160,IF(F30=-90,$RA$164,IF(F30=0,$RA$168,(IF(AND(F30&gt;60,F30&lt;90),MAX($RA$148,$RA$152),IF(AND(F30&gt;30,F30&lt;60),MAX($RA$144,$RA$148),IF(AND(F30&gt;0,F30&lt;30),MAX($RA$168,$RA$144),IF(AND(F30&gt;-30,F30&lt;0),MAX($RA$156,$RA$168),IF(AND(F30&gt;-60,F30&lt;-30),MAX($RA$160,$RA$156),IF(AND(F30&gt;-90,F30&lt;-60),MAX($RA$164,$RA$160),"-")))))))))))))))),IF(I28=2,((IF(F30=30,$RA$145,IF(F30=60,$RA$149,IF(F30=90,$RA$153,IF(F30=-30,$RA$157,IF(F30=-60,$RA$161,IF(F30=-90,$RA$165,IF(F30=0,$RA$169,(IF(AND(F30&gt;60,F30&lt;90),MAX($RA$149,$RA$153),IF(AND(F30&gt;30,F30&lt;60),MAX($RA$145,$RA$149),IF(AND(F30&gt;0,F30&lt;30),MAX($RA$169,$RA$145),IF(AND(F30&gt;-30,F30&lt;0),MAX($RA$157,$RA$169),IF(AND(F30&gt;-60,F30&lt;-30),MAX($RA$161,$RA$157),IF(AND(F30&gt;-90,F30&lt;-60),MAX($RA$165,$RA$161),"-")))))))))))))))),IF(I28=3,((IF(F30=30,$RA$146,IF(F30=60,$RA$150,IF(F30=90,$RA$154,IF(F30=-30,$RA$158,IF(F30=-60,$RA$162,IF(F30=-90,$RA$166,IF(F30=0,$RA$170,(IF(AND(F30&gt;60,F30&lt;90),MAX($RA$150,$RA$154),IF(AND(F30&gt;30,F30&lt;60),MAX($RA$146,$RA$150),IF(AND(F30&gt;0,F30&lt;30),MAX($RA$170,$RA$146),IF(AND(F30&gt;-30,F30&lt;0),MAX($RA$158,$RA$170),IF(AND(F30&gt;-60,F30&lt;-30),MAX($RA$162,$RA$158),IF(AND(F30&gt;-90,F30&lt;-60),MAX($RA$166,$RA$162),"-")))))))))))))))),IF(I28=4,((IF(F30=30,$RA$147,IF(F30=60,$RA$151,IF(F30=90,$RA$155,IF(F30=-30,$RA$159,IF(F30=-60,$RA$163,IF(F30=-90,$RA$167,IF(F30=0,$RA$171,(IF(AND(F30&gt;60,F30&lt;90),MAX($RA$151,$RA$155),IF(AND(F30&gt;30,F30&lt;60),MAX($RA$147,$RA$151),IF(AND(F30&gt;0,F30&lt;30),MAX($RA$171,$RA$147),IF(AND(F30&gt;-30,F30&lt;0),MAX($RA$159,$RA$171),IF(AND(F30&gt;-60,F30&lt;-30),MAX($RA$163,$RA$159),IF(AND(F30&gt;-90,F30&lt;-60),MAX($RA$167,$RA$163),"-")))))))))))))))),"-")))))&lt;=1,"aprovado","reprovado")))</f>
        <v>-</v>
      </c>
      <c r="L29" s="179" t="str">
        <f>IF(ISBLANK(F29),"-",(IF((IF(I28=1,((IF(F30=30,$QO$144,IF(F30=60,$QO$148,IF(F30=90,$QO$152,IF(F30=-30,$QO$156,IF(F30=-60,$QO$160,IF(F30=-90,$QO$164,IF(F30=0,$QO$168,(IF(AND(F30&gt;60,F30&lt;90),MAX($QO$148,$QO$152),IF(AND(F30&gt;30,F30&lt;60),MAX($QO$144,$QO$148),IF(AND(F30&gt;0,F30&lt;30),MAX($QO$168,$QO$144),IF(AND(F30&gt;-30,F30&lt;0),MAX($QO$156,$QO$168),IF(AND(F30&gt;-60,F30&lt;-30),MAX($QO$160,$QO$156),IF(AND(F30&gt;-90,F30&lt;-60),MAX($QO$164,$QO$160),"-")))))))))))))))),IF(I28=2,((IF(F30=30,$QO$145,IF(F30=60,$QO$149,IF(F30=90,$QO$153,IF(F30=-30,$QO$157,IF(F30=-60,$QO$161,IF(F30=-90,$QO$165,IF(F30=0,$QO$169,(IF(AND(F30&gt;60,F30&lt;90),MAX($QO$149,$QO$153),IF(AND(F30&gt;30,F30&lt;60),MAX($QO$145,$QO$149),IF(AND(F30&gt;0,F30&lt;30),MAX($QO$169,$QO$145),IF(AND(F30&gt;-30,F30&lt;0),MAX($QO$157,$QO$169),IF(AND(F30&gt;-60,F30&lt;-30),MAX($QO$161,$QO$157),IF(AND(F30&gt;-90,F30&lt;-60),MAX($QO$165,$QO$161),"-")))))))))))))))),IF(I28=3,((IF(F30=30,$QO$146,IF(F30=60,$QO$150,IF(F30=90,$QO$154,IF(F30=-30,$QO$158,IF(F30=-60,$QO$162,IF(F30=-90,$QO$166,IF(F30=0,$QO$170,(IF(AND(F30&gt;60,F30&lt;90),MAX($QO$150,$QO$154),IF(AND(F30&gt;30,F30&lt;60),MAX($QO$146,$QO$150),IF(AND(F30&gt;0,F30&lt;30),MAX($QO$170,$QO$146),IF(AND(F30&gt;-30,F30&lt;0),MAX($QO$158,$QO$170),IF(AND(F30&gt;-60,F30&lt;-30),MAX($QO$162,$QO$158),IF(AND(F30&gt;-90,F30&lt;-60),MAX($QO$166,$QO$162),"-")))))))))))))))),IF(I28=4,((IF(F30=30,$QO$147,IF(F30=60,$QO$151,IF(F30=90,$QO$155,IF(F30=-30,$QO$159,IF(F30=-60,$QO$163,IF(F30=-90,$QO$167,IF(F30=0,$QO$171,(IF(AND(F30&gt;60,F30&lt;90),MAX($QO$151,$QO$155),IF(AND(F30&gt;30,F30&lt;60),MAX($QO$147,$QO$151),IF(AND(F30&gt;0,F30&lt;30),MAX($QO$171,$QO$147),IF(AND(F30&gt;-30,F30&lt;0),MAX($QO$159,$QO$171),IF(AND(F30&gt;-60,F30&lt;-30),MAX($QO$163,$QO$159),IF(AND(F30&gt;-90,F30&lt;-60),MAX($QO$167,$QO$163),"-")))))))))))))))),"-")))))&lt;=1,"aprovado","reprovado")))</f>
        <v>-</v>
      </c>
      <c r="M29" s="316"/>
      <c r="O29" s="159">
        <v>25</v>
      </c>
      <c r="P29" s="164" t="s">
        <v>204</v>
      </c>
      <c r="Q29" s="164" t="s">
        <v>329</v>
      </c>
      <c r="R29" s="12">
        <v>-60</v>
      </c>
      <c r="S29" s="164" t="s">
        <v>299</v>
      </c>
      <c r="T29" s="162">
        <v>0</v>
      </c>
      <c r="U29" s="8" t="s">
        <v>71</v>
      </c>
      <c r="V29" s="101">
        <f>Gooseneck!$M$23</f>
        <v>406.67</v>
      </c>
      <c r="W29" s="111" t="s">
        <v>72</v>
      </c>
      <c r="X29" s="101">
        <v>0</v>
      </c>
      <c r="Y29" s="111" t="s">
        <v>72</v>
      </c>
      <c r="Z29" s="101">
        <f>Gooseneck!$M$60</f>
        <v>203.33500000000001</v>
      </c>
      <c r="AA29" s="111" t="s">
        <v>72</v>
      </c>
      <c r="AB29" s="101">
        <f>Gooseneck!$O$60</f>
        <v>-310.54000000000002</v>
      </c>
      <c r="AC29" s="111" t="s">
        <v>72</v>
      </c>
      <c r="AD29" s="101">
        <v>0</v>
      </c>
      <c r="AE29" s="111" t="s">
        <v>72</v>
      </c>
      <c r="AF29" s="101">
        <f>Gooseneck!$O$52</f>
        <v>-495</v>
      </c>
      <c r="AG29" s="165" t="s">
        <v>72</v>
      </c>
      <c r="AH29" s="166"/>
      <c r="AI29" s="159">
        <v>25</v>
      </c>
      <c r="AJ29" s="164" t="s">
        <v>204</v>
      </c>
      <c r="AK29" s="164" t="s">
        <v>329</v>
      </c>
      <c r="AL29" s="12">
        <v>-60</v>
      </c>
      <c r="AM29" s="164" t="s">
        <v>299</v>
      </c>
      <c r="AN29" s="162">
        <v>0</v>
      </c>
      <c r="AO29" s="8" t="s">
        <v>71</v>
      </c>
      <c r="AP29" s="101">
        <f>'Conector@5500 psi'!$M$23</f>
        <v>127.52</v>
      </c>
      <c r="AQ29" s="111" t="s">
        <v>72</v>
      </c>
      <c r="AR29" s="101">
        <v>0</v>
      </c>
      <c r="AS29" s="111" t="s">
        <v>72</v>
      </c>
      <c r="AT29" s="101">
        <f>'Conector@5500 psi'!$M$60</f>
        <v>63.76</v>
      </c>
      <c r="AU29" s="111" t="s">
        <v>72</v>
      </c>
      <c r="AV29" s="101">
        <f>'Conector@5500 psi'!$O$60</f>
        <v>-208</v>
      </c>
      <c r="AW29" s="111" t="s">
        <v>72</v>
      </c>
      <c r="AX29" s="101">
        <v>0</v>
      </c>
      <c r="AY29" s="111" t="s">
        <v>72</v>
      </c>
      <c r="AZ29" s="101">
        <f>'Conector@5500 psi'!$O$52</f>
        <v>-415.95</v>
      </c>
      <c r="BA29" s="165" t="s">
        <v>72</v>
      </c>
      <c r="BC29" s="159">
        <v>1</v>
      </c>
      <c r="BD29" s="160">
        <f>($AP$5/($BC$48-BC28))</f>
        <v>8.1974999999999998</v>
      </c>
      <c r="BE29" s="161">
        <f t="shared" ref="BE29:BE48" si="272">((BD29-$AT$5)*(BD29-$AX$5))/(($AP$5-$AT$5)*($AP$5-$AX$5))</f>
        <v>-4.4999999999999998E-2</v>
      </c>
      <c r="BF29" s="161">
        <f t="shared" ref="BF29:BF48" si="273">((BD29-$AP$5)*(BD29-$AX$5))/(($AT$5-$AP$5)*($AT$5-$AX$5))</f>
        <v>0.19</v>
      </c>
      <c r="BG29" s="161">
        <f t="shared" ref="BG29:BG48" si="274">((BD29-$AP$5)*(BD29-$AT$5))/(($AX$5-$AP$5)*($AX$5-$AT$5))</f>
        <v>0.85499999999999998</v>
      </c>
      <c r="BH29" s="26">
        <f t="shared" ref="BH29:BH48" si="275">BE29*$AR$5+BF29*$AV$5+BG29*$AZ$5</f>
        <v>361.30020000000002</v>
      </c>
      <c r="BJ29" s="159">
        <v>1</v>
      </c>
      <c r="BK29" s="160">
        <f>($AP$6/($BJ$48-BJ28))</f>
        <v>10.019499999999999</v>
      </c>
      <c r="BL29" s="161">
        <f t="shared" ref="BL29:BL48" si="276">((BK29-$AT$6)*(BK29-$AX$6))/(($AP$6-$AT$6)*($AP$6-$AX$6))</f>
        <v>-4.4999999999999998E-2</v>
      </c>
      <c r="BM29" s="161">
        <f t="shared" ref="BM29:BM48" si="277">((BK29-$AP$6)*(BK29-$AX$6))/(($AT$6-$AP$6)*($AT$6-$AX$6))</f>
        <v>0.19000000000000003</v>
      </c>
      <c r="BN29" s="161">
        <f t="shared" ref="BN29:BN48" si="278">((BK29-$AP$6)*(BK29-$AT$6))/(($AX$6-$AP$6)*($AX$6-$AT$6))</f>
        <v>0.8550000000000002</v>
      </c>
      <c r="BO29" s="26">
        <f t="shared" ref="BO29:BO48" si="279">BL29*$AR$6+BM29*$AV$6+BN29*$AZ$6</f>
        <v>248.38510000000002</v>
      </c>
      <c r="BQ29" s="159">
        <v>1</v>
      </c>
      <c r="BR29" s="160">
        <f>($AP$7/($BQ$48-BQ28))</f>
        <v>11.840999999999999</v>
      </c>
      <c r="BS29" s="161">
        <f t="shared" ref="BS29:BS48" si="280">((BR29-$AT$7)*(BR29-$AX$7))/(($AP$7-$AT$7)*($AP$7-$AX$7))</f>
        <v>-4.4999999999999998E-2</v>
      </c>
      <c r="BT29" s="161">
        <f t="shared" ref="BT29:BT48" si="281">((BR29-$AP$7)*(BR29-$AX$7))/(($AT$7-$AP$7)*($AT$7-$AX$7))</f>
        <v>0.19</v>
      </c>
      <c r="BU29" s="161">
        <f t="shared" ref="BU29:BU48" si="282">((BR29-$AP$7)*(BR29-$AT$7))/(($AX$7-$AP$7)*($AX$7-$AT$7))</f>
        <v>0.85499999999999998</v>
      </c>
      <c r="BV29" s="26">
        <f t="shared" ref="BV29:BV48" si="283">BS29*$AR$7+BT29*$AV$7+BU29*$AZ$7</f>
        <v>135.47209000000001</v>
      </c>
      <c r="BX29" s="159">
        <v>1</v>
      </c>
      <c r="BY29" s="160">
        <f>($AP$8/($BX$48-BX28))</f>
        <v>6.3759999999999994</v>
      </c>
      <c r="BZ29" s="161">
        <f t="shared" ref="BZ29:BZ48" si="284">((BY29-$AT$8)*(BY29-$AX$8))/(($AP$8-$AT$8)*($AP$8-$AX$8))</f>
        <v>-4.4999999999999998E-2</v>
      </c>
      <c r="CA29" s="161">
        <f t="shared" ref="CA29:CA48" si="285">((BY29-$AP$8)*(BY29-$AX$8))/(($AT$8-$AP$8)*($AT$8-$AX$8))</f>
        <v>0.18999999999999997</v>
      </c>
      <c r="CB29" s="161">
        <f t="shared" ref="CB29:CB48" si="286">((BY29-$AP$8)*(BY29-$AT$8))/(($AX$8-$AP$8)*($AX$8-$AT$8))</f>
        <v>0.85499999999999987</v>
      </c>
      <c r="CC29" s="26">
        <f t="shared" ref="CC29:CC48" si="287">BZ29*$AR$8+CA29*$AV$8+CB29*$AZ$8</f>
        <v>474.21719999999993</v>
      </c>
      <c r="CE29" s="159">
        <v>1</v>
      </c>
      <c r="CF29" s="160">
        <f>($AP$9/($CE$48-CE28))</f>
        <v>4.5545</v>
      </c>
      <c r="CG29" s="161">
        <f t="shared" ref="CG29:CG48" si="288">((CF29-$AT$9)*(CF29-$AX$9))/(($AP$9-$AT$9)*($AP$9-$AX$9))</f>
        <v>-4.5000000000000005E-2</v>
      </c>
      <c r="CH29" s="161">
        <f t="shared" ref="CH29:CH48" si="289">((CF29-$AP$9)*(CF29-$AX$9))/(($AT$9-$AP$9)*($AT$9-$AX$9))</f>
        <v>0.19</v>
      </c>
      <c r="CI29" s="161">
        <f t="shared" ref="CI29:CI48" si="290">((CF29-$AP$9)*(CF29-$AT$9))/(($AX$9-$AP$9)*($AX$9-$AT$9))</f>
        <v>0.85500000000000009</v>
      </c>
      <c r="CJ29" s="26">
        <f t="shared" ref="CJ29:CJ48" si="291">CG29*$AR$9+CH29*$AV$9+CI29*$AZ$9</f>
        <v>587.12090000000012</v>
      </c>
      <c r="CL29" s="159">
        <v>1</v>
      </c>
      <c r="CM29" s="160">
        <f>($AP$10/($CL$48-CL28))</f>
        <v>2.7324999999999999</v>
      </c>
      <c r="CN29" s="161">
        <f t="shared" ref="CN29:CN48" si="292">((CM29-$AT$10)*(CM29-$AX$10))/(($AP$10-$AT$10)*($AP$10-$AX$10))</f>
        <v>-4.4999999999999998E-2</v>
      </c>
      <c r="CO29" s="161">
        <f t="shared" ref="CO29:CO48" si="293">((CM29-$AP$10)*(CM29-$AX$10))/(($AT$10-$AP$10)*($AT$10-$AX$10))</f>
        <v>0.19</v>
      </c>
      <c r="CP29" s="161">
        <f t="shared" ref="CP29:CP48" si="294">((CM29-$AP$10)*(CM29-$AT$10))/(($AX$10-$AP$10)*($AX$10-$AT$10))</f>
        <v>0.85499999999999998</v>
      </c>
      <c r="CQ29" s="26">
        <f t="shared" ref="CQ29:CQ48" si="295">CN29*$AR$10+CO29*$AV$10+CP29*$AZ$10</f>
        <v>700.03219999999999</v>
      </c>
      <c r="CS29" s="159">
        <v>1</v>
      </c>
      <c r="CT29" s="160">
        <f>($AP$11/($CS$48-CS28))</f>
        <v>0.91099999999999992</v>
      </c>
      <c r="CU29" s="161">
        <f t="shared" ref="CU29:CU48" si="296">((CT29-$AT$11)*(CT29-$AX$11))/(($AP$11-$AT$11)*($AP$11-$AX$11))</f>
        <v>-4.4999999999999998E-2</v>
      </c>
      <c r="CV29" s="161">
        <f t="shared" ref="CV29:CV48" si="297">((CT29-$AP$11)*(CT29-$AX$11))/(($AT$11-$AP$11)*($AT$11-$AX$11))</f>
        <v>0.18999999999999997</v>
      </c>
      <c r="CW29" s="161">
        <f t="shared" ref="CW29:CW48" si="298">((CT29-$AP$11)*(CT29-$AT$11))/(($AX$11-$AP$11)*($AX$11-$AT$11))</f>
        <v>0.85499999999999998</v>
      </c>
      <c r="CX29" s="26">
        <f t="shared" ref="CX29:CX48" si="299">CU29*$AR$11+CV29*$AV$11+CW29*$AZ$11</f>
        <v>812.93020000000001</v>
      </c>
      <c r="CZ29" s="159">
        <v>1</v>
      </c>
      <c r="DA29" s="160">
        <f>($AP$12/($CZ$48-CZ28))</f>
        <v>-4.5545</v>
      </c>
      <c r="DB29" s="161">
        <f t="shared" ref="DB29:DB48" si="300">((DA29-$AT$12)*(DA29-$AX$12))/(($AP$12-$AT$12)*($AP$12-$AX$12))</f>
        <v>-4.5000000000000005E-2</v>
      </c>
      <c r="DC29" s="161">
        <f t="shared" ref="DC29:DC48" si="301">((DA29-$AP$12)*(DA29-$AX$12))/(($AT$12-$AP$12)*($AT$12-$AX$12))</f>
        <v>0.19</v>
      </c>
      <c r="DD29" s="161">
        <f t="shared" ref="DD29:DD48" si="302">((DA29-$AP$12)*(DA29-$AT$12))/(($AX$12-$AP$12)*($AX$12-$AT$12))</f>
        <v>0.85500000000000009</v>
      </c>
      <c r="DE29" s="26">
        <f t="shared" ref="DE29:DE48" si="303">DB29*$AR$12+DC29*$AV$12+DD29*$AZ$12</f>
        <v>282.25640000000004</v>
      </c>
      <c r="DG29" s="159">
        <v>1</v>
      </c>
      <c r="DH29" s="160">
        <f>($AP$13/($DG$48-DG28))</f>
        <v>-2.7324999999999999</v>
      </c>
      <c r="DI29" s="161">
        <f>((DH29-$AT$13)*(DH29-$AX$13))/(($AP$13-$AT$13)*($AP$13-$AX$13))</f>
        <v>-4.4999999999999998E-2</v>
      </c>
      <c r="DJ29" s="161">
        <f>((DH29-$AP$13)*(DH29-$AX$13))/(($AT$13-$AP$13)*($AT$13-$AX$13))</f>
        <v>0.19</v>
      </c>
      <c r="DK29" s="161">
        <f t="shared" ref="DK29:DK48" si="304">((DH29-$AP$13)*(DH29-$AT$13))/(($AX$13-$AP$13)*($AX$13-$AT$13))</f>
        <v>0.85499999999999998</v>
      </c>
      <c r="DL29" s="26">
        <f>DI29*$AR$13+DJ29*$AV$13+DK29*$AZ$13</f>
        <v>169.3432</v>
      </c>
      <c r="DM29" s="34"/>
      <c r="DN29" s="159">
        <v>1</v>
      </c>
      <c r="DO29" s="160">
        <f>($AP$14/($DN$48-DN28))</f>
        <v>-0.91099999999999992</v>
      </c>
      <c r="DP29" s="161">
        <f t="shared" ref="DP29:DP48" si="305">((DO29-$AT$14)*(DO29-$AX$14))/(($AP$14-$AT$14)*($AP$14-$AX$14))</f>
        <v>-4.4999999999999998E-2</v>
      </c>
      <c r="DQ29" s="161">
        <f t="shared" ref="DQ29:DQ48" si="306">((DO29-$AP$14)*(DO29-$AX$14))/(($AT$14-$AP$14)*($AT$14-$AX$14))</f>
        <v>0.18999999999999997</v>
      </c>
      <c r="DR29" s="161">
        <f t="shared" ref="DR29:DR48" si="307">((DO29-$AP$14)*(DO29-$AT$14))/(($AX$14-$AP$14)*($AX$14-$AT$14))</f>
        <v>0.85499999999999998</v>
      </c>
      <c r="DS29" s="26">
        <f t="shared" ref="DS29:DS48" si="308">DP29*$AR$14+DQ29*$AV$14+DR29*$AZ$14</f>
        <v>56.442349999999998</v>
      </c>
      <c r="DT29" s="34"/>
      <c r="DU29" s="159">
        <v>1</v>
      </c>
      <c r="DV29" s="160">
        <f>($AP$15/($DU$48-DU28))</f>
        <v>-6.3759999999999994</v>
      </c>
      <c r="DW29" s="161">
        <f t="shared" ref="DW29:DW48" si="309">((DV29-$AT$15)*(DV29-$AX$15))/(($AP$15-$AT$15)*($AP$15-$AX$15))</f>
        <v>-4.4999999999999998E-2</v>
      </c>
      <c r="DX29" s="161">
        <f t="shared" ref="DX29:DX48" si="310">((DV29-$AP$15)*(DV29-$AX$15))/(($AT$15-$AP$15)*($AT$15-$AX$15))</f>
        <v>0.18999999999999997</v>
      </c>
      <c r="DY29" s="161">
        <f t="shared" ref="DY29:DY48" si="311">((DV29-$AP$15)*(DV29-$AT$15))/(($AX$15-$AP$15)*($AX$15-$AT$15))</f>
        <v>0.85499999999999987</v>
      </c>
      <c r="DZ29" s="26">
        <f t="shared" ref="DZ29:DZ48" si="312">DW29*$AR$15+DX29*$AV$15+DY29*$AZ$15</f>
        <v>395.17909999999995</v>
      </c>
      <c r="EA29" s="34"/>
      <c r="EB29" s="159">
        <v>1</v>
      </c>
      <c r="EC29" s="160">
        <f>($AP$16/($EB$48-EB28))</f>
        <v>-8.1974999999999998</v>
      </c>
      <c r="ED29" s="161">
        <f t="shared" ref="ED29:ED48" si="313">((EC29-$AT$16)*(EC29-$AX$16))/(($AP$16-$AT$16)*($AP$16-$AX$16))</f>
        <v>-4.4999999999999998E-2</v>
      </c>
      <c r="EE29" s="161">
        <f t="shared" ref="EE29:EE48" si="314">((EC29-$AP$16)*(EC29-$AX$16))/(($AT$16-$AP$16)*($AT$16-$AX$16))</f>
        <v>0.19</v>
      </c>
      <c r="EF29" s="161">
        <f t="shared" ref="EF29:EF48" si="315">((EC29-$AP$16)*(EC29-$AT$16))/(($AX$16-$AP$16)*($AX$16-$AT$16))</f>
        <v>0.85499999999999998</v>
      </c>
      <c r="EG29" s="26">
        <f t="shared" ref="EG29:EG48" si="316">ED29*$AR$16+EE29*$AV$16+EF29*$AZ$16</f>
        <v>508.07520000000005</v>
      </c>
      <c r="EH29" s="34"/>
      <c r="EI29" s="159">
        <v>1</v>
      </c>
      <c r="EJ29" s="160">
        <f>($AP$17/($EI$48-EI28))</f>
        <v>-10.019499999999999</v>
      </c>
      <c r="EK29" s="161">
        <f t="shared" ref="EK29:EK48" si="317">((EJ29-$AT$17)*(EJ29-$AX$17))/(($AP$17-$AT$17)*($AP$17-$AX$17))</f>
        <v>-4.4999999999999998E-2</v>
      </c>
      <c r="EL29" s="161">
        <f t="shared" ref="EL29:EL48" si="318">((EJ29-$AP$17)*(EJ29-$AX$17))/(($AT$17-$AP$17)*($AT$17-$AX$17))</f>
        <v>0.19000000000000003</v>
      </c>
      <c r="EM29" s="161">
        <f t="shared" ref="EM29:EM48" si="319">((EJ29-$AP$17)*(EJ29-$AT$17))/(($AX$17-$AP$17)*($AX$17-$AT$17))</f>
        <v>0.8550000000000002</v>
      </c>
      <c r="EN29" s="26">
        <f t="shared" ref="EN29:EN48" si="320">EK29*$AR$17+EL29*$AV$17+EM29*$AZ$17</f>
        <v>620.99220000000014</v>
      </c>
      <c r="EP29" s="159">
        <v>1</v>
      </c>
      <c r="EQ29" s="160">
        <f t="shared" ref="EQ29:EQ48" si="321">($AP$18/($EP$48-EP28))</f>
        <v>-11.840999999999999</v>
      </c>
      <c r="ER29" s="161">
        <f t="shared" ref="ER29:ER48" si="322">((EQ29-$AT$18)*(EQ29-$AX$18))/(($AP$18-$AT$18)*($AP$18-$AX$18))</f>
        <v>-4.4999999999999998E-2</v>
      </c>
      <c r="ES29" s="161">
        <f t="shared" ref="ES29:ES48" si="323">((EQ29-$AP$18)*(EQ29-$AX$18))/(($AT$18-$AP$18)*($AT$18-$AX$18))</f>
        <v>0.19</v>
      </c>
      <c r="ET29" s="161">
        <f t="shared" ref="ET29:ET48" si="324">((EQ29-$AP$18)*(EQ29-$AT$18))/(($AX$18-$AP$18)*($AX$18-$AT$18))</f>
        <v>0.85499999999999998</v>
      </c>
      <c r="EU29" s="26">
        <f t="shared" ref="EU29:EU48" si="325">ER29*$AR$18+ES29*$AV$18+ET29*$AZ$18</f>
        <v>733.89779999999996</v>
      </c>
      <c r="EW29" s="159">
        <v>1</v>
      </c>
      <c r="EX29" s="160">
        <f t="shared" ref="EX29:EX48" si="326">($AP$19/($EW$48-EW28))</f>
        <v>-4.5545</v>
      </c>
      <c r="EY29" s="161">
        <f t="shared" ref="EY29:EY48" si="327">((EX29-$AT$19)*(EX29-$AX$19))/(($AP$19-$AT$19)*($AP$19-$AX$19))</f>
        <v>-4.5000000000000005E-2</v>
      </c>
      <c r="EZ29" s="161">
        <f t="shared" ref="EZ29:EZ48" si="328">((EX29-$AP$19)*(EX29-$AX$19))/(($AT$19-$AP$19)*($AT$19-$AX$19))</f>
        <v>0.19</v>
      </c>
      <c r="FA29" s="161">
        <f t="shared" ref="FA29:FA48" si="329">((EX29-$AP$19)*(EX29-$AT$19))/(($AX$19-$AP$19)*($AX$19-$AT$19))</f>
        <v>0.85500000000000009</v>
      </c>
      <c r="FB29" s="26">
        <f t="shared" ref="FB29:FB43" si="330">EY29*$AR$19+EZ29*$AV$19+FA29*$AZ$19</f>
        <v>-587.09810000000004</v>
      </c>
      <c r="FD29" s="159">
        <v>1</v>
      </c>
      <c r="FE29" s="160">
        <f t="shared" ref="FE29:FE48" si="331">($AP$20/($FD$48-FD28))</f>
        <v>-2.7324999999999999</v>
      </c>
      <c r="FF29" s="161">
        <f t="shared" ref="FF29:FF48" si="332">((FE29-$AT$20)*(FE29-$AX$20))/(($AP$20-$AT$20)*($AP$20-$AX$20))</f>
        <v>-4.4999999999999998E-2</v>
      </c>
      <c r="FG29" s="161">
        <f t="shared" ref="FG29:FG48" si="333">((FE29-$AP$20)*(FE29-$AX$20))/(($AT$20-$AP$20)*($AT$20-$AX$20))</f>
        <v>0.19</v>
      </c>
      <c r="FH29" s="161">
        <f t="shared" ref="FH29:FH48" si="334">((FE29-$AP$20)*(FE29-$AT$20))/(($AX$20-$AP$20)*($AX$20-$AT$20))</f>
        <v>0.85499999999999998</v>
      </c>
      <c r="FI29" s="26">
        <f t="shared" ref="FI29:FI48" si="335">FF29*$AR$20+FG29*$AV$20+FH29*$AZ$20</f>
        <v>-700.00274999999988</v>
      </c>
      <c r="FK29" s="159">
        <v>1</v>
      </c>
      <c r="FL29" s="160">
        <f t="shared" ref="FL29:FL48" si="336">($AP$21/($FK$48-FK28))</f>
        <v>-0.91099999999999992</v>
      </c>
      <c r="FM29" s="161">
        <f t="shared" ref="FM29:FM48" si="337">((FL29-$AT$21)*(FL29-$AX$21))/(($AP$21-$AT$21)*($AP$21-$AX$21))</f>
        <v>-4.4999999999999998E-2</v>
      </c>
      <c r="FN29" s="161">
        <f t="shared" ref="FN29:FN48" si="338">((FL29-$AP$21)*(FL29-$AX$21))/(($AT$21-$AP$21)*($AT$21-$AX$21))</f>
        <v>0.18999999999999997</v>
      </c>
      <c r="FO29" s="161">
        <f t="shared" ref="FO29:FO48" si="339">((FL29-$AP$21)*(FL29-$AT$21))/(($AX$21-$AP$21)*($AX$21-$AT$21))</f>
        <v>0.85499999999999998</v>
      </c>
      <c r="FP29" s="26">
        <f t="shared" ref="FP29:FP48" si="340">FM29*$AR$21+FN29*$AV$21+FO29*$AZ$21</f>
        <v>-812.92639999999994</v>
      </c>
      <c r="FR29" s="159">
        <v>1</v>
      </c>
      <c r="FS29" s="160">
        <f>($AP$22/($FR$48-FR28))</f>
        <v>-6.3759999999999994</v>
      </c>
      <c r="FT29" s="161">
        <f t="shared" ref="FT29:FT48" si="341">((FS29-$AT$22)*(FS29-$AX$22))/(($AP$22-$AT$22)*($AP$22-$AX$22))</f>
        <v>-4.4999999999999998E-2</v>
      </c>
      <c r="FU29" s="161">
        <f t="shared" ref="FU29:FU48" si="342">((FS29-$AP$22)*(FS29-$AX$22))/(($AT$22-$AP$22)*($AT$22-$AX$22))</f>
        <v>0.18999999999999997</v>
      </c>
      <c r="FV29" s="161">
        <f t="shared" ref="FV29:FV48" si="343">((FS29-$AP$22)*(FS29-$AT$22))/(($AX$22-$AP$22)*($AX$22-$AT$22))</f>
        <v>0.85499999999999987</v>
      </c>
      <c r="FW29" s="26">
        <f t="shared" ref="FW29:FW48" si="344">FT29*$AR$22+FU29*$AV$22+FV29*$AZ$22</f>
        <v>-474.18584999999996</v>
      </c>
      <c r="FY29" s="159">
        <v>1</v>
      </c>
      <c r="FZ29" s="160">
        <f>($AP$23/($FY$48-FY28))</f>
        <v>-8.1974999999999998</v>
      </c>
      <c r="GA29" s="161">
        <f>((FZ29-$AT$23)*(FZ29-$AX$23))/(($AP$23-$AT$23)*($AP$23-$AX$23))</f>
        <v>-4.4999999999999998E-2</v>
      </c>
      <c r="GB29" s="161">
        <f>((FZ29-$AP$23)*(FZ29-$AX$23))/(($AT$23-$AP$23)*($AT$23-$AX$23))</f>
        <v>0.19</v>
      </c>
      <c r="GC29" s="161">
        <f>((FZ29-$AP$23)*(FZ29-$AT$23))/(($AX$23-$AP$23)*($AX$23-$AT$23))</f>
        <v>0.85499999999999998</v>
      </c>
      <c r="GD29" s="26">
        <f>GA29*$AR$23+GB29*$AV$23+GC29*$AZ$23</f>
        <v>-361.30020000000002</v>
      </c>
      <c r="GF29" s="159">
        <v>1</v>
      </c>
      <c r="GG29" s="160">
        <f>($AP$24/($GF$48-GF28))</f>
        <v>-10.019499999999999</v>
      </c>
      <c r="GH29" s="161">
        <f t="shared" ref="GH29:GH48" si="345">((GG29-$AT$24)*(GG29-$AX$24))/(($AP$24-$AT$24)*($AP$24-$AX$24))</f>
        <v>-4.4999999999999998E-2</v>
      </c>
      <c r="GI29" s="161">
        <f t="shared" ref="GI29:GI48" si="346">((GG29-$AP$24)*(GG29-$AX$24))/(($AT$24-$AP$24)*($AT$24-$AX$24))</f>
        <v>0.19000000000000003</v>
      </c>
      <c r="GJ29" s="161">
        <f t="shared" ref="GJ29:GJ48" si="347">((GG29-$AP$24)*(GG29-$AT$24))/(($AX$24-$AP$24)*($AX$24-$AT$24))</f>
        <v>0.8550000000000002</v>
      </c>
      <c r="GK29" s="26">
        <f t="shared" ref="GK29:GK48" si="348">GH29*$AR$24+GI29*$AV$24+GJ29*$AZ$24</f>
        <v>-248.38510000000002</v>
      </c>
      <c r="GM29" s="159">
        <v>1</v>
      </c>
      <c r="GN29" s="160">
        <f>($AP$25/($GM$48-GM28))</f>
        <v>-11.840999999999999</v>
      </c>
      <c r="GO29" s="161">
        <f t="shared" ref="GO29:GO48" si="349">((GN29-$AT$25)*(GN29-$AX$25))/(($AP$25-$AT$25)*($AP$25-$AX$25))</f>
        <v>-4.4999999999999998E-2</v>
      </c>
      <c r="GP29" s="161">
        <f t="shared" ref="GP29:GP48" si="350">((GN29-$AP$25)*(GN29-$AX$25))/(($AT$25-$AP$25)*($AT$25-$AX$25))</f>
        <v>0.19</v>
      </c>
      <c r="GQ29" s="161">
        <f t="shared" ref="GQ29:GQ48" si="351">((GN29-$AP$25)*(GN29-$AT$25))/(($AX$25-$AP$25)*($AX$25-$AT$25))</f>
        <v>0.85499999999999998</v>
      </c>
      <c r="GR29" s="26">
        <f t="shared" ref="GR29:GR48" si="352">GO29*$AR$25+GP29*$AV$25+GQ29*$AZ$25</f>
        <v>-135.50040000000001</v>
      </c>
      <c r="GT29" s="159">
        <v>1</v>
      </c>
      <c r="GU29" s="160">
        <f>($AP$26/($GT$48-GT28))</f>
        <v>8.1974999999999998</v>
      </c>
      <c r="GV29" s="161">
        <f t="shared" ref="GV29:GV48" si="353">((GU29-$AT$26)*(GU29-$AX$26))/(($AP$26-$AT$26)*($AP$26-$AX$26))</f>
        <v>-4.4999999999999998E-2</v>
      </c>
      <c r="GW29" s="161">
        <f t="shared" ref="GW29:GW48" si="354">((GU29-$AP$26)*(GU29-$AX$26))/(($AT$26-$AP$26)*($AT$26-$AX$26))</f>
        <v>0.19</v>
      </c>
      <c r="GX29" s="161">
        <f t="shared" ref="GX29:GX48" si="355">((GU29-$AP$26)*(GU29-$AT$26))/(($AX$26-$AP$26)*($AX$26-$AT$26))</f>
        <v>0.85499999999999998</v>
      </c>
      <c r="GY29" s="26">
        <f t="shared" ref="GY29:GY48" si="356">GV29*$AR$26+GW29*$AV$26+GX29*$AZ$26</f>
        <v>-508.05999999999995</v>
      </c>
      <c r="HA29" s="159">
        <v>1</v>
      </c>
      <c r="HB29" s="160">
        <f>($AP$27/($HA$48-HA28))</f>
        <v>10.019499999999999</v>
      </c>
      <c r="HC29" s="161">
        <f t="shared" ref="HC29:HC48" si="357">((HB29-$AT$27)*(HB29-$AX$27))/(($AP$27-$AT$27)*($AP$27-$AX$27))</f>
        <v>-4.4999999999999998E-2</v>
      </c>
      <c r="HD29" s="161">
        <f t="shared" ref="HD29:HD48" si="358">((HB29-$AP$27)*(HB29-$AX$27))/(($AT$27-$AP$27)*($AT$27-$AX$27))</f>
        <v>0.19000000000000003</v>
      </c>
      <c r="HE29" s="161">
        <f t="shared" ref="HE29:HE48" si="359">((HB29-$AP$27)*(HB29-$AT$27))/(($AX$27-$AP$27)*($AX$27-$AT$27))</f>
        <v>0.8550000000000002</v>
      </c>
      <c r="HF29" s="26">
        <f t="shared" ref="HF29:HF48" si="360">HC29*$AR$27+HD29*$AV$27+HE29*$AZ$27</f>
        <v>-620.96655000000021</v>
      </c>
      <c r="HH29" s="159">
        <v>1</v>
      </c>
      <c r="HI29" s="160">
        <f t="shared" ref="HI29:HI48" si="361">($AP$28/($HH$48-HH28))</f>
        <v>11.840999999999999</v>
      </c>
      <c r="HJ29" s="161">
        <f t="shared" ref="HJ29:HJ48" si="362">((HI29-$AT$28)*(HI29-$AX$28))/(($AP$28-$AT$28)*($AP$28-$AX$28))</f>
        <v>-4.4999999999999998E-2</v>
      </c>
      <c r="HK29" s="161">
        <f t="shared" ref="HK29:HK48" si="363">((HI29-$AP$28)*(HI29-$AX$28))/(($AT$28-$AP$28)*($AT$28-$AX$28))</f>
        <v>0.19</v>
      </c>
      <c r="HL29" s="161">
        <f t="shared" ref="HL29:HL48" si="364">((HI29-$AP$28)*(HI29-$AT$28))/(($AX$28-$AP$28)*($AX$28-$AT$28))</f>
        <v>0.85499999999999998</v>
      </c>
      <c r="HM29" s="26">
        <f t="shared" ref="HM29:HM48" si="365">HJ29*$AR$28+HK29*$AV$28+HL29*$AZ$28</f>
        <v>-733.89779999999996</v>
      </c>
      <c r="HO29" s="159">
        <v>1</v>
      </c>
      <c r="HP29" s="160">
        <f>($AP$29/($HO$48-HO28))</f>
        <v>6.3759999999999994</v>
      </c>
      <c r="HQ29" s="161">
        <f t="shared" ref="HQ29:HQ48" si="366">((HP29-$AT$29)*(HP29-$AX$29))/(($AP$29-$AT$29)*($AP$29-$AX$29))</f>
        <v>-4.4999999999999998E-2</v>
      </c>
      <c r="HR29" s="161">
        <f t="shared" ref="HR29:HR48" si="367">((HP29-$AP$29)*(HP29-$AX$29))/(($AT$29-$AP$29)*($AT$29-$AX$29))</f>
        <v>0.18999999999999997</v>
      </c>
      <c r="HS29" s="161">
        <f t="shared" ref="HS29:HS48" si="368">((HP29-$AP$29)*(HP29-$AT$29))/(($AX$29-$AP$29)*($AX$29-$AT$29))</f>
        <v>0.85499999999999987</v>
      </c>
      <c r="HT29" s="26">
        <f t="shared" ref="HT29:HT48" si="369">HQ29*$AR$29+HR29*$AV$29+HS29*$AZ$29</f>
        <v>-395.15724999999992</v>
      </c>
      <c r="HV29" s="159">
        <v>1</v>
      </c>
      <c r="HW29" s="160">
        <f>($AP$30/($HV$48-HV28))</f>
        <v>4.5545</v>
      </c>
      <c r="HX29" s="161">
        <f t="shared" ref="HX29:HX48" si="370">((HW29-$AT$30)*(HW29-$AX$30))/(($AP$30-$AT$30)*($AP$30-$AX$30))</f>
        <v>-4.5000000000000005E-2</v>
      </c>
      <c r="HY29" s="161">
        <f t="shared" ref="HY29:HY48" si="371">((HW29-$AP$30)*(HW29-$AX$30))/(($AT$30-$AP$30)*($AT$30-$AX$30))</f>
        <v>0.19</v>
      </c>
      <c r="HZ29" s="161">
        <f t="shared" ref="HZ29:HZ48" si="372">((HW29-$AP$30)*(HW29-$AT$30))/(($AX$30-$AP$30)*($AX$30-$AT$30))</f>
        <v>0.85500000000000009</v>
      </c>
      <c r="IA29" s="26">
        <f t="shared" ref="IA29:IA48" si="373">HX29*$AR$30+HY29*$AV$30+HZ29*$AZ$30</f>
        <v>-282.26400000000001</v>
      </c>
      <c r="IC29" s="159">
        <v>1</v>
      </c>
      <c r="ID29" s="160">
        <f t="shared" ref="ID29:ID48" si="374">($AP$31/($IC$48-IC28))</f>
        <v>2.7324999999999999</v>
      </c>
      <c r="IE29" s="161">
        <f t="shared" ref="IE29:IE48" si="375">((ID29-$AT$31)*(ID29-$AX$31))/(($AP$31-$AT$31)*($AP$31-$AX$31))</f>
        <v>-4.4999999999999998E-2</v>
      </c>
      <c r="IF29" s="161">
        <f t="shared" ref="IF29:IF48" si="376">((ID29-$AP$31)*(ID29-$AX$31))/(($AT$31-$AP$31)*($AT$31-$AX$31))</f>
        <v>0.19</v>
      </c>
      <c r="IG29" s="161">
        <f t="shared" ref="IG29:IG48" si="377">((ID29-$AP$31)*(ID29-$AT$31))/(($AX$31-$AP$31)*($AX$31-$AT$31))</f>
        <v>0.85499999999999998</v>
      </c>
      <c r="IH29" s="26">
        <f t="shared" ref="IH29:IH48" si="378">IE29*$AR$31+IF29*$AV$31+IG29*$AZ$31</f>
        <v>-169.34889999999999</v>
      </c>
      <c r="IJ29" s="159">
        <v>1</v>
      </c>
      <c r="IK29" s="160">
        <f t="shared" ref="IK29:IK48" si="379">($AP$32/($IJ$48-IJ28))</f>
        <v>0.91099999999999992</v>
      </c>
      <c r="IL29" s="161">
        <f t="shared" ref="IL29:IL48" si="380">((IK29-$AT$32)*(IK29-$AX$32))/(($AP$32-$AT$32)*($AP$32-$AX$32))</f>
        <v>-4.4999999999999998E-2</v>
      </c>
      <c r="IM29" s="161">
        <f t="shared" ref="IM29:IM48" si="381">((IK29-$AP$32)*(IK29-$AX$32))/(($AT$32-$AP$32)*($AT$32-$AX$32))</f>
        <v>0.18999999999999997</v>
      </c>
      <c r="IN29" s="161">
        <f t="shared" ref="IN29:IN48" si="382">((IK29-$AP$32)*(IK29-$AT$32))/(($AX$32-$AP$32)*($AX$32-$AT$32))</f>
        <v>0.85499999999999998</v>
      </c>
      <c r="IO29" s="26">
        <f t="shared" ref="IO29:IO48" si="383">IL29*$AR$32+IM29*$AV$32+IN29*$AZ$32</f>
        <v>-56.467999999999996</v>
      </c>
      <c r="IQ29" s="159">
        <v>1</v>
      </c>
      <c r="IR29" s="160">
        <f t="shared" ref="IR29:IR48" si="384">($AP$33/($IQ$48-IQ28))</f>
        <v>9.9269999999999996</v>
      </c>
      <c r="IS29" s="161">
        <f t="shared" ref="IS29:IS48" si="385">((IR29-$AT$33)*(IR29-$AX$33))/(($AP$33-$AT$33)*($AP$33-$AX$33))</f>
        <v>-4.5000000000000005E-2</v>
      </c>
      <c r="IT29" s="161">
        <f t="shared" ref="IT29:IT48" si="386">((IR29-$AP$33)*(IR29-$AX$33))/(($AT$33-$AP$33)*($AT$33-$AX$33))</f>
        <v>0.19</v>
      </c>
      <c r="IU29" s="161">
        <f t="shared" ref="IU29:IU48" si="387">((IR29-$AP$33)*(IR29-$AT$33))/(($AX$33-$AP$33)*($AX$33-$AT$33))</f>
        <v>0.85499999999999998</v>
      </c>
      <c r="IV29" s="26">
        <f t="shared" ref="IV29:IV48" si="388">IS29*$AR$33+IT29*$AV$33+IU29*$AZ$33</f>
        <v>489.89600000000002</v>
      </c>
      <c r="IX29" s="159">
        <v>1</v>
      </c>
      <c r="IY29" s="160">
        <f t="shared" ref="IY29:IY48" si="389">($AP$34/($IX$48-IX28))</f>
        <v>11.748999999999999</v>
      </c>
      <c r="IZ29" s="161">
        <f t="shared" ref="IZ29:IZ48" si="390">((IY29-$AT$34)*(IY29-$AX$34))/(($AP$34-$AT$34)*($AP$34-$AX$34))</f>
        <v>-4.5000000000000005E-2</v>
      </c>
      <c r="JA29" s="161">
        <f t="shared" ref="JA29:JA48" si="391">((IY29-$AP$34)*(IY29-$AX$34))/(($AT$34-$AP$34)*($AT$34-$AX$34))</f>
        <v>0.18999999999999997</v>
      </c>
      <c r="JB29" s="161">
        <f t="shared" ref="JB29:JB48" si="392">((IY29-$AP$34)*(IY29-$AT$34))/(($AX$34-$AP$34)*($AX$34-$AT$34))</f>
        <v>0.85499999999999998</v>
      </c>
      <c r="JC29" s="26">
        <f t="shared" ref="JC29:JC48" si="393">IZ29*$AR$34+JA29*$AV$34+JB29*$AZ$34</f>
        <v>376.98469999999998</v>
      </c>
      <c r="JE29" s="159">
        <v>1</v>
      </c>
      <c r="JF29" s="160">
        <f>($AP$35/($JE$48-JE28))</f>
        <v>13.570500000000001</v>
      </c>
      <c r="JG29" s="161">
        <f t="shared" ref="JG29:JG48" si="394">((JF29-$AT$35)*(JF29-$AX$35))/(($AP$35-$AT$35)*($AP$35-$AX$35))</f>
        <v>-4.5000000000000005E-2</v>
      </c>
      <c r="JH29" s="161">
        <f t="shared" ref="JH29:JH48" si="395">((JF29-$AP$35)*(JF29-$AX$35))/(($AT$35-$AP$35)*($AT$35-$AX$35))</f>
        <v>0.19</v>
      </c>
      <c r="JI29" s="161">
        <f t="shared" ref="JI29:JI48" si="396">((JF29-$AP$35)*(JF29-$AT$35))/(($AX$35-$AP$35)*($AX$35-$AT$35))</f>
        <v>0.85500000000000009</v>
      </c>
      <c r="JJ29" s="26">
        <f t="shared" ref="JJ29:JJ48" si="397">JG29*$AR$35+JH29*$AV$35+JI29*$AZ$35</f>
        <v>264.11900000000003</v>
      </c>
      <c r="JL29" s="159">
        <v>1</v>
      </c>
      <c r="JM29" s="160">
        <f t="shared" ref="JM29:JM48" si="398">($AP$36/($JL$48-JL28))</f>
        <v>8.1050000000000004</v>
      </c>
      <c r="JN29" s="161">
        <f t="shared" ref="JN29:JN48" si="399">((JM29-$AT$36)*(JM29-$AX$36))/(($AP$36-$AT$36)*($AP$36-$AX$36))</f>
        <v>-4.4999999999999998E-2</v>
      </c>
      <c r="JO29" s="161">
        <f t="shared" ref="JO29:JO48" si="400">((JM29-$AP$36)*(JM29-$AX$36))/(($AT$36-$AP$36)*($AT$36-$AX$36))</f>
        <v>0.19000000000000003</v>
      </c>
      <c r="JP29" s="161">
        <f t="shared" ref="JP29:JP48" si="401">((JM29-$AP$36)*(JM29-$AT$36))/(($AX$36-$AP$36)*($AX$36-$AT$36))</f>
        <v>0.85499999999999998</v>
      </c>
      <c r="JQ29" s="26">
        <f t="shared" ref="JQ29:JQ48" si="402">JN29*$AR$36+JO29*$AV$36+JP29*$AZ$36</f>
        <v>602.82060000000001</v>
      </c>
      <c r="JS29" s="159">
        <v>1</v>
      </c>
      <c r="JT29" s="160">
        <f t="shared" ref="JT29:JT48" si="403">($AP$37/($JS$48-JS28))</f>
        <v>6.2840000000000007</v>
      </c>
      <c r="JU29" s="161">
        <f t="shared" ref="JU29:JU48" si="404">((JT29-$AT$37)*(JT29-$AX$37))/(($AP$37-$AT$37)*($AP$37-$AX$37))</f>
        <v>-4.4999999999999998E-2</v>
      </c>
      <c r="JV29" s="161">
        <f t="shared" ref="JV29:JV48" si="405">((JT29-$AP$37)*(JT29-$AX$37))/(($AT$37-$AP$37)*($AT$37-$AX$37))</f>
        <v>0.19</v>
      </c>
      <c r="JW29" s="161">
        <f t="shared" ref="JW29:JW48" si="406">((JT29-$AP$37)*(JT29-$AT$37))/(($AX$37-$AP$37)*($AX$37-$AT$37))</f>
        <v>0.85499999999999998</v>
      </c>
      <c r="JX29" s="26">
        <f t="shared" ref="JX29:JX48" si="407">JU29*$AR$37+JV29*$AV$37+JW29*$AZ$37</f>
        <v>715.73474999999996</v>
      </c>
      <c r="JZ29" s="159">
        <v>1</v>
      </c>
      <c r="KA29" s="160">
        <f>($AP$38/($JZ$48-JZ28))</f>
        <v>4.4615</v>
      </c>
      <c r="KB29" s="161">
        <f t="shared" ref="KB29:KB48" si="408">((KA29-$AT$38)*(KA29-$AX$38))/(($AP$38-$AT$38)*($AP$38-$AX$38))</f>
        <v>-4.4999999999999998E-2</v>
      </c>
      <c r="KC29" s="161">
        <f t="shared" ref="KC29:KC48" si="409">((KA29-$AP$38)*(KA29-$AX$38))/(($AT$38-$AP$38)*($AT$38-$AX$38))</f>
        <v>0.18999999999999997</v>
      </c>
      <c r="KD29" s="161">
        <f t="shared" ref="KD29:KD48" si="410">((KA29-$AP$38)*(KA29-$AT$38))/(($AX$38-$AP$38)*($AX$38-$AT$38))</f>
        <v>0.85499999999999998</v>
      </c>
      <c r="KE29" s="26">
        <f t="shared" ref="KE29:KE48" si="411">KB29*$AR$38+KC29*$AV$38+KD29*$AZ$38</f>
        <v>828.59854999999993</v>
      </c>
      <c r="KG29" s="159">
        <v>1</v>
      </c>
      <c r="KH29" s="160">
        <f t="shared" ref="KH29:KH48" si="412">($AP$39/($KG$48-KG28))</f>
        <v>2.6405000000000003</v>
      </c>
      <c r="KI29" s="161">
        <f t="shared" ref="KI29:KI48" si="413">((KH29-$AT$39)*(KH29-$AX$39))/(($AP$39-$AT$39)*($AP$39-$AX$39))</f>
        <v>-4.4999999999999998E-2</v>
      </c>
      <c r="KJ29" s="161">
        <f t="shared" ref="KJ29:KJ48" si="414">((KH29-$AP$39)*(KH29-$AX$39))/(($AT$39-$AP$39)*($AT$39-$AX$39))</f>
        <v>0.18999999999999997</v>
      </c>
      <c r="KK29" s="161">
        <f t="shared" ref="KK29:KK48" si="415">((KH29-$AP$39)*(KH29-$AT$39))/(($AX$39-$AP$39)*($AX$39-$AT$39))</f>
        <v>0.85499999999999987</v>
      </c>
      <c r="KL29" s="26">
        <f t="shared" ref="KL29:KL48" si="416">KI29*$AR$39+KJ29*$AV$39+KK29*$AZ$39</f>
        <v>941.55924999999979</v>
      </c>
      <c r="KN29" s="159">
        <v>1</v>
      </c>
      <c r="KO29" s="160">
        <f>($AP$40/($KN$48-KN28))</f>
        <v>-6.2840000000000007</v>
      </c>
      <c r="KP29" s="161">
        <f t="shared" ref="KP29:KP48" si="417">((KO29-$AT$40)*(KO29-$AX$40))/(($AP$40-$AT$40)*($AP$40-$AX$40))</f>
        <v>-4.4999999999999998E-2</v>
      </c>
      <c r="KQ29" s="161">
        <f t="shared" ref="KQ29:KQ48" si="418">((KO29-$AP$40)*(KO29-$AX$40))/(($AT$40-$AP$40)*($AT$40-$AX$40))</f>
        <v>0.19</v>
      </c>
      <c r="KR29" s="161">
        <f t="shared" ref="KR29:KR48" si="419">((KO29-$AP$40)*(KO29-$AT$40))/(($AX$40-$AP$40)*($AX$40-$AT$40))</f>
        <v>0.85499999999999998</v>
      </c>
      <c r="KS29" s="26">
        <f t="shared" ref="KS29:KS48" si="420">KP29*$AR$40+KQ29*$AV$40+KR29*$AZ$40</f>
        <v>389.4221</v>
      </c>
      <c r="KU29" s="159">
        <v>1</v>
      </c>
      <c r="KV29" s="160">
        <f>($AP$41/($KU$48-KU28))</f>
        <v>-4.4615</v>
      </c>
      <c r="KW29" s="161">
        <f t="shared" ref="KW29:KW48" si="421">((KV29-$AT$41)*(KV29-$AX$41))/(($AP$41-$AT$41)*($AP$41-$AX$41))</f>
        <v>-4.4999999999999998E-2</v>
      </c>
      <c r="KX29" s="161">
        <f t="shared" ref="KX29:KX48" si="422">((KV29-$AP$41)*(KV29-$AX$41))/(($AT$41-$AP$41)*($AT$41-$AX$41))</f>
        <v>0.18999999999999997</v>
      </c>
      <c r="KY29" s="161">
        <f t="shared" ref="KY29:KY48" si="423">((KV29-$AP$41)*(KV29-$AT$41))/(($AX$41-$AP$41)*($AX$41-$AT$41))</f>
        <v>0.85499999999999998</v>
      </c>
      <c r="KZ29" s="26">
        <f t="shared" ref="KZ29:KZ48" si="424">KW29*$AR$41+KX29*$AV$41+KY29*$AZ$41</f>
        <v>276.51080000000002</v>
      </c>
      <c r="LB29" s="159">
        <v>1</v>
      </c>
      <c r="LC29" s="160">
        <f t="shared" ref="LC29:LC48" si="425">($AP$42/($LB$48-LB28))</f>
        <v>-2.6399999999999997</v>
      </c>
      <c r="LD29" s="161">
        <f t="shared" ref="LD29:LD48" si="426">((LC29-$AT$42)*(LC29-$AX$42))/(($AP$42-$AT$42)*($AP$42-$AX$42))</f>
        <v>-4.4999999999999991E-2</v>
      </c>
      <c r="LE29" s="161">
        <f t="shared" ref="LE29:LE48" si="427">((LC29-$AP$42)*(LC29-$AX$42))/(($AT$42-$AP$42)*($AT$42-$AX$42))</f>
        <v>0.19</v>
      </c>
      <c r="LF29" s="161">
        <f t="shared" ref="LF29:LF48" si="428">((LC29-$AP$42)*(LC29-$AT$42))/(($AX$42-$AP$42)*($AX$42-$AT$42))</f>
        <v>0.85499999999999998</v>
      </c>
      <c r="LG29" s="26">
        <f t="shared" ref="LG29:LG48" si="429">LD29*$AR$42+LE29*$AV$42+LF29*$AZ$42</f>
        <v>163.6508</v>
      </c>
      <c r="LI29" s="159">
        <v>1</v>
      </c>
      <c r="LJ29" s="160">
        <f t="shared" ref="LJ29:LJ48" si="430">($AP$43/($LI$48-LI28))</f>
        <v>-8.1050000000000004</v>
      </c>
      <c r="LK29" s="161">
        <f t="shared" ref="LK29:LK48" si="431">((LJ29-$AT$43)*(LJ29-$AX$43))/(($AP$43-$AT$43)*($AP$43-$AX$43))</f>
        <v>-4.4999999999999998E-2</v>
      </c>
      <c r="LL29" s="161">
        <f t="shared" ref="LL29:LL48" si="432">((LJ29-$AP$43)*(LJ29-$AX$43))/(($AT$43-$AP$43)*($AT$43-$AX$43))</f>
        <v>0.19000000000000003</v>
      </c>
      <c r="LM29" s="161">
        <f t="shared" ref="LM29:LM48" si="433">((LJ29-$AP$43)*(LJ29-$AT$43))/(($AX$43-$AP$43)*($AX$43-$AT$43))</f>
        <v>0.85499999999999998</v>
      </c>
      <c r="LN29" s="26">
        <f t="shared" ref="LN29:LN48" si="434">LK29*$AR$43+LL29*$AV$43+LM29*$AZ$43</f>
        <v>502.36189999999999</v>
      </c>
      <c r="LP29" s="159">
        <v>1</v>
      </c>
      <c r="LQ29" s="160">
        <f t="shared" ref="LQ29:LQ48" si="435">($AP$44/($LP$48-LP28))</f>
        <v>-9.9269999999999996</v>
      </c>
      <c r="LR29" s="161">
        <f t="shared" ref="LR29:LR48" si="436">((LQ29-$AT$44)*(LQ29-$AX$44))/(($AP$44-$AT$44)*($AP$44-$AX$44))</f>
        <v>-4.5000000000000005E-2</v>
      </c>
      <c r="LS29" s="161">
        <f t="shared" ref="LS29:LS48" si="437">((LQ29-$AP$44)*(LQ29-$AX$44))/(($AT$44-$AP$44)*($AT$44-$AX$44))</f>
        <v>0.19</v>
      </c>
      <c r="LT29" s="161">
        <f t="shared" ref="LT29:LT48" si="438">((LQ29-$AP$44)*(LQ29-$AT$44))/(($AX$44-$AP$44)*($AX$44-$AT$44))</f>
        <v>0.85499999999999998</v>
      </c>
      <c r="LU29" s="26">
        <f t="shared" ref="LU29:LU48" si="439">LR29*$AR$44+LS29*$AV$44+LT29*$AZ$44</f>
        <v>615.26274999999998</v>
      </c>
      <c r="LW29" s="159">
        <v>1</v>
      </c>
      <c r="LX29" s="160">
        <f t="shared" ref="LX29:LX48" si="440">($AP$45/($LW$48-LW28))</f>
        <v>-11.748999999999999</v>
      </c>
      <c r="LY29" s="161">
        <f t="shared" ref="LY29:LY48" si="441">((LX29-$AT$45)*(LX29-$AX$45))/(($AP$45-$AT$45)*($AP$45-$AX$45))</f>
        <v>-4.5000000000000005E-2</v>
      </c>
      <c r="LZ29" s="161">
        <f t="shared" ref="LZ29:LZ48" si="442">((LX29-$AP$45)*(LX29-$AX$45))/(($AT$45-$AP$45)*($AT$45-$AX$45))</f>
        <v>0.18999999999999997</v>
      </c>
      <c r="MA29" s="161">
        <f t="shared" ref="MA29:MA48" si="443">((LX29-$AP$45)*(LX29-$AT$45))/(($AX$45-$AP$45)*($AX$45-$AT$45))</f>
        <v>0.85499999999999998</v>
      </c>
      <c r="MB29" s="26">
        <f t="shared" ref="MB29:MB48" si="444">LY29*$AR$45+LZ29*$AV$45+MA29*$AZ$45</f>
        <v>728.12654999999995</v>
      </c>
      <c r="MD29" s="159">
        <v>1</v>
      </c>
      <c r="ME29" s="160">
        <f t="shared" ref="ME29:ME48" si="445">($AP$46/($MD$48-MD28))</f>
        <v>-13.570500000000001</v>
      </c>
      <c r="MF29" s="161">
        <f t="shared" ref="MF29:MF48" si="446">((ME29-$AT$46)*(ME29-$AX$46))/(($AP$46-$AT$46)*($AP$46-$AX$46))</f>
        <v>-4.5000000000000005E-2</v>
      </c>
      <c r="MG29" s="161">
        <f t="shared" ref="MG29:MG48" si="447">((ME29-$AP$46)*(ME29-$AX$46))/(($AT$46-$AP$46)*($AT$46-$AX$46))</f>
        <v>0.19</v>
      </c>
      <c r="MH29" s="161">
        <f t="shared" ref="MH29:MH48" si="448">((ME29-$AP$46)*(ME29-$AT$46))/(($AX$46-$AP$46)*($AX$46-$AT$46))</f>
        <v>0.85500000000000009</v>
      </c>
      <c r="MI29" s="26">
        <f t="shared" ref="MI29:MI48" si="449">MF29*$AR$46+MG29*$AV$46+MH29*$AZ$46</f>
        <v>841.07775000000015</v>
      </c>
      <c r="MK29" s="159">
        <v>1</v>
      </c>
      <c r="ML29" s="160">
        <f t="shared" ref="ML29:ML48" si="450">($AP$47/($MK$48-MK28))</f>
        <v>-6.2840000000000007</v>
      </c>
      <c r="MM29" s="161">
        <f t="shared" ref="MM29:MM48" si="451">((ML29-$AT$47)*(ML29-$AX$47))/(($AP$47-$AT$47)*($AP$47-$AX$47))</f>
        <v>-4.4999999999999998E-2</v>
      </c>
      <c r="MN29" s="161">
        <f t="shared" ref="MN29:MN48" si="452">((ML29-$AP$47)*(ML29-$AX$47))/(($AT$47-$AP$47)*($AT$47-$AX$47))</f>
        <v>0.19</v>
      </c>
      <c r="MO29" s="161">
        <f t="shared" ref="MO29:MO48" si="453">((ML29-$AP$47)*(ML29-$AT$47))/(($AX$47-$AP$47)*($AX$47-$AT$47))</f>
        <v>0.85499999999999998</v>
      </c>
      <c r="MP29" s="26">
        <f t="shared" ref="MP29:MP48" si="454">MM29*$AR$47+MN29*$AV$47+MO29*$AZ$47</f>
        <v>-715.74234999999999</v>
      </c>
      <c r="MR29" s="159">
        <v>1</v>
      </c>
      <c r="MS29" s="160">
        <f t="shared" ref="MS29:MS48" si="455">($AP$48/($MR$48-MR28))</f>
        <v>-4.4615</v>
      </c>
      <c r="MT29" s="161">
        <f t="shared" ref="MT29:MT48" si="456">((MS29-$AT$48)*(MS29-$AX$48))/(($AP$48-$AT$48)*($AP$48-$AX$48))</f>
        <v>-4.4999999999999998E-2</v>
      </c>
      <c r="MU29" s="161">
        <f t="shared" ref="MU29:MU48" si="457">((MS29-$AP$48)*(MS29-$AX$48))/(($AT$48-$AP$48)*($AT$48-$AX$48))</f>
        <v>0.18999999999999997</v>
      </c>
      <c r="MV29" s="161">
        <f t="shared" ref="MV29:MV48" si="458">((MS29-$AP$48)*(MS29-$AT$48))/(($AX$48-$AP$48)*($AX$48-$AT$48))</f>
        <v>0.85499999999999998</v>
      </c>
      <c r="MW29" s="26">
        <f t="shared" ref="MW29:MW48" si="459">MT29*$AR$48+MU29*$AV$48+MV29*$AZ$48</f>
        <v>-828.64509999999996</v>
      </c>
      <c r="MY29" s="159">
        <v>1</v>
      </c>
      <c r="MZ29" s="160">
        <f t="shared" ref="MZ29:MZ48" si="460">($AP$49/($MY$48-MY28))</f>
        <v>-2.6399999999999997</v>
      </c>
      <c r="NA29" s="161">
        <f>((MZ29-$AT$49)*(MZ29-$AX$49))/(($AP$49-$AT$49)*($AP$49-$AX$49))</f>
        <v>-4.4999999999999991E-2</v>
      </c>
      <c r="NB29" s="161">
        <f>((MZ29-$AP$49)*(MZ29-$AX$49))/(($AT$49-$AP$49)*($AT$49-$AX$49))</f>
        <v>0.19</v>
      </c>
      <c r="NC29" s="161">
        <f>((MZ29-$AP$49)*(MZ29-$AT$49))/(($AX$49-$AP$49)*($AX$49-$AT$49))</f>
        <v>0.85499999999999998</v>
      </c>
      <c r="ND29" s="26">
        <f>NA29*$AR$49+NB29*$AV$49+NC29*$AZ$49</f>
        <v>-941.50509999999986</v>
      </c>
      <c r="NF29" s="159">
        <v>1</v>
      </c>
      <c r="NG29" s="160">
        <f t="shared" ref="NG29:NG48" si="461">($AP$50/($NF$48-NF28))</f>
        <v>-8.1050000000000004</v>
      </c>
      <c r="NH29" s="161">
        <f t="shared" ref="NH29:NH48" si="462">((NG29-$AT$50)*(NG29-$AX$50))/(($AP$50-$AT$50)*($AP$50-$AX$50))</f>
        <v>-4.4999999999999998E-2</v>
      </c>
      <c r="NI29" s="161">
        <f t="shared" ref="NI29:NI48" si="463">((NG29-$AP$50)*(NG29-$AX$50))/(($AT$50-$AP$50)*($AT$50-$AX$50))</f>
        <v>0.19000000000000003</v>
      </c>
      <c r="NJ29" s="161">
        <f t="shared" ref="NJ29:NJ48" si="464">((NG29-$AP$50)*(NG29-$AT$50))/(($AX$50-$AP$50)*($AX$50-$AT$50))</f>
        <v>0.85499999999999998</v>
      </c>
      <c r="NK29" s="26">
        <f t="shared" ref="NK29:NK48" si="465">NH29*$AR$50+NI29*$AV$50+NJ29*$AZ$50</f>
        <v>-602.82439999999997</v>
      </c>
      <c r="NM29" s="159">
        <v>1</v>
      </c>
      <c r="NN29" s="160">
        <f t="shared" ref="NN29:NN48" si="466">($AP$51/($NM$48-NM28))</f>
        <v>-9.9269999999999996</v>
      </c>
      <c r="NO29" s="161">
        <f t="shared" ref="NO29:NO48" si="467">((NN29-$AT$51)*(NN29-$AX$51))/(($AP$51-$AT$51)*($AP$51-$AX$51))</f>
        <v>-4.5000000000000005E-2</v>
      </c>
      <c r="NP29" s="161">
        <f t="shared" ref="NP29:NP48" si="468">((NN29-$AP$51)*(NN29-$AX$51))/(($AT$51-$AP$51)*($AT$51-$AX$51))</f>
        <v>0.19</v>
      </c>
      <c r="NQ29" s="161">
        <f t="shared" ref="NQ29:NQ48" si="469">((NN29-$AP$51)*(NN29-$AT$51))/(($AX$51-$AP$51)*($AX$51-$AT$51))</f>
        <v>0.85499999999999998</v>
      </c>
      <c r="NR29" s="26">
        <f t="shared" ref="NR29:NR48" si="470">NO29*$AR$51+NP29*$AV$51+NQ29*$AZ$51</f>
        <v>-489.8922</v>
      </c>
      <c r="NT29" s="159">
        <v>1</v>
      </c>
      <c r="NU29" s="160">
        <f t="shared" ref="NU29:NU48" si="471">($AP$52/($NT$48-NT28))</f>
        <v>-11.748999999999999</v>
      </c>
      <c r="NV29" s="161">
        <f t="shared" ref="NV29:NV48" si="472">((NU29-$AT$52)*(NU29-$AX$52))/(($AP$52-$AT$52)*($AP$52-$AX$52))</f>
        <v>-4.5000000000000005E-2</v>
      </c>
      <c r="NW29" s="161">
        <f t="shared" ref="NW29:NW48" si="473">((NU29-$AP$52)*(NU29-$AX$52))/(($AT$52-$AP$52)*($AT$52-$AX$52))</f>
        <v>0.18999999999999997</v>
      </c>
      <c r="NX29" s="161">
        <f t="shared" ref="NX29:NX48" si="474">((NU29-$AP$52)*(NU29-$AT$52))/(($AX$52-$AP$52)*($AX$52-$AT$52))</f>
        <v>0.85499999999999998</v>
      </c>
      <c r="NY29" s="26">
        <f t="shared" ref="NY29:NY48" si="475">NV29*$AR$52+NW29*$AV$52+NX29*$AZ$52</f>
        <v>-376.99989999999997</v>
      </c>
      <c r="OA29" s="159">
        <v>1</v>
      </c>
      <c r="OB29" s="160">
        <f t="shared" ref="OB29:OB48" si="476">($AP$53/($OA$48-OA28))</f>
        <v>-13.570500000000001</v>
      </c>
      <c r="OC29" s="161">
        <f t="shared" ref="OC29:OC48" si="477">((OB29-$AT$53)*(OB29-$AX$53))/(($AP$53-$AT$53)*($AP$53-$AX$53))</f>
        <v>-4.5000000000000005E-2</v>
      </c>
      <c r="OD29" s="161">
        <f t="shared" ref="OD29:OD48" si="478">((OB29-$AP$53)*(OB29-$AX$53))/(($AT$53-$AP$53)*($AT$53-$AX$53))</f>
        <v>0.19</v>
      </c>
      <c r="OE29" s="161">
        <f t="shared" ref="OE29:OE48" si="479">((OB29-$AP$53)*(OB29-$AT$53))/(($AX$53-$AP$53)*($AX$53-$AT$53))</f>
        <v>0.85500000000000009</v>
      </c>
      <c r="OF29" s="26">
        <f t="shared" ref="OF29:OF48" si="480">OC29*$AR$53+OD29*$AV$53+OE29*$AZ$53</f>
        <v>-264.10000000000002</v>
      </c>
      <c r="OH29" s="159">
        <v>1</v>
      </c>
      <c r="OI29" s="160">
        <f t="shared" ref="OI29:OI48" si="481">($AP$54/($OH$48-OH28))</f>
        <v>9.9269999999999996</v>
      </c>
      <c r="OJ29" s="161">
        <f t="shared" ref="OJ29:OJ48" si="482">((OI29-$AT$54)*(OI29-$AX$54))/(($AP$54-$AT$54)*($AP$54-$AX$54))</f>
        <v>-4.5000000000000005E-2</v>
      </c>
      <c r="OK29" s="161">
        <f t="shared" ref="OK29:OK48" si="483">((OI29-$AP$54)*(OI29-$AX$54))/(($AT$54-$AP$54)*($AT$54-$AX$54))</f>
        <v>0.19</v>
      </c>
      <c r="OL29" s="161">
        <f t="shared" ref="OL29:OL48" si="484">((OI29-$AP$54)*(OI29-$AT$54))/(($AX$54-$AP$54)*($AX$54-$AT$54))</f>
        <v>0.85499999999999998</v>
      </c>
      <c r="OM29" s="26">
        <f t="shared" ref="OM29:OM48" si="485">OJ29*$AR$54+OK29*$AV$54+OL29*$AZ$54</f>
        <v>-615.26464999999996</v>
      </c>
      <c r="OO29" s="159">
        <v>1</v>
      </c>
      <c r="OP29" s="160">
        <f t="shared" ref="OP29:OP48" si="486">($AP$55/($OO$48-OO28))</f>
        <v>11.748999999999999</v>
      </c>
      <c r="OQ29" s="161">
        <f t="shared" ref="OQ29:OQ48" si="487">((OP29-$AT$55)*(OP29-$AX$55))/(($AP$55-$AT$55)*($AP$55-$AX$55))</f>
        <v>-4.5000000000000005E-2</v>
      </c>
      <c r="OR29" s="161">
        <f t="shared" ref="OR29:OR48" si="488">((OP29-$AP$55)*(OP29-$AX$55))/(($AT$55-$AP$55)*($AT$55-$AX$55))</f>
        <v>0.18999999999999997</v>
      </c>
      <c r="OS29" s="161">
        <f t="shared" ref="OS29:OS48" si="489">((OP29-$AP$55)*(OP29-$AT$55))/(($AX$55-$AP$55)*($AX$55-$AT$55))</f>
        <v>0.85499999999999998</v>
      </c>
      <c r="OT29" s="26">
        <f t="shared" ref="OT29:OT48" si="490">OQ29*$AR$55+OR29*$AV$55+OS29*$AZ$55</f>
        <v>-728.16739999999993</v>
      </c>
      <c r="OV29" s="159">
        <v>1</v>
      </c>
      <c r="OW29" s="160">
        <f t="shared" ref="OW29:OW48" si="491">($AP$56/($OV$48-OV28))</f>
        <v>13.570500000000001</v>
      </c>
      <c r="OX29" s="161">
        <f t="shared" ref="OX29:OX48" si="492">((OW29-$AT$56)*(OW29-$AX$56))/(($AP$56-$AT$56)*($AP$56-$AX$56))</f>
        <v>-4.5000000000000005E-2</v>
      </c>
      <c r="OY29" s="161">
        <f t="shared" ref="OY29:OY48" si="493">((OW29-$AP$56)*(OW29-$AX$56))/(($AT$56-$AP$56)*($AT$56-$AX$56))</f>
        <v>0.19</v>
      </c>
      <c r="OZ29" s="161">
        <f t="shared" ref="OZ29:OZ48" si="494">((OW29-$AP$56)*(OW29-$AT$56))/(($AX$56-$AP$56)*($AX$56-$AT$56))</f>
        <v>0.85500000000000009</v>
      </c>
      <c r="PA29" s="26">
        <f t="shared" ref="PA29:PA48" si="495">OX29*$AR$56+OY29*$AV$56+OZ29*$AZ$56</f>
        <v>-841.03120000000001</v>
      </c>
      <c r="PC29" s="159">
        <v>1</v>
      </c>
      <c r="PD29" s="160">
        <f>($AP$57/($PC$48-PC28))</f>
        <v>8.1050000000000004</v>
      </c>
      <c r="PE29" s="161">
        <f t="shared" ref="PE29:PE48" si="496">((PD29-$AT$57)*(PD29-$AX$57))/(($AP$57-$AT$57)*($AP$57-$AX$57))</f>
        <v>-4.4999999999999998E-2</v>
      </c>
      <c r="PF29" s="161">
        <f t="shared" ref="PF29:PF48" si="497">((PD29-$AP$57)*(PD29-$AX$57))/(($AT$57-$AP$57)*($AT$57-$AX$57))</f>
        <v>0.19000000000000003</v>
      </c>
      <c r="PG29" s="161">
        <f t="shared" ref="PG29:PG48" si="498">((PD29-$AP$57)*(PD29-$AT$57))/(($AX$57-$AP$57)*($AX$57-$AT$57))</f>
        <v>0.85499999999999998</v>
      </c>
      <c r="PH29" s="26">
        <f t="shared" ref="PH29:PH48" si="499">PE29*$AR$57+PF29*$AV$57+PG29*$AZ$57</f>
        <v>-502.41699999999997</v>
      </c>
      <c r="PJ29" s="159">
        <v>1</v>
      </c>
      <c r="PK29" s="160">
        <f>($AP$58/($PJ$48-PJ28))</f>
        <v>6.2840000000000007</v>
      </c>
      <c r="PL29" s="161">
        <f t="shared" ref="PL29:PL48" si="500">((PK29-$AT$58)*(PK29-$AX$58))/(($AP$58-$AT$58)*($AP$58-$AX$58))</f>
        <v>-4.4999999999999998E-2</v>
      </c>
      <c r="PM29" s="161">
        <f t="shared" ref="PM29:PM48" si="501">((PK29-$AP$58)*(PK29-$AX$58))/(($AT$58-$AP$58)*($AT$58-$AX$58))</f>
        <v>0.19</v>
      </c>
      <c r="PN29" s="161">
        <f t="shared" ref="PN29:PN48" si="502">((PK29-$AP$58)*(PK29-$AT$58))/(($AX$58-$AP$58)*($AX$58-$AT$58))</f>
        <v>0.85499999999999998</v>
      </c>
      <c r="PO29" s="26">
        <f t="shared" ref="PO29:PO48" si="503">PL29*$AR$58+PM29*$AV$58+PN29*$AZ$58</f>
        <v>-389.41830000000004</v>
      </c>
      <c r="PQ29" s="159">
        <v>1</v>
      </c>
      <c r="PR29" s="160">
        <f t="shared" ref="PR29:PR48" si="504">($AP$59/($PQ$48-PQ28))</f>
        <v>4.4615</v>
      </c>
      <c r="PS29" s="161">
        <f t="shared" ref="PS29:PS48" si="505">((PR29-$AT$59)*(PR29-$AX$59))/(($AP$59-$AT$59)*($AP$59-$AX$59))</f>
        <v>-4.4999999999999998E-2</v>
      </c>
      <c r="PT29" s="161">
        <f t="shared" ref="PT29:PT48" si="506">((PR29-$AP$59)*(PR29-$AX$59))/(($AT$59-$AP$59)*($AT$59-$AX$59))</f>
        <v>0.18999999999999997</v>
      </c>
      <c r="PU29" s="161">
        <f t="shared" ref="PU29:PU48" si="507">((PR29-$AP$59)*(PR29-$AT$59))/(($AX$59-$AP$59)*($AX$59-$AT$59))</f>
        <v>0.85499999999999998</v>
      </c>
      <c r="PV29" s="26">
        <f t="shared" ref="PV29:PV48" si="508">PS29*$AR$59+PT29*$AV$59+PU29*$AZ$59</f>
        <v>-276.5222</v>
      </c>
      <c r="PX29" s="159">
        <v>1</v>
      </c>
      <c r="PY29" s="160">
        <f t="shared" ref="PY29:PY48" si="509">($AP$60/($PX$48-PX28))</f>
        <v>2.6405000000000003</v>
      </c>
      <c r="PZ29" s="161">
        <f t="shared" ref="PZ29:PZ48" si="510">((PY29-$AT$60)*(PY29-$AX$60))/(($AP$60-$AT$60)*($AP$60-$AX$60))</f>
        <v>-4.4999999999999998E-2</v>
      </c>
      <c r="QA29" s="161">
        <f t="shared" ref="QA29:QA48" si="511">((PY29-$AP$60)*(PY29-$AX$60))/(($AT$60-$AP$60)*($AT$60-$AX$60))</f>
        <v>0.18999999999999997</v>
      </c>
      <c r="QB29" s="161">
        <f t="shared" ref="QB29:QB48" si="512">((PY29-$AP$60)*(PY29-$AT$60))/(($AX$60-$AP$60)*($AX$60-$AT$60))</f>
        <v>0.85499999999999987</v>
      </c>
      <c r="QC29" s="26">
        <f t="shared" ref="QC29:QC48" si="513">PZ29*$AR$60+QA29*$AV$60+QB29*$AZ$60</f>
        <v>-163.6242</v>
      </c>
      <c r="QE29" s="159">
        <v>2</v>
      </c>
      <c r="QF29" s="162">
        <v>2</v>
      </c>
      <c r="QG29" s="307"/>
      <c r="QH29" s="12">
        <v>0</v>
      </c>
      <c r="QI29" s="161">
        <f>(($F$13-$Z$18)*($F$13-$AD$18))/(($V$18-$Z$18)*($V$18-$AD$18))</f>
        <v>0</v>
      </c>
      <c r="QJ29" s="161">
        <f>(($F$13-$V$18)*($F$13-$AD$18))/(($Z$18-$V$18)*($Z$18-$AD$18))</f>
        <v>0</v>
      </c>
      <c r="QK29" s="161">
        <f>(($F$13-$V$18)*($F$13-$Z$18))/(($AD$18-$V$18)*($AD$18-$Z$18))</f>
        <v>1</v>
      </c>
      <c r="QL29" s="92">
        <f>QI29*$X$18+QJ29*$AB$18+QK29*$AF$18</f>
        <v>631.37</v>
      </c>
      <c r="QM29" s="16">
        <f>$V$18</f>
        <v>-548.08000000000004</v>
      </c>
      <c r="QN29" s="16">
        <f>$AF$18</f>
        <v>631.37</v>
      </c>
      <c r="QO29" s="167">
        <f t="shared" si="257"/>
        <v>0</v>
      </c>
      <c r="QP29" s="34"/>
      <c r="QQ29" s="159">
        <v>2</v>
      </c>
      <c r="QR29" s="162">
        <v>2</v>
      </c>
      <c r="QS29" s="307"/>
      <c r="QT29" s="12">
        <v>0</v>
      </c>
      <c r="QU29" s="161">
        <f>(($F$13-$AT$18)*($F$13-$AX$18))/(($AP$18-$AT$18)*($AP$18-$AX$18))</f>
        <v>0</v>
      </c>
      <c r="QV29" s="161">
        <f>(($F$13-$AP$18)*($F$13-$AX$18))/(($AT$18-$AP$18)*($AT$18-$AX$18))</f>
        <v>0</v>
      </c>
      <c r="QW29" s="161">
        <f>(($F$13-$AP$18)*($F$13-$AT$18))/(($AX$18-$AP$18)*($AX$18-$AT$18))</f>
        <v>1</v>
      </c>
      <c r="QX29" s="92">
        <f>QU29*$AR$18+QV29*$AV$18+QW29*$AZ$18</f>
        <v>772.52</v>
      </c>
      <c r="QY29" s="16">
        <f>$AP$18</f>
        <v>-236.82</v>
      </c>
      <c r="QZ29" s="16">
        <f>$AZ$18</f>
        <v>772.52</v>
      </c>
      <c r="RA29" s="167">
        <f t="shared" si="258"/>
        <v>0</v>
      </c>
    </row>
    <row r="30" spans="2:469" ht="15" customHeight="1">
      <c r="B30" s="336"/>
      <c r="C30" s="314"/>
      <c r="D30" s="314"/>
      <c r="E30" s="3" t="s">
        <v>324</v>
      </c>
      <c r="F30" s="169"/>
      <c r="G30" s="175" t="s">
        <v>299</v>
      </c>
      <c r="H30" s="176">
        <v>7</v>
      </c>
      <c r="I30" s="177" t="str">
        <f>I28</f>
        <v>-</v>
      </c>
      <c r="J30" s="177" t="str">
        <f>IF(ISBLANK(F30),"-",(IF(AND(F30&lt;=Input!$D$7,F30&gt;=Input!$D$10),"aprovado","reprovado")))</f>
        <v>-</v>
      </c>
      <c r="K30" s="178" t="s">
        <v>318</v>
      </c>
      <c r="L30" s="3" t="s">
        <v>318</v>
      </c>
      <c r="M30" s="317"/>
      <c r="O30" s="159">
        <v>26</v>
      </c>
      <c r="P30" s="164" t="s">
        <v>198</v>
      </c>
      <c r="Q30" s="164" t="s">
        <v>329</v>
      </c>
      <c r="R30" s="12">
        <v>-120</v>
      </c>
      <c r="S30" s="164" t="s">
        <v>299</v>
      </c>
      <c r="T30" s="162">
        <v>0</v>
      </c>
      <c r="U30" s="8" t="s">
        <v>71</v>
      </c>
      <c r="V30" s="101">
        <f>Gooseneck!$M$14</f>
        <v>353.96</v>
      </c>
      <c r="W30" s="111" t="s">
        <v>72</v>
      </c>
      <c r="X30" s="101">
        <v>0</v>
      </c>
      <c r="Y30" s="111" t="s">
        <v>72</v>
      </c>
      <c r="Z30" s="101">
        <f>Gooseneck!$M$57</f>
        <v>176.98</v>
      </c>
      <c r="AA30" s="111" t="s">
        <v>72</v>
      </c>
      <c r="AB30" s="101">
        <f>Gooseneck!$O$57</f>
        <v>-231.91</v>
      </c>
      <c r="AC30" s="111" t="s">
        <v>72</v>
      </c>
      <c r="AD30" s="101">
        <v>0</v>
      </c>
      <c r="AE30" s="111" t="s">
        <v>72</v>
      </c>
      <c r="AF30" s="101">
        <f>Gooseneck!$O$46</f>
        <v>-391.42</v>
      </c>
      <c r="AG30" s="165" t="s">
        <v>72</v>
      </c>
      <c r="AH30" s="166"/>
      <c r="AI30" s="159">
        <v>26</v>
      </c>
      <c r="AJ30" s="164" t="s">
        <v>198</v>
      </c>
      <c r="AK30" s="164" t="s">
        <v>329</v>
      </c>
      <c r="AL30" s="12">
        <v>-120</v>
      </c>
      <c r="AM30" s="164" t="s">
        <v>299</v>
      </c>
      <c r="AN30" s="162">
        <v>0</v>
      </c>
      <c r="AO30" s="8" t="s">
        <v>71</v>
      </c>
      <c r="AP30" s="101">
        <f>'Conector@5500 psi'!$M$14</f>
        <v>91.09</v>
      </c>
      <c r="AQ30" s="111" t="s">
        <v>72</v>
      </c>
      <c r="AR30" s="101">
        <v>0</v>
      </c>
      <c r="AS30" s="111" t="s">
        <v>72</v>
      </c>
      <c r="AT30" s="101">
        <f>'Conector@5500 psi'!$M$57</f>
        <v>45.545000000000002</v>
      </c>
      <c r="AU30" s="111" t="s">
        <v>72</v>
      </c>
      <c r="AV30" s="101">
        <f>'Conector@5500 psi'!$O$57</f>
        <v>-148.56</v>
      </c>
      <c r="AW30" s="111" t="s">
        <v>72</v>
      </c>
      <c r="AX30" s="101">
        <v>0</v>
      </c>
      <c r="AY30" s="111" t="s">
        <v>72</v>
      </c>
      <c r="AZ30" s="101">
        <f>'Conector@5500 psi'!$O$46</f>
        <v>-297.12</v>
      </c>
      <c r="BA30" s="165" t="s">
        <v>72</v>
      </c>
      <c r="BB30" s="183"/>
      <c r="BC30" s="159">
        <v>2</v>
      </c>
      <c r="BD30" s="160">
        <f t="shared" ref="BD30:BD48" si="514">($AP$5/($BC$48-BC29))</f>
        <v>8.628947368421052</v>
      </c>
      <c r="BE30" s="161">
        <f t="shared" si="272"/>
        <v>-4.7091412742382273E-2</v>
      </c>
      <c r="BF30" s="161">
        <f t="shared" si="273"/>
        <v>0.19944598337950137</v>
      </c>
      <c r="BG30" s="161">
        <f t="shared" si="274"/>
        <v>0.84764542936288079</v>
      </c>
      <c r="BH30" s="26">
        <f t="shared" si="275"/>
        <v>364.44764542936286</v>
      </c>
      <c r="BJ30" s="159">
        <v>2</v>
      </c>
      <c r="BK30" s="160">
        <f t="shared" ref="BK30:BK48" si="515">($AP$6/($BJ$48-BJ29))</f>
        <v>10.546842105263158</v>
      </c>
      <c r="BL30" s="161">
        <f t="shared" si="276"/>
        <v>-4.709141274238228E-2</v>
      </c>
      <c r="BM30" s="161">
        <f t="shared" si="277"/>
        <v>0.1994459833795014</v>
      </c>
      <c r="BN30" s="161">
        <f t="shared" si="278"/>
        <v>0.84764542936288101</v>
      </c>
      <c r="BO30" s="26">
        <f t="shared" si="279"/>
        <v>251.84542936288091</v>
      </c>
      <c r="BQ30" s="159">
        <v>2</v>
      </c>
      <c r="BR30" s="160">
        <f t="shared" ref="BR30:BR48" si="516">($AP$7/($BQ$48-BQ29))</f>
        <v>12.464210526315789</v>
      </c>
      <c r="BS30" s="161">
        <f t="shared" si="280"/>
        <v>-4.7091412742382273E-2</v>
      </c>
      <c r="BT30" s="161">
        <f t="shared" si="281"/>
        <v>0.1994459833795014</v>
      </c>
      <c r="BU30" s="161">
        <f t="shared" si="282"/>
        <v>0.84764542936288101</v>
      </c>
      <c r="BV30" s="26">
        <f t="shared" si="283"/>
        <v>139.24490858725761</v>
      </c>
      <c r="BX30" s="159">
        <v>2</v>
      </c>
      <c r="BY30" s="160">
        <f t="shared" ref="BY30:BY48" si="517">($AP$8/($BX$48-BX29))</f>
        <v>6.7115789473684204</v>
      </c>
      <c r="BZ30" s="161">
        <f t="shared" si="284"/>
        <v>-4.7091412742382266E-2</v>
      </c>
      <c r="CA30" s="161">
        <f t="shared" si="285"/>
        <v>0.19944598337950137</v>
      </c>
      <c r="CB30" s="161">
        <f t="shared" si="286"/>
        <v>0.84764542936288079</v>
      </c>
      <c r="CC30" s="26">
        <f t="shared" si="287"/>
        <v>477.05185595567866</v>
      </c>
      <c r="CE30" s="159">
        <v>2</v>
      </c>
      <c r="CF30" s="160">
        <f t="shared" ref="CF30:CF48" si="518">($AP$9/($CE$48-CE29))</f>
        <v>4.7942105263157897</v>
      </c>
      <c r="CG30" s="161">
        <f t="shared" si="288"/>
        <v>-4.709141274238228E-2</v>
      </c>
      <c r="CH30" s="161">
        <f t="shared" si="289"/>
        <v>0.1994459833795014</v>
      </c>
      <c r="CI30" s="161">
        <f t="shared" si="290"/>
        <v>0.84764542936288101</v>
      </c>
      <c r="CJ30" s="26">
        <f t="shared" si="291"/>
        <v>589.64310249307482</v>
      </c>
      <c r="CL30" s="159">
        <v>2</v>
      </c>
      <c r="CM30" s="160">
        <f t="shared" ref="CM30:CM48" si="519">($AP$10/($CL$48-CL29))</f>
        <v>2.8763157894736842</v>
      </c>
      <c r="CN30" s="161">
        <f t="shared" si="292"/>
        <v>-4.7091412742382266E-2</v>
      </c>
      <c r="CO30" s="161">
        <f t="shared" si="293"/>
        <v>0.19944598337950134</v>
      </c>
      <c r="CP30" s="161">
        <f t="shared" si="294"/>
        <v>0.8476454293628809</v>
      </c>
      <c r="CQ30" s="26">
        <f t="shared" si="295"/>
        <v>702.24132963988905</v>
      </c>
      <c r="CS30" s="159">
        <v>2</v>
      </c>
      <c r="CT30" s="160">
        <f t="shared" ref="CT30:CT48" si="520">($AP$11/($CS$48-CS29))</f>
        <v>0.95894736842105255</v>
      </c>
      <c r="CU30" s="161">
        <f t="shared" si="296"/>
        <v>-4.7091412742382273E-2</v>
      </c>
      <c r="CV30" s="161">
        <f t="shared" si="297"/>
        <v>0.19944598337950134</v>
      </c>
      <c r="CW30" s="161">
        <f t="shared" si="298"/>
        <v>0.84764542936288079</v>
      </c>
      <c r="CX30" s="26">
        <f t="shared" si="299"/>
        <v>814.82659279778375</v>
      </c>
      <c r="CZ30" s="159">
        <v>2</v>
      </c>
      <c r="DA30" s="160">
        <f t="shared" ref="DA30:DA48" si="521">($AP$12/($CZ$48-CZ29))</f>
        <v>-4.7942105263157897</v>
      </c>
      <c r="DB30" s="161">
        <f t="shared" si="300"/>
        <v>-4.709141274238228E-2</v>
      </c>
      <c r="DC30" s="161">
        <f t="shared" si="301"/>
        <v>0.1994459833795014</v>
      </c>
      <c r="DD30" s="161">
        <f t="shared" si="302"/>
        <v>0.84764542936288101</v>
      </c>
      <c r="DE30" s="26">
        <f t="shared" si="303"/>
        <v>281.47412742382272</v>
      </c>
      <c r="DG30" s="159">
        <v>2</v>
      </c>
      <c r="DH30" s="160">
        <f t="shared" ref="DH30:DH48" si="522">($AP$13/($DG$48-DG29))</f>
        <v>-2.8763157894736842</v>
      </c>
      <c r="DI30" s="161">
        <f t="shared" ref="DI30:DI48" si="523">((DH30-$AT$13)*(DH30-$AX$13))/(($AP$13-$AT$13)*($AP$13-$AX$13))</f>
        <v>-4.7091412742382266E-2</v>
      </c>
      <c r="DJ30" s="161">
        <f t="shared" ref="DJ30:DJ48" si="524">((DH30-$AP$13)*(DH30-$AX$13))/(($AT$13-$AP$13)*($AT$13-$AX$13))</f>
        <v>0.19944598337950134</v>
      </c>
      <c r="DK30" s="161">
        <f t="shared" si="304"/>
        <v>0.8476454293628809</v>
      </c>
      <c r="DL30" s="26">
        <f t="shared" ref="DL30:DL48" si="525">DI30*$AR$13+DJ30*$AV$13+DK30*$AZ$13</f>
        <v>168.87390581717452</v>
      </c>
      <c r="DM30" s="34"/>
      <c r="DN30" s="159">
        <v>2</v>
      </c>
      <c r="DO30" s="160">
        <f t="shared" ref="DO30:DO48" si="526">($AP$14/($DN$48-DN29))</f>
        <v>-0.95894736842105255</v>
      </c>
      <c r="DP30" s="161">
        <f t="shared" si="305"/>
        <v>-4.7091412742382273E-2</v>
      </c>
      <c r="DQ30" s="161">
        <f t="shared" si="306"/>
        <v>0.19944598337950134</v>
      </c>
      <c r="DR30" s="161">
        <f t="shared" si="307"/>
        <v>0.84764542936288079</v>
      </c>
      <c r="DS30" s="26">
        <f t="shared" si="308"/>
        <v>56.286149584487525</v>
      </c>
      <c r="DT30" s="34"/>
      <c r="DU30" s="159">
        <v>2</v>
      </c>
      <c r="DV30" s="160">
        <f t="shared" ref="DV30:DV48" si="527">($AP$15/($DU$48-DU29))</f>
        <v>-6.7115789473684204</v>
      </c>
      <c r="DW30" s="161">
        <f t="shared" si="309"/>
        <v>-4.7091412742382266E-2</v>
      </c>
      <c r="DX30" s="161">
        <f t="shared" si="310"/>
        <v>0.19944598337950137</v>
      </c>
      <c r="DY30" s="161">
        <f t="shared" si="311"/>
        <v>0.84764542936288079</v>
      </c>
      <c r="DZ30" s="26">
        <f t="shared" si="312"/>
        <v>394.08432132963986</v>
      </c>
      <c r="EA30" s="34"/>
      <c r="EB30" s="159">
        <v>2</v>
      </c>
      <c r="EC30" s="160">
        <f t="shared" ref="EC30:EC48" si="528">($AP$16/($EB$48-EB29))</f>
        <v>-8.628947368421052</v>
      </c>
      <c r="ED30" s="161">
        <f t="shared" si="313"/>
        <v>-4.7091412742382273E-2</v>
      </c>
      <c r="EE30" s="161">
        <f t="shared" si="314"/>
        <v>0.19944598337950137</v>
      </c>
      <c r="EF30" s="161">
        <f t="shared" si="315"/>
        <v>0.84764542936288079</v>
      </c>
      <c r="EG30" s="26">
        <f t="shared" si="316"/>
        <v>506.66759002770078</v>
      </c>
      <c r="EH30" s="34"/>
      <c r="EI30" s="159">
        <v>2</v>
      </c>
      <c r="EJ30" s="160">
        <f t="shared" ref="EJ30:EJ48" si="529">($AP$17/($EI$48-EI29))</f>
        <v>-10.546842105263158</v>
      </c>
      <c r="EK30" s="161">
        <f t="shared" si="317"/>
        <v>-4.709141274238228E-2</v>
      </c>
      <c r="EL30" s="161">
        <f t="shared" si="318"/>
        <v>0.1994459833795014</v>
      </c>
      <c r="EM30" s="161">
        <f t="shared" si="319"/>
        <v>0.84764542936288101</v>
      </c>
      <c r="EN30" s="26">
        <f t="shared" si="320"/>
        <v>619.27180055401664</v>
      </c>
      <c r="EP30" s="159">
        <v>2</v>
      </c>
      <c r="EQ30" s="160">
        <f t="shared" si="321"/>
        <v>-12.464210526315789</v>
      </c>
      <c r="ER30" s="161">
        <f t="shared" si="322"/>
        <v>-4.7091412742382273E-2</v>
      </c>
      <c r="ES30" s="161">
        <f t="shared" si="323"/>
        <v>0.1994459833795014</v>
      </c>
      <c r="ET30" s="161">
        <f t="shared" si="324"/>
        <v>0.84764542936288101</v>
      </c>
      <c r="EU30" s="26">
        <f t="shared" si="325"/>
        <v>731.86504155124658</v>
      </c>
      <c r="EW30" s="159">
        <v>2</v>
      </c>
      <c r="EX30" s="160">
        <f t="shared" si="326"/>
        <v>-4.7942105263157897</v>
      </c>
      <c r="EY30" s="161">
        <f t="shared" si="327"/>
        <v>-4.709141274238228E-2</v>
      </c>
      <c r="EZ30" s="161">
        <f t="shared" si="328"/>
        <v>0.1994459833795014</v>
      </c>
      <c r="FA30" s="161">
        <f t="shared" si="329"/>
        <v>0.84764542936288101</v>
      </c>
      <c r="FB30" s="26">
        <f t="shared" si="330"/>
        <v>-589.62016620498616</v>
      </c>
      <c r="FD30" s="159">
        <v>2</v>
      </c>
      <c r="FE30" s="160">
        <f t="shared" si="331"/>
        <v>-2.8763157894736842</v>
      </c>
      <c r="FF30" s="161">
        <f t="shared" si="332"/>
        <v>-4.7091412742382266E-2</v>
      </c>
      <c r="FG30" s="161">
        <f t="shared" si="333"/>
        <v>0.19944598337950134</v>
      </c>
      <c r="FH30" s="161">
        <f t="shared" si="334"/>
        <v>0.8476454293628809</v>
      </c>
      <c r="FI30" s="26">
        <f t="shared" si="335"/>
        <v>-702.21191135734068</v>
      </c>
      <c r="FK30" s="159">
        <v>2</v>
      </c>
      <c r="FL30" s="160">
        <f t="shared" si="336"/>
        <v>-0.95894736842105255</v>
      </c>
      <c r="FM30" s="161">
        <f t="shared" si="337"/>
        <v>-4.7091412742382273E-2</v>
      </c>
      <c r="FN30" s="161">
        <f t="shared" si="338"/>
        <v>0.19944598337950134</v>
      </c>
      <c r="FO30" s="161">
        <f t="shared" si="339"/>
        <v>0.84764542936288079</v>
      </c>
      <c r="FP30" s="26">
        <f t="shared" si="340"/>
        <v>-814.82260387811618</v>
      </c>
      <c r="FR30" s="159">
        <v>2</v>
      </c>
      <c r="FS30" s="160">
        <f t="shared" ref="FS30:FS48" si="530">($AP$22/($FR$48-FR29))</f>
        <v>-6.7115789473684204</v>
      </c>
      <c r="FT30" s="161">
        <f t="shared" si="341"/>
        <v>-4.7091412742382266E-2</v>
      </c>
      <c r="FU30" s="161">
        <f t="shared" si="342"/>
        <v>0.19944598337950137</v>
      </c>
      <c r="FV30" s="161">
        <f t="shared" si="343"/>
        <v>0.84764542936288079</v>
      </c>
      <c r="FW30" s="26">
        <f t="shared" si="344"/>
        <v>-477.02044321329635</v>
      </c>
      <c r="FY30" s="159">
        <v>2</v>
      </c>
      <c r="FZ30" s="160">
        <f t="shared" ref="FZ30:FZ48" si="531">($AP$23/($FY$48-FY29))</f>
        <v>-8.628947368421052</v>
      </c>
      <c r="GA30" s="161">
        <f t="shared" ref="GA30:GA48" si="532">((FZ30-$AT$23)*(FZ30-$AX$23))/(($AP$23-$AT$23)*($AP$23-$AX$23))</f>
        <v>-4.7091412742382273E-2</v>
      </c>
      <c r="GB30" s="161">
        <f t="shared" ref="GB30:GB48" si="533">((FZ30-$AP$23)*(FZ30-$AX$23))/(($AT$23-$AP$23)*($AT$23-$AX$23))</f>
        <v>0.19944598337950137</v>
      </c>
      <c r="GC30" s="161">
        <f t="shared" ref="GC30:GC48" si="534">((FZ30-$AP$23)*(FZ30-$AT$23))/(($AX$23-$AP$23)*($AX$23-$AT$23))</f>
        <v>0.84764542936288079</v>
      </c>
      <c r="GD30" s="26">
        <f t="shared" ref="GD30:GD48" si="535">GA30*$AR$23+GB30*$AV$23+GC30*$AZ$23</f>
        <v>-364.44764542936286</v>
      </c>
      <c r="GF30" s="159">
        <v>2</v>
      </c>
      <c r="GG30" s="160">
        <f t="shared" ref="GG30:GG48" si="536">($AP$24/($GF$48-GF29))</f>
        <v>-10.546842105263158</v>
      </c>
      <c r="GH30" s="161">
        <f t="shared" si="345"/>
        <v>-4.709141274238228E-2</v>
      </c>
      <c r="GI30" s="161">
        <f t="shared" si="346"/>
        <v>0.1994459833795014</v>
      </c>
      <c r="GJ30" s="161">
        <f t="shared" si="347"/>
        <v>0.84764542936288101</v>
      </c>
      <c r="GK30" s="26">
        <f t="shared" si="348"/>
        <v>-251.84542936288091</v>
      </c>
      <c r="GM30" s="159">
        <v>2</v>
      </c>
      <c r="GN30" s="160">
        <f t="shared" ref="GN30:GN48" si="537">($AP$25/($GM$48-GM29))</f>
        <v>-12.464210526315789</v>
      </c>
      <c r="GO30" s="161">
        <f t="shared" si="349"/>
        <v>-4.7091412742382273E-2</v>
      </c>
      <c r="GP30" s="161">
        <f t="shared" si="350"/>
        <v>0.1994459833795014</v>
      </c>
      <c r="GQ30" s="161">
        <f t="shared" si="351"/>
        <v>0.84764542936288101</v>
      </c>
      <c r="GR30" s="26">
        <f t="shared" si="352"/>
        <v>-139.27313019390584</v>
      </c>
      <c r="GT30" s="159">
        <v>2</v>
      </c>
      <c r="GU30" s="160">
        <f t="shared" ref="GU30:GU48" si="538">($AP$26/($GT$48-GT29))</f>
        <v>8.628947368421052</v>
      </c>
      <c r="GV30" s="161">
        <f t="shared" si="353"/>
        <v>-4.7091412742382273E-2</v>
      </c>
      <c r="GW30" s="161">
        <f t="shared" si="354"/>
        <v>0.19944598337950137</v>
      </c>
      <c r="GX30" s="161">
        <f t="shared" si="355"/>
        <v>0.84764542936288079</v>
      </c>
      <c r="GY30" s="26">
        <f t="shared" si="356"/>
        <v>-506.65263157894731</v>
      </c>
      <c r="HA30" s="159">
        <v>2</v>
      </c>
      <c r="HB30" s="160">
        <f t="shared" ref="HB30:HB48" si="539">($AP$27/($HA$48-HA29))</f>
        <v>10.546842105263158</v>
      </c>
      <c r="HC30" s="161">
        <f t="shared" si="357"/>
        <v>-4.709141274238228E-2</v>
      </c>
      <c r="HD30" s="161">
        <f t="shared" si="358"/>
        <v>0.1994459833795014</v>
      </c>
      <c r="HE30" s="161">
        <f t="shared" si="359"/>
        <v>0.84764542936288101</v>
      </c>
      <c r="HF30" s="26">
        <f t="shared" si="360"/>
        <v>-619.24637119113572</v>
      </c>
      <c r="HH30" s="159">
        <v>2</v>
      </c>
      <c r="HI30" s="160">
        <f t="shared" si="361"/>
        <v>12.464210526315789</v>
      </c>
      <c r="HJ30" s="161">
        <f t="shared" si="362"/>
        <v>-4.7091412742382273E-2</v>
      </c>
      <c r="HK30" s="161">
        <f t="shared" si="363"/>
        <v>0.1994459833795014</v>
      </c>
      <c r="HL30" s="161">
        <f t="shared" si="364"/>
        <v>0.84764542936288101</v>
      </c>
      <c r="HM30" s="26">
        <f t="shared" si="365"/>
        <v>-731.86504155124658</v>
      </c>
      <c r="HO30" s="159">
        <v>2</v>
      </c>
      <c r="HP30" s="160">
        <f t="shared" ref="HP30:HP48" si="540">($AP$29/($HO$48-HO29))</f>
        <v>6.7115789473684204</v>
      </c>
      <c r="HQ30" s="161">
        <f t="shared" si="366"/>
        <v>-4.7091412742382266E-2</v>
      </c>
      <c r="HR30" s="161">
        <f t="shared" si="367"/>
        <v>0.19944598337950137</v>
      </c>
      <c r="HS30" s="161">
        <f t="shared" si="368"/>
        <v>0.84764542936288079</v>
      </c>
      <c r="HT30" s="26">
        <f t="shared" si="369"/>
        <v>-394.06288088642651</v>
      </c>
      <c r="HV30" s="159">
        <v>2</v>
      </c>
      <c r="HW30" s="160">
        <f t="shared" ref="HW30:HW48" si="541">($AP$30/($HV$48-HV29))</f>
        <v>4.7942105263157897</v>
      </c>
      <c r="HX30" s="161">
        <f t="shared" si="370"/>
        <v>-4.709141274238228E-2</v>
      </c>
      <c r="HY30" s="161">
        <f t="shared" si="371"/>
        <v>0.1994459833795014</v>
      </c>
      <c r="HZ30" s="161">
        <f t="shared" si="372"/>
        <v>0.84764542936288101</v>
      </c>
      <c r="IA30" s="26">
        <f t="shared" si="373"/>
        <v>-281.48210526315791</v>
      </c>
      <c r="IC30" s="159">
        <v>2</v>
      </c>
      <c r="ID30" s="160">
        <f t="shared" si="374"/>
        <v>2.8763157894736842</v>
      </c>
      <c r="IE30" s="161">
        <f t="shared" si="375"/>
        <v>-4.7091412742382266E-2</v>
      </c>
      <c r="IF30" s="161">
        <f t="shared" si="376"/>
        <v>0.19944598337950134</v>
      </c>
      <c r="IG30" s="161">
        <f t="shared" si="377"/>
        <v>0.8476454293628809</v>
      </c>
      <c r="IH30" s="26">
        <f t="shared" si="378"/>
        <v>-168.87988919667589</v>
      </c>
      <c r="IJ30" s="159">
        <v>2</v>
      </c>
      <c r="IK30" s="160">
        <f t="shared" si="379"/>
        <v>0.95894736842105255</v>
      </c>
      <c r="IL30" s="161">
        <f t="shared" si="380"/>
        <v>-4.7091412742382273E-2</v>
      </c>
      <c r="IM30" s="161">
        <f t="shared" si="381"/>
        <v>0.19944598337950134</v>
      </c>
      <c r="IN30" s="161">
        <f t="shared" si="382"/>
        <v>0.84764542936288079</v>
      </c>
      <c r="IO30" s="26">
        <f t="shared" si="383"/>
        <v>-56.31157894736841</v>
      </c>
      <c r="IQ30" s="159">
        <v>2</v>
      </c>
      <c r="IR30" s="160">
        <f t="shared" si="384"/>
        <v>10.449473684210526</v>
      </c>
      <c r="IS30" s="161">
        <f t="shared" si="385"/>
        <v>-4.7091412742382273E-2</v>
      </c>
      <c r="IT30" s="161">
        <f t="shared" si="386"/>
        <v>0.19944598337950142</v>
      </c>
      <c r="IU30" s="161">
        <f t="shared" si="387"/>
        <v>0.8476454293628809</v>
      </c>
      <c r="IV30" s="26">
        <f t="shared" si="388"/>
        <v>493.81229916897513</v>
      </c>
      <c r="IX30" s="159">
        <v>2</v>
      </c>
      <c r="IY30" s="160">
        <f t="shared" si="389"/>
        <v>12.367368421052632</v>
      </c>
      <c r="IZ30" s="161">
        <f t="shared" si="390"/>
        <v>-4.709141274238228E-2</v>
      </c>
      <c r="JA30" s="161">
        <f t="shared" si="391"/>
        <v>0.1994459833795014</v>
      </c>
      <c r="JB30" s="161">
        <f t="shared" si="392"/>
        <v>0.84764542936288079</v>
      </c>
      <c r="JC30" s="26">
        <f t="shared" si="393"/>
        <v>381.21407202216062</v>
      </c>
      <c r="JE30" s="159">
        <v>2</v>
      </c>
      <c r="JF30" s="160">
        <f t="shared" ref="JF30:JF48" si="542">($AP$35/($JE$48-JE29))</f>
        <v>14.284736842105264</v>
      </c>
      <c r="JG30" s="161">
        <f t="shared" si="394"/>
        <v>-4.7091412742382273E-2</v>
      </c>
      <c r="JH30" s="161">
        <f t="shared" si="395"/>
        <v>0.1994459833795014</v>
      </c>
      <c r="JI30" s="161">
        <f t="shared" si="396"/>
        <v>0.84764542936288101</v>
      </c>
      <c r="JJ30" s="26">
        <f t="shared" si="397"/>
        <v>268.66072022160665</v>
      </c>
      <c r="JL30" s="159">
        <v>2</v>
      </c>
      <c r="JM30" s="160">
        <f t="shared" si="398"/>
        <v>8.5315789473684216</v>
      </c>
      <c r="JN30" s="161">
        <f t="shared" si="399"/>
        <v>-4.709141274238228E-2</v>
      </c>
      <c r="JO30" s="161">
        <f t="shared" si="400"/>
        <v>0.1994459833795014</v>
      </c>
      <c r="JP30" s="161">
        <f t="shared" si="401"/>
        <v>0.84764542936288101</v>
      </c>
      <c r="JQ30" s="26">
        <f t="shared" si="402"/>
        <v>606.42349030470916</v>
      </c>
      <c r="JS30" s="159">
        <v>2</v>
      </c>
      <c r="JT30" s="160">
        <f t="shared" si="403"/>
        <v>6.6147368421052635</v>
      </c>
      <c r="JU30" s="161">
        <f t="shared" si="404"/>
        <v>-4.7091412742382266E-2</v>
      </c>
      <c r="JV30" s="161">
        <f t="shared" si="405"/>
        <v>0.1994459833795014</v>
      </c>
      <c r="JW30" s="161">
        <f t="shared" si="406"/>
        <v>0.8476454293628809</v>
      </c>
      <c r="JX30" s="26">
        <f t="shared" si="407"/>
        <v>719.0252077562327</v>
      </c>
      <c r="JZ30" s="159">
        <v>2</v>
      </c>
      <c r="KA30" s="160">
        <f t="shared" ref="KA30:KA48" si="543">($AP$38/($JZ$48-JZ29))</f>
        <v>4.696315789473684</v>
      </c>
      <c r="KB30" s="161">
        <f t="shared" si="408"/>
        <v>-4.7091412742382259E-2</v>
      </c>
      <c r="KC30" s="161">
        <f t="shared" si="409"/>
        <v>0.19944598337950137</v>
      </c>
      <c r="KD30" s="161">
        <f t="shared" si="410"/>
        <v>0.84764542936288079</v>
      </c>
      <c r="KE30" s="26">
        <f t="shared" si="411"/>
        <v>831.57656509695289</v>
      </c>
      <c r="KG30" s="159">
        <v>2</v>
      </c>
      <c r="KH30" s="160">
        <f t="shared" si="412"/>
        <v>2.7794736842105263</v>
      </c>
      <c r="KI30" s="161">
        <f t="shared" si="413"/>
        <v>-4.7091412742382266E-2</v>
      </c>
      <c r="KJ30" s="161">
        <f t="shared" si="414"/>
        <v>0.19944598337950137</v>
      </c>
      <c r="KK30" s="161">
        <f t="shared" si="415"/>
        <v>0.8476454293628809</v>
      </c>
      <c r="KL30" s="26">
        <f t="shared" si="416"/>
        <v>944.22465373961222</v>
      </c>
      <c r="KN30" s="159">
        <v>2</v>
      </c>
      <c r="KO30" s="160">
        <f t="shared" ref="KO30:KO48" si="544">($AP$40/($KN$48-KN29))</f>
        <v>-6.6147368421052635</v>
      </c>
      <c r="KP30" s="161">
        <f t="shared" si="417"/>
        <v>-4.7091412742382266E-2</v>
      </c>
      <c r="KQ30" s="161">
        <f t="shared" si="418"/>
        <v>0.1994459833795014</v>
      </c>
      <c r="KR30" s="161">
        <f t="shared" si="419"/>
        <v>0.8476454293628809</v>
      </c>
      <c r="KS30" s="26">
        <f t="shared" si="420"/>
        <v>388.34326869806097</v>
      </c>
      <c r="KU30" s="159">
        <v>2</v>
      </c>
      <c r="KV30" s="160">
        <f t="shared" ref="KV30:KV48" si="545">($AP$41/($KU$48-KU29))</f>
        <v>-4.696315789473684</v>
      </c>
      <c r="KW30" s="161">
        <f t="shared" si="421"/>
        <v>-4.7091412742382259E-2</v>
      </c>
      <c r="KX30" s="161">
        <f t="shared" si="422"/>
        <v>0.19944598337950137</v>
      </c>
      <c r="KY30" s="161">
        <f t="shared" si="423"/>
        <v>0.84764542936288079</v>
      </c>
      <c r="KZ30" s="26">
        <f t="shared" si="424"/>
        <v>275.74504155124652</v>
      </c>
      <c r="LB30" s="159">
        <v>2</v>
      </c>
      <c r="LC30" s="160">
        <f t="shared" si="425"/>
        <v>-2.7789473684210524</v>
      </c>
      <c r="LD30" s="161">
        <f t="shared" si="426"/>
        <v>-4.7091412742382273E-2</v>
      </c>
      <c r="LE30" s="161">
        <f t="shared" si="427"/>
        <v>0.19944598337950137</v>
      </c>
      <c r="LF30" s="161">
        <f t="shared" si="428"/>
        <v>0.84764542936288112</v>
      </c>
      <c r="LG30" s="26">
        <f t="shared" si="429"/>
        <v>163.19767313019395</v>
      </c>
      <c r="LI30" s="159">
        <v>2</v>
      </c>
      <c r="LJ30" s="160">
        <f t="shared" si="430"/>
        <v>-8.5315789473684216</v>
      </c>
      <c r="LK30" s="161">
        <f t="shared" si="431"/>
        <v>-4.709141274238228E-2</v>
      </c>
      <c r="LL30" s="161">
        <f t="shared" si="432"/>
        <v>0.1994459833795014</v>
      </c>
      <c r="LM30" s="161">
        <f t="shared" si="433"/>
        <v>0.84764542936288101</v>
      </c>
      <c r="LN30" s="26">
        <f t="shared" si="434"/>
        <v>500.97041551246542</v>
      </c>
      <c r="LP30" s="159">
        <v>2</v>
      </c>
      <c r="LQ30" s="160">
        <f t="shared" si="435"/>
        <v>-10.449473684210526</v>
      </c>
      <c r="LR30" s="161">
        <f t="shared" si="436"/>
        <v>-4.7091412742382273E-2</v>
      </c>
      <c r="LS30" s="161">
        <f t="shared" si="437"/>
        <v>0.19944598337950142</v>
      </c>
      <c r="LT30" s="161">
        <f t="shared" si="438"/>
        <v>0.8476454293628809</v>
      </c>
      <c r="LU30" s="26">
        <f t="shared" si="439"/>
        <v>613.55817174515232</v>
      </c>
      <c r="LW30" s="159">
        <v>2</v>
      </c>
      <c r="LX30" s="160">
        <f t="shared" si="440"/>
        <v>-12.367368421052632</v>
      </c>
      <c r="LY30" s="161">
        <f t="shared" si="441"/>
        <v>-4.709141274238228E-2</v>
      </c>
      <c r="LZ30" s="161">
        <f t="shared" si="442"/>
        <v>0.1994459833795014</v>
      </c>
      <c r="MA30" s="161">
        <f t="shared" si="443"/>
        <v>0.84764542936288079</v>
      </c>
      <c r="MB30" s="26">
        <f t="shared" si="444"/>
        <v>726.10952908587251</v>
      </c>
      <c r="MD30" s="159">
        <v>2</v>
      </c>
      <c r="ME30" s="160">
        <f t="shared" si="445"/>
        <v>-14.284736842105264</v>
      </c>
      <c r="MF30" s="161">
        <f t="shared" si="446"/>
        <v>-4.7091412742382273E-2</v>
      </c>
      <c r="MG30" s="161">
        <f t="shared" si="447"/>
        <v>0.1994459833795014</v>
      </c>
      <c r="MH30" s="161">
        <f t="shared" si="448"/>
        <v>0.84764542936288101</v>
      </c>
      <c r="MI30" s="26">
        <f t="shared" si="449"/>
        <v>838.74764542936305</v>
      </c>
      <c r="MK30" s="159">
        <v>2</v>
      </c>
      <c r="ML30" s="160">
        <f t="shared" si="450"/>
        <v>-6.6147368421052635</v>
      </c>
      <c r="MM30" s="161">
        <f t="shared" si="451"/>
        <v>-4.7091412742382266E-2</v>
      </c>
      <c r="MN30" s="161">
        <f t="shared" si="452"/>
        <v>0.1994459833795014</v>
      </c>
      <c r="MO30" s="161">
        <f t="shared" si="453"/>
        <v>0.8476454293628809</v>
      </c>
      <c r="MP30" s="26">
        <f t="shared" si="454"/>
        <v>-719.03318559556783</v>
      </c>
      <c r="MR30" s="159">
        <v>2</v>
      </c>
      <c r="MS30" s="160">
        <f t="shared" si="455"/>
        <v>-4.696315789473684</v>
      </c>
      <c r="MT30" s="161">
        <f t="shared" si="456"/>
        <v>-4.7091412742382259E-2</v>
      </c>
      <c r="MU30" s="161">
        <f t="shared" si="457"/>
        <v>0.19944598337950137</v>
      </c>
      <c r="MV30" s="161">
        <f t="shared" si="458"/>
        <v>0.84764542936288079</v>
      </c>
      <c r="MW30" s="26">
        <f t="shared" si="459"/>
        <v>-831.62293628808857</v>
      </c>
      <c r="MY30" s="159">
        <v>2</v>
      </c>
      <c r="MZ30" s="160">
        <f t="shared" si="460"/>
        <v>-2.7789473684210524</v>
      </c>
      <c r="NA30" s="161">
        <f t="shared" ref="NA30:NA48" si="546">((MZ30-$AT$49)*(MZ30-$AX$49))/(($AP$49-$AT$49)*($AP$49-$AX$49))</f>
        <v>-4.7091412742382273E-2</v>
      </c>
      <c r="NB30" s="161">
        <f t="shared" ref="NB30:NB48" si="547">((MZ30-$AP$49)*(MZ30-$AX$49))/(($AT$49-$AP$49)*($AT$49-$AX$49))</f>
        <v>0.19944598337950137</v>
      </c>
      <c r="NC30" s="161">
        <f t="shared" ref="NC30:NC48" si="548">((MZ30-$AP$49)*(MZ30-$AT$49))/(($AX$49-$AP$49)*($AX$49-$AT$49))</f>
        <v>0.84764542936288112</v>
      </c>
      <c r="ND30" s="26">
        <f t="shared" ref="ND30:ND48" si="549">NA30*$AR$49+NB30*$AV$49+NC30*$AZ$49</f>
        <v>-944.17030470914142</v>
      </c>
      <c r="NF30" s="159">
        <v>2</v>
      </c>
      <c r="NG30" s="160">
        <f t="shared" si="461"/>
        <v>-8.5315789473684216</v>
      </c>
      <c r="NH30" s="161">
        <f t="shared" si="462"/>
        <v>-4.709141274238228E-2</v>
      </c>
      <c r="NI30" s="161">
        <f t="shared" si="463"/>
        <v>0.1994459833795014</v>
      </c>
      <c r="NJ30" s="161">
        <f t="shared" si="464"/>
        <v>0.84764542936288101</v>
      </c>
      <c r="NK30" s="26">
        <f t="shared" si="465"/>
        <v>-606.42747922437684</v>
      </c>
      <c r="NM30" s="159">
        <v>2</v>
      </c>
      <c r="NN30" s="160">
        <f t="shared" si="466"/>
        <v>-10.449473684210526</v>
      </c>
      <c r="NO30" s="161">
        <f t="shared" si="467"/>
        <v>-4.7091412742382273E-2</v>
      </c>
      <c r="NP30" s="161">
        <f t="shared" si="468"/>
        <v>0.19944598337950142</v>
      </c>
      <c r="NQ30" s="161">
        <f t="shared" si="469"/>
        <v>0.8476454293628809</v>
      </c>
      <c r="NR30" s="26">
        <f t="shared" si="470"/>
        <v>-493.80831024930751</v>
      </c>
      <c r="NT30" s="159">
        <v>2</v>
      </c>
      <c r="NU30" s="160">
        <f t="shared" si="471"/>
        <v>-12.367368421052632</v>
      </c>
      <c r="NV30" s="161">
        <f t="shared" si="472"/>
        <v>-4.709141274238228E-2</v>
      </c>
      <c r="NW30" s="161">
        <f t="shared" si="473"/>
        <v>0.1994459833795014</v>
      </c>
      <c r="NX30" s="161">
        <f t="shared" si="474"/>
        <v>0.84764542936288079</v>
      </c>
      <c r="NY30" s="26">
        <f t="shared" si="475"/>
        <v>-381.2290304709141</v>
      </c>
      <c r="OA30" s="159">
        <v>2</v>
      </c>
      <c r="OB30" s="160">
        <f t="shared" si="476"/>
        <v>-14.284736842105264</v>
      </c>
      <c r="OC30" s="161">
        <f t="shared" si="477"/>
        <v>-4.7091412742382273E-2</v>
      </c>
      <c r="OD30" s="161">
        <f t="shared" si="478"/>
        <v>0.1994459833795014</v>
      </c>
      <c r="OE30" s="161">
        <f t="shared" si="479"/>
        <v>0.84764542936288101</v>
      </c>
      <c r="OF30" s="26">
        <f t="shared" si="480"/>
        <v>-268.64177285318561</v>
      </c>
      <c r="OH30" s="159">
        <v>2</v>
      </c>
      <c r="OI30" s="160">
        <f t="shared" si="481"/>
        <v>10.449473684210526</v>
      </c>
      <c r="OJ30" s="161">
        <f t="shared" si="482"/>
        <v>-4.7091412742382273E-2</v>
      </c>
      <c r="OK30" s="161">
        <f t="shared" si="483"/>
        <v>0.19944598337950142</v>
      </c>
      <c r="OL30" s="161">
        <f t="shared" si="484"/>
        <v>0.8476454293628809</v>
      </c>
      <c r="OM30" s="26">
        <f t="shared" si="485"/>
        <v>-613.56016620498622</v>
      </c>
      <c r="OO30" s="159">
        <v>2</v>
      </c>
      <c r="OP30" s="160">
        <f t="shared" si="486"/>
        <v>12.367368421052632</v>
      </c>
      <c r="OQ30" s="161">
        <f t="shared" si="487"/>
        <v>-4.709141274238228E-2</v>
      </c>
      <c r="OR30" s="161">
        <f t="shared" si="488"/>
        <v>0.1994459833795014</v>
      </c>
      <c r="OS30" s="161">
        <f t="shared" si="489"/>
        <v>0.84764542936288079</v>
      </c>
      <c r="OT30" s="26">
        <f t="shared" si="490"/>
        <v>-726.14991689750684</v>
      </c>
      <c r="OV30" s="159">
        <v>2</v>
      </c>
      <c r="OW30" s="160">
        <f t="shared" si="491"/>
        <v>14.284736842105264</v>
      </c>
      <c r="OX30" s="161">
        <f t="shared" si="492"/>
        <v>-4.7091412742382273E-2</v>
      </c>
      <c r="OY30" s="161">
        <f t="shared" si="493"/>
        <v>0.1994459833795014</v>
      </c>
      <c r="OZ30" s="161">
        <f t="shared" si="494"/>
        <v>0.84764542936288101</v>
      </c>
      <c r="PA30" s="26">
        <f t="shared" si="495"/>
        <v>-838.70127423822726</v>
      </c>
      <c r="PC30" s="159">
        <v>2</v>
      </c>
      <c r="PD30" s="160">
        <f t="shared" ref="PD30:PD48" si="550">($AP$57/($PC$48-PC29))</f>
        <v>8.5315789473684216</v>
      </c>
      <c r="PE30" s="161">
        <f t="shared" si="496"/>
        <v>-4.709141274238228E-2</v>
      </c>
      <c r="PF30" s="161">
        <f t="shared" si="497"/>
        <v>0.1994459833795014</v>
      </c>
      <c r="PG30" s="161">
        <f t="shared" si="498"/>
        <v>0.84764542936288101</v>
      </c>
      <c r="PH30" s="26">
        <f t="shared" si="499"/>
        <v>-501.02825484764548</v>
      </c>
      <c r="PJ30" s="159">
        <v>2</v>
      </c>
      <c r="PK30" s="160">
        <f t="shared" ref="PK30:PK48" si="551">($AP$58/($PJ$48-PJ29))</f>
        <v>6.6147368421052635</v>
      </c>
      <c r="PL30" s="161">
        <f t="shared" si="500"/>
        <v>-4.7091412742382266E-2</v>
      </c>
      <c r="PM30" s="161">
        <f t="shared" si="501"/>
        <v>0.1994459833795014</v>
      </c>
      <c r="PN30" s="161">
        <f t="shared" si="502"/>
        <v>0.8476454293628809</v>
      </c>
      <c r="PO30" s="26">
        <f t="shared" si="503"/>
        <v>-388.3392797783934</v>
      </c>
      <c r="PQ30" s="159">
        <v>2</v>
      </c>
      <c r="PR30" s="160">
        <f t="shared" si="504"/>
        <v>4.696315789473684</v>
      </c>
      <c r="PS30" s="161">
        <f t="shared" si="505"/>
        <v>-4.7091412742382259E-2</v>
      </c>
      <c r="PT30" s="161">
        <f t="shared" si="506"/>
        <v>0.19944598337950137</v>
      </c>
      <c r="PU30" s="161">
        <f t="shared" si="507"/>
        <v>0.84764542936288079</v>
      </c>
      <c r="PV30" s="26">
        <f t="shared" si="508"/>
        <v>-275.75601108033237</v>
      </c>
      <c r="PX30" s="159">
        <v>2</v>
      </c>
      <c r="PY30" s="160">
        <f t="shared" si="509"/>
        <v>2.7794736842105263</v>
      </c>
      <c r="PZ30" s="161">
        <f t="shared" si="510"/>
        <v>-4.7091412742382266E-2</v>
      </c>
      <c r="QA30" s="161">
        <f t="shared" si="511"/>
        <v>0.19944598337950137</v>
      </c>
      <c r="QB30" s="161">
        <f t="shared" si="512"/>
        <v>0.8476454293628809</v>
      </c>
      <c r="QC30" s="26">
        <f t="shared" si="513"/>
        <v>-163.17074792243767</v>
      </c>
      <c r="QE30" s="159">
        <v>2</v>
      </c>
      <c r="QF30" s="162">
        <v>3</v>
      </c>
      <c r="QG30" s="307"/>
      <c r="QH30" s="16">
        <v>0</v>
      </c>
      <c r="QI30" s="161">
        <f>(($F$13-$Z$25)*($F$13-$AD$25))/(($V$25-$Z$25)*($V$25-$AD$25))</f>
        <v>0</v>
      </c>
      <c r="QJ30" s="161">
        <f>(($F$13-$V$25)*($F$13-$AD$25))/(($Z$25-$V$25)*($Z$25-$AD$25))</f>
        <v>0</v>
      </c>
      <c r="QK30" s="161">
        <f>(($F$13-$V$25)*($F$13-$Z$25))/(($AD$25-$V$25)*($AD$25-$Z$25))</f>
        <v>1</v>
      </c>
      <c r="QL30" s="92">
        <f>QI30*$X$25+QJ30*$AB$25+QK30*$AF$25</f>
        <v>-186.91</v>
      </c>
      <c r="QM30" s="16">
        <f>$V$25</f>
        <v>-548.08000000000004</v>
      </c>
      <c r="QN30" s="16">
        <f>$AF$25</f>
        <v>-186.91</v>
      </c>
      <c r="QO30" s="167">
        <f t="shared" si="257"/>
        <v>0</v>
      </c>
      <c r="QP30" s="34"/>
      <c r="QQ30" s="159">
        <v>2</v>
      </c>
      <c r="QR30" s="162">
        <v>3</v>
      </c>
      <c r="QS30" s="307"/>
      <c r="QT30" s="16">
        <v>0</v>
      </c>
      <c r="QU30" s="161">
        <f>(($F$13-$AT$25)*($F$13-$AX$25))/(($AP$25-$AT$25)*($AP$25-$AX$25))</f>
        <v>0</v>
      </c>
      <c r="QV30" s="161">
        <f>(($F$13-$AP$25)*($F$13-$AX$25))/(($AT$25-$AP$25)*($AT$25-$AX$25))</f>
        <v>0</v>
      </c>
      <c r="QW30" s="161">
        <f>(($F$13-$AP$25)*($F$13-$AT$25))/(($AX$25-$AP$25)*($AX$25-$AT$25))</f>
        <v>1</v>
      </c>
      <c r="QX30" s="92">
        <f>QU30*$AR$25+QV30*$AV$25+QW30*$AZ$25</f>
        <v>-59.44</v>
      </c>
      <c r="QY30" s="16">
        <f>$AP$25</f>
        <v>-236.82</v>
      </c>
      <c r="QZ30" s="16">
        <f>$AZ$25</f>
        <v>-59.44</v>
      </c>
      <c r="RA30" s="167">
        <f t="shared" si="258"/>
        <v>0</v>
      </c>
    </row>
    <row r="31" spans="2:469" ht="15" customHeight="1">
      <c r="B31" s="318">
        <v>5</v>
      </c>
      <c r="C31" s="321" t="s">
        <v>390</v>
      </c>
      <c r="D31" s="321" t="s">
        <v>321</v>
      </c>
      <c r="E31" s="180" t="s">
        <v>322</v>
      </c>
      <c r="F31" s="169"/>
      <c r="G31" s="175" t="s">
        <v>72</v>
      </c>
      <c r="H31" s="176">
        <v>8</v>
      </c>
      <c r="I31" s="177" t="str">
        <f xml:space="preserve"> IF(AND(F31&gt;0,F32&gt;0),1,(IF(AND(F31&lt;0,F32&gt;0),2,(IF(AND(F31&lt;0,F32&lt;0),3,(IF(AND(F31&gt;0,F32&lt;0),4,"-")))))))</f>
        <v>-</v>
      </c>
      <c r="J31" s="178" t="s">
        <v>318</v>
      </c>
      <c r="K31" s="177" t="str">
        <f>IF(OR(ISBLANK(F31),I31="-"),"-",(IF(OR(I31=1,I31=4), (IF(F31&lt;=(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,(IF(F31&g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)))</f>
        <v>-</v>
      </c>
      <c r="L31" s="179" t="str">
        <f>IF(OR(ISBLANK(F31),I31="-"),"-",(IF(OR(I31=1,I31=4), (IF(F31&lt;=(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,(IF(F31&g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)))</f>
        <v>-</v>
      </c>
      <c r="M31" s="315" t="str">
        <f>IF(OR(ISBLANK(F31),ISBLANK(F32),ISBLANK(F33)),"-", (IF(OR(J31="reprovado", K31="reprovado", L31="reprovado",J32="reprovado", K32="reprovado", L32="reprovado",J33="reprovado",K33="reprovado", L33="reprovado"),"reprovado","aprovado")))</f>
        <v>-</v>
      </c>
      <c r="O31" s="159">
        <v>27</v>
      </c>
      <c r="P31" s="164" t="s">
        <v>200</v>
      </c>
      <c r="Q31" s="164" t="s">
        <v>329</v>
      </c>
      <c r="R31" s="12">
        <v>-180</v>
      </c>
      <c r="S31" s="164" t="s">
        <v>299</v>
      </c>
      <c r="T31" s="162">
        <v>0</v>
      </c>
      <c r="U31" s="8" t="s">
        <v>71</v>
      </c>
      <c r="V31" s="101">
        <f>Gooseneck!$M$15</f>
        <v>301.67</v>
      </c>
      <c r="W31" s="111" t="s">
        <v>72</v>
      </c>
      <c r="X31" s="101">
        <v>0</v>
      </c>
      <c r="Y31" s="111" t="s">
        <v>72</v>
      </c>
      <c r="Z31" s="101">
        <f>Gooseneck!$M$58</f>
        <v>150.83500000000001</v>
      </c>
      <c r="AA31" s="111" t="s">
        <v>72</v>
      </c>
      <c r="AB31" s="101">
        <f>Gooseneck!$O$58</f>
        <v>-181.38</v>
      </c>
      <c r="AC31" s="111" t="s">
        <v>72</v>
      </c>
      <c r="AD31" s="101">
        <v>0</v>
      </c>
      <c r="AE31" s="111" t="s">
        <v>72</v>
      </c>
      <c r="AF31" s="101">
        <f>Gooseneck!$O$47</f>
        <v>-289.33</v>
      </c>
      <c r="AG31" s="165" t="s">
        <v>72</v>
      </c>
      <c r="AH31" s="166"/>
      <c r="AI31" s="159">
        <v>27</v>
      </c>
      <c r="AJ31" s="164" t="s">
        <v>200</v>
      </c>
      <c r="AK31" s="164" t="s">
        <v>329</v>
      </c>
      <c r="AL31" s="12">
        <v>-180</v>
      </c>
      <c r="AM31" s="164" t="s">
        <v>299</v>
      </c>
      <c r="AN31" s="162">
        <v>0</v>
      </c>
      <c r="AO31" s="8" t="s">
        <v>71</v>
      </c>
      <c r="AP31" s="101">
        <f>'Conector@5500 psi'!$M$15</f>
        <v>54.65</v>
      </c>
      <c r="AQ31" s="111" t="s">
        <v>72</v>
      </c>
      <c r="AR31" s="101">
        <v>0</v>
      </c>
      <c r="AS31" s="111" t="s">
        <v>72</v>
      </c>
      <c r="AT31" s="101">
        <f>'Conector@5500 psi'!$M$58</f>
        <v>27.324999999999999</v>
      </c>
      <c r="AU31" s="111" t="s">
        <v>72</v>
      </c>
      <c r="AV31" s="101">
        <f>'Conector@5500 psi'!$O$58</f>
        <v>-89.14</v>
      </c>
      <c r="AW31" s="111" t="s">
        <v>72</v>
      </c>
      <c r="AX31" s="101">
        <v>0</v>
      </c>
      <c r="AY31" s="111" t="s">
        <v>72</v>
      </c>
      <c r="AZ31" s="101">
        <f>'Conector@5500 psi'!$O$47</f>
        <v>-178.26</v>
      </c>
      <c r="BA31" s="165" t="s">
        <v>72</v>
      </c>
      <c r="BB31" s="183"/>
      <c r="BC31" s="159">
        <v>3</v>
      </c>
      <c r="BD31" s="160">
        <f t="shared" si="514"/>
        <v>9.1083333333333325</v>
      </c>
      <c r="BE31" s="161">
        <f t="shared" si="272"/>
        <v>-4.9382716049382713E-2</v>
      </c>
      <c r="BF31" s="161">
        <f t="shared" si="273"/>
        <v>0.20987654320987656</v>
      </c>
      <c r="BG31" s="161">
        <f t="shared" si="274"/>
        <v>0.83950617283950624</v>
      </c>
      <c r="BH31" s="26">
        <f t="shared" si="275"/>
        <v>367.91777777777781</v>
      </c>
      <c r="BJ31" s="159">
        <v>3</v>
      </c>
      <c r="BK31" s="160">
        <f t="shared" si="515"/>
        <v>11.132777777777777</v>
      </c>
      <c r="BL31" s="161">
        <f t="shared" si="276"/>
        <v>-4.938271604938272E-2</v>
      </c>
      <c r="BM31" s="161">
        <f t="shared" si="277"/>
        <v>0.20987654320987653</v>
      </c>
      <c r="BN31" s="161">
        <f t="shared" si="278"/>
        <v>0.83950617283950613</v>
      </c>
      <c r="BO31" s="26">
        <f t="shared" si="279"/>
        <v>255.66320987654319</v>
      </c>
      <c r="BQ31" s="159">
        <v>3</v>
      </c>
      <c r="BR31" s="160">
        <f t="shared" si="516"/>
        <v>13.156666666666666</v>
      </c>
      <c r="BS31" s="161">
        <f t="shared" si="280"/>
        <v>-4.9382716049382713E-2</v>
      </c>
      <c r="BT31" s="161">
        <f t="shared" si="281"/>
        <v>0.20987654320987653</v>
      </c>
      <c r="BU31" s="161">
        <f t="shared" si="282"/>
        <v>0.83950617283950613</v>
      </c>
      <c r="BV31" s="26">
        <f t="shared" si="283"/>
        <v>143.40990123456788</v>
      </c>
      <c r="BX31" s="159">
        <v>3</v>
      </c>
      <c r="BY31" s="160">
        <f t="shared" si="517"/>
        <v>7.0844444444444443</v>
      </c>
      <c r="BZ31" s="161">
        <f t="shared" si="284"/>
        <v>-4.9382716049382713E-2</v>
      </c>
      <c r="CA31" s="161">
        <f t="shared" si="285"/>
        <v>0.20987654320987653</v>
      </c>
      <c r="CB31" s="161">
        <f t="shared" si="286"/>
        <v>0.83950617283950613</v>
      </c>
      <c r="CC31" s="26">
        <f t="shared" si="287"/>
        <v>480.17444444444448</v>
      </c>
      <c r="CE31" s="159">
        <v>3</v>
      </c>
      <c r="CF31" s="160">
        <f t="shared" si="518"/>
        <v>5.0605555555555561</v>
      </c>
      <c r="CG31" s="161">
        <f t="shared" si="288"/>
        <v>-4.9382716049382727E-2</v>
      </c>
      <c r="CH31" s="161">
        <f t="shared" si="289"/>
        <v>0.20987654320987656</v>
      </c>
      <c r="CI31" s="161">
        <f t="shared" si="290"/>
        <v>0.83950617283950624</v>
      </c>
      <c r="CJ31" s="26">
        <f t="shared" si="291"/>
        <v>592.41851851851857</v>
      </c>
      <c r="CL31" s="159">
        <v>3</v>
      </c>
      <c r="CM31" s="160">
        <f t="shared" si="519"/>
        <v>3.036111111111111</v>
      </c>
      <c r="CN31" s="161">
        <f t="shared" si="292"/>
        <v>-4.9382716049382706E-2</v>
      </c>
      <c r="CO31" s="161">
        <f t="shared" si="293"/>
        <v>0.20987654320987653</v>
      </c>
      <c r="CP31" s="161">
        <f t="shared" si="294"/>
        <v>0.83950617283950613</v>
      </c>
      <c r="CQ31" s="26">
        <f t="shared" si="295"/>
        <v>704.66888888888889</v>
      </c>
      <c r="CS31" s="159">
        <v>3</v>
      </c>
      <c r="CT31" s="160">
        <f t="shared" si="520"/>
        <v>1.0122222222222221</v>
      </c>
      <c r="CU31" s="161">
        <f t="shared" si="296"/>
        <v>-4.9382716049382713E-2</v>
      </c>
      <c r="CV31" s="161">
        <f t="shared" si="297"/>
        <v>0.20987654320987656</v>
      </c>
      <c r="CW31" s="161">
        <f t="shared" si="298"/>
        <v>0.83950617283950624</v>
      </c>
      <c r="CX31" s="26">
        <f t="shared" si="299"/>
        <v>816.90666666666675</v>
      </c>
      <c r="CZ31" s="159">
        <v>3</v>
      </c>
      <c r="DA31" s="160">
        <f t="shared" si="521"/>
        <v>-5.0605555555555561</v>
      </c>
      <c r="DB31" s="161">
        <f t="shared" si="300"/>
        <v>-4.9382716049382727E-2</v>
      </c>
      <c r="DC31" s="161">
        <f t="shared" si="301"/>
        <v>0.20987654320987656</v>
      </c>
      <c r="DD31" s="161">
        <f t="shared" si="302"/>
        <v>0.83950617283950624</v>
      </c>
      <c r="DE31" s="26">
        <f t="shared" si="303"/>
        <v>280.60493827160496</v>
      </c>
      <c r="DG31" s="159">
        <v>3</v>
      </c>
      <c r="DH31" s="160">
        <f t="shared" si="522"/>
        <v>-3.036111111111111</v>
      </c>
      <c r="DI31" s="161">
        <f t="shared" si="523"/>
        <v>-4.9382716049382706E-2</v>
      </c>
      <c r="DJ31" s="161">
        <f t="shared" si="524"/>
        <v>0.20987654320987653</v>
      </c>
      <c r="DK31" s="161">
        <f t="shared" si="304"/>
        <v>0.83950617283950613</v>
      </c>
      <c r="DL31" s="26">
        <f t="shared" si="525"/>
        <v>168.35246913580244</v>
      </c>
      <c r="DM31" s="34"/>
      <c r="DN31" s="159">
        <v>3</v>
      </c>
      <c r="DO31" s="160">
        <f t="shared" si="526"/>
        <v>-1.0122222222222221</v>
      </c>
      <c r="DP31" s="161">
        <f t="shared" si="305"/>
        <v>-4.9382716049382713E-2</v>
      </c>
      <c r="DQ31" s="161">
        <f t="shared" si="306"/>
        <v>0.20987654320987656</v>
      </c>
      <c r="DR31" s="161">
        <f t="shared" si="307"/>
        <v>0.83950617283950624</v>
      </c>
      <c r="DS31" s="26">
        <f t="shared" si="308"/>
        <v>56.112592592592591</v>
      </c>
      <c r="DT31" s="34"/>
      <c r="DU31" s="159">
        <v>3</v>
      </c>
      <c r="DV31" s="160">
        <f t="shared" si="527"/>
        <v>-7.0844444444444443</v>
      </c>
      <c r="DW31" s="161">
        <f t="shared" si="309"/>
        <v>-4.9382716049382713E-2</v>
      </c>
      <c r="DX31" s="161">
        <f t="shared" si="310"/>
        <v>0.20987654320987653</v>
      </c>
      <c r="DY31" s="161">
        <f t="shared" si="311"/>
        <v>0.83950617283950613</v>
      </c>
      <c r="DZ31" s="26">
        <f t="shared" si="312"/>
        <v>392.86790123456791</v>
      </c>
      <c r="EA31" s="34"/>
      <c r="EB31" s="159">
        <v>3</v>
      </c>
      <c r="EC31" s="160">
        <f t="shared" si="528"/>
        <v>-9.1083333333333325</v>
      </c>
      <c r="ED31" s="161">
        <f t="shared" si="313"/>
        <v>-4.9382716049382713E-2</v>
      </c>
      <c r="EE31" s="161">
        <f t="shared" si="314"/>
        <v>0.20987654320987656</v>
      </c>
      <c r="EF31" s="161">
        <f t="shared" si="315"/>
        <v>0.83950617283950624</v>
      </c>
      <c r="EG31" s="26">
        <f t="shared" si="316"/>
        <v>505.10358024691362</v>
      </c>
      <c r="EH31" s="34"/>
      <c r="EI31" s="159">
        <v>3</v>
      </c>
      <c r="EJ31" s="160">
        <f t="shared" si="529"/>
        <v>-11.132777777777777</v>
      </c>
      <c r="EK31" s="161">
        <f t="shared" si="317"/>
        <v>-4.938271604938272E-2</v>
      </c>
      <c r="EL31" s="161">
        <f t="shared" si="318"/>
        <v>0.20987654320987653</v>
      </c>
      <c r="EM31" s="161">
        <f t="shared" si="319"/>
        <v>0.83950617283950613</v>
      </c>
      <c r="EN31" s="26">
        <f t="shared" si="320"/>
        <v>617.36024691358023</v>
      </c>
      <c r="EP31" s="159">
        <v>3</v>
      </c>
      <c r="EQ31" s="160">
        <f t="shared" si="321"/>
        <v>-13.156666666666666</v>
      </c>
      <c r="ER31" s="161">
        <f t="shared" si="322"/>
        <v>-4.9382716049382713E-2</v>
      </c>
      <c r="ES31" s="161">
        <f t="shared" si="323"/>
        <v>0.20987654320987653</v>
      </c>
      <c r="ET31" s="161">
        <f t="shared" si="324"/>
        <v>0.83950617283950613</v>
      </c>
      <c r="EU31" s="26">
        <f t="shared" si="325"/>
        <v>729.60641975308636</v>
      </c>
      <c r="EW31" s="159">
        <v>3</v>
      </c>
      <c r="EX31" s="160">
        <f t="shared" si="326"/>
        <v>-5.0605555555555561</v>
      </c>
      <c r="EY31" s="161">
        <f t="shared" si="327"/>
        <v>-4.9382716049382727E-2</v>
      </c>
      <c r="EZ31" s="161">
        <f t="shared" si="328"/>
        <v>0.20987654320987656</v>
      </c>
      <c r="FA31" s="161">
        <f t="shared" si="329"/>
        <v>0.83950617283950624</v>
      </c>
      <c r="FB31" s="26">
        <f t="shared" si="330"/>
        <v>-592.39543209876547</v>
      </c>
      <c r="FD31" s="159">
        <v>3</v>
      </c>
      <c r="FE31" s="160">
        <f t="shared" si="331"/>
        <v>-3.036111111111111</v>
      </c>
      <c r="FF31" s="161">
        <f t="shared" si="332"/>
        <v>-4.9382716049382706E-2</v>
      </c>
      <c r="FG31" s="161">
        <f t="shared" si="333"/>
        <v>0.20987654320987653</v>
      </c>
      <c r="FH31" s="161">
        <f t="shared" si="334"/>
        <v>0.83950617283950613</v>
      </c>
      <c r="FI31" s="26">
        <f t="shared" si="335"/>
        <v>-704.63950617283945</v>
      </c>
      <c r="FK31" s="159">
        <v>3</v>
      </c>
      <c r="FL31" s="160">
        <f t="shared" si="336"/>
        <v>-1.0122222222222221</v>
      </c>
      <c r="FM31" s="161">
        <f t="shared" si="337"/>
        <v>-4.9382716049382713E-2</v>
      </c>
      <c r="FN31" s="161">
        <f t="shared" si="338"/>
        <v>0.20987654320987656</v>
      </c>
      <c r="FO31" s="161">
        <f t="shared" si="339"/>
        <v>0.83950617283950624</v>
      </c>
      <c r="FP31" s="26">
        <f t="shared" si="340"/>
        <v>-816.90246913580256</v>
      </c>
      <c r="FR31" s="159">
        <v>3</v>
      </c>
      <c r="FS31" s="160">
        <f t="shared" si="530"/>
        <v>-7.0844444444444443</v>
      </c>
      <c r="FT31" s="161">
        <f t="shared" si="341"/>
        <v>-4.9382716049382713E-2</v>
      </c>
      <c r="FU31" s="161">
        <f t="shared" si="342"/>
        <v>0.20987654320987653</v>
      </c>
      <c r="FV31" s="161">
        <f t="shared" si="343"/>
        <v>0.83950617283950613</v>
      </c>
      <c r="FW31" s="26">
        <f t="shared" si="344"/>
        <v>-480.14296296296294</v>
      </c>
      <c r="FY31" s="159">
        <v>3</v>
      </c>
      <c r="FZ31" s="160">
        <f t="shared" si="531"/>
        <v>-9.1083333333333325</v>
      </c>
      <c r="GA31" s="161">
        <f t="shared" si="532"/>
        <v>-4.9382716049382713E-2</v>
      </c>
      <c r="GB31" s="161">
        <f t="shared" si="533"/>
        <v>0.20987654320987656</v>
      </c>
      <c r="GC31" s="161">
        <f t="shared" si="534"/>
        <v>0.83950617283950624</v>
      </c>
      <c r="GD31" s="26">
        <f t="shared" si="535"/>
        <v>-367.91777777777781</v>
      </c>
      <c r="GF31" s="159">
        <v>3</v>
      </c>
      <c r="GG31" s="160">
        <f t="shared" si="536"/>
        <v>-11.132777777777777</v>
      </c>
      <c r="GH31" s="161">
        <f t="shared" si="345"/>
        <v>-4.938271604938272E-2</v>
      </c>
      <c r="GI31" s="161">
        <f t="shared" si="346"/>
        <v>0.20987654320987653</v>
      </c>
      <c r="GJ31" s="161">
        <f t="shared" si="347"/>
        <v>0.83950617283950613</v>
      </c>
      <c r="GK31" s="26">
        <f t="shared" si="348"/>
        <v>-255.66320987654319</v>
      </c>
      <c r="GM31" s="159">
        <v>3</v>
      </c>
      <c r="GN31" s="160">
        <f t="shared" si="537"/>
        <v>-13.156666666666666</v>
      </c>
      <c r="GO31" s="161">
        <f t="shared" si="349"/>
        <v>-4.9382716049382713E-2</v>
      </c>
      <c r="GP31" s="161">
        <f t="shared" si="350"/>
        <v>0.20987654320987653</v>
      </c>
      <c r="GQ31" s="161">
        <f t="shared" si="351"/>
        <v>0.83950617283950613</v>
      </c>
      <c r="GR31" s="26">
        <f t="shared" si="352"/>
        <v>-143.43802469135801</v>
      </c>
      <c r="GT31" s="159">
        <v>3</v>
      </c>
      <c r="GU31" s="160">
        <f t="shared" si="538"/>
        <v>9.1083333333333325</v>
      </c>
      <c r="GV31" s="161">
        <f t="shared" si="353"/>
        <v>-4.9382716049382713E-2</v>
      </c>
      <c r="GW31" s="161">
        <f t="shared" si="354"/>
        <v>0.20987654320987656</v>
      </c>
      <c r="GX31" s="161">
        <f t="shared" si="355"/>
        <v>0.83950617283950624</v>
      </c>
      <c r="GY31" s="26">
        <f t="shared" si="356"/>
        <v>-505.08888888888885</v>
      </c>
      <c r="HA31" s="159">
        <v>3</v>
      </c>
      <c r="HB31" s="160">
        <f t="shared" si="539"/>
        <v>11.132777777777777</v>
      </c>
      <c r="HC31" s="161">
        <f t="shared" si="357"/>
        <v>-4.938271604938272E-2</v>
      </c>
      <c r="HD31" s="161">
        <f t="shared" si="358"/>
        <v>0.20987654320987653</v>
      </c>
      <c r="HE31" s="161">
        <f t="shared" si="359"/>
        <v>0.83950617283950613</v>
      </c>
      <c r="HF31" s="26">
        <f t="shared" si="360"/>
        <v>-617.33506172839498</v>
      </c>
      <c r="HH31" s="159">
        <v>3</v>
      </c>
      <c r="HI31" s="160">
        <f t="shared" si="361"/>
        <v>13.156666666666666</v>
      </c>
      <c r="HJ31" s="161">
        <f t="shared" si="362"/>
        <v>-4.9382716049382713E-2</v>
      </c>
      <c r="HK31" s="161">
        <f t="shared" si="363"/>
        <v>0.20987654320987653</v>
      </c>
      <c r="HL31" s="161">
        <f t="shared" si="364"/>
        <v>0.83950617283950613</v>
      </c>
      <c r="HM31" s="26">
        <f t="shared" si="365"/>
        <v>-729.60641975308636</v>
      </c>
      <c r="HO31" s="159">
        <v>3</v>
      </c>
      <c r="HP31" s="160">
        <f t="shared" si="540"/>
        <v>7.0844444444444443</v>
      </c>
      <c r="HQ31" s="161">
        <f t="shared" si="366"/>
        <v>-4.9382716049382713E-2</v>
      </c>
      <c r="HR31" s="161">
        <f t="shared" si="367"/>
        <v>0.20987654320987653</v>
      </c>
      <c r="HS31" s="161">
        <f t="shared" si="368"/>
        <v>0.83950617283950613</v>
      </c>
      <c r="HT31" s="26">
        <f t="shared" si="369"/>
        <v>-392.84691358024691</v>
      </c>
      <c r="HV31" s="159">
        <v>3</v>
      </c>
      <c r="HW31" s="160">
        <f t="shared" si="541"/>
        <v>5.0605555555555561</v>
      </c>
      <c r="HX31" s="161">
        <f t="shared" si="370"/>
        <v>-4.9382716049382727E-2</v>
      </c>
      <c r="HY31" s="161">
        <f t="shared" si="371"/>
        <v>0.20987654320987656</v>
      </c>
      <c r="HZ31" s="161">
        <f t="shared" si="372"/>
        <v>0.83950617283950624</v>
      </c>
      <c r="IA31" s="26">
        <f t="shared" si="373"/>
        <v>-280.61333333333334</v>
      </c>
      <c r="IC31" s="159">
        <v>3</v>
      </c>
      <c r="ID31" s="160">
        <f t="shared" si="374"/>
        <v>3.036111111111111</v>
      </c>
      <c r="IE31" s="161">
        <f t="shared" si="375"/>
        <v>-4.9382716049382706E-2</v>
      </c>
      <c r="IF31" s="161">
        <f t="shared" si="376"/>
        <v>0.20987654320987653</v>
      </c>
      <c r="IG31" s="161">
        <f t="shared" si="377"/>
        <v>0.83950617283950613</v>
      </c>
      <c r="IH31" s="26">
        <f t="shared" si="378"/>
        <v>-168.35876543209875</v>
      </c>
      <c r="IJ31" s="159">
        <v>3</v>
      </c>
      <c r="IK31" s="160">
        <f t="shared" si="379"/>
        <v>1.0122222222222221</v>
      </c>
      <c r="IL31" s="161">
        <f t="shared" si="380"/>
        <v>-4.9382716049382713E-2</v>
      </c>
      <c r="IM31" s="161">
        <f t="shared" si="381"/>
        <v>0.20987654320987656</v>
      </c>
      <c r="IN31" s="161">
        <f t="shared" si="382"/>
        <v>0.83950617283950624</v>
      </c>
      <c r="IO31" s="26">
        <f t="shared" si="383"/>
        <v>-56.137777777777778</v>
      </c>
      <c r="IQ31" s="159">
        <v>3</v>
      </c>
      <c r="IR31" s="160">
        <f t="shared" si="384"/>
        <v>11.03</v>
      </c>
      <c r="IS31" s="161">
        <f t="shared" si="385"/>
        <v>-4.938271604938272E-2</v>
      </c>
      <c r="IT31" s="161">
        <f t="shared" si="386"/>
        <v>0.20987654320987656</v>
      </c>
      <c r="IU31" s="161">
        <f t="shared" si="387"/>
        <v>0.83950617283950624</v>
      </c>
      <c r="IV31" s="26">
        <f t="shared" si="388"/>
        <v>498.12938271604946</v>
      </c>
      <c r="IX31" s="159">
        <v>3</v>
      </c>
      <c r="IY31" s="160">
        <f t="shared" si="389"/>
        <v>13.054444444444444</v>
      </c>
      <c r="IZ31" s="161">
        <f t="shared" si="390"/>
        <v>-4.9382716049382713E-2</v>
      </c>
      <c r="JA31" s="161">
        <f t="shared" si="391"/>
        <v>0.20987654320987653</v>
      </c>
      <c r="JB31" s="161">
        <f t="shared" si="392"/>
        <v>0.83950617283950613</v>
      </c>
      <c r="JC31" s="26">
        <f t="shared" si="393"/>
        <v>385.87901234567903</v>
      </c>
      <c r="JE31" s="159">
        <v>3</v>
      </c>
      <c r="JF31" s="160">
        <f t="shared" si="542"/>
        <v>15.078333333333335</v>
      </c>
      <c r="JG31" s="161">
        <f t="shared" si="394"/>
        <v>-4.938271604938272E-2</v>
      </c>
      <c r="JH31" s="161">
        <f t="shared" si="395"/>
        <v>0.20987654320987656</v>
      </c>
      <c r="JI31" s="161">
        <f t="shared" si="396"/>
        <v>0.83950617283950624</v>
      </c>
      <c r="JJ31" s="26">
        <f t="shared" si="397"/>
        <v>273.67271604938276</v>
      </c>
      <c r="JL31" s="159">
        <v>3</v>
      </c>
      <c r="JM31" s="160">
        <f t="shared" si="398"/>
        <v>9.0055555555555546</v>
      </c>
      <c r="JN31" s="161">
        <f t="shared" si="399"/>
        <v>-4.9382716049382713E-2</v>
      </c>
      <c r="JO31" s="161">
        <f t="shared" si="400"/>
        <v>0.2098765432098765</v>
      </c>
      <c r="JP31" s="161">
        <f t="shared" si="401"/>
        <v>0.83950617283950602</v>
      </c>
      <c r="JQ31" s="26">
        <f t="shared" si="402"/>
        <v>610.39234567901224</v>
      </c>
      <c r="JS31" s="159">
        <v>3</v>
      </c>
      <c r="JT31" s="160">
        <f t="shared" si="403"/>
        <v>6.982222222222223</v>
      </c>
      <c r="JU31" s="161">
        <f t="shared" si="404"/>
        <v>-4.938271604938272E-2</v>
      </c>
      <c r="JV31" s="161">
        <f t="shared" si="405"/>
        <v>0.20987654320987656</v>
      </c>
      <c r="JW31" s="161">
        <f t="shared" si="406"/>
        <v>0.83950617283950624</v>
      </c>
      <c r="JX31" s="26">
        <f t="shared" si="407"/>
        <v>722.64691358024697</v>
      </c>
      <c r="JZ31" s="159">
        <v>3</v>
      </c>
      <c r="KA31" s="160">
        <f t="shared" si="543"/>
        <v>4.9572222222222226</v>
      </c>
      <c r="KB31" s="161">
        <f t="shared" si="408"/>
        <v>-4.938271604938272E-2</v>
      </c>
      <c r="KC31" s="161">
        <f t="shared" si="409"/>
        <v>0.20987654320987653</v>
      </c>
      <c r="KD31" s="161">
        <f t="shared" si="410"/>
        <v>0.83950617283950613</v>
      </c>
      <c r="KE31" s="26">
        <f t="shared" si="411"/>
        <v>834.85111111111109</v>
      </c>
      <c r="KG31" s="159">
        <v>3</v>
      </c>
      <c r="KH31" s="160">
        <f t="shared" si="412"/>
        <v>2.9338888888888892</v>
      </c>
      <c r="KI31" s="161">
        <f t="shared" si="413"/>
        <v>-4.9382716049382713E-2</v>
      </c>
      <c r="KJ31" s="161">
        <f t="shared" si="414"/>
        <v>0.20987654320987656</v>
      </c>
      <c r="KK31" s="161">
        <f t="shared" si="415"/>
        <v>0.83950617283950624</v>
      </c>
      <c r="KL31" s="26">
        <f t="shared" si="416"/>
        <v>947.15185185185192</v>
      </c>
      <c r="KN31" s="159">
        <v>3</v>
      </c>
      <c r="KO31" s="160">
        <f t="shared" si="544"/>
        <v>-6.982222222222223</v>
      </c>
      <c r="KP31" s="161">
        <f t="shared" si="417"/>
        <v>-4.938271604938272E-2</v>
      </c>
      <c r="KQ31" s="161">
        <f t="shared" si="418"/>
        <v>0.20987654320987656</v>
      </c>
      <c r="KR31" s="161">
        <f t="shared" si="419"/>
        <v>0.83950617283950624</v>
      </c>
      <c r="KS31" s="26">
        <f t="shared" si="420"/>
        <v>387.14456790123461</v>
      </c>
      <c r="KU31" s="159">
        <v>3</v>
      </c>
      <c r="KV31" s="160">
        <f t="shared" si="545"/>
        <v>-4.9572222222222226</v>
      </c>
      <c r="KW31" s="161">
        <f t="shared" si="421"/>
        <v>-4.938271604938272E-2</v>
      </c>
      <c r="KX31" s="161">
        <f t="shared" si="422"/>
        <v>0.20987654320987653</v>
      </c>
      <c r="KY31" s="161">
        <f t="shared" si="423"/>
        <v>0.83950617283950613</v>
      </c>
      <c r="KZ31" s="26">
        <f t="shared" si="424"/>
        <v>274.89419753086418</v>
      </c>
      <c r="LB31" s="159">
        <v>3</v>
      </c>
      <c r="LC31" s="160">
        <f t="shared" si="425"/>
        <v>-2.9333333333333331</v>
      </c>
      <c r="LD31" s="161">
        <f t="shared" si="426"/>
        <v>-4.9382716049382713E-2</v>
      </c>
      <c r="LE31" s="161">
        <f t="shared" si="427"/>
        <v>0.20987654320987656</v>
      </c>
      <c r="LF31" s="161">
        <f t="shared" si="428"/>
        <v>0.83950617283950624</v>
      </c>
      <c r="LG31" s="26">
        <f t="shared" si="429"/>
        <v>162.69419753086422</v>
      </c>
      <c r="LI31" s="159">
        <v>3</v>
      </c>
      <c r="LJ31" s="160">
        <f t="shared" si="430"/>
        <v>-9.0055555555555546</v>
      </c>
      <c r="LK31" s="161">
        <f t="shared" si="431"/>
        <v>-4.9382716049382713E-2</v>
      </c>
      <c r="LL31" s="161">
        <f t="shared" si="432"/>
        <v>0.2098765432098765</v>
      </c>
      <c r="LM31" s="161">
        <f t="shared" si="433"/>
        <v>0.83950617283950602</v>
      </c>
      <c r="LN31" s="26">
        <f t="shared" si="434"/>
        <v>499.4243209876542</v>
      </c>
      <c r="LP31" s="159">
        <v>3</v>
      </c>
      <c r="LQ31" s="160">
        <f t="shared" si="435"/>
        <v>-11.03</v>
      </c>
      <c r="LR31" s="161">
        <f t="shared" si="436"/>
        <v>-4.938271604938272E-2</v>
      </c>
      <c r="LS31" s="161">
        <f t="shared" si="437"/>
        <v>0.20987654320987656</v>
      </c>
      <c r="LT31" s="161">
        <f t="shared" si="438"/>
        <v>0.83950617283950624</v>
      </c>
      <c r="LU31" s="26">
        <f t="shared" si="439"/>
        <v>611.66419753086416</v>
      </c>
      <c r="LW31" s="159">
        <v>3</v>
      </c>
      <c r="LX31" s="160">
        <f t="shared" si="440"/>
        <v>-13.054444444444444</v>
      </c>
      <c r="LY31" s="161">
        <f t="shared" si="441"/>
        <v>-4.9382716049382713E-2</v>
      </c>
      <c r="LZ31" s="161">
        <f t="shared" si="442"/>
        <v>0.20987654320987653</v>
      </c>
      <c r="MA31" s="161">
        <f t="shared" si="443"/>
        <v>0.83950617283950613</v>
      </c>
      <c r="MB31" s="26">
        <f t="shared" si="444"/>
        <v>723.86839506172839</v>
      </c>
      <c r="MD31" s="159">
        <v>3</v>
      </c>
      <c r="ME31" s="160">
        <f t="shared" si="445"/>
        <v>-15.078333333333335</v>
      </c>
      <c r="MF31" s="161">
        <f t="shared" si="446"/>
        <v>-4.938271604938272E-2</v>
      </c>
      <c r="MG31" s="161">
        <f t="shared" si="447"/>
        <v>0.20987654320987656</v>
      </c>
      <c r="MH31" s="161">
        <f t="shared" si="448"/>
        <v>0.83950617283950624</v>
      </c>
      <c r="MI31" s="26">
        <f t="shared" si="449"/>
        <v>836.15864197530868</v>
      </c>
      <c r="MK31" s="159">
        <v>3</v>
      </c>
      <c r="ML31" s="160">
        <f t="shared" si="450"/>
        <v>-6.982222222222223</v>
      </c>
      <c r="MM31" s="161">
        <f t="shared" si="451"/>
        <v>-4.938271604938272E-2</v>
      </c>
      <c r="MN31" s="161">
        <f t="shared" si="452"/>
        <v>0.20987654320987656</v>
      </c>
      <c r="MO31" s="161">
        <f t="shared" si="453"/>
        <v>0.83950617283950624</v>
      </c>
      <c r="MP31" s="26">
        <f t="shared" si="454"/>
        <v>-722.65530864197535</v>
      </c>
      <c r="MR31" s="159">
        <v>3</v>
      </c>
      <c r="MS31" s="160">
        <f t="shared" si="455"/>
        <v>-4.9572222222222226</v>
      </c>
      <c r="MT31" s="161">
        <f t="shared" si="456"/>
        <v>-4.938271604938272E-2</v>
      </c>
      <c r="MU31" s="161">
        <f t="shared" si="457"/>
        <v>0.20987654320987653</v>
      </c>
      <c r="MV31" s="161">
        <f t="shared" si="458"/>
        <v>0.83950617283950613</v>
      </c>
      <c r="MW31" s="26">
        <f t="shared" si="459"/>
        <v>-834.89728395061718</v>
      </c>
      <c r="MY31" s="159">
        <v>3</v>
      </c>
      <c r="MZ31" s="160">
        <f t="shared" si="460"/>
        <v>-2.9333333333333331</v>
      </c>
      <c r="NA31" s="161">
        <f t="shared" si="546"/>
        <v>-4.9382716049382713E-2</v>
      </c>
      <c r="NB31" s="161">
        <f t="shared" si="547"/>
        <v>0.20987654320987656</v>
      </c>
      <c r="NC31" s="161">
        <f t="shared" si="548"/>
        <v>0.83950617283950624</v>
      </c>
      <c r="ND31" s="26">
        <f t="shared" si="549"/>
        <v>-947.09728395061734</v>
      </c>
      <c r="NF31" s="159">
        <v>3</v>
      </c>
      <c r="NG31" s="160">
        <f t="shared" si="461"/>
        <v>-9.0055555555555546</v>
      </c>
      <c r="NH31" s="161">
        <f t="shared" si="462"/>
        <v>-4.9382716049382713E-2</v>
      </c>
      <c r="NI31" s="161">
        <f t="shared" si="463"/>
        <v>0.2098765432098765</v>
      </c>
      <c r="NJ31" s="161">
        <f t="shared" si="464"/>
        <v>0.83950617283950602</v>
      </c>
      <c r="NK31" s="26">
        <f t="shared" si="465"/>
        <v>-610.39654320987643</v>
      </c>
      <c r="NM31" s="159">
        <v>3</v>
      </c>
      <c r="NN31" s="160">
        <f t="shared" si="466"/>
        <v>-11.03</v>
      </c>
      <c r="NO31" s="161">
        <f t="shared" si="467"/>
        <v>-4.938271604938272E-2</v>
      </c>
      <c r="NP31" s="161">
        <f t="shared" si="468"/>
        <v>0.20987654320987656</v>
      </c>
      <c r="NQ31" s="161">
        <f t="shared" si="469"/>
        <v>0.83950617283950624</v>
      </c>
      <c r="NR31" s="26">
        <f t="shared" si="470"/>
        <v>-498.12518518518527</v>
      </c>
      <c r="NT31" s="159">
        <v>3</v>
      </c>
      <c r="NU31" s="160">
        <f t="shared" si="471"/>
        <v>-13.054444444444444</v>
      </c>
      <c r="NV31" s="161">
        <f t="shared" si="472"/>
        <v>-4.9382716049382713E-2</v>
      </c>
      <c r="NW31" s="161">
        <f t="shared" si="473"/>
        <v>0.20987654320987653</v>
      </c>
      <c r="NX31" s="161">
        <f t="shared" si="474"/>
        <v>0.83950617283950613</v>
      </c>
      <c r="NY31" s="26">
        <f t="shared" si="475"/>
        <v>-385.89370370370364</v>
      </c>
      <c r="OA31" s="159">
        <v>3</v>
      </c>
      <c r="OB31" s="160">
        <f t="shared" si="476"/>
        <v>-15.078333333333335</v>
      </c>
      <c r="OC31" s="161">
        <f t="shared" si="477"/>
        <v>-4.938271604938272E-2</v>
      </c>
      <c r="OD31" s="161">
        <f t="shared" si="478"/>
        <v>0.20987654320987656</v>
      </c>
      <c r="OE31" s="161">
        <f t="shared" si="479"/>
        <v>0.83950617283950624</v>
      </c>
      <c r="OF31" s="26">
        <f t="shared" si="480"/>
        <v>-273.65382716049385</v>
      </c>
      <c r="OH31" s="159">
        <v>3</v>
      </c>
      <c r="OI31" s="160">
        <f t="shared" si="481"/>
        <v>11.03</v>
      </c>
      <c r="OJ31" s="161">
        <f t="shared" si="482"/>
        <v>-4.938271604938272E-2</v>
      </c>
      <c r="OK31" s="161">
        <f t="shared" si="483"/>
        <v>0.20987654320987656</v>
      </c>
      <c r="OL31" s="161">
        <f t="shared" si="484"/>
        <v>0.83950617283950624</v>
      </c>
      <c r="OM31" s="26">
        <f t="shared" si="485"/>
        <v>-611.66629629629631</v>
      </c>
      <c r="OO31" s="159">
        <v>3</v>
      </c>
      <c r="OP31" s="160">
        <f t="shared" si="486"/>
        <v>13.054444444444444</v>
      </c>
      <c r="OQ31" s="161">
        <f t="shared" si="487"/>
        <v>-4.9382716049382713E-2</v>
      </c>
      <c r="OR31" s="161">
        <f t="shared" si="488"/>
        <v>0.20987654320987653</v>
      </c>
      <c r="OS31" s="161">
        <f t="shared" si="489"/>
        <v>0.83950617283950613</v>
      </c>
      <c r="OT31" s="26">
        <f t="shared" si="490"/>
        <v>-723.90827160493814</v>
      </c>
      <c r="OV31" s="159">
        <v>3</v>
      </c>
      <c r="OW31" s="160">
        <f t="shared" si="491"/>
        <v>15.078333333333335</v>
      </c>
      <c r="OX31" s="161">
        <f t="shared" si="492"/>
        <v>-4.938271604938272E-2</v>
      </c>
      <c r="OY31" s="161">
        <f t="shared" si="493"/>
        <v>0.20987654320987656</v>
      </c>
      <c r="OZ31" s="161">
        <f t="shared" si="494"/>
        <v>0.83950617283950624</v>
      </c>
      <c r="PA31" s="26">
        <f t="shared" si="495"/>
        <v>-836.11246913580248</v>
      </c>
      <c r="PC31" s="159">
        <v>3</v>
      </c>
      <c r="PD31" s="160">
        <f t="shared" si="550"/>
        <v>9.0055555555555546</v>
      </c>
      <c r="PE31" s="161">
        <f t="shared" si="496"/>
        <v>-4.9382716049382713E-2</v>
      </c>
      <c r="PF31" s="161">
        <f t="shared" si="497"/>
        <v>0.2098765432098765</v>
      </c>
      <c r="PG31" s="161">
        <f t="shared" si="498"/>
        <v>0.83950617283950602</v>
      </c>
      <c r="PH31" s="26">
        <f t="shared" si="499"/>
        <v>-499.48518518518506</v>
      </c>
      <c r="PJ31" s="159">
        <v>3</v>
      </c>
      <c r="PK31" s="160">
        <f t="shared" si="551"/>
        <v>6.982222222222223</v>
      </c>
      <c r="PL31" s="161">
        <f t="shared" si="500"/>
        <v>-4.938271604938272E-2</v>
      </c>
      <c r="PM31" s="161">
        <f t="shared" si="501"/>
        <v>0.20987654320987656</v>
      </c>
      <c r="PN31" s="161">
        <f t="shared" si="502"/>
        <v>0.83950617283950624</v>
      </c>
      <c r="PO31" s="26">
        <f t="shared" si="503"/>
        <v>-387.14037037037042</v>
      </c>
      <c r="PQ31" s="159">
        <v>3</v>
      </c>
      <c r="PR31" s="160">
        <f t="shared" si="504"/>
        <v>4.9572222222222226</v>
      </c>
      <c r="PS31" s="161">
        <f t="shared" si="505"/>
        <v>-4.938271604938272E-2</v>
      </c>
      <c r="PT31" s="161">
        <f t="shared" si="506"/>
        <v>0.20987654320987653</v>
      </c>
      <c r="PU31" s="161">
        <f t="shared" si="507"/>
        <v>0.83950617283950613</v>
      </c>
      <c r="PV31" s="26">
        <f t="shared" si="508"/>
        <v>-274.90469135802465</v>
      </c>
      <c r="PX31" s="159">
        <v>3</v>
      </c>
      <c r="PY31" s="160">
        <f t="shared" si="509"/>
        <v>2.9338888888888892</v>
      </c>
      <c r="PZ31" s="161">
        <f t="shared" si="510"/>
        <v>-4.9382716049382713E-2</v>
      </c>
      <c r="QA31" s="161">
        <f t="shared" si="511"/>
        <v>0.20987654320987656</v>
      </c>
      <c r="QB31" s="161">
        <f t="shared" si="512"/>
        <v>0.83950617283950624</v>
      </c>
      <c r="QC31" s="26">
        <f t="shared" si="513"/>
        <v>-162.66691358024693</v>
      </c>
      <c r="QE31" s="184">
        <v>2</v>
      </c>
      <c r="QF31" s="185">
        <v>4</v>
      </c>
      <c r="QG31" s="308"/>
      <c r="QH31" s="186">
        <v>0</v>
      </c>
      <c r="QI31" s="187">
        <f>(($F$13-$Z$32)*($F$13-$AD$32))/(($V$32-$Z$32)*($V$32-$AD$32))</f>
        <v>0</v>
      </c>
      <c r="QJ31" s="187">
        <f>(($F$13-$V$32)*($F$13-$AD$32))/(($Z$32-$V$32)*($Z$32-$AD$32))</f>
        <v>0</v>
      </c>
      <c r="QK31" s="187">
        <f>(($F$13-$V$32)*($F$13-$Z$32))/(($AD$32-$V$32)*($AD$32-$Z$32))</f>
        <v>1</v>
      </c>
      <c r="QL31" s="97">
        <f>QI31*$X$31+QJ31*$AB$31+QK31*$AF$32</f>
        <v>-186.91</v>
      </c>
      <c r="QM31" s="186">
        <f>$V$32</f>
        <v>249</v>
      </c>
      <c r="QN31" s="186">
        <f>$AF$32</f>
        <v>-186.91</v>
      </c>
      <c r="QO31" s="188">
        <f t="shared" si="257"/>
        <v>0</v>
      </c>
      <c r="QP31" s="34"/>
      <c r="QQ31" s="184">
        <v>2</v>
      </c>
      <c r="QR31" s="185">
        <v>4</v>
      </c>
      <c r="QS31" s="308"/>
      <c r="QT31" s="186">
        <v>0</v>
      </c>
      <c r="QU31" s="187">
        <f>(($F$13-$AT$32)*($F$13-$AX$32))/(($AP$32-$AT$32)*($AP$32-$AX$32))</f>
        <v>0</v>
      </c>
      <c r="QV31" s="187">
        <f>(($F$13-$AP$32)*($F$13-$AX$32))/(($AT$32-$AP$32)*($AT$32-$AX$32))</f>
        <v>0</v>
      </c>
      <c r="QW31" s="187">
        <f>(($F$13-$AP$32)*($F$13-$AT$32))/(($AX$32-$AP$32)*($AX$32-$AT$32))</f>
        <v>1</v>
      </c>
      <c r="QX31" s="97">
        <f>QU31*$AR$31+QV31*$AV$31+QW31*$AZ$32</f>
        <v>-59.44</v>
      </c>
      <c r="QY31" s="186">
        <f>$AP$32</f>
        <v>18.22</v>
      </c>
      <c r="QZ31" s="186">
        <f>$AZ$32</f>
        <v>-59.44</v>
      </c>
      <c r="RA31" s="188">
        <f t="shared" si="258"/>
        <v>0</v>
      </c>
    </row>
    <row r="32" spans="2:469" ht="15" customHeight="1">
      <c r="B32" s="319"/>
      <c r="C32" s="321"/>
      <c r="D32" s="321"/>
      <c r="E32" s="3" t="s">
        <v>323</v>
      </c>
      <c r="F32" s="169"/>
      <c r="G32" s="175" t="s">
        <v>72</v>
      </c>
      <c r="H32" s="176">
        <v>8</v>
      </c>
      <c r="I32" s="177" t="str">
        <f>I31</f>
        <v>-</v>
      </c>
      <c r="J32" s="178" t="s">
        <v>318</v>
      </c>
      <c r="K32" s="179" t="str">
        <f>IF(ISBLANK(F32),"-",(IF((IF(I31=1,((IF(F33=30,$RA$172,IF(F33=60,$RA$176,IF(F33=90,$RA$180,IF(F33=-30,$RA$184,IF(F33=-60,$RA$188,IF(F33=-90,$RA$192,IF(F33=0,$RA$196,(IF(AND(F33&gt;60,F33&lt;90),MAX($RA$176,$RA$180),IF(AND(F33&gt;30,F33&lt;60),MAX($RA$172,$RA$176),IF(AND(F33&gt;0,F33&lt;30),MAX($RA$196,$RA$172),IF(AND(F33&gt;-30,F33&lt;0),MAX($RA$184,$RA$196),IF(AND(F33&gt;-60,F33&lt;-30),MAX($RA$188,$RA$184),IF(AND(F33&gt;-90,F33&lt;-60),MAX($RA$192,$RA$188),"-")))))))))))))))),IF(I31=2,((IF(F33=30,$RA$173,IF(F33=60,$RA$177,IF(F33=90,$RA$181,IF(F33=-30,$RA$185,IF(F33=-60,$RA$189,IF(F33=-90,$RA$193,IF(F33=0,$RA$197,(IF(AND(F33&gt;60,F33&lt;90),MAX($RA$177,$RA$181),IF(AND(F33&gt;30,F33&lt;60),MAX($RA$173,$RA$177),IF(AND(F33&gt;0,F33&lt;30),MAX($RA$197,$RA$173),IF(AND(F33&gt;-30,F33&lt;0),MAX($RA$185,$RA$197),IF(AND(F33&gt;-60,F33&lt;-30),MAX($RA$189,$RA$185),IF(AND(F33&gt;-90,F33&lt;-60),MAX($RA$193,$RA$189),"-")))))))))))))))),IF(I31=3,((IF(F33=30,$RA$174,IF(F33=60,$RA$178,IF(F33=90,$RA$182,IF(F33=-30,$RA$186,IF(F33=-60,$RA$190,IF(F33=-90,$RA$194,IF(F33=0,$RA$198,(IF(AND(F33&gt;60,F33&lt;90),MAX($RA$178,$RA$182),IF(AND(F33&gt;30,F33&lt;60),MAX($RA$174,$RA$178),IF(AND(F33&gt;0,F33&lt;30),MAX($RA$198,$RA$174),IF(AND(F33&gt;-30,F33&lt;0),MAX($RA$186,$RA$198),IF(AND(F33&gt;-60,F33&lt;-30),MAX($RA$190,$RA$186),IF(AND(F33&gt;-90,F33&lt;-60),MAX($RA$194,$RA$190),"-")))))))))))))))),IF(I31=4,((IF(F33=30,$RA$175,IF(F33=60,$RA$179,IF(F33=90,$RA$183,IF(F33=-30,$RA$187,IF(F33=-60,$RA$191,IF(F33=-90,$RA$195,IF(F33=0,$RA$199,(IF(AND(F33&gt;60,F33&lt;90),MAX($RA$179,$RA$183),IF(AND(F33&gt;30,F33&lt;60),MAX($RA$175,$RA$179),IF(AND(F33&gt;0,F33&lt;30),MAX($RA$199,$RA$175),IF(AND(F33&gt;-30,F33&lt;0),MAX($RA$187,$RA$199),IF(AND(F33&gt;-60,F33&lt;-30),MAX($RA$191,$RA$187),IF(AND(F33&gt;-90,F33&lt;-60),MAX($RA$195,$RA$191),"-")))))))))))))))),"-")))))&lt;=1,"aprovado","reprovado")))</f>
        <v>-</v>
      </c>
      <c r="L32" s="179" t="str">
        <f>IF(ISBLANK(F32),"-",(IF((IF(I31=1,((IF(F33=30,$QO$172,IF(F33=60,$QO$176,IF(F33=90,$QO$180,IF(F33=-30,$QO$184,IF(F33=-60,$QO$188,IF(F33=-90,$QO$192,IF(F33=0,$QO$196,(IF(AND(F33&gt;60,F33&lt;90),MAX($QO$176,$QO$180),IF(AND(F33&gt;30,F33&lt;60),MAX($QO$172,$QO$176),IF(AND(F33&gt;0,F33&lt;30),MAX($QO$196,$QO$172),IF(AND(F33&gt;-30,F33&lt;0),MAX($QO$184,$QO$196),IF(AND(F33&gt;-60,F33&lt;-30),MAX($QO$188,$QO$184),IF(AND(F33&gt;-90,F33&lt;-60),MAX($QO$192,$QO$188),"-")))))))))))))))),IF(I31=2,((IF(F33=30,$QO$173,IF(F33=60,$QO$177,IF(F33=90,$QO$181,IF(F33=-30,$QO$185,IF(F33=-60,$QO$189,IF(F33=-90,$QO$193,IF(F33=0,$QO$197,(IF(AND(F33&gt;60,F33&lt;90),MAX($QO$177,$QO$181),IF(AND(F33&gt;30,F33&lt;60),MAX($QO$173,$QO$177),IF(AND(F33&gt;0,F33&lt;30),MAX($QO$197,$QO$173),IF(AND(F33&gt;-30,F33&lt;0),MAX($QO$185,$QO$197),IF(AND(F33&gt;-60,F33&lt;-30),MAX($QO$189,$QO$185),IF(AND(F33&gt;-90,F33&lt;-60),MAX($QO$193,$QO$189),"-")))))))))))))))),IF(I31=3,((IF(F33=30,$QO$174,IF(F33=60,$QO$178,IF(F33=90,$QO$182,IF(F33=-30,$QO$186,IF(F33=-60,$QO$190,IF(F33=-90,$QO$194,IF(F33=0,$QO$198,(IF(AND(F33&gt;60,F33&lt;90),MAX($QO$178,$QO$182),IF(AND(F33&gt;30,F33&lt;60),MAX($QO$174,$QO$178),IF(AND(F33&gt;0,F33&lt;30),MAX($QO$198,$QO$174),IF(AND(F33&gt;-30,F33&lt;0),MAX($QO$186,$QO$198),IF(AND(F33&gt;-60,F33&lt;-30),MAX($QO$190,$QO$186),IF(AND(F33&gt;-90,F33&lt;-60),MAX($QO$194,$QO$190),"-")))))))))))))))),IF(I31=4,((IF(F33=30,$QO$175,IF(F33=60,$QO$179,IF(F33=90,$QO$183,IF(F33=-30,$QO$187,IF(F33=-60,$QO$191,IF(F33=-90,$QO$195,IF(F33=0,$QO$199,(IF(AND(F33&gt;60,F33&lt;90),MAX($QO$179,$QO$183),IF(AND(F33&gt;30,F33&lt;60),MAX($QO$175,$QO$179),IF(AND(F33&gt;0,F33&lt;30),MAX($QO$199,$QO$175),IF(AND(F33&gt;-30,F33&lt;0),MAX($QO$187,$QO$199),IF(AND(F33&gt;-60,F33&lt;-30),MAX($QO$191,$QO$187),IF(AND(F33&gt;-90,F33&lt;-60),MAX($QO$195,$QO$191),"-")))))))))))))))),"-")))))&lt;=1,"aprovado","reprovado")))</f>
        <v>-</v>
      </c>
      <c r="M32" s="316"/>
      <c r="O32" s="184">
        <v>28</v>
      </c>
      <c r="P32" s="189" t="s">
        <v>202</v>
      </c>
      <c r="Q32" s="189" t="s">
        <v>329</v>
      </c>
      <c r="R32" s="13">
        <v>0</v>
      </c>
      <c r="S32" s="189" t="s">
        <v>299</v>
      </c>
      <c r="T32" s="185">
        <v>0</v>
      </c>
      <c r="U32" s="10" t="s">
        <v>71</v>
      </c>
      <c r="V32" s="131">
        <f>Gooseneck!$M$16</f>
        <v>249</v>
      </c>
      <c r="W32" s="112" t="s">
        <v>72</v>
      </c>
      <c r="X32" s="131">
        <v>0</v>
      </c>
      <c r="Y32" s="112" t="s">
        <v>72</v>
      </c>
      <c r="Z32" s="131">
        <f>Gooseneck!$M$59</f>
        <v>124.5</v>
      </c>
      <c r="AA32" s="112" t="s">
        <v>72</v>
      </c>
      <c r="AB32" s="131">
        <f>Gooseneck!$O$59</f>
        <v>-131.38</v>
      </c>
      <c r="AC32" s="112" t="s">
        <v>72</v>
      </c>
      <c r="AD32" s="131">
        <v>0</v>
      </c>
      <c r="AE32" s="112" t="s">
        <v>72</v>
      </c>
      <c r="AF32" s="131">
        <f>Gooseneck!$O$48</f>
        <v>-186.91</v>
      </c>
      <c r="AG32" s="190" t="s">
        <v>72</v>
      </c>
      <c r="AH32" s="166"/>
      <c r="AI32" s="184">
        <v>28</v>
      </c>
      <c r="AJ32" s="189" t="s">
        <v>202</v>
      </c>
      <c r="AK32" s="189" t="s">
        <v>329</v>
      </c>
      <c r="AL32" s="12">
        <v>0</v>
      </c>
      <c r="AM32" s="189" t="s">
        <v>299</v>
      </c>
      <c r="AN32" s="185">
        <v>0</v>
      </c>
      <c r="AO32" s="10" t="s">
        <v>71</v>
      </c>
      <c r="AP32" s="131">
        <f>'Conector@5500 psi'!$M$16</f>
        <v>18.22</v>
      </c>
      <c r="AQ32" s="112" t="s">
        <v>72</v>
      </c>
      <c r="AR32" s="131">
        <v>0</v>
      </c>
      <c r="AS32" s="112" t="s">
        <v>72</v>
      </c>
      <c r="AT32" s="131">
        <f>'Conector@5500 psi'!$M$59</f>
        <v>9.11</v>
      </c>
      <c r="AU32" s="112" t="s">
        <v>72</v>
      </c>
      <c r="AV32" s="131">
        <f>'Conector@5500 psi'!$O$59</f>
        <v>-29.72</v>
      </c>
      <c r="AW32" s="112" t="s">
        <v>72</v>
      </c>
      <c r="AX32" s="131">
        <v>0</v>
      </c>
      <c r="AY32" s="112" t="s">
        <v>72</v>
      </c>
      <c r="AZ32" s="131">
        <f>'Conector@5500 psi'!$O$48</f>
        <v>-59.44</v>
      </c>
      <c r="BA32" s="190" t="s">
        <v>72</v>
      </c>
      <c r="BB32" s="183"/>
      <c r="BC32" s="159">
        <v>4</v>
      </c>
      <c r="BD32" s="160">
        <f t="shared" si="514"/>
        <v>9.6441176470588221</v>
      </c>
      <c r="BE32" s="161">
        <f t="shared" si="272"/>
        <v>-5.1903114186851201E-2</v>
      </c>
      <c r="BF32" s="161">
        <f t="shared" si="273"/>
        <v>0.22145328719723179</v>
      </c>
      <c r="BG32" s="161">
        <f t="shared" si="274"/>
        <v>0.83044982698961922</v>
      </c>
      <c r="BH32" s="26">
        <f t="shared" si="275"/>
        <v>371.76249134948091</v>
      </c>
      <c r="BJ32" s="159">
        <v>4</v>
      </c>
      <c r="BK32" s="160">
        <f t="shared" si="515"/>
        <v>11.787647058823529</v>
      </c>
      <c r="BL32" s="161">
        <f t="shared" si="276"/>
        <v>-5.1903114186851222E-2</v>
      </c>
      <c r="BM32" s="161">
        <f t="shared" si="277"/>
        <v>0.22145328719723187</v>
      </c>
      <c r="BN32" s="161">
        <f t="shared" si="278"/>
        <v>0.83044982698961956</v>
      </c>
      <c r="BO32" s="26">
        <f t="shared" si="279"/>
        <v>259.89647058823533</v>
      </c>
      <c r="BQ32" s="159">
        <v>4</v>
      </c>
      <c r="BR32" s="160">
        <f t="shared" si="516"/>
        <v>13.930588235294117</v>
      </c>
      <c r="BS32" s="161">
        <f t="shared" si="280"/>
        <v>-5.1903114186851208E-2</v>
      </c>
      <c r="BT32" s="161">
        <f t="shared" si="281"/>
        <v>0.22145328719723184</v>
      </c>
      <c r="BU32" s="161">
        <f t="shared" si="282"/>
        <v>0.83044982698961933</v>
      </c>
      <c r="BV32" s="26">
        <f t="shared" si="283"/>
        <v>148.03122491349481</v>
      </c>
      <c r="BX32" s="159">
        <v>4</v>
      </c>
      <c r="BY32" s="160">
        <f t="shared" si="517"/>
        <v>7.5011764705882351</v>
      </c>
      <c r="BZ32" s="161">
        <f t="shared" si="284"/>
        <v>-5.1903114186851208E-2</v>
      </c>
      <c r="CA32" s="161">
        <f t="shared" si="285"/>
        <v>0.22145328719723181</v>
      </c>
      <c r="CB32" s="161">
        <f t="shared" si="286"/>
        <v>0.83044982698961933</v>
      </c>
      <c r="CC32" s="26">
        <f t="shared" si="287"/>
        <v>483.63072664359862</v>
      </c>
      <c r="CE32" s="159">
        <v>4</v>
      </c>
      <c r="CF32" s="160">
        <f t="shared" si="518"/>
        <v>5.3582352941176472</v>
      </c>
      <c r="CG32" s="161">
        <f t="shared" si="288"/>
        <v>-5.1903114186851215E-2</v>
      </c>
      <c r="CH32" s="161">
        <f t="shared" si="289"/>
        <v>0.22145328719723184</v>
      </c>
      <c r="CI32" s="161">
        <f t="shared" si="290"/>
        <v>0.83044982698961944</v>
      </c>
      <c r="CJ32" s="26">
        <f t="shared" si="291"/>
        <v>595.48678200692052</v>
      </c>
      <c r="CL32" s="159">
        <v>4</v>
      </c>
      <c r="CM32" s="160">
        <f t="shared" si="519"/>
        <v>3.2147058823529413</v>
      </c>
      <c r="CN32" s="161">
        <f t="shared" si="292"/>
        <v>-5.1903114186851215E-2</v>
      </c>
      <c r="CO32" s="161">
        <f t="shared" si="293"/>
        <v>0.22145328719723187</v>
      </c>
      <c r="CP32" s="161">
        <f t="shared" si="294"/>
        <v>0.83044982698961944</v>
      </c>
      <c r="CQ32" s="26">
        <f t="shared" si="295"/>
        <v>707.34837370242212</v>
      </c>
      <c r="CS32" s="159">
        <v>4</v>
      </c>
      <c r="CT32" s="160">
        <f t="shared" si="520"/>
        <v>1.071764705882353</v>
      </c>
      <c r="CU32" s="161">
        <f t="shared" si="296"/>
        <v>-5.1903114186851215E-2</v>
      </c>
      <c r="CV32" s="161">
        <f t="shared" si="297"/>
        <v>0.22145328719723187</v>
      </c>
      <c r="CW32" s="161">
        <f t="shared" si="298"/>
        <v>0.83044982698961944</v>
      </c>
      <c r="CX32" s="26">
        <f t="shared" si="299"/>
        <v>819.19778546712803</v>
      </c>
      <c r="CZ32" s="159">
        <v>4</v>
      </c>
      <c r="DA32" s="160">
        <f t="shared" si="521"/>
        <v>-5.3582352941176472</v>
      </c>
      <c r="DB32" s="161">
        <f t="shared" si="300"/>
        <v>-5.1903114186851215E-2</v>
      </c>
      <c r="DC32" s="161">
        <f t="shared" si="301"/>
        <v>0.22145328719723184</v>
      </c>
      <c r="DD32" s="161">
        <f t="shared" si="302"/>
        <v>0.83044982698961944</v>
      </c>
      <c r="DE32" s="26">
        <f t="shared" si="303"/>
        <v>279.63349480968861</v>
      </c>
      <c r="DG32" s="159">
        <v>4</v>
      </c>
      <c r="DH32" s="160">
        <f t="shared" si="522"/>
        <v>-3.2147058823529413</v>
      </c>
      <c r="DI32" s="161">
        <f t="shared" si="523"/>
        <v>-5.1903114186851215E-2</v>
      </c>
      <c r="DJ32" s="161">
        <f t="shared" si="524"/>
        <v>0.22145328719723187</v>
      </c>
      <c r="DK32" s="161">
        <f t="shared" si="304"/>
        <v>0.83044982698961944</v>
      </c>
      <c r="DL32" s="26">
        <f t="shared" si="525"/>
        <v>167.76968858131491</v>
      </c>
      <c r="DM32" s="34"/>
      <c r="DN32" s="159">
        <v>4</v>
      </c>
      <c r="DO32" s="160">
        <f t="shared" si="526"/>
        <v>-1.071764705882353</v>
      </c>
      <c r="DP32" s="161">
        <f t="shared" si="305"/>
        <v>-5.1903114186851215E-2</v>
      </c>
      <c r="DQ32" s="161">
        <f t="shared" si="306"/>
        <v>0.22145328719723187</v>
      </c>
      <c r="DR32" s="161">
        <f t="shared" si="307"/>
        <v>0.83044982698961944</v>
      </c>
      <c r="DS32" s="26">
        <f t="shared" si="308"/>
        <v>55.918615916955019</v>
      </c>
      <c r="DT32" s="34"/>
      <c r="DU32" s="159">
        <v>4</v>
      </c>
      <c r="DV32" s="160">
        <f t="shared" si="527"/>
        <v>-7.5011764705882351</v>
      </c>
      <c r="DW32" s="161">
        <f t="shared" si="309"/>
        <v>-5.1903114186851208E-2</v>
      </c>
      <c r="DX32" s="161">
        <f t="shared" si="310"/>
        <v>0.22145328719723181</v>
      </c>
      <c r="DY32" s="161">
        <f t="shared" si="311"/>
        <v>0.83044982698961933</v>
      </c>
      <c r="DZ32" s="26">
        <f t="shared" si="312"/>
        <v>391.50837370242215</v>
      </c>
      <c r="EA32" s="34"/>
      <c r="EB32" s="159">
        <v>4</v>
      </c>
      <c r="EC32" s="160">
        <f t="shared" si="528"/>
        <v>-9.6441176470588221</v>
      </c>
      <c r="ED32" s="161">
        <f t="shared" si="313"/>
        <v>-5.1903114186851201E-2</v>
      </c>
      <c r="EE32" s="161">
        <f t="shared" si="314"/>
        <v>0.22145328719723179</v>
      </c>
      <c r="EF32" s="161">
        <f t="shared" si="315"/>
        <v>0.83044982698961922</v>
      </c>
      <c r="EG32" s="26">
        <f t="shared" si="316"/>
        <v>503.35557093425604</v>
      </c>
      <c r="EH32" s="34"/>
      <c r="EI32" s="159">
        <v>4</v>
      </c>
      <c r="EJ32" s="160">
        <f t="shared" si="529"/>
        <v>-11.787647058823529</v>
      </c>
      <c r="EK32" s="161">
        <f t="shared" si="317"/>
        <v>-5.1903114186851222E-2</v>
      </c>
      <c r="EL32" s="161">
        <f t="shared" si="318"/>
        <v>0.22145328719723187</v>
      </c>
      <c r="EM32" s="161">
        <f t="shared" si="319"/>
        <v>0.83044982698961956</v>
      </c>
      <c r="EN32" s="26">
        <f t="shared" si="320"/>
        <v>615.22380622837386</v>
      </c>
      <c r="EP32" s="159">
        <v>4</v>
      </c>
      <c r="EQ32" s="160">
        <f t="shared" si="321"/>
        <v>-13.930588235294117</v>
      </c>
      <c r="ER32" s="161">
        <f t="shared" si="322"/>
        <v>-5.1903114186851208E-2</v>
      </c>
      <c r="ES32" s="161">
        <f t="shared" si="323"/>
        <v>0.22145328719723184</v>
      </c>
      <c r="ET32" s="161">
        <f t="shared" si="324"/>
        <v>0.83044982698961933</v>
      </c>
      <c r="EU32" s="26">
        <f t="shared" si="325"/>
        <v>727.08207612456749</v>
      </c>
      <c r="EW32" s="159">
        <v>4</v>
      </c>
      <c r="EX32" s="160">
        <f t="shared" si="326"/>
        <v>-5.3582352941176472</v>
      </c>
      <c r="EY32" s="161">
        <f t="shared" si="327"/>
        <v>-5.1903114186851215E-2</v>
      </c>
      <c r="EZ32" s="161">
        <f t="shared" si="328"/>
        <v>0.22145328719723184</v>
      </c>
      <c r="FA32" s="161">
        <f t="shared" si="329"/>
        <v>0.83044982698961944</v>
      </c>
      <c r="FB32" s="26">
        <f t="shared" si="330"/>
        <v>-595.46352941176474</v>
      </c>
      <c r="FD32" s="159">
        <v>4</v>
      </c>
      <c r="FE32" s="160">
        <f t="shared" si="331"/>
        <v>-3.2147058823529413</v>
      </c>
      <c r="FF32" s="161">
        <f t="shared" si="332"/>
        <v>-5.1903114186851215E-2</v>
      </c>
      <c r="FG32" s="161">
        <f t="shared" si="333"/>
        <v>0.22145328719723187</v>
      </c>
      <c r="FH32" s="161">
        <f t="shared" si="334"/>
        <v>0.83044982698961944</v>
      </c>
      <c r="FI32" s="26">
        <f t="shared" si="335"/>
        <v>-707.31903114186855</v>
      </c>
      <c r="FK32" s="159">
        <v>4</v>
      </c>
      <c r="FL32" s="160">
        <f t="shared" si="336"/>
        <v>-1.071764705882353</v>
      </c>
      <c r="FM32" s="161">
        <f t="shared" si="337"/>
        <v>-5.1903114186851215E-2</v>
      </c>
      <c r="FN32" s="161">
        <f t="shared" si="338"/>
        <v>0.22145328719723187</v>
      </c>
      <c r="FO32" s="161">
        <f t="shared" si="339"/>
        <v>0.83044982698961944</v>
      </c>
      <c r="FP32" s="26">
        <f t="shared" si="340"/>
        <v>-819.19335640138411</v>
      </c>
      <c r="FR32" s="159">
        <v>4</v>
      </c>
      <c r="FS32" s="160">
        <f t="shared" si="530"/>
        <v>-7.5011764705882351</v>
      </c>
      <c r="FT32" s="161">
        <f t="shared" si="341"/>
        <v>-5.1903114186851208E-2</v>
      </c>
      <c r="FU32" s="161">
        <f t="shared" si="342"/>
        <v>0.22145328719723181</v>
      </c>
      <c r="FV32" s="161">
        <f t="shared" si="343"/>
        <v>0.83044982698961933</v>
      </c>
      <c r="FW32" s="26">
        <f t="shared" si="344"/>
        <v>-483.59916955017297</v>
      </c>
      <c r="FY32" s="159">
        <v>4</v>
      </c>
      <c r="FZ32" s="160">
        <f t="shared" si="531"/>
        <v>-9.6441176470588221</v>
      </c>
      <c r="GA32" s="161">
        <f t="shared" si="532"/>
        <v>-5.1903114186851201E-2</v>
      </c>
      <c r="GB32" s="161">
        <f t="shared" si="533"/>
        <v>0.22145328719723179</v>
      </c>
      <c r="GC32" s="161">
        <f t="shared" si="534"/>
        <v>0.83044982698961922</v>
      </c>
      <c r="GD32" s="26">
        <f t="shared" si="535"/>
        <v>-371.76249134948091</v>
      </c>
      <c r="GF32" s="159">
        <v>4</v>
      </c>
      <c r="GG32" s="160">
        <f t="shared" si="536"/>
        <v>-11.787647058823529</v>
      </c>
      <c r="GH32" s="161">
        <f t="shared" si="345"/>
        <v>-5.1903114186851222E-2</v>
      </c>
      <c r="GI32" s="161">
        <f t="shared" si="346"/>
        <v>0.22145328719723187</v>
      </c>
      <c r="GJ32" s="161">
        <f t="shared" si="347"/>
        <v>0.83044982698961956</v>
      </c>
      <c r="GK32" s="26">
        <f t="shared" si="348"/>
        <v>-259.89647058823533</v>
      </c>
      <c r="GM32" s="159">
        <v>4</v>
      </c>
      <c r="GN32" s="160">
        <f t="shared" si="537"/>
        <v>-13.930588235294117</v>
      </c>
      <c r="GO32" s="161">
        <f t="shared" si="349"/>
        <v>-5.1903114186851208E-2</v>
      </c>
      <c r="GP32" s="161">
        <f t="shared" si="350"/>
        <v>0.22145328719723184</v>
      </c>
      <c r="GQ32" s="161">
        <f t="shared" si="351"/>
        <v>0.83044982698961933</v>
      </c>
      <c r="GR32" s="26">
        <f t="shared" si="352"/>
        <v>-148.05923875432526</v>
      </c>
      <c r="GT32" s="159">
        <v>4</v>
      </c>
      <c r="GU32" s="160">
        <f t="shared" si="538"/>
        <v>9.6441176470588221</v>
      </c>
      <c r="GV32" s="161">
        <f t="shared" si="353"/>
        <v>-5.1903114186851201E-2</v>
      </c>
      <c r="GW32" s="161">
        <f t="shared" si="354"/>
        <v>0.22145328719723179</v>
      </c>
      <c r="GX32" s="161">
        <f t="shared" si="355"/>
        <v>0.83044982698961922</v>
      </c>
      <c r="GY32" s="26">
        <f t="shared" si="356"/>
        <v>-503.3411764705881</v>
      </c>
      <c r="HA32" s="159">
        <v>4</v>
      </c>
      <c r="HB32" s="160">
        <f t="shared" si="539"/>
        <v>11.787647058823529</v>
      </c>
      <c r="HC32" s="161">
        <f t="shared" si="357"/>
        <v>-5.1903114186851222E-2</v>
      </c>
      <c r="HD32" s="161">
        <f t="shared" si="358"/>
        <v>0.22145328719723187</v>
      </c>
      <c r="HE32" s="161">
        <f t="shared" si="359"/>
        <v>0.83044982698961956</v>
      </c>
      <c r="HF32" s="26">
        <f t="shared" si="360"/>
        <v>-615.19889273356409</v>
      </c>
      <c r="HH32" s="159">
        <v>4</v>
      </c>
      <c r="HI32" s="160">
        <f t="shared" si="361"/>
        <v>13.930588235294117</v>
      </c>
      <c r="HJ32" s="161">
        <f t="shared" si="362"/>
        <v>-5.1903114186851208E-2</v>
      </c>
      <c r="HK32" s="161">
        <f t="shared" si="363"/>
        <v>0.22145328719723184</v>
      </c>
      <c r="HL32" s="161">
        <f t="shared" si="364"/>
        <v>0.83044982698961933</v>
      </c>
      <c r="HM32" s="26">
        <f t="shared" si="365"/>
        <v>-727.08207612456749</v>
      </c>
      <c r="HO32" s="159">
        <v>4</v>
      </c>
      <c r="HP32" s="160">
        <f t="shared" si="540"/>
        <v>7.5011764705882351</v>
      </c>
      <c r="HQ32" s="161">
        <f t="shared" si="366"/>
        <v>-5.1903114186851208E-2</v>
      </c>
      <c r="HR32" s="161">
        <f t="shared" si="367"/>
        <v>0.22145328719723181</v>
      </c>
      <c r="HS32" s="161">
        <f t="shared" si="368"/>
        <v>0.83044982698961933</v>
      </c>
      <c r="HT32" s="26">
        <f t="shared" si="369"/>
        <v>-391.48788927335636</v>
      </c>
      <c r="HV32" s="159">
        <v>4</v>
      </c>
      <c r="HW32" s="160">
        <f t="shared" si="541"/>
        <v>5.3582352941176472</v>
      </c>
      <c r="HX32" s="161">
        <f t="shared" si="370"/>
        <v>-5.1903114186851215E-2</v>
      </c>
      <c r="HY32" s="161">
        <f t="shared" si="371"/>
        <v>0.22145328719723184</v>
      </c>
      <c r="HZ32" s="161">
        <f t="shared" si="372"/>
        <v>0.83044982698961944</v>
      </c>
      <c r="IA32" s="26">
        <f t="shared" si="373"/>
        <v>-279.64235294117645</v>
      </c>
      <c r="IC32" s="159">
        <v>4</v>
      </c>
      <c r="ID32" s="160">
        <f t="shared" si="374"/>
        <v>3.2147058823529413</v>
      </c>
      <c r="IE32" s="161">
        <f t="shared" si="375"/>
        <v>-5.1903114186851215E-2</v>
      </c>
      <c r="IF32" s="161">
        <f t="shared" si="376"/>
        <v>0.22145328719723187</v>
      </c>
      <c r="IG32" s="161">
        <f t="shared" si="377"/>
        <v>0.83044982698961944</v>
      </c>
      <c r="IH32" s="26">
        <f t="shared" si="378"/>
        <v>-167.77633217993082</v>
      </c>
      <c r="IJ32" s="159">
        <v>4</v>
      </c>
      <c r="IK32" s="160">
        <f t="shared" si="379"/>
        <v>1.071764705882353</v>
      </c>
      <c r="IL32" s="161">
        <f t="shared" si="380"/>
        <v>-5.1903114186851215E-2</v>
      </c>
      <c r="IM32" s="161">
        <f t="shared" si="381"/>
        <v>0.22145328719723187</v>
      </c>
      <c r="IN32" s="161">
        <f t="shared" si="382"/>
        <v>0.83044982698961944</v>
      </c>
      <c r="IO32" s="26">
        <f t="shared" si="383"/>
        <v>-55.943529411764708</v>
      </c>
      <c r="IQ32" s="159">
        <v>4</v>
      </c>
      <c r="IR32" s="160">
        <f t="shared" si="384"/>
        <v>11.678823529411764</v>
      </c>
      <c r="IS32" s="161">
        <f t="shared" si="385"/>
        <v>-5.1903114186851215E-2</v>
      </c>
      <c r="IT32" s="161">
        <f t="shared" si="386"/>
        <v>0.22145328719723184</v>
      </c>
      <c r="IU32" s="161">
        <f t="shared" si="387"/>
        <v>0.83044982698961944</v>
      </c>
      <c r="IV32" s="26">
        <f t="shared" si="388"/>
        <v>502.91155709342559</v>
      </c>
      <c r="IX32" s="159">
        <v>4</v>
      </c>
      <c r="IY32" s="160">
        <f t="shared" si="389"/>
        <v>13.822352941176471</v>
      </c>
      <c r="IZ32" s="161">
        <f t="shared" si="390"/>
        <v>-5.1903114186851208E-2</v>
      </c>
      <c r="JA32" s="161">
        <f t="shared" si="391"/>
        <v>0.22145328719723184</v>
      </c>
      <c r="JB32" s="161">
        <f t="shared" si="392"/>
        <v>0.83044982698961933</v>
      </c>
      <c r="JC32" s="26">
        <f t="shared" si="393"/>
        <v>391.04996539792387</v>
      </c>
      <c r="JE32" s="159">
        <v>4</v>
      </c>
      <c r="JF32" s="160">
        <f t="shared" si="542"/>
        <v>15.96529411764706</v>
      </c>
      <c r="JG32" s="161">
        <f t="shared" si="394"/>
        <v>-5.1903114186851215E-2</v>
      </c>
      <c r="JH32" s="161">
        <f t="shared" si="395"/>
        <v>0.22145328719723184</v>
      </c>
      <c r="JI32" s="161">
        <f t="shared" si="396"/>
        <v>0.83044982698961944</v>
      </c>
      <c r="JJ32" s="26">
        <f t="shared" si="397"/>
        <v>279.23155709342564</v>
      </c>
      <c r="JL32" s="159">
        <v>4</v>
      </c>
      <c r="JM32" s="160">
        <f t="shared" si="398"/>
        <v>9.5352941176470587</v>
      </c>
      <c r="JN32" s="161">
        <f t="shared" si="399"/>
        <v>-5.1903114186851215E-2</v>
      </c>
      <c r="JO32" s="161">
        <f t="shared" si="400"/>
        <v>0.22145328719723181</v>
      </c>
      <c r="JP32" s="161">
        <f t="shared" si="401"/>
        <v>0.83044982698961944</v>
      </c>
      <c r="JQ32" s="26">
        <f t="shared" si="402"/>
        <v>614.78532871972311</v>
      </c>
      <c r="JS32" s="159">
        <v>4</v>
      </c>
      <c r="JT32" s="160">
        <f t="shared" si="403"/>
        <v>7.3929411764705888</v>
      </c>
      <c r="JU32" s="161">
        <f t="shared" si="404"/>
        <v>-5.1903114186851215E-2</v>
      </c>
      <c r="JV32" s="161">
        <f t="shared" si="405"/>
        <v>0.22145328719723184</v>
      </c>
      <c r="JW32" s="161">
        <f t="shared" si="406"/>
        <v>0.83044982698961944</v>
      </c>
      <c r="JX32" s="26">
        <f t="shared" si="407"/>
        <v>726.65190311418678</v>
      </c>
      <c r="JZ32" s="159">
        <v>4</v>
      </c>
      <c r="KA32" s="160">
        <f t="shared" si="543"/>
        <v>5.2488235294117649</v>
      </c>
      <c r="KB32" s="161">
        <f t="shared" si="408"/>
        <v>-5.1903114186851208E-2</v>
      </c>
      <c r="KC32" s="161">
        <f t="shared" si="409"/>
        <v>0.22145328719723181</v>
      </c>
      <c r="KD32" s="161">
        <f t="shared" si="410"/>
        <v>0.83044982698961933</v>
      </c>
      <c r="KE32" s="26">
        <f t="shared" si="411"/>
        <v>838.46809688581311</v>
      </c>
      <c r="KG32" s="159">
        <v>4</v>
      </c>
      <c r="KH32" s="160">
        <f t="shared" si="412"/>
        <v>3.1064705882352941</v>
      </c>
      <c r="KI32" s="161">
        <f t="shared" si="413"/>
        <v>-5.1903114186851208E-2</v>
      </c>
      <c r="KJ32" s="161">
        <f t="shared" si="414"/>
        <v>0.22145328719723179</v>
      </c>
      <c r="KK32" s="161">
        <f t="shared" si="415"/>
        <v>0.83044982698961933</v>
      </c>
      <c r="KL32" s="26">
        <f t="shared" si="416"/>
        <v>950.3806228373702</v>
      </c>
      <c r="KN32" s="159">
        <v>4</v>
      </c>
      <c r="KO32" s="160">
        <f t="shared" si="544"/>
        <v>-7.3929411764705888</v>
      </c>
      <c r="KP32" s="161">
        <f t="shared" si="417"/>
        <v>-5.1903114186851215E-2</v>
      </c>
      <c r="KQ32" s="161">
        <f t="shared" si="418"/>
        <v>0.22145328719723184</v>
      </c>
      <c r="KR32" s="161">
        <f t="shared" si="419"/>
        <v>0.83044982698961944</v>
      </c>
      <c r="KS32" s="26">
        <f t="shared" si="420"/>
        <v>385.80484429065746</v>
      </c>
      <c r="KU32" s="159">
        <v>4</v>
      </c>
      <c r="KV32" s="160">
        <f t="shared" si="545"/>
        <v>-5.2488235294117649</v>
      </c>
      <c r="KW32" s="161">
        <f t="shared" si="421"/>
        <v>-5.1903114186851208E-2</v>
      </c>
      <c r="KX32" s="161">
        <f t="shared" si="422"/>
        <v>0.22145328719723181</v>
      </c>
      <c r="KY32" s="161">
        <f t="shared" si="423"/>
        <v>0.83044982698961933</v>
      </c>
      <c r="KZ32" s="26">
        <f t="shared" si="424"/>
        <v>273.94325259515568</v>
      </c>
      <c r="LB32" s="159">
        <v>4</v>
      </c>
      <c r="LC32" s="160">
        <f t="shared" si="425"/>
        <v>-3.1058823529411761</v>
      </c>
      <c r="LD32" s="161">
        <f t="shared" si="426"/>
        <v>-5.1903114186851208E-2</v>
      </c>
      <c r="LE32" s="161">
        <f t="shared" si="427"/>
        <v>0.22145328719723179</v>
      </c>
      <c r="LF32" s="161">
        <f t="shared" si="428"/>
        <v>0.83044982698961933</v>
      </c>
      <c r="LG32" s="26">
        <f t="shared" si="429"/>
        <v>162.13148788927333</v>
      </c>
      <c r="LI32" s="159">
        <v>4</v>
      </c>
      <c r="LJ32" s="160">
        <f t="shared" si="430"/>
        <v>-9.5352941176470587</v>
      </c>
      <c r="LK32" s="161">
        <f t="shared" si="431"/>
        <v>-5.1903114186851215E-2</v>
      </c>
      <c r="LL32" s="161">
        <f t="shared" si="432"/>
        <v>0.22145328719723181</v>
      </c>
      <c r="LM32" s="161">
        <f t="shared" si="433"/>
        <v>0.83044982698961944</v>
      </c>
      <c r="LN32" s="26">
        <f t="shared" si="434"/>
        <v>497.69633217993078</v>
      </c>
      <c r="LP32" s="159">
        <v>4</v>
      </c>
      <c r="LQ32" s="160">
        <f t="shared" si="435"/>
        <v>-11.678823529411764</v>
      </c>
      <c r="LR32" s="161">
        <f t="shared" si="436"/>
        <v>-5.1903114186851215E-2</v>
      </c>
      <c r="LS32" s="161">
        <f t="shared" si="437"/>
        <v>0.22145328719723184</v>
      </c>
      <c r="LT32" s="161">
        <f t="shared" si="438"/>
        <v>0.83044982698961944</v>
      </c>
      <c r="LU32" s="26">
        <f t="shared" si="439"/>
        <v>609.54740484429067</v>
      </c>
      <c r="LW32" s="159">
        <v>4</v>
      </c>
      <c r="LX32" s="160">
        <f t="shared" si="440"/>
        <v>-13.822352941176471</v>
      </c>
      <c r="LY32" s="161">
        <f t="shared" si="441"/>
        <v>-5.1903114186851208E-2</v>
      </c>
      <c r="LZ32" s="161">
        <f t="shared" si="442"/>
        <v>0.22145328719723184</v>
      </c>
      <c r="MA32" s="161">
        <f t="shared" si="443"/>
        <v>0.83044982698961933</v>
      </c>
      <c r="MB32" s="26">
        <f t="shared" si="444"/>
        <v>721.36359861591689</v>
      </c>
      <c r="MD32" s="159">
        <v>4</v>
      </c>
      <c r="ME32" s="160">
        <f t="shared" si="445"/>
        <v>-15.96529411764706</v>
      </c>
      <c r="MF32" s="161">
        <f t="shared" si="446"/>
        <v>-5.1903114186851215E-2</v>
      </c>
      <c r="MG32" s="161">
        <f t="shared" si="447"/>
        <v>0.22145328719723184</v>
      </c>
      <c r="MH32" s="161">
        <f t="shared" si="448"/>
        <v>0.83044982698961944</v>
      </c>
      <c r="MI32" s="26">
        <f t="shared" si="449"/>
        <v>833.26505190311423</v>
      </c>
      <c r="MK32" s="159">
        <v>4</v>
      </c>
      <c r="ML32" s="160">
        <f t="shared" si="450"/>
        <v>-7.3929411764705888</v>
      </c>
      <c r="MM32" s="161">
        <f t="shared" si="451"/>
        <v>-5.1903114186851215E-2</v>
      </c>
      <c r="MN32" s="161">
        <f t="shared" si="452"/>
        <v>0.22145328719723184</v>
      </c>
      <c r="MO32" s="161">
        <f t="shared" si="453"/>
        <v>0.83044982698961944</v>
      </c>
      <c r="MP32" s="26">
        <f t="shared" si="454"/>
        <v>-726.66076124567473</v>
      </c>
      <c r="MR32" s="159">
        <v>4</v>
      </c>
      <c r="MS32" s="160">
        <f t="shared" si="455"/>
        <v>-5.2488235294117649</v>
      </c>
      <c r="MT32" s="161">
        <f t="shared" si="456"/>
        <v>-5.1903114186851208E-2</v>
      </c>
      <c r="MU32" s="161">
        <f t="shared" si="457"/>
        <v>0.22145328719723181</v>
      </c>
      <c r="MV32" s="161">
        <f t="shared" si="458"/>
        <v>0.83044982698961933</v>
      </c>
      <c r="MW32" s="26">
        <f t="shared" si="459"/>
        <v>-838.51404844290653</v>
      </c>
      <c r="MY32" s="159">
        <v>4</v>
      </c>
      <c r="MZ32" s="160">
        <f t="shared" si="460"/>
        <v>-3.1058823529411761</v>
      </c>
      <c r="NA32" s="161">
        <f t="shared" si="546"/>
        <v>-5.1903114186851208E-2</v>
      </c>
      <c r="NB32" s="161">
        <f t="shared" si="547"/>
        <v>0.22145328719723179</v>
      </c>
      <c r="NC32" s="161">
        <f t="shared" si="548"/>
        <v>0.83044982698961933</v>
      </c>
      <c r="ND32" s="26">
        <f t="shared" si="549"/>
        <v>-950.32581314878882</v>
      </c>
      <c r="NF32" s="159">
        <v>4</v>
      </c>
      <c r="NG32" s="160">
        <f t="shared" si="461"/>
        <v>-9.5352941176470587</v>
      </c>
      <c r="NH32" s="161">
        <f t="shared" si="462"/>
        <v>-5.1903114186851215E-2</v>
      </c>
      <c r="NI32" s="161">
        <f t="shared" si="463"/>
        <v>0.22145328719723181</v>
      </c>
      <c r="NJ32" s="161">
        <f t="shared" si="464"/>
        <v>0.83044982698961944</v>
      </c>
      <c r="NK32" s="26">
        <f t="shared" si="465"/>
        <v>-614.78975778546715</v>
      </c>
      <c r="NM32" s="159">
        <v>4</v>
      </c>
      <c r="NN32" s="160">
        <f t="shared" si="466"/>
        <v>-11.678823529411764</v>
      </c>
      <c r="NO32" s="161">
        <f t="shared" si="467"/>
        <v>-5.1903114186851215E-2</v>
      </c>
      <c r="NP32" s="161">
        <f t="shared" si="468"/>
        <v>0.22145328719723184</v>
      </c>
      <c r="NQ32" s="161">
        <f t="shared" si="469"/>
        <v>0.83044982698961944</v>
      </c>
      <c r="NR32" s="26">
        <f t="shared" si="470"/>
        <v>-502.90712802768167</v>
      </c>
      <c r="NT32" s="159">
        <v>4</v>
      </c>
      <c r="NU32" s="160">
        <f t="shared" si="471"/>
        <v>-13.822352941176471</v>
      </c>
      <c r="NV32" s="161">
        <f t="shared" si="472"/>
        <v>-5.1903114186851208E-2</v>
      </c>
      <c r="NW32" s="161">
        <f t="shared" si="473"/>
        <v>0.22145328719723184</v>
      </c>
      <c r="NX32" s="161">
        <f t="shared" si="474"/>
        <v>0.83044982698961933</v>
      </c>
      <c r="NY32" s="26">
        <f t="shared" si="475"/>
        <v>-391.0643598615917</v>
      </c>
      <c r="OA32" s="159">
        <v>4</v>
      </c>
      <c r="OB32" s="160">
        <f t="shared" si="476"/>
        <v>-15.96529411764706</v>
      </c>
      <c r="OC32" s="161">
        <f t="shared" si="477"/>
        <v>-5.1903114186851215E-2</v>
      </c>
      <c r="OD32" s="161">
        <f t="shared" si="478"/>
        <v>0.22145328719723184</v>
      </c>
      <c r="OE32" s="161">
        <f t="shared" si="479"/>
        <v>0.83044982698961944</v>
      </c>
      <c r="OF32" s="26">
        <f t="shared" si="480"/>
        <v>-279.21273356401389</v>
      </c>
      <c r="OH32" s="159">
        <v>4</v>
      </c>
      <c r="OI32" s="160">
        <f t="shared" si="481"/>
        <v>11.678823529411764</v>
      </c>
      <c r="OJ32" s="161">
        <f t="shared" si="482"/>
        <v>-5.1903114186851215E-2</v>
      </c>
      <c r="OK32" s="161">
        <f t="shared" si="483"/>
        <v>0.22145328719723184</v>
      </c>
      <c r="OL32" s="161">
        <f t="shared" si="484"/>
        <v>0.83044982698961944</v>
      </c>
      <c r="OM32" s="26">
        <f t="shared" si="485"/>
        <v>-609.54961937716257</v>
      </c>
      <c r="OO32" s="159">
        <v>4</v>
      </c>
      <c r="OP32" s="160">
        <f t="shared" si="486"/>
        <v>13.822352941176471</v>
      </c>
      <c r="OQ32" s="161">
        <f t="shared" si="487"/>
        <v>-5.1903114186851208E-2</v>
      </c>
      <c r="OR32" s="161">
        <f t="shared" si="488"/>
        <v>0.22145328719723184</v>
      </c>
      <c r="OS32" s="161">
        <f t="shared" si="489"/>
        <v>0.83044982698961933</v>
      </c>
      <c r="OT32" s="26">
        <f t="shared" si="490"/>
        <v>-721.40290657439448</v>
      </c>
      <c r="OV32" s="159">
        <v>4</v>
      </c>
      <c r="OW32" s="160">
        <f t="shared" si="491"/>
        <v>15.96529411764706</v>
      </c>
      <c r="OX32" s="161">
        <f t="shared" si="492"/>
        <v>-5.1903114186851215E-2</v>
      </c>
      <c r="OY32" s="161">
        <f t="shared" si="493"/>
        <v>0.22145328719723184</v>
      </c>
      <c r="OZ32" s="161">
        <f t="shared" si="494"/>
        <v>0.83044982698961944</v>
      </c>
      <c r="PA32" s="26">
        <f t="shared" si="495"/>
        <v>-833.21910034602081</v>
      </c>
      <c r="PC32" s="159">
        <v>4</v>
      </c>
      <c r="PD32" s="160">
        <f t="shared" si="550"/>
        <v>9.5352941176470587</v>
      </c>
      <c r="PE32" s="161">
        <f t="shared" si="496"/>
        <v>-5.1903114186851215E-2</v>
      </c>
      <c r="PF32" s="161">
        <f t="shared" si="497"/>
        <v>0.22145328719723181</v>
      </c>
      <c r="PG32" s="161">
        <f t="shared" si="498"/>
        <v>0.83044982698961944</v>
      </c>
      <c r="PH32" s="26">
        <f t="shared" si="499"/>
        <v>-497.76055363321797</v>
      </c>
      <c r="PJ32" s="159">
        <v>4</v>
      </c>
      <c r="PK32" s="160">
        <f t="shared" si="551"/>
        <v>7.3929411764705888</v>
      </c>
      <c r="PL32" s="161">
        <f t="shared" si="500"/>
        <v>-5.1903114186851215E-2</v>
      </c>
      <c r="PM32" s="161">
        <f t="shared" si="501"/>
        <v>0.22145328719723184</v>
      </c>
      <c r="PN32" s="161">
        <f t="shared" si="502"/>
        <v>0.83044982698961944</v>
      </c>
      <c r="PO32" s="26">
        <f t="shared" si="503"/>
        <v>-385.80041522491354</v>
      </c>
      <c r="PQ32" s="159">
        <v>4</v>
      </c>
      <c r="PR32" s="160">
        <f t="shared" si="504"/>
        <v>5.2488235294117649</v>
      </c>
      <c r="PS32" s="161">
        <f t="shared" si="505"/>
        <v>-5.1903114186851208E-2</v>
      </c>
      <c r="PT32" s="161">
        <f t="shared" si="506"/>
        <v>0.22145328719723181</v>
      </c>
      <c r="PU32" s="161">
        <f t="shared" si="507"/>
        <v>0.83044982698961933</v>
      </c>
      <c r="PV32" s="26">
        <f t="shared" si="508"/>
        <v>-273.95321799307959</v>
      </c>
      <c r="PX32" s="159">
        <v>4</v>
      </c>
      <c r="PY32" s="160">
        <f t="shared" si="509"/>
        <v>3.1064705882352941</v>
      </c>
      <c r="PZ32" s="161">
        <f t="shared" si="510"/>
        <v>-5.1903114186851208E-2</v>
      </c>
      <c r="QA32" s="161">
        <f t="shared" si="511"/>
        <v>0.22145328719723179</v>
      </c>
      <c r="QB32" s="161">
        <f t="shared" si="512"/>
        <v>0.83044982698961933</v>
      </c>
      <c r="QC32" s="26">
        <f t="shared" si="513"/>
        <v>-162.10380622837371</v>
      </c>
      <c r="QE32" s="191">
        <v>3</v>
      </c>
      <c r="QF32" s="192">
        <v>1</v>
      </c>
      <c r="QG32" s="295" t="s">
        <v>13</v>
      </c>
      <c r="QH32" s="15">
        <v>60</v>
      </c>
      <c r="QI32" s="193">
        <f>(($F$16-$Z$5)*($F$16-$AD$5))/(($V$5-$Z$5)*($V$5-$AD$5))</f>
        <v>0</v>
      </c>
      <c r="QJ32" s="193">
        <f>(($F$16-$V$5)*($F$16-$AD$5))/(($Z$5-$V$5)*($Z$5-$AD$5))</f>
        <v>0</v>
      </c>
      <c r="QK32" s="193">
        <f>(($F$16-$V$5)*($F$16-$Z$5))/(($AD$5-$V$5)*($AD$5-$Z$5))</f>
        <v>1</v>
      </c>
      <c r="QL32" s="98">
        <f>QI32*$X$5+QJ32*$AB$5+QK32*$AF$5</f>
        <v>326</v>
      </c>
      <c r="QM32" s="194">
        <f>$V$5</f>
        <v>458.5</v>
      </c>
      <c r="QN32" s="194">
        <f>$AF$5</f>
        <v>326</v>
      </c>
      <c r="QO32" s="195">
        <f t="shared" ref="QO32:QO59" si="552">ABS($F$17/QL32)</f>
        <v>0</v>
      </c>
      <c r="QP32" s="34"/>
      <c r="QQ32" s="191">
        <v>3</v>
      </c>
      <c r="QR32" s="192">
        <v>1</v>
      </c>
      <c r="QS32" s="295" t="s">
        <v>13</v>
      </c>
      <c r="QT32" s="15">
        <v>60</v>
      </c>
      <c r="QU32" s="193">
        <f>(($F$16-$AT$5)*($F$16-$AX$5))/(($AP$5-$AT$5)*($AP$5-$AX$5))</f>
        <v>0</v>
      </c>
      <c r="QV32" s="193">
        <f>(($F$16-$AP$5)*($F$16-$AX$5))/(($AT$5-$AP$5)*($AT$5-$AX$5))</f>
        <v>0</v>
      </c>
      <c r="QW32" s="193">
        <f>(($F$16-$AP$5)*($F$16-$AT$5))/(($AX$5-$AP$5)*($AX$5-$AT$5))</f>
        <v>1</v>
      </c>
      <c r="QX32" s="98">
        <f>QU32*$AR$5+QV32*$AV$5+QW32*$AZ$5</f>
        <v>297.12</v>
      </c>
      <c r="QY32" s="194">
        <f>$AP$5</f>
        <v>163.95</v>
      </c>
      <c r="QZ32" s="194">
        <f>$AZ$5</f>
        <v>297.12</v>
      </c>
      <c r="RA32" s="195">
        <f t="shared" ref="RA32:RA59" si="553">ABS($F$17/QX32)</f>
        <v>0</v>
      </c>
    </row>
    <row r="33" spans="2:469" ht="15" customHeight="1">
      <c r="B33" s="319"/>
      <c r="C33" s="321"/>
      <c r="D33" s="321"/>
      <c r="E33" s="180" t="s">
        <v>324</v>
      </c>
      <c r="F33" s="169"/>
      <c r="G33" s="175" t="s">
        <v>299</v>
      </c>
      <c r="H33" s="176">
        <v>8</v>
      </c>
      <c r="I33" s="177" t="str">
        <f>I31</f>
        <v>-</v>
      </c>
      <c r="J33" s="177" t="str">
        <f>IF(ISBLANK(F33),"-",(IF(AND(F33&lt;=Input!$D$14,F33&gt;=Input!$D$17),"aprovado","reprovado")))</f>
        <v>-</v>
      </c>
      <c r="K33" s="177" t="str">
        <f>IF(ISBLANK(F33),"-",(IF(OR(F33&lt;Flange!$K$6,F33&gt;Flange!$L$6),"reprovado","aprovado")))</f>
        <v>-</v>
      </c>
      <c r="L33" s="3" t="s">
        <v>318</v>
      </c>
      <c r="M33" s="317"/>
      <c r="O33" s="191">
        <v>29</v>
      </c>
      <c r="P33" s="196" t="s">
        <v>88</v>
      </c>
      <c r="Q33" s="196" t="s">
        <v>298</v>
      </c>
      <c r="R33" s="15">
        <v>60</v>
      </c>
      <c r="S33" s="196" t="s">
        <v>299</v>
      </c>
      <c r="T33" s="192">
        <v>11000</v>
      </c>
      <c r="U33" s="9" t="s">
        <v>71</v>
      </c>
      <c r="V33" s="133">
        <f>Gooseneck!$M$61</f>
        <v>617.76</v>
      </c>
      <c r="W33" s="197" t="s">
        <v>72</v>
      </c>
      <c r="X33" s="133">
        <v>0</v>
      </c>
      <c r="Y33" s="197" t="s">
        <v>72</v>
      </c>
      <c r="Z33" s="133">
        <f>Gooseneck!$M$67</f>
        <v>308.88</v>
      </c>
      <c r="AA33" s="197" t="s">
        <v>72</v>
      </c>
      <c r="AB33" s="133">
        <f>Gooseneck!$O$67</f>
        <v>589.15</v>
      </c>
      <c r="AC33" s="197" t="s">
        <v>72</v>
      </c>
      <c r="AD33" s="133">
        <v>0</v>
      </c>
      <c r="AE33" s="197" t="s">
        <v>72</v>
      </c>
      <c r="AF33" s="133">
        <f>Gooseneck!$O$64</f>
        <v>430.92</v>
      </c>
      <c r="AG33" s="198" t="s">
        <v>72</v>
      </c>
      <c r="AH33" s="166"/>
      <c r="AI33" s="191">
        <v>29</v>
      </c>
      <c r="AJ33" s="196" t="s">
        <v>88</v>
      </c>
      <c r="AK33" s="196" t="s">
        <v>298</v>
      </c>
      <c r="AL33" s="12">
        <v>60</v>
      </c>
      <c r="AM33" s="196" t="s">
        <v>299</v>
      </c>
      <c r="AN33" s="192">
        <v>5500</v>
      </c>
      <c r="AO33" s="9" t="s">
        <v>71</v>
      </c>
      <c r="AP33" s="133">
        <f>'Conector@5500 psi'!$M$61</f>
        <v>198.54</v>
      </c>
      <c r="AQ33" s="197" t="s">
        <v>72</v>
      </c>
      <c r="AR33" s="133">
        <v>0</v>
      </c>
      <c r="AS33" s="197" t="s">
        <v>72</v>
      </c>
      <c r="AT33" s="133">
        <f>'Conector@5500 psi'!$M$67</f>
        <v>99.27</v>
      </c>
      <c r="AU33" s="197" t="s">
        <v>72</v>
      </c>
      <c r="AV33" s="133">
        <f>'Conector@5500 psi'!$O$67</f>
        <v>733.76</v>
      </c>
      <c r="AW33" s="197" t="s">
        <v>72</v>
      </c>
      <c r="AX33" s="133">
        <v>0</v>
      </c>
      <c r="AY33" s="197" t="s">
        <v>72</v>
      </c>
      <c r="AZ33" s="133">
        <f>'Conector@5500 psi'!$O$64</f>
        <v>409.92</v>
      </c>
      <c r="BA33" s="198" t="s">
        <v>72</v>
      </c>
      <c r="BB33" s="183"/>
      <c r="BC33" s="159">
        <v>5</v>
      </c>
      <c r="BD33" s="160">
        <f t="shared" si="514"/>
        <v>10.246874999999999</v>
      </c>
      <c r="BE33" s="161">
        <f t="shared" si="272"/>
        <v>-5.46875E-2</v>
      </c>
      <c r="BF33" s="161">
        <f t="shared" si="273"/>
        <v>0.234375</v>
      </c>
      <c r="BG33" s="161">
        <f t="shared" si="274"/>
        <v>0.8203125</v>
      </c>
      <c r="BH33" s="26">
        <f t="shared" si="275"/>
        <v>376.04531250000002</v>
      </c>
      <c r="BJ33" s="159">
        <v>5</v>
      </c>
      <c r="BK33" s="160">
        <f t="shared" si="515"/>
        <v>12.524374999999999</v>
      </c>
      <c r="BL33" s="161">
        <f t="shared" si="276"/>
        <v>-5.4687500000000007E-2</v>
      </c>
      <c r="BM33" s="161">
        <f t="shared" si="277"/>
        <v>0.23437500000000003</v>
      </c>
      <c r="BN33" s="161">
        <f t="shared" si="278"/>
        <v>0.82031250000000011</v>
      </c>
      <c r="BO33" s="26">
        <f t="shared" si="279"/>
        <v>264.61640625000007</v>
      </c>
      <c r="BQ33" s="159">
        <v>5</v>
      </c>
      <c r="BR33" s="160">
        <f t="shared" si="516"/>
        <v>14.80125</v>
      </c>
      <c r="BS33" s="161">
        <f t="shared" si="280"/>
        <v>-5.4687500000000007E-2</v>
      </c>
      <c r="BT33" s="161">
        <f t="shared" si="281"/>
        <v>0.23437499999999997</v>
      </c>
      <c r="BU33" s="161">
        <f t="shared" si="282"/>
        <v>0.82031249999999989</v>
      </c>
      <c r="BV33" s="26">
        <f t="shared" si="283"/>
        <v>153.18773437499996</v>
      </c>
      <c r="BX33" s="159">
        <v>5</v>
      </c>
      <c r="BY33" s="160">
        <f t="shared" si="517"/>
        <v>7.97</v>
      </c>
      <c r="BZ33" s="161">
        <f t="shared" si="284"/>
        <v>-5.46875E-2</v>
      </c>
      <c r="CA33" s="161">
        <f t="shared" si="285"/>
        <v>0.234375</v>
      </c>
      <c r="CB33" s="161">
        <f t="shared" si="286"/>
        <v>0.8203125</v>
      </c>
      <c r="CC33" s="26">
        <f t="shared" si="287"/>
        <v>487.4765625</v>
      </c>
      <c r="CE33" s="159">
        <v>5</v>
      </c>
      <c r="CF33" s="160">
        <f t="shared" si="518"/>
        <v>5.6931250000000002</v>
      </c>
      <c r="CG33" s="161">
        <f t="shared" si="288"/>
        <v>-5.46875E-2</v>
      </c>
      <c r="CH33" s="161">
        <f t="shared" si="289"/>
        <v>0.23437500000000003</v>
      </c>
      <c r="CI33" s="161">
        <f t="shared" si="290"/>
        <v>0.82031250000000011</v>
      </c>
      <c r="CJ33" s="26">
        <f t="shared" si="291"/>
        <v>598.89609375000009</v>
      </c>
      <c r="CL33" s="159">
        <v>5</v>
      </c>
      <c r="CM33" s="160">
        <f t="shared" si="519"/>
        <v>3.4156249999999999</v>
      </c>
      <c r="CN33" s="161">
        <f t="shared" si="292"/>
        <v>-5.4687500000000007E-2</v>
      </c>
      <c r="CO33" s="161">
        <f t="shared" si="293"/>
        <v>0.234375</v>
      </c>
      <c r="CP33" s="161">
        <f t="shared" si="294"/>
        <v>0.8203125</v>
      </c>
      <c r="CQ33" s="26">
        <f t="shared" si="295"/>
        <v>710.3203125</v>
      </c>
      <c r="CS33" s="159">
        <v>5</v>
      </c>
      <c r="CT33" s="160">
        <f t="shared" si="520"/>
        <v>1.1387499999999999</v>
      </c>
      <c r="CU33" s="161">
        <f t="shared" si="296"/>
        <v>-5.4687499999999993E-2</v>
      </c>
      <c r="CV33" s="161">
        <f t="shared" si="297"/>
        <v>0.23437499999999997</v>
      </c>
      <c r="CW33" s="161">
        <f t="shared" si="298"/>
        <v>0.82031249999999989</v>
      </c>
      <c r="CX33" s="26">
        <f t="shared" si="299"/>
        <v>821.73281249999991</v>
      </c>
      <c r="CZ33" s="159">
        <v>5</v>
      </c>
      <c r="DA33" s="160">
        <f t="shared" si="521"/>
        <v>-5.6931250000000002</v>
      </c>
      <c r="DB33" s="161">
        <f t="shared" si="300"/>
        <v>-5.46875E-2</v>
      </c>
      <c r="DC33" s="161">
        <f t="shared" si="301"/>
        <v>0.23437500000000003</v>
      </c>
      <c r="DD33" s="161">
        <f t="shared" si="302"/>
        <v>0.82031250000000011</v>
      </c>
      <c r="DE33" s="26">
        <f t="shared" si="303"/>
        <v>278.54062500000003</v>
      </c>
      <c r="DG33" s="159">
        <v>5</v>
      </c>
      <c r="DH33" s="160">
        <f t="shared" si="522"/>
        <v>-3.4156249999999999</v>
      </c>
      <c r="DI33" s="161">
        <f t="shared" si="523"/>
        <v>-5.4687500000000007E-2</v>
      </c>
      <c r="DJ33" s="161">
        <f t="shared" si="524"/>
        <v>0.234375</v>
      </c>
      <c r="DK33" s="161">
        <f t="shared" si="304"/>
        <v>0.8203125</v>
      </c>
      <c r="DL33" s="26">
        <f t="shared" si="525"/>
        <v>167.11406249999999</v>
      </c>
      <c r="DM33" s="34"/>
      <c r="DN33" s="159">
        <v>5</v>
      </c>
      <c r="DO33" s="160">
        <f t="shared" si="526"/>
        <v>-1.1387499999999999</v>
      </c>
      <c r="DP33" s="161">
        <f t="shared" si="305"/>
        <v>-5.4687499999999993E-2</v>
      </c>
      <c r="DQ33" s="161">
        <f t="shared" si="306"/>
        <v>0.23437499999999997</v>
      </c>
      <c r="DR33" s="161">
        <f t="shared" si="307"/>
        <v>0.82031249999999989</v>
      </c>
      <c r="DS33" s="26">
        <f t="shared" si="308"/>
        <v>55.700390624999983</v>
      </c>
      <c r="DT33" s="34"/>
      <c r="DU33" s="159">
        <v>5</v>
      </c>
      <c r="DV33" s="160">
        <f t="shared" si="527"/>
        <v>-7.97</v>
      </c>
      <c r="DW33" s="161">
        <f t="shared" si="309"/>
        <v>-5.46875E-2</v>
      </c>
      <c r="DX33" s="161">
        <f t="shared" si="310"/>
        <v>0.234375</v>
      </c>
      <c r="DY33" s="161">
        <f t="shared" si="311"/>
        <v>0.8203125</v>
      </c>
      <c r="DZ33" s="26">
        <f t="shared" si="312"/>
        <v>389.97890625000002</v>
      </c>
      <c r="EA33" s="34"/>
      <c r="EB33" s="159">
        <v>5</v>
      </c>
      <c r="EC33" s="160">
        <f t="shared" si="528"/>
        <v>-10.246874999999999</v>
      </c>
      <c r="ED33" s="161">
        <f t="shared" si="313"/>
        <v>-5.46875E-2</v>
      </c>
      <c r="EE33" s="161">
        <f t="shared" si="314"/>
        <v>0.234375</v>
      </c>
      <c r="EF33" s="161">
        <f t="shared" si="315"/>
        <v>0.8203125</v>
      </c>
      <c r="EG33" s="26">
        <f t="shared" si="316"/>
        <v>501.38906250000002</v>
      </c>
      <c r="EH33" s="34"/>
      <c r="EI33" s="159">
        <v>5</v>
      </c>
      <c r="EJ33" s="160">
        <f t="shared" si="529"/>
        <v>-12.524374999999999</v>
      </c>
      <c r="EK33" s="161">
        <f t="shared" si="317"/>
        <v>-5.4687500000000007E-2</v>
      </c>
      <c r="EL33" s="161">
        <f t="shared" si="318"/>
        <v>0.23437500000000003</v>
      </c>
      <c r="EM33" s="161">
        <f t="shared" si="319"/>
        <v>0.82031250000000011</v>
      </c>
      <c r="EN33" s="26">
        <f t="shared" si="320"/>
        <v>612.82031250000011</v>
      </c>
      <c r="EP33" s="159">
        <v>5</v>
      </c>
      <c r="EQ33" s="160">
        <f t="shared" si="321"/>
        <v>-14.80125</v>
      </c>
      <c r="ER33" s="161">
        <f t="shared" si="322"/>
        <v>-5.4687500000000007E-2</v>
      </c>
      <c r="ES33" s="161">
        <f t="shared" si="323"/>
        <v>0.23437499999999997</v>
      </c>
      <c r="ET33" s="161">
        <f t="shared" si="324"/>
        <v>0.82031249999999989</v>
      </c>
      <c r="EU33" s="26">
        <f t="shared" si="325"/>
        <v>724.24218749999989</v>
      </c>
      <c r="EW33" s="159">
        <v>5</v>
      </c>
      <c r="EX33" s="160">
        <f t="shared" si="326"/>
        <v>-5.6931250000000002</v>
      </c>
      <c r="EY33" s="161">
        <f t="shared" si="327"/>
        <v>-5.46875E-2</v>
      </c>
      <c r="EZ33" s="161">
        <f t="shared" si="328"/>
        <v>0.23437500000000003</v>
      </c>
      <c r="FA33" s="161">
        <f t="shared" si="329"/>
        <v>0.82031250000000011</v>
      </c>
      <c r="FB33" s="26">
        <f t="shared" si="330"/>
        <v>-598.87265624999998</v>
      </c>
      <c r="FD33" s="159">
        <v>5</v>
      </c>
      <c r="FE33" s="160">
        <f t="shared" si="331"/>
        <v>-3.4156249999999999</v>
      </c>
      <c r="FF33" s="161">
        <f t="shared" si="332"/>
        <v>-5.4687500000000007E-2</v>
      </c>
      <c r="FG33" s="161">
        <f t="shared" si="333"/>
        <v>0.234375</v>
      </c>
      <c r="FH33" s="161">
        <f t="shared" si="334"/>
        <v>0.8203125</v>
      </c>
      <c r="FI33" s="26">
        <f t="shared" si="335"/>
        <v>-710.291015625</v>
      </c>
      <c r="FK33" s="159">
        <v>5</v>
      </c>
      <c r="FL33" s="160">
        <f t="shared" si="336"/>
        <v>-1.1387499999999999</v>
      </c>
      <c r="FM33" s="161">
        <f t="shared" si="337"/>
        <v>-5.4687499999999993E-2</v>
      </c>
      <c r="FN33" s="161">
        <f t="shared" si="338"/>
        <v>0.23437499999999997</v>
      </c>
      <c r="FO33" s="161">
        <f t="shared" si="339"/>
        <v>0.82031249999999989</v>
      </c>
      <c r="FP33" s="26">
        <f t="shared" si="340"/>
        <v>-821.72812499999986</v>
      </c>
      <c r="FR33" s="159">
        <v>5</v>
      </c>
      <c r="FS33" s="160">
        <f t="shared" si="530"/>
        <v>-7.97</v>
      </c>
      <c r="FT33" s="161">
        <f t="shared" si="341"/>
        <v>-5.46875E-2</v>
      </c>
      <c r="FU33" s="161">
        <f t="shared" si="342"/>
        <v>0.234375</v>
      </c>
      <c r="FV33" s="161">
        <f t="shared" si="343"/>
        <v>0.8203125</v>
      </c>
      <c r="FW33" s="26">
        <f t="shared" si="344"/>
        <v>-487.44492187499998</v>
      </c>
      <c r="FY33" s="159">
        <v>5</v>
      </c>
      <c r="FZ33" s="160">
        <f t="shared" si="531"/>
        <v>-10.246874999999999</v>
      </c>
      <c r="GA33" s="161">
        <f t="shared" si="532"/>
        <v>-5.46875E-2</v>
      </c>
      <c r="GB33" s="161">
        <f t="shared" si="533"/>
        <v>0.234375</v>
      </c>
      <c r="GC33" s="161">
        <f t="shared" si="534"/>
        <v>0.8203125</v>
      </c>
      <c r="GD33" s="26">
        <f t="shared" si="535"/>
        <v>-376.04531250000002</v>
      </c>
      <c r="GF33" s="159">
        <v>5</v>
      </c>
      <c r="GG33" s="160">
        <f t="shared" si="536"/>
        <v>-12.524374999999999</v>
      </c>
      <c r="GH33" s="161">
        <f t="shared" si="345"/>
        <v>-5.4687500000000007E-2</v>
      </c>
      <c r="GI33" s="161">
        <f t="shared" si="346"/>
        <v>0.23437500000000003</v>
      </c>
      <c r="GJ33" s="161">
        <f t="shared" si="347"/>
        <v>0.82031250000000011</v>
      </c>
      <c r="GK33" s="26">
        <f t="shared" si="348"/>
        <v>-264.61640625000007</v>
      </c>
      <c r="GM33" s="159">
        <v>5</v>
      </c>
      <c r="GN33" s="160">
        <f t="shared" si="537"/>
        <v>-14.80125</v>
      </c>
      <c r="GO33" s="161">
        <f t="shared" si="349"/>
        <v>-5.4687500000000007E-2</v>
      </c>
      <c r="GP33" s="161">
        <f t="shared" si="350"/>
        <v>0.23437499999999997</v>
      </c>
      <c r="GQ33" s="161">
        <f t="shared" si="351"/>
        <v>0.82031249999999989</v>
      </c>
      <c r="GR33" s="26">
        <f t="shared" si="352"/>
        <v>-153.21562499999999</v>
      </c>
      <c r="GT33" s="159">
        <v>5</v>
      </c>
      <c r="GU33" s="160">
        <f t="shared" si="538"/>
        <v>10.246874999999999</v>
      </c>
      <c r="GV33" s="161">
        <f t="shared" si="353"/>
        <v>-5.46875E-2</v>
      </c>
      <c r="GW33" s="161">
        <f t="shared" si="354"/>
        <v>0.234375</v>
      </c>
      <c r="GX33" s="161">
        <f t="shared" si="355"/>
        <v>0.8203125</v>
      </c>
      <c r="GY33" s="26">
        <f t="shared" si="356"/>
        <v>-501.37499999999994</v>
      </c>
      <c r="HA33" s="159">
        <v>5</v>
      </c>
      <c r="HB33" s="160">
        <f t="shared" si="539"/>
        <v>12.524374999999999</v>
      </c>
      <c r="HC33" s="161">
        <f t="shared" si="357"/>
        <v>-5.4687500000000007E-2</v>
      </c>
      <c r="HD33" s="161">
        <f t="shared" si="358"/>
        <v>0.23437500000000003</v>
      </c>
      <c r="HE33" s="161">
        <f t="shared" si="359"/>
        <v>0.82031250000000011</v>
      </c>
      <c r="HF33" s="26">
        <f t="shared" si="360"/>
        <v>-612.79570312500005</v>
      </c>
      <c r="HH33" s="159">
        <v>5</v>
      </c>
      <c r="HI33" s="160">
        <f t="shared" si="361"/>
        <v>14.80125</v>
      </c>
      <c r="HJ33" s="161">
        <f t="shared" si="362"/>
        <v>-5.4687500000000007E-2</v>
      </c>
      <c r="HK33" s="161">
        <f t="shared" si="363"/>
        <v>0.23437499999999997</v>
      </c>
      <c r="HL33" s="161">
        <f t="shared" si="364"/>
        <v>0.82031249999999989</v>
      </c>
      <c r="HM33" s="26">
        <f t="shared" si="365"/>
        <v>-724.24218749999989</v>
      </c>
      <c r="HO33" s="159">
        <v>5</v>
      </c>
      <c r="HP33" s="160">
        <f t="shared" si="540"/>
        <v>7.97</v>
      </c>
      <c r="HQ33" s="161">
        <f t="shared" si="366"/>
        <v>-5.46875E-2</v>
      </c>
      <c r="HR33" s="161">
        <f t="shared" si="367"/>
        <v>0.234375</v>
      </c>
      <c r="HS33" s="161">
        <f t="shared" si="368"/>
        <v>0.8203125</v>
      </c>
      <c r="HT33" s="26">
        <f t="shared" si="369"/>
        <v>-389.958984375</v>
      </c>
      <c r="HV33" s="159">
        <v>5</v>
      </c>
      <c r="HW33" s="160">
        <f t="shared" si="541"/>
        <v>5.6931250000000002</v>
      </c>
      <c r="HX33" s="161">
        <f t="shared" si="370"/>
        <v>-5.46875E-2</v>
      </c>
      <c r="HY33" s="161">
        <f t="shared" si="371"/>
        <v>0.23437500000000003</v>
      </c>
      <c r="HZ33" s="161">
        <f t="shared" si="372"/>
        <v>0.82031250000000011</v>
      </c>
      <c r="IA33" s="26">
        <f t="shared" si="373"/>
        <v>-278.55000000000007</v>
      </c>
      <c r="IC33" s="159">
        <v>5</v>
      </c>
      <c r="ID33" s="160">
        <f t="shared" si="374"/>
        <v>3.4156249999999999</v>
      </c>
      <c r="IE33" s="161">
        <f t="shared" si="375"/>
        <v>-5.4687500000000007E-2</v>
      </c>
      <c r="IF33" s="161">
        <f t="shared" si="376"/>
        <v>0.234375</v>
      </c>
      <c r="IG33" s="161">
        <f t="shared" si="377"/>
        <v>0.8203125</v>
      </c>
      <c r="IH33" s="26">
        <f t="shared" si="378"/>
        <v>-167.12109375</v>
      </c>
      <c r="IJ33" s="159">
        <v>5</v>
      </c>
      <c r="IK33" s="160">
        <f t="shared" si="379"/>
        <v>1.1387499999999999</v>
      </c>
      <c r="IL33" s="161">
        <f t="shared" si="380"/>
        <v>-5.4687499999999993E-2</v>
      </c>
      <c r="IM33" s="161">
        <f t="shared" si="381"/>
        <v>0.23437499999999997</v>
      </c>
      <c r="IN33" s="161">
        <f t="shared" si="382"/>
        <v>0.82031249999999989</v>
      </c>
      <c r="IO33" s="26">
        <f t="shared" si="383"/>
        <v>-55.724999999999994</v>
      </c>
      <c r="IQ33" s="159">
        <v>5</v>
      </c>
      <c r="IR33" s="160">
        <f t="shared" si="384"/>
        <v>12.40875</v>
      </c>
      <c r="IS33" s="161">
        <f t="shared" si="385"/>
        <v>-5.4687500000000007E-2</v>
      </c>
      <c r="IT33" s="161">
        <f t="shared" si="386"/>
        <v>0.234375</v>
      </c>
      <c r="IU33" s="161">
        <f t="shared" si="387"/>
        <v>0.82031250000000011</v>
      </c>
      <c r="IV33" s="26">
        <f t="shared" si="388"/>
        <v>508.23750000000007</v>
      </c>
      <c r="IX33" s="159">
        <v>5</v>
      </c>
      <c r="IY33" s="160">
        <f t="shared" si="389"/>
        <v>14.686249999999999</v>
      </c>
      <c r="IZ33" s="161">
        <f t="shared" si="390"/>
        <v>-5.46875E-2</v>
      </c>
      <c r="JA33" s="161">
        <f t="shared" si="391"/>
        <v>0.234375</v>
      </c>
      <c r="JB33" s="161">
        <f t="shared" si="392"/>
        <v>0.8203125</v>
      </c>
      <c r="JC33" s="26">
        <f t="shared" si="393"/>
        <v>396.81328124999999</v>
      </c>
      <c r="JE33" s="159">
        <v>5</v>
      </c>
      <c r="JF33" s="160">
        <f t="shared" si="542"/>
        <v>16.963125000000002</v>
      </c>
      <c r="JG33" s="161">
        <f t="shared" si="394"/>
        <v>-5.46875E-2</v>
      </c>
      <c r="JH33" s="161">
        <f t="shared" si="395"/>
        <v>0.23437500000000003</v>
      </c>
      <c r="JI33" s="161">
        <f t="shared" si="396"/>
        <v>0.82031250000000011</v>
      </c>
      <c r="JJ33" s="26">
        <f t="shared" si="397"/>
        <v>285.43125000000003</v>
      </c>
      <c r="JL33" s="159">
        <v>5</v>
      </c>
      <c r="JM33" s="160">
        <f t="shared" si="398"/>
        <v>10.13125</v>
      </c>
      <c r="JN33" s="161">
        <f t="shared" si="399"/>
        <v>-5.46875E-2</v>
      </c>
      <c r="JO33" s="161">
        <f t="shared" si="400"/>
        <v>0.23437499999999997</v>
      </c>
      <c r="JP33" s="161">
        <f t="shared" si="401"/>
        <v>0.82031250000000011</v>
      </c>
      <c r="JQ33" s="26">
        <f t="shared" si="402"/>
        <v>619.67343749999998</v>
      </c>
      <c r="JS33" s="159">
        <v>5</v>
      </c>
      <c r="JT33" s="160">
        <f t="shared" si="403"/>
        <v>7.8550000000000004</v>
      </c>
      <c r="JU33" s="161">
        <f t="shared" si="404"/>
        <v>-5.4687499999999993E-2</v>
      </c>
      <c r="JV33" s="161">
        <f t="shared" si="405"/>
        <v>0.23437499999999997</v>
      </c>
      <c r="JW33" s="161">
        <f t="shared" si="406"/>
        <v>0.82031249999999989</v>
      </c>
      <c r="JX33" s="26">
        <f t="shared" si="407"/>
        <v>731.10351562499989</v>
      </c>
      <c r="JZ33" s="159">
        <v>5</v>
      </c>
      <c r="KA33" s="160">
        <f t="shared" si="543"/>
        <v>5.5768750000000002</v>
      </c>
      <c r="KB33" s="161">
        <f t="shared" si="408"/>
        <v>-5.4687499999999993E-2</v>
      </c>
      <c r="KC33" s="161">
        <f t="shared" si="409"/>
        <v>0.23437499999999997</v>
      </c>
      <c r="KD33" s="161">
        <f t="shared" si="410"/>
        <v>0.82031249999999989</v>
      </c>
      <c r="KE33" s="26">
        <f t="shared" si="411"/>
        <v>842.48320312499993</v>
      </c>
      <c r="KG33" s="159">
        <v>5</v>
      </c>
      <c r="KH33" s="160">
        <f t="shared" si="412"/>
        <v>3.3006250000000001</v>
      </c>
      <c r="KI33" s="161">
        <f t="shared" si="413"/>
        <v>-5.4687499999999993E-2</v>
      </c>
      <c r="KJ33" s="161">
        <f t="shared" si="414"/>
        <v>0.234375</v>
      </c>
      <c r="KK33" s="161">
        <f t="shared" si="415"/>
        <v>0.8203125</v>
      </c>
      <c r="KL33" s="26">
        <f t="shared" si="416"/>
        <v>953.958984375</v>
      </c>
      <c r="KN33" s="159">
        <v>5</v>
      </c>
      <c r="KO33" s="160">
        <f t="shared" si="544"/>
        <v>-7.8550000000000004</v>
      </c>
      <c r="KP33" s="161">
        <f t="shared" si="417"/>
        <v>-5.4687499999999993E-2</v>
      </c>
      <c r="KQ33" s="161">
        <f t="shared" si="418"/>
        <v>0.23437499999999997</v>
      </c>
      <c r="KR33" s="161">
        <f t="shared" si="419"/>
        <v>0.82031249999999989</v>
      </c>
      <c r="KS33" s="26">
        <f t="shared" si="420"/>
        <v>384.29765624999999</v>
      </c>
      <c r="KU33" s="159">
        <v>5</v>
      </c>
      <c r="KV33" s="160">
        <f t="shared" si="545"/>
        <v>-5.5768750000000002</v>
      </c>
      <c r="KW33" s="161">
        <f t="shared" si="421"/>
        <v>-5.4687499999999993E-2</v>
      </c>
      <c r="KX33" s="161">
        <f t="shared" si="422"/>
        <v>0.23437499999999997</v>
      </c>
      <c r="KY33" s="161">
        <f t="shared" si="423"/>
        <v>0.82031249999999989</v>
      </c>
      <c r="KZ33" s="26">
        <f t="shared" si="424"/>
        <v>272.87343749999997</v>
      </c>
      <c r="LB33" s="159">
        <v>5</v>
      </c>
      <c r="LC33" s="160">
        <f t="shared" si="425"/>
        <v>-3.3</v>
      </c>
      <c r="LD33" s="161">
        <f t="shared" si="426"/>
        <v>-5.46875E-2</v>
      </c>
      <c r="LE33" s="161">
        <f t="shared" si="427"/>
        <v>0.23437500000000003</v>
      </c>
      <c r="LF33" s="161">
        <f t="shared" si="428"/>
        <v>0.8203125</v>
      </c>
      <c r="LG33" s="26">
        <f t="shared" si="429"/>
        <v>161.49843749999999</v>
      </c>
      <c r="LI33" s="159">
        <v>5</v>
      </c>
      <c r="LJ33" s="160">
        <f t="shared" si="430"/>
        <v>-10.13125</v>
      </c>
      <c r="LK33" s="161">
        <f t="shared" si="431"/>
        <v>-5.46875E-2</v>
      </c>
      <c r="LL33" s="161">
        <f t="shared" si="432"/>
        <v>0.23437499999999997</v>
      </c>
      <c r="LM33" s="161">
        <f t="shared" si="433"/>
        <v>0.82031250000000011</v>
      </c>
      <c r="LN33" s="26">
        <f t="shared" si="434"/>
        <v>495.75234375000002</v>
      </c>
      <c r="LP33" s="159">
        <v>5</v>
      </c>
      <c r="LQ33" s="160">
        <f t="shared" si="435"/>
        <v>-12.40875</v>
      </c>
      <c r="LR33" s="161">
        <f t="shared" si="436"/>
        <v>-5.4687500000000007E-2</v>
      </c>
      <c r="LS33" s="161">
        <f t="shared" si="437"/>
        <v>0.234375</v>
      </c>
      <c r="LT33" s="161">
        <f t="shared" si="438"/>
        <v>0.82031250000000011</v>
      </c>
      <c r="LU33" s="26">
        <f t="shared" si="439"/>
        <v>607.166015625</v>
      </c>
      <c r="LW33" s="159">
        <v>5</v>
      </c>
      <c r="LX33" s="160">
        <f t="shared" si="440"/>
        <v>-14.686249999999999</v>
      </c>
      <c r="LY33" s="161">
        <f t="shared" si="441"/>
        <v>-5.46875E-2</v>
      </c>
      <c r="LZ33" s="161">
        <f t="shared" si="442"/>
        <v>0.234375</v>
      </c>
      <c r="MA33" s="161">
        <f t="shared" si="443"/>
        <v>0.8203125</v>
      </c>
      <c r="MB33" s="26">
        <f t="shared" si="444"/>
        <v>718.54570312500005</v>
      </c>
      <c r="MD33" s="159">
        <v>5</v>
      </c>
      <c r="ME33" s="160">
        <f t="shared" si="445"/>
        <v>-16.963125000000002</v>
      </c>
      <c r="MF33" s="161">
        <f t="shared" si="446"/>
        <v>-5.46875E-2</v>
      </c>
      <c r="MG33" s="161">
        <f t="shared" si="447"/>
        <v>0.23437500000000003</v>
      </c>
      <c r="MH33" s="161">
        <f t="shared" si="448"/>
        <v>0.82031250000000011</v>
      </c>
      <c r="MI33" s="26">
        <f t="shared" si="449"/>
        <v>830.00976562500011</v>
      </c>
      <c r="MK33" s="159">
        <v>5</v>
      </c>
      <c r="ML33" s="160">
        <f t="shared" si="450"/>
        <v>-7.8550000000000004</v>
      </c>
      <c r="MM33" s="161">
        <f t="shared" si="451"/>
        <v>-5.4687499999999993E-2</v>
      </c>
      <c r="MN33" s="161">
        <f t="shared" si="452"/>
        <v>0.23437499999999997</v>
      </c>
      <c r="MO33" s="161">
        <f t="shared" si="453"/>
        <v>0.82031249999999989</v>
      </c>
      <c r="MP33" s="26">
        <f t="shared" si="454"/>
        <v>-731.11289062499986</v>
      </c>
      <c r="MR33" s="159">
        <v>5</v>
      </c>
      <c r="MS33" s="160">
        <f t="shared" si="455"/>
        <v>-5.5768750000000002</v>
      </c>
      <c r="MT33" s="161">
        <f t="shared" si="456"/>
        <v>-5.4687499999999993E-2</v>
      </c>
      <c r="MU33" s="161">
        <f t="shared" si="457"/>
        <v>0.23437499999999997</v>
      </c>
      <c r="MV33" s="161">
        <f t="shared" si="458"/>
        <v>0.82031249999999989</v>
      </c>
      <c r="MW33" s="26">
        <f t="shared" si="459"/>
        <v>-842.52890624999986</v>
      </c>
      <c r="MY33" s="159">
        <v>5</v>
      </c>
      <c r="MZ33" s="160">
        <f t="shared" si="460"/>
        <v>-3.3</v>
      </c>
      <c r="NA33" s="161">
        <f t="shared" si="546"/>
        <v>-5.46875E-2</v>
      </c>
      <c r="NB33" s="161">
        <f t="shared" si="547"/>
        <v>0.23437500000000003</v>
      </c>
      <c r="NC33" s="161">
        <f t="shared" si="548"/>
        <v>0.8203125</v>
      </c>
      <c r="ND33" s="26">
        <f t="shared" si="549"/>
        <v>-953.90390625000009</v>
      </c>
      <c r="NF33" s="159">
        <v>5</v>
      </c>
      <c r="NG33" s="160">
        <f t="shared" si="461"/>
        <v>-10.13125</v>
      </c>
      <c r="NH33" s="161">
        <f t="shared" si="462"/>
        <v>-5.46875E-2</v>
      </c>
      <c r="NI33" s="161">
        <f t="shared" si="463"/>
        <v>0.23437499999999997</v>
      </c>
      <c r="NJ33" s="161">
        <f t="shared" si="464"/>
        <v>0.82031250000000011</v>
      </c>
      <c r="NK33" s="26">
        <f t="shared" si="465"/>
        <v>-619.67812499999991</v>
      </c>
      <c r="NM33" s="159">
        <v>5</v>
      </c>
      <c r="NN33" s="160">
        <f t="shared" si="466"/>
        <v>-12.40875</v>
      </c>
      <c r="NO33" s="161">
        <f t="shared" si="467"/>
        <v>-5.4687500000000007E-2</v>
      </c>
      <c r="NP33" s="161">
        <f t="shared" si="468"/>
        <v>0.234375</v>
      </c>
      <c r="NQ33" s="161">
        <f t="shared" si="469"/>
        <v>0.82031250000000011</v>
      </c>
      <c r="NR33" s="26">
        <f t="shared" si="470"/>
        <v>-508.23281250000002</v>
      </c>
      <c r="NT33" s="159">
        <v>5</v>
      </c>
      <c r="NU33" s="160">
        <f t="shared" si="471"/>
        <v>-14.686249999999999</v>
      </c>
      <c r="NV33" s="161">
        <f t="shared" si="472"/>
        <v>-5.46875E-2</v>
      </c>
      <c r="NW33" s="161">
        <f t="shared" si="473"/>
        <v>0.234375</v>
      </c>
      <c r="NX33" s="161">
        <f t="shared" si="474"/>
        <v>0.8203125</v>
      </c>
      <c r="NY33" s="26">
        <f t="shared" si="475"/>
        <v>-396.82734374999995</v>
      </c>
      <c r="OA33" s="159">
        <v>5</v>
      </c>
      <c r="OB33" s="160">
        <f t="shared" si="476"/>
        <v>-16.963125000000002</v>
      </c>
      <c r="OC33" s="161">
        <f t="shared" si="477"/>
        <v>-5.46875E-2</v>
      </c>
      <c r="OD33" s="161">
        <f t="shared" si="478"/>
        <v>0.23437500000000003</v>
      </c>
      <c r="OE33" s="161">
        <f t="shared" si="479"/>
        <v>0.82031250000000011</v>
      </c>
      <c r="OF33" s="26">
        <f t="shared" si="480"/>
        <v>-285.41250000000002</v>
      </c>
      <c r="OH33" s="159">
        <v>5</v>
      </c>
      <c r="OI33" s="160">
        <f t="shared" si="481"/>
        <v>12.40875</v>
      </c>
      <c r="OJ33" s="161">
        <f t="shared" si="482"/>
        <v>-5.4687500000000007E-2</v>
      </c>
      <c r="OK33" s="161">
        <f t="shared" si="483"/>
        <v>0.234375</v>
      </c>
      <c r="OL33" s="161">
        <f t="shared" si="484"/>
        <v>0.82031250000000011</v>
      </c>
      <c r="OM33" s="26">
        <f t="shared" si="485"/>
        <v>-607.16835937500002</v>
      </c>
      <c r="OO33" s="159">
        <v>5</v>
      </c>
      <c r="OP33" s="160">
        <f t="shared" si="486"/>
        <v>14.686249999999999</v>
      </c>
      <c r="OQ33" s="161">
        <f t="shared" si="487"/>
        <v>-5.46875E-2</v>
      </c>
      <c r="OR33" s="161">
        <f t="shared" si="488"/>
        <v>0.234375</v>
      </c>
      <c r="OS33" s="161">
        <f t="shared" si="489"/>
        <v>0.8203125</v>
      </c>
      <c r="OT33" s="26">
        <f t="shared" si="490"/>
        <v>-718.58437500000002</v>
      </c>
      <c r="OV33" s="159">
        <v>5</v>
      </c>
      <c r="OW33" s="160">
        <f t="shared" si="491"/>
        <v>16.963125000000002</v>
      </c>
      <c r="OX33" s="161">
        <f t="shared" si="492"/>
        <v>-5.46875E-2</v>
      </c>
      <c r="OY33" s="161">
        <f t="shared" si="493"/>
        <v>0.23437500000000003</v>
      </c>
      <c r="OZ33" s="161">
        <f t="shared" si="494"/>
        <v>0.82031250000000011</v>
      </c>
      <c r="PA33" s="26">
        <f t="shared" si="495"/>
        <v>-829.96406250000018</v>
      </c>
      <c r="PC33" s="159">
        <v>5</v>
      </c>
      <c r="PD33" s="160">
        <f t="shared" si="550"/>
        <v>10.13125</v>
      </c>
      <c r="PE33" s="161">
        <f t="shared" si="496"/>
        <v>-5.46875E-2</v>
      </c>
      <c r="PF33" s="161">
        <f t="shared" si="497"/>
        <v>0.23437499999999997</v>
      </c>
      <c r="PG33" s="161">
        <f t="shared" si="498"/>
        <v>0.82031250000000011</v>
      </c>
      <c r="PH33" s="26">
        <f t="shared" si="499"/>
        <v>-495.8203125</v>
      </c>
      <c r="PJ33" s="159">
        <v>5</v>
      </c>
      <c r="PK33" s="160">
        <f t="shared" si="551"/>
        <v>7.8550000000000004</v>
      </c>
      <c r="PL33" s="161">
        <f t="shared" si="500"/>
        <v>-5.4687499999999993E-2</v>
      </c>
      <c r="PM33" s="161">
        <f t="shared" si="501"/>
        <v>0.23437499999999997</v>
      </c>
      <c r="PN33" s="161">
        <f t="shared" si="502"/>
        <v>0.82031249999999989</v>
      </c>
      <c r="PO33" s="26">
        <f t="shared" si="503"/>
        <v>-384.29296875</v>
      </c>
      <c r="PQ33" s="159">
        <v>5</v>
      </c>
      <c r="PR33" s="160">
        <f t="shared" si="504"/>
        <v>5.5768750000000002</v>
      </c>
      <c r="PS33" s="161">
        <f t="shared" si="505"/>
        <v>-5.4687499999999993E-2</v>
      </c>
      <c r="PT33" s="161">
        <f t="shared" si="506"/>
        <v>0.23437499999999997</v>
      </c>
      <c r="PU33" s="161">
        <f t="shared" si="507"/>
        <v>0.82031249999999989</v>
      </c>
      <c r="PV33" s="26">
        <f t="shared" si="508"/>
        <v>-272.88281249999994</v>
      </c>
      <c r="PX33" s="159">
        <v>5</v>
      </c>
      <c r="PY33" s="160">
        <f t="shared" si="509"/>
        <v>3.3006250000000001</v>
      </c>
      <c r="PZ33" s="161">
        <f t="shared" si="510"/>
        <v>-5.4687499999999993E-2</v>
      </c>
      <c r="QA33" s="161">
        <f t="shared" si="511"/>
        <v>0.234375</v>
      </c>
      <c r="QB33" s="161">
        <f t="shared" si="512"/>
        <v>0.8203125</v>
      </c>
      <c r="QC33" s="26">
        <f t="shared" si="513"/>
        <v>-161.47031250000001</v>
      </c>
      <c r="QE33" s="159">
        <v>3</v>
      </c>
      <c r="QF33" s="162">
        <v>2</v>
      </c>
      <c r="QG33" s="296"/>
      <c r="QH33" s="12">
        <v>60</v>
      </c>
      <c r="QI33" s="161">
        <f>(($F$16-$Z$12)*($F$16-$AD$12))/(($V$12-$Z$12)*($V$12-$AD$12))</f>
        <v>0</v>
      </c>
      <c r="QJ33" s="161">
        <f>(($F$16-$V$12)*($F$16-$AD$12))/(($Z$12-$V$12)*($Z$12-$AD$12))</f>
        <v>0</v>
      </c>
      <c r="QK33" s="161">
        <f>(($F$16-$V$12)*($F$16-$Z$12))/(($AD$12-$V$12)*($AD$12-$Z$12))</f>
        <v>1</v>
      </c>
      <c r="QL33" s="92">
        <f>QI33*$X$12+QJ33*$AB$12+QK33*$AF$12</f>
        <v>326</v>
      </c>
      <c r="QM33" s="16">
        <f>$V$12</f>
        <v>-338.33</v>
      </c>
      <c r="QN33" s="16">
        <f>$AF$12</f>
        <v>326</v>
      </c>
      <c r="QO33" s="167">
        <f t="shared" si="552"/>
        <v>0</v>
      </c>
      <c r="QP33" s="34"/>
      <c r="QQ33" s="159">
        <v>3</v>
      </c>
      <c r="QR33" s="162">
        <v>2</v>
      </c>
      <c r="QS33" s="296"/>
      <c r="QT33" s="12">
        <v>60</v>
      </c>
      <c r="QU33" s="161">
        <f>(($F$16-$AT$12)*($F$16-$AX$12))/(($AP$12-$AT$12)*($AP$12-$AX$12))</f>
        <v>0</v>
      </c>
      <c r="QV33" s="161">
        <f>(($F$16-$AP$12)*($F$16-$AX$12))/(($AT$12-$AP$12)*($AT$12-$AX$12))</f>
        <v>0</v>
      </c>
      <c r="QW33" s="161">
        <f>(($F$16-$AP$12)*($F$16-$AT$12))/(($AX$12-$AP$12)*($AX$12-$AT$12))</f>
        <v>1</v>
      </c>
      <c r="QX33" s="92">
        <f>QU33*$AR$12+QV33*$AV$12+QW33*$AZ$12</f>
        <v>297.12</v>
      </c>
      <c r="QY33" s="16">
        <f>$AP$12</f>
        <v>-91.09</v>
      </c>
      <c r="QZ33" s="16">
        <f>$AZ$12</f>
        <v>297.12</v>
      </c>
      <c r="RA33" s="167">
        <f t="shared" si="553"/>
        <v>0</v>
      </c>
    </row>
    <row r="34" spans="2:469" ht="15" customHeight="1">
      <c r="B34" s="319"/>
      <c r="C34" s="321"/>
      <c r="D34" s="321" t="s">
        <v>325</v>
      </c>
      <c r="E34" s="180" t="s">
        <v>322</v>
      </c>
      <c r="F34" s="169"/>
      <c r="G34" s="175" t="s">
        <v>72</v>
      </c>
      <c r="H34" s="176">
        <v>9</v>
      </c>
      <c r="I34" s="177" t="str">
        <f xml:space="preserve"> IF(AND(F34&gt;0,F35&gt;0),1,(IF(AND(F34&lt;0,F35&gt;0),2,(IF(AND(F34&lt;0,F35&lt;0),3,(IF(AND(F34&gt;0,F35&lt;0),4,"-")))))))</f>
        <v>-</v>
      </c>
      <c r="J34" s="178" t="s">
        <v>318</v>
      </c>
      <c r="K34" s="177" t="str">
        <f>IF(OR(ISBLANK(F34),I34="-"),"-",(IF(OR(I34=1,I34=4), (IF(F34&lt;=(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,(IF(F34&g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)))</f>
        <v>-</v>
      </c>
      <c r="L34" s="179" t="str">
        <f>IF(OR(ISBLANK(F34),I34="-"),"-",(IF(OR(I34=1,I34=4), (IF(F34&lt;=(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,(IF(F34&g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)))</f>
        <v>-</v>
      </c>
      <c r="M34" s="315" t="str">
        <f>IF(OR(ISBLANK(F34),ISBLANK(F35),ISBLANK(F36)),"-", (IF(OR(J34="reprovado", K34="reprovado", L34="reprovado",J35="reprovado", K35="reprovado", L35="reprovado",J36="reprovado",K36="reprovado", L36="reprovado"),"reprovado","aprovado")))</f>
        <v>-</v>
      </c>
      <c r="O34" s="159">
        <v>30</v>
      </c>
      <c r="P34" s="164" t="s">
        <v>94</v>
      </c>
      <c r="Q34" s="196" t="s">
        <v>298</v>
      </c>
      <c r="R34" s="12">
        <v>120</v>
      </c>
      <c r="S34" s="164" t="s">
        <v>299</v>
      </c>
      <c r="T34" s="192">
        <v>11000</v>
      </c>
      <c r="U34" s="8" t="s">
        <v>71</v>
      </c>
      <c r="V34" s="101">
        <f>Gooseneck!$M$62</f>
        <v>666.54</v>
      </c>
      <c r="W34" s="111" t="s">
        <v>72</v>
      </c>
      <c r="X34" s="101">
        <v>0</v>
      </c>
      <c r="Y34" s="111" t="s">
        <v>72</v>
      </c>
      <c r="Z34" s="101">
        <f>Gooseneck!$M$68</f>
        <v>333.27</v>
      </c>
      <c r="AA34" s="111" t="s">
        <v>72</v>
      </c>
      <c r="AB34" s="101">
        <f>Gooseneck!$O$68</f>
        <v>533.41999999999996</v>
      </c>
      <c r="AC34" s="111" t="s">
        <v>72</v>
      </c>
      <c r="AD34" s="101">
        <v>0</v>
      </c>
      <c r="AE34" s="111" t="s">
        <v>72</v>
      </c>
      <c r="AF34" s="101">
        <f>Gooseneck!$O$65</f>
        <v>361.26</v>
      </c>
      <c r="AG34" s="165" t="s">
        <v>72</v>
      </c>
      <c r="AH34" s="166"/>
      <c r="AI34" s="159">
        <v>30</v>
      </c>
      <c r="AJ34" s="164" t="s">
        <v>94</v>
      </c>
      <c r="AK34" s="196" t="s">
        <v>298</v>
      </c>
      <c r="AL34" s="12">
        <v>120</v>
      </c>
      <c r="AM34" s="164" t="s">
        <v>299</v>
      </c>
      <c r="AN34" s="192">
        <v>5500</v>
      </c>
      <c r="AO34" s="8" t="s">
        <v>71</v>
      </c>
      <c r="AP34" s="101">
        <f>'Conector@5500 psi'!$M$62</f>
        <v>234.98</v>
      </c>
      <c r="AQ34" s="111" t="s">
        <v>72</v>
      </c>
      <c r="AR34" s="101">
        <v>0</v>
      </c>
      <c r="AS34" s="111" t="s">
        <v>72</v>
      </c>
      <c r="AT34" s="101">
        <f>'Conector@5500 psi'!$M$68</f>
        <v>117.49</v>
      </c>
      <c r="AU34" s="111" t="s">
        <v>72</v>
      </c>
      <c r="AV34" s="101">
        <f>'Conector@5500 psi'!$O$68</f>
        <v>674.36</v>
      </c>
      <c r="AW34" s="111" t="s">
        <v>72</v>
      </c>
      <c r="AX34" s="101">
        <v>0</v>
      </c>
      <c r="AY34" s="111" t="s">
        <v>72</v>
      </c>
      <c r="AZ34" s="101">
        <f>'Conector@5500 psi'!$O$65</f>
        <v>291.06</v>
      </c>
      <c r="BA34" s="165" t="s">
        <v>72</v>
      </c>
      <c r="BB34" s="183"/>
      <c r="BC34" s="159">
        <v>6</v>
      </c>
      <c r="BD34" s="160">
        <f t="shared" si="514"/>
        <v>10.93</v>
      </c>
      <c r="BE34" s="161">
        <f t="shared" si="272"/>
        <v>-5.7777777777777775E-2</v>
      </c>
      <c r="BF34" s="161">
        <f t="shared" si="273"/>
        <v>0.24888888888888885</v>
      </c>
      <c r="BG34" s="161">
        <f t="shared" si="274"/>
        <v>0.80888888888888877</v>
      </c>
      <c r="BH34" s="26">
        <f t="shared" si="275"/>
        <v>380.84479999999996</v>
      </c>
      <c r="BJ34" s="159">
        <v>6</v>
      </c>
      <c r="BK34" s="160">
        <f t="shared" si="515"/>
        <v>13.359333333333332</v>
      </c>
      <c r="BL34" s="161">
        <f t="shared" si="276"/>
        <v>-5.7777777777777782E-2</v>
      </c>
      <c r="BM34" s="161">
        <f t="shared" si="277"/>
        <v>0.24888888888888891</v>
      </c>
      <c r="BN34" s="161">
        <f t="shared" si="278"/>
        <v>0.8088888888888891</v>
      </c>
      <c r="BO34" s="26">
        <f t="shared" si="279"/>
        <v>269.91128888888892</v>
      </c>
      <c r="BQ34" s="159">
        <v>6</v>
      </c>
      <c r="BR34" s="160">
        <f t="shared" si="516"/>
        <v>15.788</v>
      </c>
      <c r="BS34" s="161">
        <f t="shared" si="280"/>
        <v>-5.7777777777777782E-2</v>
      </c>
      <c r="BT34" s="161">
        <f t="shared" si="281"/>
        <v>0.24888888888888888</v>
      </c>
      <c r="BU34" s="161">
        <f t="shared" si="282"/>
        <v>0.80888888888888888</v>
      </c>
      <c r="BV34" s="26">
        <f t="shared" si="283"/>
        <v>158.97740444444443</v>
      </c>
      <c r="BX34" s="159">
        <v>6</v>
      </c>
      <c r="BY34" s="160">
        <f t="shared" si="517"/>
        <v>8.5013333333333332</v>
      </c>
      <c r="BZ34" s="161">
        <f t="shared" si="284"/>
        <v>-5.7777777777777775E-2</v>
      </c>
      <c r="CA34" s="161">
        <f t="shared" si="285"/>
        <v>0.24888888888888888</v>
      </c>
      <c r="CB34" s="161">
        <f t="shared" si="286"/>
        <v>0.80888888888888888</v>
      </c>
      <c r="CC34" s="26">
        <f t="shared" si="287"/>
        <v>491.7808</v>
      </c>
      <c r="CE34" s="159">
        <v>6</v>
      </c>
      <c r="CF34" s="160">
        <f t="shared" si="518"/>
        <v>6.0726666666666667</v>
      </c>
      <c r="CG34" s="161">
        <f t="shared" si="288"/>
        <v>-5.7777777777777782E-2</v>
      </c>
      <c r="CH34" s="161">
        <f t="shared" si="289"/>
        <v>0.24888888888888891</v>
      </c>
      <c r="CI34" s="161">
        <f t="shared" si="290"/>
        <v>0.80888888888888899</v>
      </c>
      <c r="CJ34" s="26">
        <f t="shared" si="291"/>
        <v>602.70560000000012</v>
      </c>
      <c r="CL34" s="159">
        <v>6</v>
      </c>
      <c r="CM34" s="160">
        <f t="shared" si="519"/>
        <v>3.6433333333333331</v>
      </c>
      <c r="CN34" s="161">
        <f t="shared" si="292"/>
        <v>-5.7777777777777768E-2</v>
      </c>
      <c r="CO34" s="161">
        <f t="shared" si="293"/>
        <v>0.24888888888888891</v>
      </c>
      <c r="CP34" s="161">
        <f t="shared" si="294"/>
        <v>0.80888888888888888</v>
      </c>
      <c r="CQ34" s="26">
        <f t="shared" si="295"/>
        <v>713.63413333333335</v>
      </c>
      <c r="CS34" s="159">
        <v>6</v>
      </c>
      <c r="CT34" s="160">
        <f t="shared" si="520"/>
        <v>1.2146666666666666</v>
      </c>
      <c r="CU34" s="161">
        <f t="shared" si="296"/>
        <v>-5.7777777777777782E-2</v>
      </c>
      <c r="CV34" s="161">
        <f t="shared" si="297"/>
        <v>0.24888888888888885</v>
      </c>
      <c r="CW34" s="161">
        <f t="shared" si="298"/>
        <v>0.80888888888888888</v>
      </c>
      <c r="CX34" s="26">
        <f t="shared" si="299"/>
        <v>824.55146666666667</v>
      </c>
      <c r="CZ34" s="159">
        <v>6</v>
      </c>
      <c r="DA34" s="160">
        <f t="shared" si="521"/>
        <v>-6.0726666666666667</v>
      </c>
      <c r="DB34" s="161">
        <f t="shared" si="300"/>
        <v>-5.7777777777777782E-2</v>
      </c>
      <c r="DC34" s="161">
        <f t="shared" si="301"/>
        <v>0.24888888888888891</v>
      </c>
      <c r="DD34" s="161">
        <f t="shared" si="302"/>
        <v>0.80888888888888899</v>
      </c>
      <c r="DE34" s="26">
        <f t="shared" si="303"/>
        <v>277.30204444444445</v>
      </c>
      <c r="DG34" s="159">
        <v>6</v>
      </c>
      <c r="DH34" s="160">
        <f t="shared" si="522"/>
        <v>-3.6433333333333331</v>
      </c>
      <c r="DI34" s="161">
        <f t="shared" si="523"/>
        <v>-5.7777777777777768E-2</v>
      </c>
      <c r="DJ34" s="161">
        <f t="shared" si="524"/>
        <v>0.24888888888888891</v>
      </c>
      <c r="DK34" s="161">
        <f t="shared" si="304"/>
        <v>0.80888888888888888</v>
      </c>
      <c r="DL34" s="26">
        <f t="shared" si="525"/>
        <v>166.37102222222222</v>
      </c>
      <c r="DM34" s="34"/>
      <c r="DN34" s="159">
        <v>6</v>
      </c>
      <c r="DO34" s="160">
        <f t="shared" si="526"/>
        <v>-1.2146666666666666</v>
      </c>
      <c r="DP34" s="161">
        <f t="shared" si="305"/>
        <v>-5.7777777777777782E-2</v>
      </c>
      <c r="DQ34" s="161">
        <f t="shared" si="306"/>
        <v>0.24888888888888885</v>
      </c>
      <c r="DR34" s="161">
        <f t="shared" si="307"/>
        <v>0.80888888888888888</v>
      </c>
      <c r="DS34" s="26">
        <f t="shared" si="308"/>
        <v>55.453066666666665</v>
      </c>
      <c r="DT34" s="34"/>
      <c r="DU34" s="159">
        <v>6</v>
      </c>
      <c r="DV34" s="160">
        <f t="shared" si="527"/>
        <v>-8.5013333333333332</v>
      </c>
      <c r="DW34" s="161">
        <f t="shared" si="309"/>
        <v>-5.7777777777777775E-2</v>
      </c>
      <c r="DX34" s="161">
        <f t="shared" si="310"/>
        <v>0.24888888888888888</v>
      </c>
      <c r="DY34" s="161">
        <f t="shared" si="311"/>
        <v>0.80888888888888888</v>
      </c>
      <c r="DZ34" s="26">
        <f t="shared" si="312"/>
        <v>388.24551111111111</v>
      </c>
      <c r="EA34" s="34"/>
      <c r="EB34" s="159">
        <v>6</v>
      </c>
      <c r="EC34" s="160">
        <f t="shared" si="528"/>
        <v>-10.93</v>
      </c>
      <c r="ED34" s="161">
        <f t="shared" si="313"/>
        <v>-5.7777777777777775E-2</v>
      </c>
      <c r="EE34" s="161">
        <f t="shared" si="314"/>
        <v>0.24888888888888885</v>
      </c>
      <c r="EF34" s="161">
        <f t="shared" si="315"/>
        <v>0.80888888888888877</v>
      </c>
      <c r="EG34" s="26">
        <f t="shared" si="316"/>
        <v>499.1603555555555</v>
      </c>
      <c r="EH34" s="34"/>
      <c r="EI34" s="159">
        <v>6</v>
      </c>
      <c r="EJ34" s="160">
        <f t="shared" si="529"/>
        <v>-13.359333333333332</v>
      </c>
      <c r="EK34" s="161">
        <f t="shared" si="317"/>
        <v>-5.7777777777777782E-2</v>
      </c>
      <c r="EL34" s="161">
        <f t="shared" si="318"/>
        <v>0.24888888888888891</v>
      </c>
      <c r="EM34" s="161">
        <f t="shared" si="319"/>
        <v>0.8088888888888891</v>
      </c>
      <c r="EN34" s="26">
        <f t="shared" si="320"/>
        <v>610.09635555555565</v>
      </c>
      <c r="EP34" s="159">
        <v>6</v>
      </c>
      <c r="EQ34" s="160">
        <f t="shared" si="321"/>
        <v>-15.788</v>
      </c>
      <c r="ER34" s="161">
        <f t="shared" si="322"/>
        <v>-5.7777777777777782E-2</v>
      </c>
      <c r="ES34" s="161">
        <f t="shared" si="323"/>
        <v>0.24888888888888888</v>
      </c>
      <c r="ET34" s="161">
        <f t="shared" si="324"/>
        <v>0.80888888888888888</v>
      </c>
      <c r="EU34" s="26">
        <f t="shared" si="325"/>
        <v>721.02364444444447</v>
      </c>
      <c r="EW34" s="159">
        <v>6</v>
      </c>
      <c r="EX34" s="160">
        <f t="shared" si="326"/>
        <v>-6.0726666666666667</v>
      </c>
      <c r="EY34" s="161">
        <f t="shared" si="327"/>
        <v>-5.7777777777777782E-2</v>
      </c>
      <c r="EZ34" s="161">
        <f t="shared" si="328"/>
        <v>0.24888888888888891</v>
      </c>
      <c r="FA34" s="161">
        <f t="shared" si="329"/>
        <v>0.80888888888888899</v>
      </c>
      <c r="FB34" s="26">
        <f t="shared" si="330"/>
        <v>-602.68195555555553</v>
      </c>
      <c r="FD34" s="159">
        <v>6</v>
      </c>
      <c r="FE34" s="160">
        <f t="shared" si="331"/>
        <v>-3.6433333333333331</v>
      </c>
      <c r="FF34" s="161">
        <f t="shared" si="332"/>
        <v>-5.7777777777777768E-2</v>
      </c>
      <c r="FG34" s="161">
        <f t="shared" si="333"/>
        <v>0.24888888888888891</v>
      </c>
      <c r="FH34" s="161">
        <f t="shared" si="334"/>
        <v>0.80888888888888888</v>
      </c>
      <c r="FI34" s="26">
        <f t="shared" si="335"/>
        <v>-713.60488888888892</v>
      </c>
      <c r="FK34" s="159">
        <v>6</v>
      </c>
      <c r="FL34" s="160">
        <f t="shared" si="336"/>
        <v>-1.2146666666666666</v>
      </c>
      <c r="FM34" s="161">
        <f t="shared" si="337"/>
        <v>-5.7777777777777782E-2</v>
      </c>
      <c r="FN34" s="161">
        <f t="shared" si="338"/>
        <v>0.24888888888888885</v>
      </c>
      <c r="FO34" s="161">
        <f t="shared" si="339"/>
        <v>0.80888888888888888</v>
      </c>
      <c r="FP34" s="26">
        <f t="shared" si="340"/>
        <v>-824.54648888888892</v>
      </c>
      <c r="FR34" s="159">
        <v>6</v>
      </c>
      <c r="FS34" s="160">
        <f t="shared" si="530"/>
        <v>-8.5013333333333332</v>
      </c>
      <c r="FT34" s="161">
        <f t="shared" si="341"/>
        <v>-5.7777777777777775E-2</v>
      </c>
      <c r="FU34" s="161">
        <f t="shared" si="342"/>
        <v>0.24888888888888888</v>
      </c>
      <c r="FV34" s="161">
        <f t="shared" si="343"/>
        <v>0.80888888888888888</v>
      </c>
      <c r="FW34" s="26">
        <f t="shared" si="344"/>
        <v>-491.74906666666669</v>
      </c>
      <c r="FY34" s="159">
        <v>6</v>
      </c>
      <c r="FZ34" s="160">
        <f t="shared" si="531"/>
        <v>-10.93</v>
      </c>
      <c r="GA34" s="161">
        <f t="shared" si="532"/>
        <v>-5.7777777777777775E-2</v>
      </c>
      <c r="GB34" s="161">
        <f t="shared" si="533"/>
        <v>0.24888888888888885</v>
      </c>
      <c r="GC34" s="161">
        <f t="shared" si="534"/>
        <v>0.80888888888888877</v>
      </c>
      <c r="GD34" s="26">
        <f t="shared" si="535"/>
        <v>-380.84479999999996</v>
      </c>
      <c r="GF34" s="159">
        <v>6</v>
      </c>
      <c r="GG34" s="160">
        <f t="shared" si="536"/>
        <v>-13.359333333333332</v>
      </c>
      <c r="GH34" s="161">
        <f t="shared" si="345"/>
        <v>-5.7777777777777782E-2</v>
      </c>
      <c r="GI34" s="161">
        <f t="shared" si="346"/>
        <v>0.24888888888888891</v>
      </c>
      <c r="GJ34" s="161">
        <f t="shared" si="347"/>
        <v>0.8088888888888891</v>
      </c>
      <c r="GK34" s="26">
        <f t="shared" si="348"/>
        <v>-269.91128888888892</v>
      </c>
      <c r="GM34" s="159">
        <v>6</v>
      </c>
      <c r="GN34" s="160">
        <f t="shared" si="537"/>
        <v>-15.788</v>
      </c>
      <c r="GO34" s="161">
        <f t="shared" si="349"/>
        <v>-5.7777777777777782E-2</v>
      </c>
      <c r="GP34" s="161">
        <f t="shared" si="350"/>
        <v>0.24888888888888888</v>
      </c>
      <c r="GQ34" s="161">
        <f t="shared" si="351"/>
        <v>0.80888888888888888</v>
      </c>
      <c r="GR34" s="26">
        <f t="shared" si="352"/>
        <v>-159.00515555555558</v>
      </c>
      <c r="GT34" s="159">
        <v>6</v>
      </c>
      <c r="GU34" s="160">
        <f t="shared" si="538"/>
        <v>10.93</v>
      </c>
      <c r="GV34" s="161">
        <f t="shared" si="353"/>
        <v>-5.7777777777777775E-2</v>
      </c>
      <c r="GW34" s="161">
        <f t="shared" si="354"/>
        <v>0.24888888888888885</v>
      </c>
      <c r="GX34" s="161">
        <f t="shared" si="355"/>
        <v>0.80888888888888877</v>
      </c>
      <c r="GY34" s="26">
        <f t="shared" si="356"/>
        <v>-499.14666666666653</v>
      </c>
      <c r="HA34" s="159">
        <v>6</v>
      </c>
      <c r="HB34" s="160">
        <f t="shared" si="539"/>
        <v>13.359333333333332</v>
      </c>
      <c r="HC34" s="161">
        <f t="shared" si="357"/>
        <v>-5.7777777777777782E-2</v>
      </c>
      <c r="HD34" s="161">
        <f t="shared" si="358"/>
        <v>0.24888888888888891</v>
      </c>
      <c r="HE34" s="161">
        <f t="shared" si="359"/>
        <v>0.8088888888888891</v>
      </c>
      <c r="HF34" s="26">
        <f t="shared" si="360"/>
        <v>-610.07208888888897</v>
      </c>
      <c r="HH34" s="159">
        <v>6</v>
      </c>
      <c r="HI34" s="160">
        <f t="shared" si="361"/>
        <v>15.788</v>
      </c>
      <c r="HJ34" s="161">
        <f t="shared" si="362"/>
        <v>-5.7777777777777782E-2</v>
      </c>
      <c r="HK34" s="161">
        <f t="shared" si="363"/>
        <v>0.24888888888888888</v>
      </c>
      <c r="HL34" s="161">
        <f t="shared" si="364"/>
        <v>0.80888888888888888</v>
      </c>
      <c r="HM34" s="26">
        <f t="shared" si="365"/>
        <v>-721.02364444444447</v>
      </c>
      <c r="HO34" s="159">
        <v>6</v>
      </c>
      <c r="HP34" s="160">
        <f t="shared" si="540"/>
        <v>8.5013333333333332</v>
      </c>
      <c r="HQ34" s="161">
        <f t="shared" si="366"/>
        <v>-5.7777777777777775E-2</v>
      </c>
      <c r="HR34" s="161">
        <f t="shared" si="367"/>
        <v>0.24888888888888888</v>
      </c>
      <c r="HS34" s="161">
        <f t="shared" si="368"/>
        <v>0.80888888888888888</v>
      </c>
      <c r="HT34" s="26">
        <f t="shared" si="369"/>
        <v>-388.22622222222225</v>
      </c>
      <c r="HV34" s="159">
        <v>6</v>
      </c>
      <c r="HW34" s="160">
        <f t="shared" si="541"/>
        <v>6.0726666666666667</v>
      </c>
      <c r="HX34" s="161">
        <f t="shared" si="370"/>
        <v>-5.7777777777777782E-2</v>
      </c>
      <c r="HY34" s="161">
        <f t="shared" si="371"/>
        <v>0.24888888888888891</v>
      </c>
      <c r="HZ34" s="161">
        <f t="shared" si="372"/>
        <v>0.80888888888888899</v>
      </c>
      <c r="IA34" s="26">
        <f t="shared" si="373"/>
        <v>-277.31200000000001</v>
      </c>
      <c r="IC34" s="159">
        <v>6</v>
      </c>
      <c r="ID34" s="160">
        <f t="shared" si="374"/>
        <v>3.6433333333333331</v>
      </c>
      <c r="IE34" s="161">
        <f t="shared" si="375"/>
        <v>-5.7777777777777768E-2</v>
      </c>
      <c r="IF34" s="161">
        <f t="shared" si="376"/>
        <v>0.24888888888888891</v>
      </c>
      <c r="IG34" s="161">
        <f t="shared" si="377"/>
        <v>0.80888888888888888</v>
      </c>
      <c r="IH34" s="26">
        <f t="shared" si="378"/>
        <v>-166.37848888888888</v>
      </c>
      <c r="IJ34" s="159">
        <v>6</v>
      </c>
      <c r="IK34" s="160">
        <f t="shared" si="379"/>
        <v>1.2146666666666666</v>
      </c>
      <c r="IL34" s="161">
        <f t="shared" si="380"/>
        <v>-5.7777777777777782E-2</v>
      </c>
      <c r="IM34" s="161">
        <f t="shared" si="381"/>
        <v>0.24888888888888885</v>
      </c>
      <c r="IN34" s="161">
        <f t="shared" si="382"/>
        <v>0.80888888888888888</v>
      </c>
      <c r="IO34" s="26">
        <f t="shared" si="383"/>
        <v>-55.477333333333334</v>
      </c>
      <c r="IQ34" s="159">
        <v>6</v>
      </c>
      <c r="IR34" s="160">
        <f t="shared" si="384"/>
        <v>13.235999999999999</v>
      </c>
      <c r="IS34" s="161">
        <f t="shared" si="385"/>
        <v>-5.7777777777777775E-2</v>
      </c>
      <c r="IT34" s="161">
        <f t="shared" si="386"/>
        <v>0.24888888888888894</v>
      </c>
      <c r="IU34" s="161">
        <f t="shared" si="387"/>
        <v>0.80888888888888899</v>
      </c>
      <c r="IV34" s="26">
        <f t="shared" si="388"/>
        <v>514.20444444444456</v>
      </c>
      <c r="IX34" s="159">
        <v>6</v>
      </c>
      <c r="IY34" s="160">
        <f t="shared" si="389"/>
        <v>15.665333333333333</v>
      </c>
      <c r="IZ34" s="161">
        <f t="shared" si="390"/>
        <v>-5.7777777777777775E-2</v>
      </c>
      <c r="JA34" s="161">
        <f t="shared" si="391"/>
        <v>0.24888888888888888</v>
      </c>
      <c r="JB34" s="161">
        <f t="shared" si="392"/>
        <v>0.80888888888888888</v>
      </c>
      <c r="JC34" s="26">
        <f t="shared" si="393"/>
        <v>403.2759111111111</v>
      </c>
      <c r="JE34" s="159">
        <v>6</v>
      </c>
      <c r="JF34" s="160">
        <f t="shared" si="542"/>
        <v>18.094000000000001</v>
      </c>
      <c r="JG34" s="161">
        <f t="shared" si="394"/>
        <v>-5.7777777777777782E-2</v>
      </c>
      <c r="JH34" s="161">
        <f t="shared" si="395"/>
        <v>0.24888888888888888</v>
      </c>
      <c r="JI34" s="161">
        <f t="shared" si="396"/>
        <v>0.80888888888888899</v>
      </c>
      <c r="JJ34" s="26">
        <f t="shared" si="397"/>
        <v>292.38844444444442</v>
      </c>
      <c r="JL34" s="159">
        <v>6</v>
      </c>
      <c r="JM34" s="160">
        <f t="shared" si="398"/>
        <v>10.806666666666667</v>
      </c>
      <c r="JN34" s="161">
        <f t="shared" si="399"/>
        <v>-5.7777777777777775E-2</v>
      </c>
      <c r="JO34" s="161">
        <f t="shared" si="400"/>
        <v>0.24888888888888888</v>
      </c>
      <c r="JP34" s="161">
        <f t="shared" si="401"/>
        <v>0.80888888888888877</v>
      </c>
      <c r="JQ34" s="26">
        <f t="shared" si="402"/>
        <v>625.14417777777771</v>
      </c>
      <c r="JS34" s="159">
        <v>6</v>
      </c>
      <c r="JT34" s="160">
        <f t="shared" si="403"/>
        <v>8.3786666666666676</v>
      </c>
      <c r="JU34" s="161">
        <f t="shared" si="404"/>
        <v>-5.7777777777777782E-2</v>
      </c>
      <c r="JV34" s="161">
        <f t="shared" si="405"/>
        <v>0.24888888888888888</v>
      </c>
      <c r="JW34" s="161">
        <f t="shared" si="406"/>
        <v>0.80888888888888877</v>
      </c>
      <c r="JX34" s="26">
        <f t="shared" si="407"/>
        <v>736.07955555555543</v>
      </c>
      <c r="JZ34" s="159">
        <v>6</v>
      </c>
      <c r="KA34" s="160">
        <f t="shared" si="543"/>
        <v>5.948666666666667</v>
      </c>
      <c r="KB34" s="161">
        <f t="shared" si="408"/>
        <v>-5.7777777777777775E-2</v>
      </c>
      <c r="KC34" s="161">
        <f t="shared" si="409"/>
        <v>0.24888888888888885</v>
      </c>
      <c r="KD34" s="161">
        <f t="shared" si="410"/>
        <v>0.80888888888888877</v>
      </c>
      <c r="KE34" s="26">
        <f t="shared" si="411"/>
        <v>846.96453333333329</v>
      </c>
      <c r="KG34" s="159">
        <v>6</v>
      </c>
      <c r="KH34" s="160">
        <f t="shared" si="412"/>
        <v>3.5206666666666666</v>
      </c>
      <c r="KI34" s="161">
        <f t="shared" si="413"/>
        <v>-5.7777777777777768E-2</v>
      </c>
      <c r="KJ34" s="161">
        <f t="shared" si="414"/>
        <v>0.24888888888888885</v>
      </c>
      <c r="KK34" s="161">
        <f t="shared" si="415"/>
        <v>0.80888888888888888</v>
      </c>
      <c r="KL34" s="26">
        <f t="shared" si="416"/>
        <v>957.94533333333334</v>
      </c>
      <c r="KN34" s="159">
        <v>6</v>
      </c>
      <c r="KO34" s="160">
        <f t="shared" si="544"/>
        <v>-8.3786666666666676</v>
      </c>
      <c r="KP34" s="161">
        <f t="shared" si="417"/>
        <v>-5.7777777777777782E-2</v>
      </c>
      <c r="KQ34" s="161">
        <f t="shared" si="418"/>
        <v>0.24888888888888888</v>
      </c>
      <c r="KR34" s="161">
        <f t="shared" si="419"/>
        <v>0.80888888888888877</v>
      </c>
      <c r="KS34" s="26">
        <f t="shared" si="420"/>
        <v>382.58951111111105</v>
      </c>
      <c r="KU34" s="159">
        <v>6</v>
      </c>
      <c r="KV34" s="160">
        <f t="shared" si="545"/>
        <v>-5.948666666666667</v>
      </c>
      <c r="KW34" s="161">
        <f t="shared" si="421"/>
        <v>-5.7777777777777775E-2</v>
      </c>
      <c r="KX34" s="161">
        <f t="shared" si="422"/>
        <v>0.24888888888888885</v>
      </c>
      <c r="KY34" s="161">
        <f t="shared" si="423"/>
        <v>0.80888888888888877</v>
      </c>
      <c r="KZ34" s="26">
        <f t="shared" si="424"/>
        <v>271.66097777777776</v>
      </c>
      <c r="LB34" s="159">
        <v>6</v>
      </c>
      <c r="LC34" s="160">
        <f t="shared" si="425"/>
        <v>-3.52</v>
      </c>
      <c r="LD34" s="161">
        <f t="shared" si="426"/>
        <v>-5.7777777777777782E-2</v>
      </c>
      <c r="LE34" s="161">
        <f t="shared" si="427"/>
        <v>0.24888888888888888</v>
      </c>
      <c r="LF34" s="161">
        <f t="shared" si="428"/>
        <v>0.80888888888888877</v>
      </c>
      <c r="LG34" s="26">
        <f t="shared" si="429"/>
        <v>160.78097777777776</v>
      </c>
      <c r="LI34" s="159">
        <v>6</v>
      </c>
      <c r="LJ34" s="160">
        <f t="shared" si="430"/>
        <v>-10.806666666666667</v>
      </c>
      <c r="LK34" s="161">
        <f t="shared" si="431"/>
        <v>-5.7777777777777775E-2</v>
      </c>
      <c r="LL34" s="161">
        <f t="shared" si="432"/>
        <v>0.24888888888888888</v>
      </c>
      <c r="LM34" s="161">
        <f t="shared" si="433"/>
        <v>0.80888888888888877</v>
      </c>
      <c r="LN34" s="26">
        <f t="shared" si="434"/>
        <v>493.54915555555544</v>
      </c>
      <c r="LP34" s="159">
        <v>6</v>
      </c>
      <c r="LQ34" s="160">
        <f t="shared" si="435"/>
        <v>-13.235999999999999</v>
      </c>
      <c r="LR34" s="161">
        <f t="shared" si="436"/>
        <v>-5.7777777777777775E-2</v>
      </c>
      <c r="LS34" s="161">
        <f t="shared" si="437"/>
        <v>0.24888888888888894</v>
      </c>
      <c r="LT34" s="161">
        <f t="shared" si="438"/>
        <v>0.80888888888888899</v>
      </c>
      <c r="LU34" s="26">
        <f t="shared" si="439"/>
        <v>604.46711111111119</v>
      </c>
      <c r="LW34" s="159">
        <v>6</v>
      </c>
      <c r="LX34" s="160">
        <f t="shared" si="440"/>
        <v>-15.665333333333333</v>
      </c>
      <c r="LY34" s="161">
        <f t="shared" si="441"/>
        <v>-5.7777777777777775E-2</v>
      </c>
      <c r="LZ34" s="161">
        <f t="shared" si="442"/>
        <v>0.24888888888888888</v>
      </c>
      <c r="MA34" s="161">
        <f t="shared" si="443"/>
        <v>0.80888888888888888</v>
      </c>
      <c r="MB34" s="26">
        <f t="shared" si="444"/>
        <v>715.35208888888894</v>
      </c>
      <c r="MD34" s="159">
        <v>6</v>
      </c>
      <c r="ME34" s="160">
        <f t="shared" si="445"/>
        <v>-18.094000000000001</v>
      </c>
      <c r="MF34" s="161">
        <f t="shared" si="446"/>
        <v>-5.7777777777777782E-2</v>
      </c>
      <c r="MG34" s="161">
        <f t="shared" si="447"/>
        <v>0.24888888888888888</v>
      </c>
      <c r="MH34" s="161">
        <f t="shared" si="448"/>
        <v>0.80888888888888899</v>
      </c>
      <c r="MI34" s="26">
        <f t="shared" si="449"/>
        <v>826.32044444444455</v>
      </c>
      <c r="MK34" s="159">
        <v>6</v>
      </c>
      <c r="ML34" s="160">
        <f t="shared" si="450"/>
        <v>-8.3786666666666676</v>
      </c>
      <c r="MM34" s="161">
        <f t="shared" si="451"/>
        <v>-5.7777777777777782E-2</v>
      </c>
      <c r="MN34" s="161">
        <f t="shared" si="452"/>
        <v>0.24888888888888888</v>
      </c>
      <c r="MO34" s="161">
        <f t="shared" si="453"/>
        <v>0.80888888888888877</v>
      </c>
      <c r="MP34" s="26">
        <f t="shared" si="454"/>
        <v>-736.08951111111094</v>
      </c>
      <c r="MR34" s="159">
        <v>6</v>
      </c>
      <c r="MS34" s="160">
        <f t="shared" si="455"/>
        <v>-5.948666666666667</v>
      </c>
      <c r="MT34" s="161">
        <f t="shared" si="456"/>
        <v>-5.7777777777777775E-2</v>
      </c>
      <c r="MU34" s="161">
        <f t="shared" si="457"/>
        <v>0.24888888888888885</v>
      </c>
      <c r="MV34" s="161">
        <f t="shared" si="458"/>
        <v>0.80888888888888877</v>
      </c>
      <c r="MW34" s="26">
        <f t="shared" si="459"/>
        <v>-847.00995555555539</v>
      </c>
      <c r="MY34" s="159">
        <v>6</v>
      </c>
      <c r="MZ34" s="160">
        <f t="shared" si="460"/>
        <v>-3.52</v>
      </c>
      <c r="NA34" s="161">
        <f t="shared" si="546"/>
        <v>-5.7777777777777782E-2</v>
      </c>
      <c r="NB34" s="161">
        <f t="shared" si="547"/>
        <v>0.24888888888888888</v>
      </c>
      <c r="NC34" s="161">
        <f t="shared" si="548"/>
        <v>0.80888888888888877</v>
      </c>
      <c r="ND34" s="26">
        <f t="shared" si="549"/>
        <v>-957.88995555555539</v>
      </c>
      <c r="NF34" s="159">
        <v>6</v>
      </c>
      <c r="NG34" s="160">
        <f t="shared" si="461"/>
        <v>-10.806666666666667</v>
      </c>
      <c r="NH34" s="161">
        <f t="shared" si="462"/>
        <v>-5.7777777777777775E-2</v>
      </c>
      <c r="NI34" s="161">
        <f t="shared" si="463"/>
        <v>0.24888888888888888</v>
      </c>
      <c r="NJ34" s="161">
        <f t="shared" si="464"/>
        <v>0.80888888888888877</v>
      </c>
      <c r="NK34" s="26">
        <f t="shared" si="465"/>
        <v>-625.14915555555547</v>
      </c>
      <c r="NM34" s="159">
        <v>6</v>
      </c>
      <c r="NN34" s="160">
        <f t="shared" si="466"/>
        <v>-13.235999999999999</v>
      </c>
      <c r="NO34" s="161">
        <f t="shared" si="467"/>
        <v>-5.7777777777777775E-2</v>
      </c>
      <c r="NP34" s="161">
        <f t="shared" si="468"/>
        <v>0.24888888888888894</v>
      </c>
      <c r="NQ34" s="161">
        <f t="shared" si="469"/>
        <v>0.80888888888888899</v>
      </c>
      <c r="NR34" s="26">
        <f t="shared" si="470"/>
        <v>-514.19946666666669</v>
      </c>
      <c r="NT34" s="159">
        <v>6</v>
      </c>
      <c r="NU34" s="160">
        <f t="shared" si="471"/>
        <v>-15.665333333333333</v>
      </c>
      <c r="NV34" s="161">
        <f t="shared" si="472"/>
        <v>-5.7777777777777775E-2</v>
      </c>
      <c r="NW34" s="161">
        <f t="shared" si="473"/>
        <v>0.24888888888888888</v>
      </c>
      <c r="NX34" s="161">
        <f t="shared" si="474"/>
        <v>0.80888888888888888</v>
      </c>
      <c r="NY34" s="26">
        <f t="shared" si="475"/>
        <v>-403.28959999999995</v>
      </c>
      <c r="OA34" s="159">
        <v>6</v>
      </c>
      <c r="OB34" s="160">
        <f t="shared" si="476"/>
        <v>-18.094000000000001</v>
      </c>
      <c r="OC34" s="161">
        <f t="shared" si="477"/>
        <v>-5.7777777777777782E-2</v>
      </c>
      <c r="OD34" s="161">
        <f t="shared" si="478"/>
        <v>0.24888888888888888</v>
      </c>
      <c r="OE34" s="161">
        <f t="shared" si="479"/>
        <v>0.80888888888888899</v>
      </c>
      <c r="OF34" s="26">
        <f t="shared" si="480"/>
        <v>-292.36977777777781</v>
      </c>
      <c r="OH34" s="159">
        <v>6</v>
      </c>
      <c r="OI34" s="160">
        <f t="shared" si="481"/>
        <v>13.235999999999999</v>
      </c>
      <c r="OJ34" s="161">
        <f t="shared" si="482"/>
        <v>-5.7777777777777775E-2</v>
      </c>
      <c r="OK34" s="161">
        <f t="shared" si="483"/>
        <v>0.24888888888888894</v>
      </c>
      <c r="OL34" s="161">
        <f t="shared" si="484"/>
        <v>0.80888888888888899</v>
      </c>
      <c r="OM34" s="26">
        <f t="shared" si="485"/>
        <v>-604.46960000000013</v>
      </c>
      <c r="OO34" s="159">
        <v>6</v>
      </c>
      <c r="OP34" s="160">
        <f t="shared" si="486"/>
        <v>15.665333333333333</v>
      </c>
      <c r="OQ34" s="161">
        <f t="shared" si="487"/>
        <v>-5.7777777777777775E-2</v>
      </c>
      <c r="OR34" s="161">
        <f t="shared" si="488"/>
        <v>0.24888888888888888</v>
      </c>
      <c r="OS34" s="161">
        <f t="shared" si="489"/>
        <v>0.80888888888888888</v>
      </c>
      <c r="OT34" s="26">
        <f t="shared" si="490"/>
        <v>-715.39004444444447</v>
      </c>
      <c r="OV34" s="159">
        <v>6</v>
      </c>
      <c r="OW34" s="160">
        <f t="shared" si="491"/>
        <v>18.094000000000001</v>
      </c>
      <c r="OX34" s="161">
        <f t="shared" si="492"/>
        <v>-5.7777777777777782E-2</v>
      </c>
      <c r="OY34" s="161">
        <f t="shared" si="493"/>
        <v>0.24888888888888888</v>
      </c>
      <c r="OZ34" s="161">
        <f t="shared" si="494"/>
        <v>0.80888888888888899</v>
      </c>
      <c r="PA34" s="26">
        <f t="shared" si="495"/>
        <v>-826.27502222222233</v>
      </c>
      <c r="PC34" s="159">
        <v>6</v>
      </c>
      <c r="PD34" s="160">
        <f t="shared" si="550"/>
        <v>10.806666666666667</v>
      </c>
      <c r="PE34" s="161">
        <f t="shared" si="496"/>
        <v>-5.7777777777777775E-2</v>
      </c>
      <c r="PF34" s="161">
        <f t="shared" si="497"/>
        <v>0.24888888888888888</v>
      </c>
      <c r="PG34" s="161">
        <f t="shared" si="498"/>
        <v>0.80888888888888877</v>
      </c>
      <c r="PH34" s="26">
        <f t="shared" si="499"/>
        <v>-493.62133333333321</v>
      </c>
      <c r="PJ34" s="159">
        <v>6</v>
      </c>
      <c r="PK34" s="160">
        <f t="shared" si="551"/>
        <v>8.3786666666666676</v>
      </c>
      <c r="PL34" s="161">
        <f t="shared" si="500"/>
        <v>-5.7777777777777782E-2</v>
      </c>
      <c r="PM34" s="161">
        <f t="shared" si="501"/>
        <v>0.24888888888888888</v>
      </c>
      <c r="PN34" s="161">
        <f t="shared" si="502"/>
        <v>0.80888888888888877</v>
      </c>
      <c r="PO34" s="26">
        <f t="shared" si="503"/>
        <v>-382.5845333333333</v>
      </c>
      <c r="PQ34" s="159">
        <v>6</v>
      </c>
      <c r="PR34" s="160">
        <f t="shared" si="504"/>
        <v>5.948666666666667</v>
      </c>
      <c r="PS34" s="161">
        <f t="shared" si="505"/>
        <v>-5.7777777777777775E-2</v>
      </c>
      <c r="PT34" s="161">
        <f t="shared" si="506"/>
        <v>0.24888888888888885</v>
      </c>
      <c r="PU34" s="161">
        <f t="shared" si="507"/>
        <v>0.80888888888888877</v>
      </c>
      <c r="PV34" s="26">
        <f t="shared" si="508"/>
        <v>-271.66968888888886</v>
      </c>
      <c r="PX34" s="159">
        <v>6</v>
      </c>
      <c r="PY34" s="160">
        <f t="shared" si="509"/>
        <v>3.5206666666666666</v>
      </c>
      <c r="PZ34" s="161">
        <f t="shared" si="510"/>
        <v>-5.7777777777777768E-2</v>
      </c>
      <c r="QA34" s="161">
        <f t="shared" si="511"/>
        <v>0.24888888888888885</v>
      </c>
      <c r="QB34" s="161">
        <f t="shared" si="512"/>
        <v>0.80888888888888888</v>
      </c>
      <c r="QC34" s="26">
        <f t="shared" si="513"/>
        <v>-160.75235555555554</v>
      </c>
      <c r="QE34" s="159">
        <v>3</v>
      </c>
      <c r="QF34" s="162">
        <v>3</v>
      </c>
      <c r="QG34" s="296"/>
      <c r="QH34" s="12">
        <v>60</v>
      </c>
      <c r="QI34" s="161">
        <f>(($F$16-$Z$19)*($F$16-$AD$19))/(($V$19-$Z$19)*($V$19-$AD$19))</f>
        <v>0</v>
      </c>
      <c r="QJ34" s="161">
        <f>(($F$16-$V$19)*($F$16-$AD$19))/(($Z$19-$V$19)*($Z$19-$AD$19))</f>
        <v>0</v>
      </c>
      <c r="QK34" s="161">
        <f>(($F$16-$V$19)*($F$16-$Z$19))/(($AD$19-$V$19)*($AD$19-$Z$19))</f>
        <v>1</v>
      </c>
      <c r="QL34" s="92">
        <f>QI34*$X$19+QJ34*$AB$19+QK34*$AF$19</f>
        <v>-597.79999999999995</v>
      </c>
      <c r="QM34" s="16">
        <f>$V$19</f>
        <v>-338.33</v>
      </c>
      <c r="QN34" s="16">
        <f>$AF$19</f>
        <v>-597.79999999999995</v>
      </c>
      <c r="QO34" s="167">
        <f t="shared" si="552"/>
        <v>0</v>
      </c>
      <c r="QP34" s="34"/>
      <c r="QQ34" s="159">
        <v>3</v>
      </c>
      <c r="QR34" s="162">
        <v>3</v>
      </c>
      <c r="QS34" s="296"/>
      <c r="QT34" s="12">
        <v>60</v>
      </c>
      <c r="QU34" s="161">
        <f>(($F$16-$AT$19)*($F$16-$AX$19))/(($AP$19-$AT$19)*($AP$19-$AX$19))</f>
        <v>0</v>
      </c>
      <c r="QV34" s="161">
        <f>(($F$16-$AP$19)*($F$16-$AX$19))/(($AT$19-$AP$19)*($AT$19-$AX$19))</f>
        <v>0</v>
      </c>
      <c r="QW34" s="161">
        <f>(($F$16-$AP$19)*($F$16-$AT$19))/(($AX$19-$AP$19)*($AX$19-$AT$19))</f>
        <v>1</v>
      </c>
      <c r="QX34" s="92">
        <f>QU34*$AR$19+QV34*$AV$19+QW34*$AZ$19</f>
        <v>-534.79999999999995</v>
      </c>
      <c r="QY34" s="16">
        <f>$AP$19</f>
        <v>-91.09</v>
      </c>
      <c r="QZ34" s="16">
        <f>$AZ$19</f>
        <v>-534.79999999999995</v>
      </c>
      <c r="RA34" s="167">
        <f t="shared" si="553"/>
        <v>0</v>
      </c>
    </row>
    <row r="35" spans="2:469" ht="15" customHeight="1">
      <c r="B35" s="319"/>
      <c r="C35" s="321"/>
      <c r="D35" s="321"/>
      <c r="E35" s="180" t="s">
        <v>323</v>
      </c>
      <c r="F35" s="169"/>
      <c r="G35" s="175" t="s">
        <v>72</v>
      </c>
      <c r="H35" s="176">
        <v>9</v>
      </c>
      <c r="I35" s="177" t="str">
        <f>I34</f>
        <v>-</v>
      </c>
      <c r="J35" s="178" t="s">
        <v>318</v>
      </c>
      <c r="K35" s="179" t="str">
        <f>IF(ISBLANK(F35),"-",(IF((IF(I34=1,((IF(F36=30,$RA$200,IF(F36=60,$RA$204,IF(F36=90,$RA$208,IF(F36=-30,$RA$212,IF(F36=-60,$RA$216,IF(F36=-90,$RA$220,IF(F36=0,$RA$224,(IF(AND(F36&gt;60,F36&lt;90),MAX($RA$204,$RA$208),IF(AND(F36&gt;30,F36&lt;60),MAX($RA$200,$RA$204),IF(AND(F36&gt;0,F36&lt;30),MAX($RA$224,$RA$200),IF(AND(F36&gt;-30,F36&lt;0),MAX($RA$212,$RA$224),IF(AND(F36&gt;-60,F36&lt;-30),MAX($RA$216,$RA$212),IF(AND(F36&gt;-90,F36&lt;-60),MAX($RA$220,$RA$216),"-")))))))))))))))),IF(I34=2,((IF(F36=30,$RA$201,IF(F36=60,$RA$205,IF(F36=90,$RA$209,IF(F36=-30,$RA$213,IF(F36=-60,$RA$217,IF(F36=-90,$RA$221,IF(F36=0,$RA$225,(IF(AND(F36&gt;60,F36&lt;90),MAX($RA$205,$RA$209),IF(AND(F36&gt;30,F36&lt;60),MAX($RA$201,$RA$205),IF(AND(F36&gt;0,F36&lt;30),MAX($RA$225,$RA$201),IF(AND(F36&gt;-30,F36&lt;0),MAX($RA$213,$RA$225),IF(AND(F36&gt;-60,F36&lt;-30),MAX($RA$217,$RA$213),IF(AND(F36&gt;-90,F36&lt;-60),MAX($RA$221,$RA$217),"-")))))))))))))))),IF(I34=3,((IF(F36=30,$RA$202,IF(F36=60,$RA$206,IF(F36=90,$RA$210,IF(F36=-30,$RA$214,IF(F36=-60,$RA$218,IF(F36=-90,$RA$222,IF(F36=0,$RA$226,(IF(AND(F36&gt;60,F36&lt;90),MAX($RA$206,$RA$210),IF(AND(F36&gt;30,F36&lt;60),MAX($RA$202,$RA$206),IF(AND(F36&gt;0,F36&lt;30),MAX($RA$226,$RA$202),IF(AND(F36&gt;-30,F36&lt;0),MAX($RA$214,$RA$226),IF(AND(F36&gt;-60,F36&lt;-30),MAX($RA$218,$RA$214),IF(AND(F36&gt;-90,F36&lt;-60),MAX($RA$222,$RA$218),"-")))))))))))))))),IF(I34=4,((IF(F36=30,$RA$203,IF(F36=60,$RA$207,IF(F36=90,$RA$211,IF(F36=-30,$RA$215,IF(F36=-60,$RA$219,IF(F36=-90,$RA$223,IF(F36=0,$RA$227,(IF(AND(F36&gt;60,F36&lt;90),MAX($RA$207,$RA$211),IF(AND(F36&gt;30,F36&lt;60),MAX($RA$203,$RA$207),IF(AND(F36&gt;0,F36&lt;30),MAX($RA$227,$RA$203),IF(AND(F36&gt;-30,F36&lt;0),MAX($RA$215,$RA$227),IF(AND(F36&gt;-60,F36&lt;-30),MAX($RA$219,$RA$215),IF(AND(F36&gt;-90,F36&lt;-60),MAX($RA$223,$RA$219),"-")))))))))))))))),"-")))))&lt;=1,"aprovado","reprovado")))</f>
        <v>-</v>
      </c>
      <c r="L35" s="179" t="str">
        <f>IF(ISBLANK(F35),"-",(IF((IF(I34=1,((IF(F36=30,$QO$200,IF(F36=60,$QO$204,IF(F36=90,$QO$208,IF(F36=-30,$QO$212,IF(F36=-60,$QO$216,IF(F36=-90,$QO$220,IF(F36=0,$QO$224,(IF(AND(F36&gt;60,F36&lt;90),MAX($QO$204,$QO$208),IF(AND(F36&gt;30,F36&lt;60),MAX($QO$200,$QO$204),IF(AND(F36&gt;0,F36&lt;30),MAX($QO$224,$QO$200),IF(AND(F36&gt;-30,F36&lt;0),MAX($QO$212,$QO$224),IF(AND(F36&gt;-60,F36&lt;-30),MAX($QO$216,$QO$212),IF(AND(F36&gt;-90,F36&lt;-60),MAX($QO$220,$QO$216),"-")))))))))))))))),IF(I34=2,((IF(F36=30,$QO$201,IF(F36=60,$QO$205,IF(F36=90,$QO$209,IF(F36=-30,$QO$213,IF(F36=-60,$QO$217,IF(F36=-90,$QO$221,IF(F36=0,$QO$225,(IF(AND(F36&gt;60,F36&lt;90),MAX($QO$205,$QO$209),IF(AND(F36&gt;30,F36&lt;60),MAX($QO$201,$QO$205),IF(AND(F36&gt;0,F36&lt;30),MAX($QO$225,$QO$201),IF(AND(F36&gt;-30,F36&lt;0),MAX($QO$213,$QO$225),IF(AND(F36&gt;-60,F36&lt;-30),MAX($QO$217,$QO$213),IF(AND(F36&gt;-90,F36&lt;-60),MAX($QO$221,$QO$217),"-")))))))))))))))),IF(I34=3,((IF(F36=30,$QO$202,IF(F36=60,$QO$206,IF(F36=90,$QO$210,IF(F36=-30,$QO$214,IF(F36=-60,$QO$218,IF(F36=-90,$QO$222,IF(F36=0,$QO$226,(IF(AND(F36&gt;60,F36&lt;90),MAX($QO$206,$QO$210),IF(AND(F36&gt;30,F36&lt;60),MAX($QO$202,$QO$206),IF(AND(F36&gt;0,F36&lt;30),MAX($QO$226,$QO$202),IF(AND(F36&gt;-30,F36&lt;0),MAX($QO$214,$QO$226),IF(AND(F36&gt;-60,F36&lt;-30),MAX($QO$218,$QO$214),IF(AND(F36&gt;-90,F36&lt;-60),MAX($QO$222,$QO$218),"-")))))))))))))))),IF(I34=4,((IF(F36=30,$QO$203,IF(F36=60,$QO$207,IF(F36=90,$QO$211,IF(F36=-30,$QO$215,IF(F36=-60,$QO$219,IF(F36=-90,$QO$223,IF(F36=0,$QO$227,(IF(AND(F36&gt;60,F36&lt;90),MAX($QO$207,$QO$211),IF(AND(F36&gt;30,F36&lt;60),MAX($QO$203,$QO$207),IF(AND(F36&gt;0,F36&lt;30),MAX($QO$227,$QO$203),IF(AND(F36&gt;-30,F36&lt;0),MAX($QO$215,$QO$227),IF(AND(F36&gt;-60,F36&lt;-30),MAX($QO$219,$QO$215),IF(AND(F36&gt;-90,F36&lt;-60),MAX($QO$223,$QO$219),"-")))))))))))))))),"-")))))&lt;=1,"aprovado","reprovado")))</f>
        <v>-</v>
      </c>
      <c r="M35" s="316"/>
      <c r="O35" s="159">
        <v>31</v>
      </c>
      <c r="P35" s="164" t="s">
        <v>96</v>
      </c>
      <c r="Q35" s="196" t="s">
        <v>298</v>
      </c>
      <c r="R35" s="12">
        <v>180</v>
      </c>
      <c r="S35" s="164" t="s">
        <v>299</v>
      </c>
      <c r="T35" s="192">
        <v>11000</v>
      </c>
      <c r="U35" s="8" t="s">
        <v>71</v>
      </c>
      <c r="V35" s="101">
        <f>Gooseneck!$M$63</f>
        <v>714.78</v>
      </c>
      <c r="W35" s="111" t="s">
        <v>72</v>
      </c>
      <c r="X35" s="101">
        <v>0</v>
      </c>
      <c r="Y35" s="111" t="s">
        <v>72</v>
      </c>
      <c r="Z35" s="101">
        <f>Gooseneck!$M$69</f>
        <v>357.39</v>
      </c>
      <c r="AA35" s="111" t="s">
        <v>72</v>
      </c>
      <c r="AB35" s="101">
        <f>Gooseneck!$O$69</f>
        <v>477.89</v>
      </c>
      <c r="AC35" s="111" t="s">
        <v>72</v>
      </c>
      <c r="AD35" s="101">
        <v>0</v>
      </c>
      <c r="AE35" s="111" t="s">
        <v>72</v>
      </c>
      <c r="AF35" s="101">
        <f>Gooseneck!$O$66</f>
        <v>288.54000000000002</v>
      </c>
      <c r="AG35" s="165" t="s">
        <v>72</v>
      </c>
      <c r="AH35" s="166"/>
      <c r="AI35" s="159">
        <v>31</v>
      </c>
      <c r="AJ35" s="164" t="s">
        <v>96</v>
      </c>
      <c r="AK35" s="196" t="s">
        <v>298</v>
      </c>
      <c r="AL35" s="12">
        <v>180</v>
      </c>
      <c r="AM35" s="164" t="s">
        <v>299</v>
      </c>
      <c r="AN35" s="192">
        <v>5500</v>
      </c>
      <c r="AO35" s="8" t="s">
        <v>71</v>
      </c>
      <c r="AP35" s="101">
        <f>'Conector@5500 psi'!$M$63</f>
        <v>271.41000000000003</v>
      </c>
      <c r="AQ35" s="111" t="s">
        <v>72</v>
      </c>
      <c r="AR35" s="101">
        <v>0</v>
      </c>
      <c r="AS35" s="111" t="s">
        <v>72</v>
      </c>
      <c r="AT35" s="101">
        <f>'Conector@5500 psi'!$M$69</f>
        <v>135.70500000000001</v>
      </c>
      <c r="AU35" s="111" t="s">
        <v>72</v>
      </c>
      <c r="AV35" s="101">
        <f>'Conector@5500 psi'!$O$69</f>
        <v>614.92999999999995</v>
      </c>
      <c r="AW35" s="111" t="s">
        <v>72</v>
      </c>
      <c r="AX35" s="101">
        <v>0</v>
      </c>
      <c r="AY35" s="111" t="s">
        <v>72</v>
      </c>
      <c r="AZ35" s="101">
        <f>'Conector@5500 psi'!$O$66</f>
        <v>172.26</v>
      </c>
      <c r="BA35" s="165" t="s">
        <v>72</v>
      </c>
      <c r="BB35" s="183"/>
      <c r="BC35" s="159">
        <v>7</v>
      </c>
      <c r="BD35" s="160">
        <f t="shared" si="514"/>
        <v>11.710714285714285</v>
      </c>
      <c r="BE35" s="161">
        <f t="shared" si="272"/>
        <v>-6.1224489795918366E-2</v>
      </c>
      <c r="BF35" s="161">
        <f t="shared" si="273"/>
        <v>0.26530612244897961</v>
      </c>
      <c r="BG35" s="161">
        <f t="shared" si="274"/>
        <v>0.79591836734693866</v>
      </c>
      <c r="BH35" s="26">
        <f t="shared" si="275"/>
        <v>386.25918367346935</v>
      </c>
      <c r="BJ35" s="159">
        <v>7</v>
      </c>
      <c r="BK35" s="160">
        <f t="shared" si="515"/>
        <v>14.313571428571427</v>
      </c>
      <c r="BL35" s="161">
        <f t="shared" si="276"/>
        <v>-6.122448979591838E-2</v>
      </c>
      <c r="BM35" s="161">
        <f t="shared" si="277"/>
        <v>0.26530612244897955</v>
      </c>
      <c r="BN35" s="161">
        <f t="shared" si="278"/>
        <v>0.79591836734693888</v>
      </c>
      <c r="BO35" s="26">
        <f t="shared" si="279"/>
        <v>275.89183673469387</v>
      </c>
      <c r="BQ35" s="159">
        <v>7</v>
      </c>
      <c r="BR35" s="160">
        <f t="shared" si="516"/>
        <v>16.915714285714284</v>
      </c>
      <c r="BS35" s="161">
        <f t="shared" si="280"/>
        <v>-6.1224489795918366E-2</v>
      </c>
      <c r="BT35" s="161">
        <f t="shared" si="281"/>
        <v>0.26530612244897955</v>
      </c>
      <c r="BU35" s="161">
        <f t="shared" si="282"/>
        <v>0.79591836734693888</v>
      </c>
      <c r="BV35" s="26">
        <f t="shared" si="283"/>
        <v>165.52342857142855</v>
      </c>
      <c r="BX35" s="159">
        <v>7</v>
      </c>
      <c r="BY35" s="160">
        <f t="shared" si="517"/>
        <v>9.1085714285714285</v>
      </c>
      <c r="BZ35" s="161">
        <f t="shared" si="284"/>
        <v>-6.1224489795918366E-2</v>
      </c>
      <c r="CA35" s="161">
        <f t="shared" si="285"/>
        <v>0.26530612244897955</v>
      </c>
      <c r="CB35" s="161">
        <f t="shared" si="286"/>
        <v>0.79591836734693877</v>
      </c>
      <c r="CC35" s="26">
        <f t="shared" si="287"/>
        <v>496.62918367346936</v>
      </c>
      <c r="CE35" s="159">
        <v>7</v>
      </c>
      <c r="CF35" s="160">
        <f t="shared" si="518"/>
        <v>6.5064285714285717</v>
      </c>
      <c r="CG35" s="161">
        <f t="shared" si="288"/>
        <v>-6.1224489795918373E-2</v>
      </c>
      <c r="CH35" s="161">
        <f t="shared" si="289"/>
        <v>0.26530612244897961</v>
      </c>
      <c r="CI35" s="161">
        <f t="shared" si="290"/>
        <v>0.79591836734693877</v>
      </c>
      <c r="CJ35" s="26">
        <f t="shared" si="291"/>
        <v>606.9885714285715</v>
      </c>
      <c r="CL35" s="159">
        <v>7</v>
      </c>
      <c r="CM35" s="160">
        <f t="shared" si="519"/>
        <v>3.9035714285714285</v>
      </c>
      <c r="CN35" s="161">
        <f t="shared" si="292"/>
        <v>-6.1224489795918366E-2</v>
      </c>
      <c r="CO35" s="161">
        <f t="shared" si="293"/>
        <v>0.26530612244897955</v>
      </c>
      <c r="CP35" s="161">
        <f t="shared" si="294"/>
        <v>0.79591836734693866</v>
      </c>
      <c r="CQ35" s="26">
        <f t="shared" si="295"/>
        <v>717.35061224489777</v>
      </c>
      <c r="CS35" s="159">
        <v>7</v>
      </c>
      <c r="CT35" s="160">
        <f t="shared" si="520"/>
        <v>1.3014285714285714</v>
      </c>
      <c r="CU35" s="161">
        <f t="shared" si="296"/>
        <v>-6.1224489795918359E-2</v>
      </c>
      <c r="CV35" s="161">
        <f t="shared" si="297"/>
        <v>0.26530612244897961</v>
      </c>
      <c r="CW35" s="161">
        <f t="shared" si="298"/>
        <v>0.79591836734693877</v>
      </c>
      <c r="CX35" s="26">
        <f t="shared" si="299"/>
        <v>827.70204081632653</v>
      </c>
      <c r="CZ35" s="159">
        <v>7</v>
      </c>
      <c r="DA35" s="160">
        <f t="shared" si="521"/>
        <v>-6.5064285714285717</v>
      </c>
      <c r="DB35" s="161">
        <f t="shared" si="300"/>
        <v>-6.1224489795918373E-2</v>
      </c>
      <c r="DC35" s="161">
        <f t="shared" si="301"/>
        <v>0.26530612244897961</v>
      </c>
      <c r="DD35" s="161">
        <f t="shared" si="302"/>
        <v>0.79591836734693877</v>
      </c>
      <c r="DE35" s="26">
        <f t="shared" si="303"/>
        <v>275.88653061224494</v>
      </c>
      <c r="DG35" s="159">
        <v>7</v>
      </c>
      <c r="DH35" s="160">
        <f t="shared" si="522"/>
        <v>-3.9035714285714285</v>
      </c>
      <c r="DI35" s="161">
        <f t="shared" si="523"/>
        <v>-6.1224489795918366E-2</v>
      </c>
      <c r="DJ35" s="161">
        <f t="shared" si="524"/>
        <v>0.26530612244897955</v>
      </c>
      <c r="DK35" s="161">
        <f t="shared" si="304"/>
        <v>0.79591836734693866</v>
      </c>
      <c r="DL35" s="26">
        <f t="shared" si="525"/>
        <v>165.52183673469386</v>
      </c>
      <c r="DM35" s="34"/>
      <c r="DN35" s="159">
        <v>7</v>
      </c>
      <c r="DO35" s="160">
        <f t="shared" si="526"/>
        <v>-1.3014285714285714</v>
      </c>
      <c r="DP35" s="161">
        <f t="shared" si="305"/>
        <v>-6.1224489795918359E-2</v>
      </c>
      <c r="DQ35" s="161">
        <f t="shared" si="306"/>
        <v>0.26530612244897961</v>
      </c>
      <c r="DR35" s="161">
        <f t="shared" si="307"/>
        <v>0.79591836734693877</v>
      </c>
      <c r="DS35" s="26">
        <f t="shared" si="308"/>
        <v>55.170408163265307</v>
      </c>
      <c r="DT35" s="34"/>
      <c r="DU35" s="159">
        <v>7</v>
      </c>
      <c r="DV35" s="160">
        <f t="shared" si="527"/>
        <v>-9.1085714285714285</v>
      </c>
      <c r="DW35" s="161">
        <f t="shared" si="309"/>
        <v>-6.1224489795918366E-2</v>
      </c>
      <c r="DX35" s="161">
        <f t="shared" si="310"/>
        <v>0.26530612244897955</v>
      </c>
      <c r="DY35" s="161">
        <f t="shared" si="311"/>
        <v>0.79591836734693877</v>
      </c>
      <c r="DZ35" s="26">
        <f t="shared" si="312"/>
        <v>386.26448979591839</v>
      </c>
      <c r="EA35" s="34"/>
      <c r="EB35" s="159">
        <v>7</v>
      </c>
      <c r="EC35" s="160">
        <f t="shared" si="528"/>
        <v>-11.710714285714285</v>
      </c>
      <c r="ED35" s="161">
        <f t="shared" si="313"/>
        <v>-6.1224489795918366E-2</v>
      </c>
      <c r="EE35" s="161">
        <f t="shared" si="314"/>
        <v>0.26530612244897961</v>
      </c>
      <c r="EF35" s="161">
        <f t="shared" si="315"/>
        <v>0.79591836734693866</v>
      </c>
      <c r="EG35" s="26">
        <f t="shared" si="316"/>
        <v>496.61326530612246</v>
      </c>
      <c r="EH35" s="34"/>
      <c r="EI35" s="159">
        <v>7</v>
      </c>
      <c r="EJ35" s="160">
        <f t="shared" si="529"/>
        <v>-14.313571428571427</v>
      </c>
      <c r="EK35" s="161">
        <f t="shared" si="317"/>
        <v>-6.122448979591838E-2</v>
      </c>
      <c r="EL35" s="161">
        <f t="shared" si="318"/>
        <v>0.26530612244897955</v>
      </c>
      <c r="EM35" s="161">
        <f t="shared" si="319"/>
        <v>0.79591836734693888</v>
      </c>
      <c r="EN35" s="26">
        <f t="shared" si="320"/>
        <v>606.98326530612246</v>
      </c>
      <c r="EP35" s="159">
        <v>7</v>
      </c>
      <c r="EQ35" s="160">
        <f t="shared" si="321"/>
        <v>-16.915714285714284</v>
      </c>
      <c r="ER35" s="161">
        <f t="shared" si="322"/>
        <v>-6.1224489795918366E-2</v>
      </c>
      <c r="ES35" s="161">
        <f t="shared" si="323"/>
        <v>0.26530612244897955</v>
      </c>
      <c r="ET35" s="161">
        <f t="shared" si="324"/>
        <v>0.79591836734693888</v>
      </c>
      <c r="EU35" s="26">
        <f t="shared" si="325"/>
        <v>717.34530612244907</v>
      </c>
      <c r="EW35" s="159">
        <v>7</v>
      </c>
      <c r="EX35" s="160">
        <f t="shared" si="326"/>
        <v>-6.5064285714285717</v>
      </c>
      <c r="EY35" s="161">
        <f t="shared" si="327"/>
        <v>-6.1224489795918373E-2</v>
      </c>
      <c r="EZ35" s="161">
        <f t="shared" si="328"/>
        <v>0.26530612244897961</v>
      </c>
      <c r="FA35" s="161">
        <f t="shared" si="329"/>
        <v>0.79591836734693877</v>
      </c>
      <c r="FB35" s="26">
        <f t="shared" si="330"/>
        <v>-606.96469387755099</v>
      </c>
      <c r="FD35" s="159">
        <v>7</v>
      </c>
      <c r="FE35" s="160">
        <f t="shared" si="331"/>
        <v>-3.9035714285714285</v>
      </c>
      <c r="FF35" s="161">
        <f t="shared" si="332"/>
        <v>-6.1224489795918366E-2</v>
      </c>
      <c r="FG35" s="161">
        <f t="shared" si="333"/>
        <v>0.26530612244897955</v>
      </c>
      <c r="FH35" s="161">
        <f t="shared" si="334"/>
        <v>0.79591836734693866</v>
      </c>
      <c r="FI35" s="26">
        <f t="shared" si="335"/>
        <v>-717.32142857142844</v>
      </c>
      <c r="FK35" s="159">
        <v>7</v>
      </c>
      <c r="FL35" s="160">
        <f t="shared" si="336"/>
        <v>-1.3014285714285714</v>
      </c>
      <c r="FM35" s="161">
        <f t="shared" si="337"/>
        <v>-6.1224489795918359E-2</v>
      </c>
      <c r="FN35" s="161">
        <f t="shared" si="338"/>
        <v>0.26530612244897961</v>
      </c>
      <c r="FO35" s="161">
        <f t="shared" si="339"/>
        <v>0.79591836734693877</v>
      </c>
      <c r="FP35" s="26">
        <f t="shared" si="340"/>
        <v>-827.6967346938776</v>
      </c>
      <c r="FR35" s="159">
        <v>7</v>
      </c>
      <c r="FS35" s="160">
        <f t="shared" si="530"/>
        <v>-9.1085714285714285</v>
      </c>
      <c r="FT35" s="161">
        <f t="shared" si="341"/>
        <v>-6.1224489795918366E-2</v>
      </c>
      <c r="FU35" s="161">
        <f t="shared" si="342"/>
        <v>0.26530612244897955</v>
      </c>
      <c r="FV35" s="161">
        <f t="shared" si="343"/>
        <v>0.79591836734693877</v>
      </c>
      <c r="FW35" s="26">
        <f t="shared" si="344"/>
        <v>-496.59734693877544</v>
      </c>
      <c r="FY35" s="159">
        <v>7</v>
      </c>
      <c r="FZ35" s="160">
        <f t="shared" si="531"/>
        <v>-11.710714285714285</v>
      </c>
      <c r="GA35" s="161">
        <f t="shared" si="532"/>
        <v>-6.1224489795918366E-2</v>
      </c>
      <c r="GB35" s="161">
        <f t="shared" si="533"/>
        <v>0.26530612244897961</v>
      </c>
      <c r="GC35" s="161">
        <f t="shared" si="534"/>
        <v>0.79591836734693866</v>
      </c>
      <c r="GD35" s="26">
        <f t="shared" si="535"/>
        <v>-386.25918367346935</v>
      </c>
      <c r="GF35" s="159">
        <v>7</v>
      </c>
      <c r="GG35" s="160">
        <f t="shared" si="536"/>
        <v>-14.313571428571427</v>
      </c>
      <c r="GH35" s="161">
        <f t="shared" si="345"/>
        <v>-6.122448979591838E-2</v>
      </c>
      <c r="GI35" s="161">
        <f t="shared" si="346"/>
        <v>0.26530612244897955</v>
      </c>
      <c r="GJ35" s="161">
        <f t="shared" si="347"/>
        <v>0.79591836734693888</v>
      </c>
      <c r="GK35" s="26">
        <f t="shared" si="348"/>
        <v>-275.89183673469387</v>
      </c>
      <c r="GM35" s="159">
        <v>7</v>
      </c>
      <c r="GN35" s="160">
        <f t="shared" si="537"/>
        <v>-16.915714285714284</v>
      </c>
      <c r="GO35" s="161">
        <f t="shared" si="349"/>
        <v>-6.1224489795918366E-2</v>
      </c>
      <c r="GP35" s="161">
        <f t="shared" si="350"/>
        <v>0.26530612244897955</v>
      </c>
      <c r="GQ35" s="161">
        <f t="shared" si="351"/>
        <v>0.79591836734693888</v>
      </c>
      <c r="GR35" s="26">
        <f t="shared" si="352"/>
        <v>-165.55102040816325</v>
      </c>
      <c r="GT35" s="159">
        <v>7</v>
      </c>
      <c r="GU35" s="160">
        <f t="shared" si="538"/>
        <v>11.710714285714285</v>
      </c>
      <c r="GV35" s="161">
        <f t="shared" si="353"/>
        <v>-6.1224489795918366E-2</v>
      </c>
      <c r="GW35" s="161">
        <f t="shared" si="354"/>
        <v>0.26530612244897961</v>
      </c>
      <c r="GX35" s="161">
        <f t="shared" si="355"/>
        <v>0.79591836734693866</v>
      </c>
      <c r="GY35" s="26">
        <f t="shared" si="356"/>
        <v>-496.59999999999991</v>
      </c>
      <c r="HA35" s="159">
        <v>7</v>
      </c>
      <c r="HB35" s="160">
        <f t="shared" si="539"/>
        <v>14.313571428571427</v>
      </c>
      <c r="HC35" s="161">
        <f t="shared" si="357"/>
        <v>-6.122448979591838E-2</v>
      </c>
      <c r="HD35" s="161">
        <f t="shared" si="358"/>
        <v>0.26530612244897955</v>
      </c>
      <c r="HE35" s="161">
        <f t="shared" si="359"/>
        <v>0.79591836734693888</v>
      </c>
      <c r="HF35" s="26">
        <f t="shared" si="360"/>
        <v>-606.95938775510206</v>
      </c>
      <c r="HH35" s="159">
        <v>7</v>
      </c>
      <c r="HI35" s="160">
        <f t="shared" si="361"/>
        <v>16.915714285714284</v>
      </c>
      <c r="HJ35" s="161">
        <f t="shared" si="362"/>
        <v>-6.1224489795918366E-2</v>
      </c>
      <c r="HK35" s="161">
        <f t="shared" si="363"/>
        <v>0.26530612244897955</v>
      </c>
      <c r="HL35" s="161">
        <f t="shared" si="364"/>
        <v>0.79591836734693888</v>
      </c>
      <c r="HM35" s="26">
        <f t="shared" si="365"/>
        <v>-717.34530612244907</v>
      </c>
      <c r="HO35" s="159">
        <v>7</v>
      </c>
      <c r="HP35" s="160">
        <f t="shared" si="540"/>
        <v>9.1085714285714285</v>
      </c>
      <c r="HQ35" s="161">
        <f t="shared" si="366"/>
        <v>-6.1224489795918366E-2</v>
      </c>
      <c r="HR35" s="161">
        <f t="shared" si="367"/>
        <v>0.26530612244897955</v>
      </c>
      <c r="HS35" s="161">
        <f t="shared" si="368"/>
        <v>0.79591836734693877</v>
      </c>
      <c r="HT35" s="26">
        <f t="shared" si="369"/>
        <v>-386.24591836734692</v>
      </c>
      <c r="HV35" s="159">
        <v>7</v>
      </c>
      <c r="HW35" s="160">
        <f t="shared" si="541"/>
        <v>6.5064285714285717</v>
      </c>
      <c r="HX35" s="161">
        <f t="shared" si="370"/>
        <v>-6.1224489795918373E-2</v>
      </c>
      <c r="HY35" s="161">
        <f t="shared" si="371"/>
        <v>0.26530612244897961</v>
      </c>
      <c r="HZ35" s="161">
        <f t="shared" si="372"/>
        <v>0.79591836734693877</v>
      </c>
      <c r="IA35" s="26">
        <f t="shared" si="373"/>
        <v>-275.89714285714285</v>
      </c>
      <c r="IC35" s="159">
        <v>7</v>
      </c>
      <c r="ID35" s="160">
        <f t="shared" si="374"/>
        <v>3.9035714285714285</v>
      </c>
      <c r="IE35" s="161">
        <f t="shared" si="375"/>
        <v>-6.1224489795918366E-2</v>
      </c>
      <c r="IF35" s="161">
        <f t="shared" si="376"/>
        <v>0.26530612244897955</v>
      </c>
      <c r="IG35" s="161">
        <f t="shared" si="377"/>
        <v>0.79591836734693866</v>
      </c>
      <c r="IH35" s="26">
        <f t="shared" si="378"/>
        <v>-165.52979591836731</v>
      </c>
      <c r="IJ35" s="159">
        <v>7</v>
      </c>
      <c r="IK35" s="160">
        <f t="shared" si="379"/>
        <v>1.3014285714285714</v>
      </c>
      <c r="IL35" s="161">
        <f t="shared" si="380"/>
        <v>-6.1224489795918359E-2</v>
      </c>
      <c r="IM35" s="161">
        <f t="shared" si="381"/>
        <v>0.26530612244897961</v>
      </c>
      <c r="IN35" s="161">
        <f t="shared" si="382"/>
        <v>0.79591836734693877</v>
      </c>
      <c r="IO35" s="26">
        <f t="shared" si="383"/>
        <v>-55.194285714285712</v>
      </c>
      <c r="IQ35" s="159">
        <v>7</v>
      </c>
      <c r="IR35" s="160">
        <f t="shared" si="384"/>
        <v>14.181428571428571</v>
      </c>
      <c r="IS35" s="161">
        <f t="shared" si="385"/>
        <v>-6.1224489795918366E-2</v>
      </c>
      <c r="IT35" s="161">
        <f t="shared" si="386"/>
        <v>0.26530612244897961</v>
      </c>
      <c r="IU35" s="161">
        <f t="shared" si="387"/>
        <v>0.79591836734693888</v>
      </c>
      <c r="IV35" s="26">
        <f t="shared" si="388"/>
        <v>520.93387755102049</v>
      </c>
      <c r="IX35" s="159">
        <v>7</v>
      </c>
      <c r="IY35" s="160">
        <f t="shared" si="389"/>
        <v>16.784285714285712</v>
      </c>
      <c r="IZ35" s="161">
        <f t="shared" si="390"/>
        <v>-6.1224489795918359E-2</v>
      </c>
      <c r="JA35" s="161">
        <f t="shared" si="391"/>
        <v>0.26530612244897955</v>
      </c>
      <c r="JB35" s="161">
        <f t="shared" si="392"/>
        <v>0.79591836734693877</v>
      </c>
      <c r="JC35" s="26">
        <f t="shared" si="393"/>
        <v>410.57183673469387</v>
      </c>
      <c r="JE35" s="159">
        <v>7</v>
      </c>
      <c r="JF35" s="160">
        <f t="shared" si="542"/>
        <v>19.386428571428574</v>
      </c>
      <c r="JG35" s="161">
        <f t="shared" si="394"/>
        <v>-6.1224489795918373E-2</v>
      </c>
      <c r="JH35" s="161">
        <f t="shared" si="395"/>
        <v>0.26530612244897961</v>
      </c>
      <c r="JI35" s="161">
        <f t="shared" si="396"/>
        <v>0.79591836734693877</v>
      </c>
      <c r="JJ35" s="26">
        <f t="shared" si="397"/>
        <v>300.24959183673468</v>
      </c>
      <c r="JL35" s="159">
        <v>7</v>
      </c>
      <c r="JM35" s="160">
        <f t="shared" si="398"/>
        <v>11.578571428571427</v>
      </c>
      <c r="JN35" s="161">
        <f t="shared" si="399"/>
        <v>-6.1224489795918366E-2</v>
      </c>
      <c r="JO35" s="161">
        <f t="shared" si="400"/>
        <v>0.26530612244897955</v>
      </c>
      <c r="JP35" s="161">
        <f t="shared" si="401"/>
        <v>0.79591836734693888</v>
      </c>
      <c r="JQ35" s="26">
        <f t="shared" si="402"/>
        <v>631.30653061224484</v>
      </c>
      <c r="JS35" s="159">
        <v>7</v>
      </c>
      <c r="JT35" s="160">
        <f t="shared" si="403"/>
        <v>8.9771428571428569</v>
      </c>
      <c r="JU35" s="161">
        <f t="shared" si="404"/>
        <v>-6.1224489795918359E-2</v>
      </c>
      <c r="JV35" s="161">
        <f t="shared" si="405"/>
        <v>0.26530612244897955</v>
      </c>
      <c r="JW35" s="161">
        <f t="shared" si="406"/>
        <v>0.79591836734693877</v>
      </c>
      <c r="JX35" s="26">
        <f t="shared" si="407"/>
        <v>741.67653061224485</v>
      </c>
      <c r="JZ35" s="159">
        <v>7</v>
      </c>
      <c r="KA35" s="160">
        <f t="shared" si="543"/>
        <v>6.3735714285714291</v>
      </c>
      <c r="KB35" s="161">
        <f t="shared" si="408"/>
        <v>-6.1224489795918359E-2</v>
      </c>
      <c r="KC35" s="161">
        <f t="shared" si="409"/>
        <v>0.26530612244897961</v>
      </c>
      <c r="KD35" s="161">
        <f t="shared" si="410"/>
        <v>0.79591836734693877</v>
      </c>
      <c r="KE35" s="26">
        <f t="shared" si="411"/>
        <v>851.99612244897958</v>
      </c>
      <c r="KG35" s="159">
        <v>7</v>
      </c>
      <c r="KH35" s="160">
        <f t="shared" si="412"/>
        <v>3.7721428571428572</v>
      </c>
      <c r="KI35" s="161">
        <f t="shared" si="413"/>
        <v>-6.1224489795918366E-2</v>
      </c>
      <c r="KJ35" s="161">
        <f t="shared" si="414"/>
        <v>0.26530612244897955</v>
      </c>
      <c r="KK35" s="161">
        <f t="shared" si="415"/>
        <v>0.79591836734693877</v>
      </c>
      <c r="KL35" s="26">
        <f t="shared" si="416"/>
        <v>962.41122448979593</v>
      </c>
      <c r="KN35" s="159">
        <v>7</v>
      </c>
      <c r="KO35" s="160">
        <f t="shared" si="544"/>
        <v>-8.9771428571428569</v>
      </c>
      <c r="KP35" s="161">
        <f t="shared" si="417"/>
        <v>-6.1224489795918359E-2</v>
      </c>
      <c r="KQ35" s="161">
        <f t="shared" si="418"/>
        <v>0.26530612244897955</v>
      </c>
      <c r="KR35" s="161">
        <f t="shared" si="419"/>
        <v>0.79591836734693877</v>
      </c>
      <c r="KS35" s="26">
        <f t="shared" si="420"/>
        <v>380.63734693877552</v>
      </c>
      <c r="KU35" s="159">
        <v>7</v>
      </c>
      <c r="KV35" s="160">
        <f t="shared" si="545"/>
        <v>-6.3735714285714291</v>
      </c>
      <c r="KW35" s="161">
        <f t="shared" si="421"/>
        <v>-6.1224489795918359E-2</v>
      </c>
      <c r="KX35" s="161">
        <f t="shared" si="422"/>
        <v>0.26530612244897961</v>
      </c>
      <c r="KY35" s="161">
        <f t="shared" si="423"/>
        <v>0.79591836734693877</v>
      </c>
      <c r="KZ35" s="26">
        <f t="shared" si="424"/>
        <v>270.27530612244897</v>
      </c>
      <c r="LB35" s="159">
        <v>7</v>
      </c>
      <c r="LC35" s="160">
        <f t="shared" si="425"/>
        <v>-3.7714285714285714</v>
      </c>
      <c r="LD35" s="161">
        <f t="shared" si="426"/>
        <v>-6.1224489795918366E-2</v>
      </c>
      <c r="LE35" s="161">
        <f t="shared" si="427"/>
        <v>0.26530612244897961</v>
      </c>
      <c r="LF35" s="161">
        <f t="shared" si="428"/>
        <v>0.79591836734693877</v>
      </c>
      <c r="LG35" s="26">
        <f t="shared" si="429"/>
        <v>159.96102040816325</v>
      </c>
      <c r="LI35" s="159">
        <v>7</v>
      </c>
      <c r="LJ35" s="160">
        <f t="shared" si="430"/>
        <v>-11.578571428571427</v>
      </c>
      <c r="LK35" s="161">
        <f t="shared" si="431"/>
        <v>-6.1224489795918366E-2</v>
      </c>
      <c r="LL35" s="161">
        <f t="shared" si="432"/>
        <v>0.26530612244897955</v>
      </c>
      <c r="LM35" s="161">
        <f t="shared" si="433"/>
        <v>0.79591836734693888</v>
      </c>
      <c r="LN35" s="26">
        <f t="shared" si="434"/>
        <v>491.03122448979593</v>
      </c>
      <c r="LP35" s="159">
        <v>7</v>
      </c>
      <c r="LQ35" s="160">
        <f t="shared" si="435"/>
        <v>-14.181428571428571</v>
      </c>
      <c r="LR35" s="161">
        <f t="shared" si="436"/>
        <v>-6.1224489795918366E-2</v>
      </c>
      <c r="LS35" s="161">
        <f t="shared" si="437"/>
        <v>0.26530612244897961</v>
      </c>
      <c r="LT35" s="161">
        <f t="shared" si="438"/>
        <v>0.79591836734693888</v>
      </c>
      <c r="LU35" s="26">
        <f t="shared" si="439"/>
        <v>601.38265306122457</v>
      </c>
      <c r="LW35" s="159">
        <v>7</v>
      </c>
      <c r="LX35" s="160">
        <f t="shared" si="440"/>
        <v>-16.784285714285712</v>
      </c>
      <c r="LY35" s="161">
        <f t="shared" si="441"/>
        <v>-6.1224489795918359E-2</v>
      </c>
      <c r="LZ35" s="161">
        <f t="shared" si="442"/>
        <v>0.26530612244897955</v>
      </c>
      <c r="MA35" s="161">
        <f t="shared" si="443"/>
        <v>0.79591836734693877</v>
      </c>
      <c r="MB35" s="26">
        <f t="shared" si="444"/>
        <v>711.70224489795919</v>
      </c>
      <c r="MD35" s="159">
        <v>7</v>
      </c>
      <c r="ME35" s="160">
        <f t="shared" si="445"/>
        <v>-19.386428571428574</v>
      </c>
      <c r="MF35" s="161">
        <f t="shared" si="446"/>
        <v>-6.1224489795918373E-2</v>
      </c>
      <c r="MG35" s="161">
        <f t="shared" si="447"/>
        <v>0.26530612244897961</v>
      </c>
      <c r="MH35" s="161">
        <f t="shared" si="448"/>
        <v>0.79591836734693877</v>
      </c>
      <c r="MI35" s="26">
        <f t="shared" si="449"/>
        <v>822.10408163265311</v>
      </c>
      <c r="MK35" s="159">
        <v>7</v>
      </c>
      <c r="ML35" s="160">
        <f t="shared" si="450"/>
        <v>-8.9771428571428569</v>
      </c>
      <c r="MM35" s="161">
        <f t="shared" si="451"/>
        <v>-6.1224489795918359E-2</v>
      </c>
      <c r="MN35" s="161">
        <f t="shared" si="452"/>
        <v>0.26530612244897955</v>
      </c>
      <c r="MO35" s="161">
        <f t="shared" si="453"/>
        <v>0.79591836734693877</v>
      </c>
      <c r="MP35" s="26">
        <f t="shared" si="454"/>
        <v>-741.68714285714282</v>
      </c>
      <c r="MR35" s="159">
        <v>7</v>
      </c>
      <c r="MS35" s="160">
        <f t="shared" si="455"/>
        <v>-6.3735714285714291</v>
      </c>
      <c r="MT35" s="161">
        <f t="shared" si="456"/>
        <v>-6.1224489795918359E-2</v>
      </c>
      <c r="MU35" s="161">
        <f t="shared" si="457"/>
        <v>0.26530612244897961</v>
      </c>
      <c r="MV35" s="161">
        <f t="shared" si="458"/>
        <v>0.79591836734693877</v>
      </c>
      <c r="MW35" s="26">
        <f t="shared" si="459"/>
        <v>-852.04122448979592</v>
      </c>
      <c r="MY35" s="159">
        <v>7</v>
      </c>
      <c r="MZ35" s="160">
        <f t="shared" si="460"/>
        <v>-3.7714285714285714</v>
      </c>
      <c r="NA35" s="161">
        <f t="shared" si="546"/>
        <v>-6.1224489795918366E-2</v>
      </c>
      <c r="NB35" s="161">
        <f t="shared" si="547"/>
        <v>0.26530612244897961</v>
      </c>
      <c r="NC35" s="161">
        <f t="shared" si="548"/>
        <v>0.79591836734693877</v>
      </c>
      <c r="ND35" s="26">
        <f t="shared" si="549"/>
        <v>-962.35551020408161</v>
      </c>
      <c r="NF35" s="159">
        <v>7</v>
      </c>
      <c r="NG35" s="160">
        <f t="shared" si="461"/>
        <v>-11.578571428571427</v>
      </c>
      <c r="NH35" s="161">
        <f t="shared" si="462"/>
        <v>-6.1224489795918366E-2</v>
      </c>
      <c r="NI35" s="161">
        <f t="shared" si="463"/>
        <v>0.26530612244897955</v>
      </c>
      <c r="NJ35" s="161">
        <f t="shared" si="464"/>
        <v>0.79591836734693888</v>
      </c>
      <c r="NK35" s="26">
        <f t="shared" si="465"/>
        <v>-631.31183673469377</v>
      </c>
      <c r="NM35" s="159">
        <v>7</v>
      </c>
      <c r="NN35" s="160">
        <f t="shared" si="466"/>
        <v>-14.181428571428571</v>
      </c>
      <c r="NO35" s="161">
        <f t="shared" si="467"/>
        <v>-6.1224489795918366E-2</v>
      </c>
      <c r="NP35" s="161">
        <f t="shared" si="468"/>
        <v>0.26530612244897961</v>
      </c>
      <c r="NQ35" s="161">
        <f t="shared" si="469"/>
        <v>0.79591836734693888</v>
      </c>
      <c r="NR35" s="26">
        <f t="shared" si="470"/>
        <v>-520.92857142857144</v>
      </c>
      <c r="NT35" s="159">
        <v>7</v>
      </c>
      <c r="NU35" s="160">
        <f t="shared" si="471"/>
        <v>-16.784285714285712</v>
      </c>
      <c r="NV35" s="161">
        <f t="shared" si="472"/>
        <v>-6.1224489795918359E-2</v>
      </c>
      <c r="NW35" s="161">
        <f t="shared" si="473"/>
        <v>0.26530612244897955</v>
      </c>
      <c r="NX35" s="161">
        <f t="shared" si="474"/>
        <v>0.79591836734693877</v>
      </c>
      <c r="NY35" s="26">
        <f t="shared" si="475"/>
        <v>-410.58510204081631</v>
      </c>
      <c r="OA35" s="159">
        <v>7</v>
      </c>
      <c r="OB35" s="160">
        <f t="shared" si="476"/>
        <v>-19.386428571428574</v>
      </c>
      <c r="OC35" s="161">
        <f t="shared" si="477"/>
        <v>-6.1224489795918373E-2</v>
      </c>
      <c r="OD35" s="161">
        <f t="shared" si="478"/>
        <v>0.26530612244897961</v>
      </c>
      <c r="OE35" s="161">
        <f t="shared" si="479"/>
        <v>0.79591836734693877</v>
      </c>
      <c r="OF35" s="26">
        <f t="shared" si="480"/>
        <v>-300.23102040816326</v>
      </c>
      <c r="OH35" s="159">
        <v>7</v>
      </c>
      <c r="OI35" s="160">
        <f t="shared" si="481"/>
        <v>14.181428571428571</v>
      </c>
      <c r="OJ35" s="161">
        <f t="shared" si="482"/>
        <v>-6.1224489795918366E-2</v>
      </c>
      <c r="OK35" s="161">
        <f t="shared" si="483"/>
        <v>0.26530612244897961</v>
      </c>
      <c r="OL35" s="161">
        <f t="shared" si="484"/>
        <v>0.79591836734693888</v>
      </c>
      <c r="OM35" s="26">
        <f t="shared" si="485"/>
        <v>-601.38530612244904</v>
      </c>
      <c r="OO35" s="159">
        <v>7</v>
      </c>
      <c r="OP35" s="160">
        <f t="shared" si="486"/>
        <v>16.784285714285712</v>
      </c>
      <c r="OQ35" s="161">
        <f t="shared" si="487"/>
        <v>-6.1224489795918359E-2</v>
      </c>
      <c r="OR35" s="161">
        <f t="shared" si="488"/>
        <v>0.26530612244897955</v>
      </c>
      <c r="OS35" s="161">
        <f t="shared" si="489"/>
        <v>0.79591836734693877</v>
      </c>
      <c r="OT35" s="26">
        <f t="shared" si="490"/>
        <v>-711.73938775510203</v>
      </c>
      <c r="OV35" s="159">
        <v>7</v>
      </c>
      <c r="OW35" s="160">
        <f t="shared" si="491"/>
        <v>19.386428571428574</v>
      </c>
      <c r="OX35" s="161">
        <f t="shared" si="492"/>
        <v>-6.1224489795918373E-2</v>
      </c>
      <c r="OY35" s="161">
        <f t="shared" si="493"/>
        <v>0.26530612244897961</v>
      </c>
      <c r="OZ35" s="161">
        <f t="shared" si="494"/>
        <v>0.79591836734693877</v>
      </c>
      <c r="PA35" s="26">
        <f t="shared" si="495"/>
        <v>-822.05897959183676</v>
      </c>
      <c r="PC35" s="159">
        <v>7</v>
      </c>
      <c r="PD35" s="160">
        <f t="shared" si="550"/>
        <v>11.578571428571427</v>
      </c>
      <c r="PE35" s="161">
        <f t="shared" si="496"/>
        <v>-6.1224489795918366E-2</v>
      </c>
      <c r="PF35" s="161">
        <f t="shared" si="497"/>
        <v>0.26530612244897955</v>
      </c>
      <c r="PG35" s="161">
        <f t="shared" si="498"/>
        <v>0.79591836734693888</v>
      </c>
      <c r="PH35" s="26">
        <f t="shared" si="499"/>
        <v>-491.10816326530608</v>
      </c>
      <c r="PJ35" s="159">
        <v>7</v>
      </c>
      <c r="PK35" s="160">
        <f t="shared" si="551"/>
        <v>8.9771428571428569</v>
      </c>
      <c r="PL35" s="161">
        <f t="shared" si="500"/>
        <v>-6.1224489795918359E-2</v>
      </c>
      <c r="PM35" s="161">
        <f t="shared" si="501"/>
        <v>0.26530612244897955</v>
      </c>
      <c r="PN35" s="161">
        <f t="shared" si="502"/>
        <v>0.79591836734693877</v>
      </c>
      <c r="PO35" s="26">
        <f t="shared" si="503"/>
        <v>-380.63204081632654</v>
      </c>
      <c r="PQ35" s="159">
        <v>7</v>
      </c>
      <c r="PR35" s="160">
        <f t="shared" si="504"/>
        <v>6.3735714285714291</v>
      </c>
      <c r="PS35" s="161">
        <f t="shared" si="505"/>
        <v>-6.1224489795918359E-2</v>
      </c>
      <c r="PT35" s="161">
        <f t="shared" si="506"/>
        <v>0.26530612244897961</v>
      </c>
      <c r="PU35" s="161">
        <f t="shared" si="507"/>
        <v>0.79591836734693877</v>
      </c>
      <c r="PV35" s="26">
        <f t="shared" si="508"/>
        <v>-270.28326530612242</v>
      </c>
      <c r="PX35" s="159">
        <v>7</v>
      </c>
      <c r="PY35" s="160">
        <f t="shared" si="509"/>
        <v>3.7721428571428572</v>
      </c>
      <c r="PZ35" s="161">
        <f t="shared" si="510"/>
        <v>-6.1224489795918366E-2</v>
      </c>
      <c r="QA35" s="161">
        <f t="shared" si="511"/>
        <v>0.26530612244897955</v>
      </c>
      <c r="QB35" s="161">
        <f t="shared" si="512"/>
        <v>0.79591836734693877</v>
      </c>
      <c r="QC35" s="26">
        <f t="shared" si="513"/>
        <v>-159.93183673469386</v>
      </c>
      <c r="QE35" s="159">
        <v>3</v>
      </c>
      <c r="QF35" s="162">
        <v>4</v>
      </c>
      <c r="QG35" s="296"/>
      <c r="QH35" s="12">
        <v>60</v>
      </c>
      <c r="QI35" s="161">
        <f>(($F$16-$Z$26)*($F$16-$AD$26))/(($V$26-$Z$26)*($V$26-$AD$26))</f>
        <v>0</v>
      </c>
      <c r="QJ35" s="161">
        <f>(($F$16-$V$26)*($F$16-$AD$26))/(($Z$26-$V$26)*($Z$26-$AD$26))</f>
        <v>0</v>
      </c>
      <c r="QK35" s="161">
        <f>(($F$16-$V$26)*($F$16-$Z$26))/(($AD$26-$V$26)*($AD$26-$Z$26))</f>
        <v>1</v>
      </c>
      <c r="QL35" s="92">
        <f>QI35*$X$26+QJ35*$AB$26+QK35*$AF$26</f>
        <v>-597.79999999999995</v>
      </c>
      <c r="QM35" s="16">
        <f>$V$26</f>
        <v>458.5</v>
      </c>
      <c r="QN35" s="16">
        <f>$AF$26</f>
        <v>-597.79999999999995</v>
      </c>
      <c r="QO35" s="167">
        <f t="shared" si="552"/>
        <v>0</v>
      </c>
      <c r="QP35" s="34"/>
      <c r="QQ35" s="159">
        <v>3</v>
      </c>
      <c r="QR35" s="162">
        <v>4</v>
      </c>
      <c r="QS35" s="296"/>
      <c r="QT35" s="12">
        <v>60</v>
      </c>
      <c r="QU35" s="161">
        <f>(($F$16-$AT$26)*($F$16-$AX$26))/(($AP$26-$AT$26)*($AP$26-$AX$26))</f>
        <v>0</v>
      </c>
      <c r="QV35" s="161">
        <f>(($F$16-$AP$26)*($F$16-$AX$26))/(($AT$26-$AP$26)*($AT$26-$AX$26))</f>
        <v>0</v>
      </c>
      <c r="QW35" s="161">
        <f>(($F$16-$AP$26)*($F$16-$AT$26))/(($AX$26-$AP$26)*($AX$26-$AT$26))</f>
        <v>1</v>
      </c>
      <c r="QX35" s="92">
        <f>QU35*$AR$26+QV35*$AV$26+QW35*$AZ$26</f>
        <v>-534.79999999999995</v>
      </c>
      <c r="QY35" s="16">
        <f>$AP$26</f>
        <v>163.95</v>
      </c>
      <c r="QZ35" s="16">
        <f>$AZ$26</f>
        <v>-534.79999999999995</v>
      </c>
      <c r="RA35" s="167">
        <f t="shared" si="553"/>
        <v>0</v>
      </c>
    </row>
    <row r="36" spans="2:469" ht="15" customHeight="1">
      <c r="B36" s="320"/>
      <c r="C36" s="321"/>
      <c r="D36" s="321"/>
      <c r="E36" s="180" t="s">
        <v>324</v>
      </c>
      <c r="F36" s="169"/>
      <c r="G36" s="175" t="s">
        <v>299</v>
      </c>
      <c r="H36" s="176">
        <v>9</v>
      </c>
      <c r="I36" s="177" t="str">
        <f>I34</f>
        <v>-</v>
      </c>
      <c r="J36" s="177" t="str">
        <f>IF(ISBLANK(F36),"-",(IF(AND(F36&lt;=Input!$D$14,F36&gt;=Input!$D$17),"aprovado","reprovado")))</f>
        <v>-</v>
      </c>
      <c r="K36" s="177" t="str">
        <f>IF(ISBLANK(F36),"-",(IF(OR(F36&lt;Flange!$K$6,F36&gt;Flange!$L$6),"reprovado","aprovado")))</f>
        <v>-</v>
      </c>
      <c r="L36" s="3" t="s">
        <v>318</v>
      </c>
      <c r="M36" s="317"/>
      <c r="O36" s="159">
        <v>32</v>
      </c>
      <c r="P36" s="164" t="s">
        <v>125</v>
      </c>
      <c r="Q36" s="196" t="s">
        <v>298</v>
      </c>
      <c r="R36" s="12">
        <v>-60</v>
      </c>
      <c r="S36" s="164" t="s">
        <v>299</v>
      </c>
      <c r="T36" s="192">
        <v>11000</v>
      </c>
      <c r="U36" s="8" t="s">
        <v>71</v>
      </c>
      <c r="V36" s="101">
        <f>Gooseneck!$M$79</f>
        <v>567</v>
      </c>
      <c r="W36" s="111" t="s">
        <v>72</v>
      </c>
      <c r="X36" s="101">
        <v>0</v>
      </c>
      <c r="Y36" s="111" t="s">
        <v>72</v>
      </c>
      <c r="Z36" s="101">
        <f>Gooseneck!$M$81</f>
        <v>283.5</v>
      </c>
      <c r="AA36" s="111" t="s">
        <v>72</v>
      </c>
      <c r="AB36" s="101">
        <f>Gooseneck!$O$81</f>
        <v>645.53</v>
      </c>
      <c r="AC36" s="111" t="s">
        <v>72</v>
      </c>
      <c r="AD36" s="101">
        <v>0</v>
      </c>
      <c r="AE36" s="111" t="s">
        <v>72</v>
      </c>
      <c r="AF36" s="101">
        <f>Gooseneck!$O$80</f>
        <v>496.8</v>
      </c>
      <c r="AG36" s="165" t="s">
        <v>72</v>
      </c>
      <c r="AH36" s="166"/>
      <c r="AI36" s="159">
        <v>32</v>
      </c>
      <c r="AJ36" s="164" t="s">
        <v>125</v>
      </c>
      <c r="AK36" s="196" t="s">
        <v>298</v>
      </c>
      <c r="AL36" s="12">
        <v>-60</v>
      </c>
      <c r="AM36" s="164" t="s">
        <v>299</v>
      </c>
      <c r="AN36" s="192">
        <v>5500</v>
      </c>
      <c r="AO36" s="8" t="s">
        <v>71</v>
      </c>
      <c r="AP36" s="101">
        <f>'Conector@5500 psi'!$M$79</f>
        <v>162.1</v>
      </c>
      <c r="AQ36" s="111" t="s">
        <v>72</v>
      </c>
      <c r="AR36" s="101">
        <v>0</v>
      </c>
      <c r="AS36" s="111" t="s">
        <v>72</v>
      </c>
      <c r="AT36" s="101">
        <f>'Conector@5500 psi'!$M$81</f>
        <v>81.05</v>
      </c>
      <c r="AU36" s="111" t="s">
        <v>72</v>
      </c>
      <c r="AV36" s="101">
        <f>'Conector@5500 psi'!$O$81</f>
        <v>793.14</v>
      </c>
      <c r="AW36" s="111" t="s">
        <v>72</v>
      </c>
      <c r="AX36" s="101">
        <v>0</v>
      </c>
      <c r="AY36" s="111" t="s">
        <v>72</v>
      </c>
      <c r="AZ36" s="101">
        <f>'Conector@5500 psi'!$O$80</f>
        <v>528.79999999999995</v>
      </c>
      <c r="BA36" s="165" t="s">
        <v>72</v>
      </c>
      <c r="BB36" s="183"/>
      <c r="BC36" s="159">
        <v>8</v>
      </c>
      <c r="BD36" s="160">
        <f t="shared" si="514"/>
        <v>12.61153846153846</v>
      </c>
      <c r="BE36" s="161">
        <f t="shared" si="272"/>
        <v>-6.5088757396449703E-2</v>
      </c>
      <c r="BF36" s="161">
        <f t="shared" si="273"/>
        <v>0.28402366863905326</v>
      </c>
      <c r="BG36" s="161">
        <f t="shared" si="274"/>
        <v>0.78106508875739655</v>
      </c>
      <c r="BH36" s="26">
        <f t="shared" si="275"/>
        <v>392.41278106508878</v>
      </c>
      <c r="BJ36" s="159">
        <v>8</v>
      </c>
      <c r="BK36" s="160">
        <f t="shared" si="515"/>
        <v>15.414615384615384</v>
      </c>
      <c r="BL36" s="161">
        <f t="shared" si="276"/>
        <v>-6.5088757396449703E-2</v>
      </c>
      <c r="BM36" s="161">
        <f t="shared" si="277"/>
        <v>0.28402366863905326</v>
      </c>
      <c r="BN36" s="161">
        <f t="shared" si="278"/>
        <v>0.78106508875739644</v>
      </c>
      <c r="BO36" s="26">
        <f t="shared" si="279"/>
        <v>282.69869822485208</v>
      </c>
      <c r="BQ36" s="159">
        <v>8</v>
      </c>
      <c r="BR36" s="160">
        <f t="shared" si="516"/>
        <v>18.216923076923077</v>
      </c>
      <c r="BS36" s="161">
        <f t="shared" si="280"/>
        <v>-6.5088757396449703E-2</v>
      </c>
      <c r="BT36" s="161">
        <f t="shared" si="281"/>
        <v>0.28402366863905326</v>
      </c>
      <c r="BU36" s="161">
        <f t="shared" si="282"/>
        <v>0.78106508875739644</v>
      </c>
      <c r="BV36" s="26">
        <f t="shared" si="283"/>
        <v>172.98276923076924</v>
      </c>
      <c r="BX36" s="159">
        <v>8</v>
      </c>
      <c r="BY36" s="160">
        <f t="shared" si="517"/>
        <v>9.8092307692307692</v>
      </c>
      <c r="BZ36" s="161">
        <f t="shared" si="284"/>
        <v>-6.5088757396449703E-2</v>
      </c>
      <c r="CA36" s="161">
        <f t="shared" si="285"/>
        <v>0.28402366863905326</v>
      </c>
      <c r="CB36" s="161">
        <f t="shared" si="286"/>
        <v>0.78106508875739644</v>
      </c>
      <c r="CC36" s="26">
        <f t="shared" si="287"/>
        <v>502.12970414201186</v>
      </c>
      <c r="CE36" s="159">
        <v>8</v>
      </c>
      <c r="CF36" s="160">
        <f t="shared" si="518"/>
        <v>7.0069230769230773</v>
      </c>
      <c r="CG36" s="161">
        <f t="shared" si="288"/>
        <v>-6.5088757396449703E-2</v>
      </c>
      <c r="CH36" s="161">
        <f t="shared" si="289"/>
        <v>0.28402366863905332</v>
      </c>
      <c r="CI36" s="161">
        <f t="shared" si="290"/>
        <v>0.78106508875739644</v>
      </c>
      <c r="CJ36" s="26">
        <f t="shared" si="291"/>
        <v>611.83668639053258</v>
      </c>
      <c r="CL36" s="159">
        <v>8</v>
      </c>
      <c r="CM36" s="160">
        <f t="shared" si="519"/>
        <v>4.203846153846154</v>
      </c>
      <c r="CN36" s="161">
        <f t="shared" si="292"/>
        <v>-6.5088757396449703E-2</v>
      </c>
      <c r="CO36" s="161">
        <f t="shared" si="293"/>
        <v>0.28402366863905326</v>
      </c>
      <c r="CP36" s="161">
        <f t="shared" si="294"/>
        <v>0.78106508875739655</v>
      </c>
      <c r="CQ36" s="26">
        <f t="shared" si="295"/>
        <v>721.54508875739646</v>
      </c>
      <c r="CS36" s="159">
        <v>8</v>
      </c>
      <c r="CT36" s="160">
        <f t="shared" si="520"/>
        <v>1.4015384615384614</v>
      </c>
      <c r="CU36" s="161">
        <f t="shared" si="296"/>
        <v>-6.5088757396449703E-2</v>
      </c>
      <c r="CV36" s="161">
        <f t="shared" si="297"/>
        <v>0.28402366863905321</v>
      </c>
      <c r="CW36" s="161">
        <f t="shared" si="298"/>
        <v>0.78106508875739644</v>
      </c>
      <c r="CX36" s="26">
        <f t="shared" si="299"/>
        <v>831.24355029585786</v>
      </c>
      <c r="CZ36" s="159">
        <v>8</v>
      </c>
      <c r="DA36" s="160">
        <f t="shared" si="521"/>
        <v>-7.0069230769230773</v>
      </c>
      <c r="DB36" s="161">
        <f t="shared" si="300"/>
        <v>-6.5088757396449703E-2</v>
      </c>
      <c r="DC36" s="161">
        <f t="shared" si="301"/>
        <v>0.28402366863905332</v>
      </c>
      <c r="DD36" s="161">
        <f t="shared" si="302"/>
        <v>0.78106508875739644</v>
      </c>
      <c r="DE36" s="26">
        <f t="shared" si="303"/>
        <v>274.25325443786983</v>
      </c>
      <c r="DG36" s="159">
        <v>8</v>
      </c>
      <c r="DH36" s="160">
        <f t="shared" si="522"/>
        <v>-4.203846153846154</v>
      </c>
      <c r="DI36" s="161">
        <f t="shared" si="523"/>
        <v>-6.5088757396449703E-2</v>
      </c>
      <c r="DJ36" s="161">
        <f t="shared" si="524"/>
        <v>0.28402366863905326</v>
      </c>
      <c r="DK36" s="161">
        <f t="shared" si="304"/>
        <v>0.78106508875739655</v>
      </c>
      <c r="DL36" s="26">
        <f t="shared" si="525"/>
        <v>164.54201183431954</v>
      </c>
      <c r="DM36" s="34"/>
      <c r="DN36" s="159">
        <v>8</v>
      </c>
      <c r="DO36" s="160">
        <f t="shared" si="526"/>
        <v>-1.4015384615384614</v>
      </c>
      <c r="DP36" s="161">
        <f t="shared" si="305"/>
        <v>-6.5088757396449703E-2</v>
      </c>
      <c r="DQ36" s="161">
        <f t="shared" si="306"/>
        <v>0.28402366863905321</v>
      </c>
      <c r="DR36" s="161">
        <f t="shared" si="307"/>
        <v>0.78106508875739644</v>
      </c>
      <c r="DS36" s="26">
        <f t="shared" si="308"/>
        <v>54.844260355029576</v>
      </c>
      <c r="DT36" s="34"/>
      <c r="DU36" s="159">
        <v>8</v>
      </c>
      <c r="DV36" s="160">
        <f t="shared" si="527"/>
        <v>-9.8092307692307692</v>
      </c>
      <c r="DW36" s="161">
        <f t="shared" si="309"/>
        <v>-6.5088757396449703E-2</v>
      </c>
      <c r="DX36" s="161">
        <f t="shared" si="310"/>
        <v>0.28402366863905326</v>
      </c>
      <c r="DY36" s="161">
        <f t="shared" si="311"/>
        <v>0.78106508875739644</v>
      </c>
      <c r="DZ36" s="26">
        <f t="shared" si="312"/>
        <v>383.97869822485205</v>
      </c>
      <c r="EA36" s="34"/>
      <c r="EB36" s="159">
        <v>8</v>
      </c>
      <c r="EC36" s="160">
        <f t="shared" si="528"/>
        <v>-12.61153846153846</v>
      </c>
      <c r="ED36" s="161">
        <f t="shared" si="313"/>
        <v>-6.5088757396449703E-2</v>
      </c>
      <c r="EE36" s="161">
        <f t="shared" si="314"/>
        <v>0.28402366863905326</v>
      </c>
      <c r="EF36" s="161">
        <f t="shared" si="315"/>
        <v>0.78106508875739655</v>
      </c>
      <c r="EG36" s="26">
        <f t="shared" si="316"/>
        <v>493.6743195266273</v>
      </c>
      <c r="EH36" s="34"/>
      <c r="EI36" s="159">
        <v>8</v>
      </c>
      <c r="EJ36" s="160">
        <f t="shared" si="529"/>
        <v>-15.414615384615384</v>
      </c>
      <c r="EK36" s="161">
        <f t="shared" si="317"/>
        <v>-6.5088757396449703E-2</v>
      </c>
      <c r="EL36" s="161">
        <f t="shared" si="318"/>
        <v>0.28402366863905326</v>
      </c>
      <c r="EM36" s="161">
        <f t="shared" si="319"/>
        <v>0.78106508875739644</v>
      </c>
      <c r="EN36" s="26">
        <f t="shared" si="320"/>
        <v>603.39124260355027</v>
      </c>
      <c r="EP36" s="159">
        <v>8</v>
      </c>
      <c r="EQ36" s="160">
        <f t="shared" si="321"/>
        <v>-18.216923076923077</v>
      </c>
      <c r="ER36" s="161">
        <f t="shared" si="322"/>
        <v>-6.5088757396449703E-2</v>
      </c>
      <c r="ES36" s="161">
        <f t="shared" si="323"/>
        <v>0.28402366863905326</v>
      </c>
      <c r="ET36" s="161">
        <f t="shared" si="324"/>
        <v>0.78106508875739644</v>
      </c>
      <c r="EU36" s="26">
        <f t="shared" si="325"/>
        <v>713.10106508875731</v>
      </c>
      <c r="EW36" s="159">
        <v>8</v>
      </c>
      <c r="EX36" s="160">
        <f t="shared" si="326"/>
        <v>-7.0069230769230773</v>
      </c>
      <c r="EY36" s="161">
        <f t="shared" si="327"/>
        <v>-6.5088757396449703E-2</v>
      </c>
      <c r="EZ36" s="161">
        <f t="shared" si="328"/>
        <v>0.28402366863905332</v>
      </c>
      <c r="FA36" s="161">
        <f t="shared" si="329"/>
        <v>0.78106508875739644</v>
      </c>
      <c r="FB36" s="26">
        <f t="shared" si="330"/>
        <v>-611.81254437869825</v>
      </c>
      <c r="FD36" s="159">
        <v>8</v>
      </c>
      <c r="FE36" s="160">
        <f t="shared" si="331"/>
        <v>-4.203846153846154</v>
      </c>
      <c r="FF36" s="161">
        <f t="shared" si="332"/>
        <v>-6.5088757396449703E-2</v>
      </c>
      <c r="FG36" s="161">
        <f t="shared" si="333"/>
        <v>0.28402366863905326</v>
      </c>
      <c r="FH36" s="161">
        <f t="shared" si="334"/>
        <v>0.78106508875739655</v>
      </c>
      <c r="FI36" s="26">
        <f t="shared" si="335"/>
        <v>-721.515976331361</v>
      </c>
      <c r="FK36" s="159">
        <v>8</v>
      </c>
      <c r="FL36" s="160">
        <f t="shared" si="336"/>
        <v>-1.4015384615384614</v>
      </c>
      <c r="FM36" s="161">
        <f t="shared" si="337"/>
        <v>-6.5088757396449703E-2</v>
      </c>
      <c r="FN36" s="161">
        <f t="shared" si="338"/>
        <v>0.28402366863905321</v>
      </c>
      <c r="FO36" s="161">
        <f t="shared" si="339"/>
        <v>0.78106508875739644</v>
      </c>
      <c r="FP36" s="26">
        <f t="shared" si="340"/>
        <v>-831.2378698224851</v>
      </c>
      <c r="FR36" s="159">
        <v>8</v>
      </c>
      <c r="FS36" s="160">
        <f t="shared" si="530"/>
        <v>-9.8092307692307692</v>
      </c>
      <c r="FT36" s="161">
        <f t="shared" si="341"/>
        <v>-6.5088757396449703E-2</v>
      </c>
      <c r="FU36" s="161">
        <f t="shared" si="342"/>
        <v>0.28402366863905326</v>
      </c>
      <c r="FV36" s="161">
        <f t="shared" si="343"/>
        <v>0.78106508875739644</v>
      </c>
      <c r="FW36" s="26">
        <f t="shared" si="344"/>
        <v>-502.09775147928997</v>
      </c>
      <c r="FY36" s="159">
        <v>8</v>
      </c>
      <c r="FZ36" s="160">
        <f t="shared" si="531"/>
        <v>-12.61153846153846</v>
      </c>
      <c r="GA36" s="161">
        <f t="shared" si="532"/>
        <v>-6.5088757396449703E-2</v>
      </c>
      <c r="GB36" s="161">
        <f t="shared" si="533"/>
        <v>0.28402366863905326</v>
      </c>
      <c r="GC36" s="161">
        <f t="shared" si="534"/>
        <v>0.78106508875739655</v>
      </c>
      <c r="GD36" s="26">
        <f t="shared" si="535"/>
        <v>-392.41278106508878</v>
      </c>
      <c r="GF36" s="159">
        <v>8</v>
      </c>
      <c r="GG36" s="160">
        <f t="shared" si="536"/>
        <v>-15.414615384615384</v>
      </c>
      <c r="GH36" s="161">
        <f t="shared" si="345"/>
        <v>-6.5088757396449703E-2</v>
      </c>
      <c r="GI36" s="161">
        <f t="shared" si="346"/>
        <v>0.28402366863905326</v>
      </c>
      <c r="GJ36" s="161">
        <f t="shared" si="347"/>
        <v>0.78106508875739644</v>
      </c>
      <c r="GK36" s="26">
        <f t="shared" si="348"/>
        <v>-282.69869822485208</v>
      </c>
      <c r="GM36" s="159">
        <v>8</v>
      </c>
      <c r="GN36" s="160">
        <f t="shared" si="537"/>
        <v>-18.216923076923077</v>
      </c>
      <c r="GO36" s="161">
        <f t="shared" si="349"/>
        <v>-6.5088757396449703E-2</v>
      </c>
      <c r="GP36" s="161">
        <f t="shared" si="350"/>
        <v>0.28402366863905326</v>
      </c>
      <c r="GQ36" s="161">
        <f t="shared" si="351"/>
        <v>0.78106508875739644</v>
      </c>
      <c r="GR36" s="26">
        <f t="shared" si="352"/>
        <v>-173.0101775147929</v>
      </c>
      <c r="GT36" s="159">
        <v>8</v>
      </c>
      <c r="GU36" s="160">
        <f t="shared" si="538"/>
        <v>12.61153846153846</v>
      </c>
      <c r="GV36" s="161">
        <f t="shared" si="353"/>
        <v>-6.5088757396449703E-2</v>
      </c>
      <c r="GW36" s="161">
        <f t="shared" si="354"/>
        <v>0.28402366863905326</v>
      </c>
      <c r="GX36" s="161">
        <f t="shared" si="355"/>
        <v>0.78106508875739655</v>
      </c>
      <c r="GY36" s="26">
        <f t="shared" si="356"/>
        <v>-493.66153846153844</v>
      </c>
      <c r="HA36" s="159">
        <v>8</v>
      </c>
      <c r="HB36" s="160">
        <f t="shared" si="539"/>
        <v>15.414615384615384</v>
      </c>
      <c r="HC36" s="161">
        <f t="shared" si="357"/>
        <v>-6.5088757396449703E-2</v>
      </c>
      <c r="HD36" s="161">
        <f t="shared" si="358"/>
        <v>0.28402366863905326</v>
      </c>
      <c r="HE36" s="161">
        <f t="shared" si="359"/>
        <v>0.78106508875739644</v>
      </c>
      <c r="HF36" s="26">
        <f t="shared" si="360"/>
        <v>-603.36781065088758</v>
      </c>
      <c r="HH36" s="159">
        <v>8</v>
      </c>
      <c r="HI36" s="160">
        <f t="shared" si="361"/>
        <v>18.216923076923077</v>
      </c>
      <c r="HJ36" s="161">
        <f t="shared" si="362"/>
        <v>-6.5088757396449703E-2</v>
      </c>
      <c r="HK36" s="161">
        <f t="shared" si="363"/>
        <v>0.28402366863905326</v>
      </c>
      <c r="HL36" s="161">
        <f t="shared" si="364"/>
        <v>0.78106508875739644</v>
      </c>
      <c r="HM36" s="26">
        <f t="shared" si="365"/>
        <v>-713.10106508875731</v>
      </c>
      <c r="HO36" s="159">
        <v>8</v>
      </c>
      <c r="HP36" s="160">
        <f t="shared" si="540"/>
        <v>9.8092307692307692</v>
      </c>
      <c r="HQ36" s="161">
        <f t="shared" si="366"/>
        <v>-6.5088757396449703E-2</v>
      </c>
      <c r="HR36" s="161">
        <f t="shared" si="367"/>
        <v>0.28402366863905326</v>
      </c>
      <c r="HS36" s="161">
        <f t="shared" si="368"/>
        <v>0.78106508875739644</v>
      </c>
      <c r="HT36" s="26">
        <f t="shared" si="369"/>
        <v>-383.96094674556213</v>
      </c>
      <c r="HV36" s="159">
        <v>8</v>
      </c>
      <c r="HW36" s="160">
        <f t="shared" si="541"/>
        <v>7.0069230769230773</v>
      </c>
      <c r="HX36" s="161">
        <f t="shared" si="370"/>
        <v>-6.5088757396449703E-2</v>
      </c>
      <c r="HY36" s="161">
        <f t="shared" si="371"/>
        <v>0.28402366863905332</v>
      </c>
      <c r="HZ36" s="161">
        <f t="shared" si="372"/>
        <v>0.78106508875739644</v>
      </c>
      <c r="IA36" s="26">
        <f t="shared" si="373"/>
        <v>-274.26461538461535</v>
      </c>
      <c r="IC36" s="159">
        <v>8</v>
      </c>
      <c r="ID36" s="160">
        <f t="shared" si="374"/>
        <v>4.203846153846154</v>
      </c>
      <c r="IE36" s="161">
        <f t="shared" si="375"/>
        <v>-6.5088757396449703E-2</v>
      </c>
      <c r="IF36" s="161">
        <f t="shared" si="376"/>
        <v>0.28402366863905326</v>
      </c>
      <c r="IG36" s="161">
        <f t="shared" si="377"/>
        <v>0.78106508875739655</v>
      </c>
      <c r="IH36" s="26">
        <f t="shared" si="378"/>
        <v>-164.55053254437871</v>
      </c>
      <c r="IJ36" s="159">
        <v>8</v>
      </c>
      <c r="IK36" s="160">
        <f t="shared" si="379"/>
        <v>1.4015384615384614</v>
      </c>
      <c r="IL36" s="161">
        <f t="shared" si="380"/>
        <v>-6.5088757396449703E-2</v>
      </c>
      <c r="IM36" s="161">
        <f t="shared" si="381"/>
        <v>0.28402366863905321</v>
      </c>
      <c r="IN36" s="161">
        <f t="shared" si="382"/>
        <v>0.78106508875739644</v>
      </c>
      <c r="IO36" s="26">
        <f t="shared" si="383"/>
        <v>-54.867692307692302</v>
      </c>
      <c r="IQ36" s="159">
        <v>8</v>
      </c>
      <c r="IR36" s="160">
        <f t="shared" si="384"/>
        <v>15.272307692307692</v>
      </c>
      <c r="IS36" s="161">
        <f t="shared" si="385"/>
        <v>-6.5088757396449717E-2</v>
      </c>
      <c r="IT36" s="161">
        <f t="shared" si="386"/>
        <v>0.28402366863905326</v>
      </c>
      <c r="IU36" s="161">
        <f t="shared" si="387"/>
        <v>0.78106508875739644</v>
      </c>
      <c r="IV36" s="26">
        <f t="shared" si="388"/>
        <v>528.57940828402366</v>
      </c>
      <c r="IX36" s="159">
        <v>8</v>
      </c>
      <c r="IY36" s="160">
        <f t="shared" si="389"/>
        <v>18.075384615384614</v>
      </c>
      <c r="IZ36" s="161">
        <f t="shared" si="390"/>
        <v>-6.5088757396449703E-2</v>
      </c>
      <c r="JA36" s="161">
        <f t="shared" si="391"/>
        <v>0.28402366863905326</v>
      </c>
      <c r="JB36" s="161">
        <f t="shared" si="392"/>
        <v>0.78106508875739655</v>
      </c>
      <c r="JC36" s="26">
        <f t="shared" si="393"/>
        <v>418.87100591715978</v>
      </c>
      <c r="JE36" s="159">
        <v>8</v>
      </c>
      <c r="JF36" s="160">
        <f t="shared" si="542"/>
        <v>20.87769230769231</v>
      </c>
      <c r="JG36" s="161">
        <f t="shared" si="394"/>
        <v>-6.5088757396449703E-2</v>
      </c>
      <c r="JH36" s="161">
        <f t="shared" si="395"/>
        <v>0.28402366863905326</v>
      </c>
      <c r="JI36" s="161">
        <f t="shared" si="396"/>
        <v>0.78106508875739644</v>
      </c>
      <c r="JJ36" s="26">
        <f t="shared" si="397"/>
        <v>309.20094674556208</v>
      </c>
      <c r="JL36" s="159">
        <v>8</v>
      </c>
      <c r="JM36" s="160">
        <f t="shared" si="398"/>
        <v>12.469230769230769</v>
      </c>
      <c r="JN36" s="161">
        <f t="shared" si="399"/>
        <v>-6.508875739644969E-2</v>
      </c>
      <c r="JO36" s="161">
        <f t="shared" si="400"/>
        <v>0.28402366863905326</v>
      </c>
      <c r="JP36" s="161">
        <f t="shared" si="401"/>
        <v>0.78106508875739644</v>
      </c>
      <c r="JQ36" s="26">
        <f t="shared" si="402"/>
        <v>638.2977514792899</v>
      </c>
      <c r="JS36" s="159">
        <v>8</v>
      </c>
      <c r="JT36" s="160">
        <f t="shared" si="403"/>
        <v>9.6676923076923078</v>
      </c>
      <c r="JU36" s="161">
        <f t="shared" si="404"/>
        <v>-6.5088757396449703E-2</v>
      </c>
      <c r="JV36" s="161">
        <f t="shared" si="405"/>
        <v>0.28402366863905326</v>
      </c>
      <c r="JW36" s="161">
        <f t="shared" si="406"/>
        <v>0.78106508875739644</v>
      </c>
      <c r="JX36" s="26">
        <f t="shared" si="407"/>
        <v>748.01538461538462</v>
      </c>
      <c r="JZ36" s="159">
        <v>8</v>
      </c>
      <c r="KA36" s="160">
        <f t="shared" si="543"/>
        <v>6.8638461538461542</v>
      </c>
      <c r="KB36" s="161">
        <f t="shared" si="408"/>
        <v>-6.5088757396449703E-2</v>
      </c>
      <c r="KC36" s="161">
        <f t="shared" si="409"/>
        <v>0.28402366863905326</v>
      </c>
      <c r="KD36" s="161">
        <f t="shared" si="410"/>
        <v>0.78106508875739633</v>
      </c>
      <c r="KE36" s="26">
        <f t="shared" si="411"/>
        <v>857.68260355029577</v>
      </c>
      <c r="KG36" s="159">
        <v>8</v>
      </c>
      <c r="KH36" s="160">
        <f t="shared" si="412"/>
        <v>4.0623076923076926</v>
      </c>
      <c r="KI36" s="161">
        <f t="shared" si="413"/>
        <v>-6.5088757396449717E-2</v>
      </c>
      <c r="KJ36" s="161">
        <f t="shared" si="414"/>
        <v>0.28402366863905326</v>
      </c>
      <c r="KK36" s="161">
        <f t="shared" si="415"/>
        <v>0.78106508875739644</v>
      </c>
      <c r="KL36" s="26">
        <f t="shared" si="416"/>
        <v>967.44497041420118</v>
      </c>
      <c r="KN36" s="159">
        <v>8</v>
      </c>
      <c r="KO36" s="160">
        <f t="shared" si="544"/>
        <v>-9.6676923076923078</v>
      </c>
      <c r="KP36" s="161">
        <f t="shared" si="417"/>
        <v>-6.5088757396449703E-2</v>
      </c>
      <c r="KQ36" s="161">
        <f t="shared" si="418"/>
        <v>0.28402366863905326</v>
      </c>
      <c r="KR36" s="161">
        <f t="shared" si="419"/>
        <v>0.78106508875739644</v>
      </c>
      <c r="KS36" s="26">
        <f t="shared" si="420"/>
        <v>378.38485207100598</v>
      </c>
      <c r="KU36" s="159">
        <v>8</v>
      </c>
      <c r="KV36" s="160">
        <f t="shared" si="545"/>
        <v>-6.8638461538461542</v>
      </c>
      <c r="KW36" s="161">
        <f t="shared" si="421"/>
        <v>-6.5088757396449703E-2</v>
      </c>
      <c r="KX36" s="161">
        <f t="shared" si="422"/>
        <v>0.28402366863905326</v>
      </c>
      <c r="KY36" s="161">
        <f t="shared" si="423"/>
        <v>0.78106508875739633</v>
      </c>
      <c r="KZ36" s="26">
        <f t="shared" si="424"/>
        <v>268.67644970414199</v>
      </c>
      <c r="LB36" s="159">
        <v>8</v>
      </c>
      <c r="LC36" s="160">
        <f t="shared" si="425"/>
        <v>-4.0615384615384613</v>
      </c>
      <c r="LD36" s="161">
        <f t="shared" si="426"/>
        <v>-6.5088757396449703E-2</v>
      </c>
      <c r="LE36" s="161">
        <f t="shared" si="427"/>
        <v>0.28402366863905326</v>
      </c>
      <c r="LF36" s="161">
        <f t="shared" si="428"/>
        <v>0.78106508875739633</v>
      </c>
      <c r="LG36" s="26">
        <f t="shared" si="429"/>
        <v>159.01491124260352</v>
      </c>
      <c r="LI36" s="159">
        <v>8</v>
      </c>
      <c r="LJ36" s="160">
        <f t="shared" si="430"/>
        <v>-12.469230769230769</v>
      </c>
      <c r="LK36" s="161">
        <f t="shared" si="431"/>
        <v>-6.508875739644969E-2</v>
      </c>
      <c r="LL36" s="161">
        <f t="shared" si="432"/>
        <v>0.28402366863905326</v>
      </c>
      <c r="LM36" s="161">
        <f t="shared" si="433"/>
        <v>0.78106508875739644</v>
      </c>
      <c r="LN36" s="26">
        <f t="shared" si="434"/>
        <v>488.12591715976328</v>
      </c>
      <c r="LP36" s="159">
        <v>8</v>
      </c>
      <c r="LQ36" s="160">
        <f t="shared" si="435"/>
        <v>-15.272307692307692</v>
      </c>
      <c r="LR36" s="161">
        <f t="shared" si="436"/>
        <v>-6.5088757396449717E-2</v>
      </c>
      <c r="LS36" s="161">
        <f t="shared" si="437"/>
        <v>0.28402366863905326</v>
      </c>
      <c r="LT36" s="161">
        <f t="shared" si="438"/>
        <v>0.78106508875739644</v>
      </c>
      <c r="LU36" s="26">
        <f t="shared" si="439"/>
        <v>597.82366863905327</v>
      </c>
      <c r="LW36" s="159">
        <v>8</v>
      </c>
      <c r="LX36" s="160">
        <f t="shared" si="440"/>
        <v>-18.075384615384614</v>
      </c>
      <c r="LY36" s="161">
        <f t="shared" si="441"/>
        <v>-6.5088757396449703E-2</v>
      </c>
      <c r="LZ36" s="161">
        <f t="shared" si="442"/>
        <v>0.28402366863905326</v>
      </c>
      <c r="MA36" s="161">
        <f t="shared" si="443"/>
        <v>0.78106508875739655</v>
      </c>
      <c r="MB36" s="26">
        <f t="shared" si="444"/>
        <v>707.49088757396464</v>
      </c>
      <c r="MD36" s="159">
        <v>8</v>
      </c>
      <c r="ME36" s="160">
        <f t="shared" si="445"/>
        <v>-20.87769230769231</v>
      </c>
      <c r="MF36" s="161">
        <f t="shared" si="446"/>
        <v>-6.5088757396449703E-2</v>
      </c>
      <c r="MG36" s="161">
        <f t="shared" si="447"/>
        <v>0.28402366863905326</v>
      </c>
      <c r="MH36" s="161">
        <f t="shared" si="448"/>
        <v>0.78106508875739644</v>
      </c>
      <c r="MI36" s="26">
        <f t="shared" si="449"/>
        <v>817.23905325443798</v>
      </c>
      <c r="MK36" s="159">
        <v>8</v>
      </c>
      <c r="ML36" s="160">
        <f t="shared" si="450"/>
        <v>-9.6676923076923078</v>
      </c>
      <c r="MM36" s="161">
        <f t="shared" si="451"/>
        <v>-6.5088757396449703E-2</v>
      </c>
      <c r="MN36" s="161">
        <f t="shared" si="452"/>
        <v>0.28402366863905326</v>
      </c>
      <c r="MO36" s="161">
        <f t="shared" si="453"/>
        <v>0.78106508875739644</v>
      </c>
      <c r="MP36" s="26">
        <f t="shared" si="454"/>
        <v>-748.02674556213015</v>
      </c>
      <c r="MR36" s="159">
        <v>8</v>
      </c>
      <c r="MS36" s="160">
        <f t="shared" si="455"/>
        <v>-6.8638461538461542</v>
      </c>
      <c r="MT36" s="161">
        <f t="shared" si="456"/>
        <v>-6.5088757396449703E-2</v>
      </c>
      <c r="MU36" s="161">
        <f t="shared" si="457"/>
        <v>0.28402366863905326</v>
      </c>
      <c r="MV36" s="161">
        <f t="shared" si="458"/>
        <v>0.78106508875739633</v>
      </c>
      <c r="MW36" s="26">
        <f t="shared" si="459"/>
        <v>-857.72733727810635</v>
      </c>
      <c r="MY36" s="159">
        <v>8</v>
      </c>
      <c r="MZ36" s="160">
        <f t="shared" si="460"/>
        <v>-4.0615384615384613</v>
      </c>
      <c r="NA36" s="161">
        <f t="shared" si="546"/>
        <v>-6.5088757396449703E-2</v>
      </c>
      <c r="NB36" s="161">
        <f t="shared" si="547"/>
        <v>0.28402366863905326</v>
      </c>
      <c r="NC36" s="161">
        <f t="shared" si="548"/>
        <v>0.78106508875739633</v>
      </c>
      <c r="ND36" s="26">
        <f t="shared" si="549"/>
        <v>-967.38887573964485</v>
      </c>
      <c r="NF36" s="159">
        <v>8</v>
      </c>
      <c r="NG36" s="160">
        <f t="shared" si="461"/>
        <v>-12.469230769230769</v>
      </c>
      <c r="NH36" s="161">
        <f t="shared" si="462"/>
        <v>-6.508875739644969E-2</v>
      </c>
      <c r="NI36" s="161">
        <f t="shared" si="463"/>
        <v>0.28402366863905326</v>
      </c>
      <c r="NJ36" s="161">
        <f t="shared" si="464"/>
        <v>0.78106508875739644</v>
      </c>
      <c r="NK36" s="26">
        <f t="shared" si="465"/>
        <v>-638.30343195266266</v>
      </c>
      <c r="NM36" s="159">
        <v>8</v>
      </c>
      <c r="NN36" s="160">
        <f t="shared" si="466"/>
        <v>-15.272307692307692</v>
      </c>
      <c r="NO36" s="161">
        <f t="shared" si="467"/>
        <v>-6.5088757396449717E-2</v>
      </c>
      <c r="NP36" s="161">
        <f t="shared" si="468"/>
        <v>0.28402366863905326</v>
      </c>
      <c r="NQ36" s="161">
        <f t="shared" si="469"/>
        <v>0.78106508875739644</v>
      </c>
      <c r="NR36" s="26">
        <f t="shared" si="470"/>
        <v>-528.57372781065089</v>
      </c>
      <c r="NT36" s="159">
        <v>8</v>
      </c>
      <c r="NU36" s="160">
        <f t="shared" si="471"/>
        <v>-18.075384615384614</v>
      </c>
      <c r="NV36" s="161">
        <f t="shared" si="472"/>
        <v>-6.5088757396449703E-2</v>
      </c>
      <c r="NW36" s="161">
        <f t="shared" si="473"/>
        <v>0.28402366863905326</v>
      </c>
      <c r="NX36" s="161">
        <f t="shared" si="474"/>
        <v>0.78106508875739655</v>
      </c>
      <c r="NY36" s="26">
        <f t="shared" si="475"/>
        <v>-418.88378698224858</v>
      </c>
      <c r="OA36" s="159">
        <v>8</v>
      </c>
      <c r="OB36" s="160">
        <f t="shared" si="476"/>
        <v>-20.87769230769231</v>
      </c>
      <c r="OC36" s="161">
        <f t="shared" si="477"/>
        <v>-6.5088757396449703E-2</v>
      </c>
      <c r="OD36" s="161">
        <f t="shared" si="478"/>
        <v>0.28402366863905326</v>
      </c>
      <c r="OE36" s="161">
        <f t="shared" si="479"/>
        <v>0.78106508875739644</v>
      </c>
      <c r="OF36" s="26">
        <f t="shared" si="480"/>
        <v>-309.18248520710063</v>
      </c>
      <c r="OH36" s="159">
        <v>8</v>
      </c>
      <c r="OI36" s="160">
        <f t="shared" si="481"/>
        <v>15.272307692307692</v>
      </c>
      <c r="OJ36" s="161">
        <f t="shared" si="482"/>
        <v>-6.5088757396449717E-2</v>
      </c>
      <c r="OK36" s="161">
        <f t="shared" si="483"/>
        <v>0.28402366863905326</v>
      </c>
      <c r="OL36" s="161">
        <f t="shared" si="484"/>
        <v>0.78106508875739644</v>
      </c>
      <c r="OM36" s="26">
        <f t="shared" si="485"/>
        <v>-597.82650887573959</v>
      </c>
      <c r="OO36" s="159">
        <v>8</v>
      </c>
      <c r="OP36" s="160">
        <f t="shared" si="486"/>
        <v>18.075384615384614</v>
      </c>
      <c r="OQ36" s="161">
        <f t="shared" si="487"/>
        <v>-6.5088757396449703E-2</v>
      </c>
      <c r="OR36" s="161">
        <f t="shared" si="488"/>
        <v>0.28402366863905326</v>
      </c>
      <c r="OS36" s="161">
        <f t="shared" si="489"/>
        <v>0.78106508875739655</v>
      </c>
      <c r="OT36" s="26">
        <f t="shared" si="490"/>
        <v>-707.52710059171602</v>
      </c>
      <c r="OV36" s="159">
        <v>8</v>
      </c>
      <c r="OW36" s="160">
        <f t="shared" si="491"/>
        <v>20.87769230769231</v>
      </c>
      <c r="OX36" s="161">
        <f t="shared" si="492"/>
        <v>-6.5088757396449703E-2</v>
      </c>
      <c r="OY36" s="161">
        <f t="shared" si="493"/>
        <v>0.28402366863905326</v>
      </c>
      <c r="OZ36" s="161">
        <f t="shared" si="494"/>
        <v>0.78106508875739644</v>
      </c>
      <c r="PA36" s="26">
        <f t="shared" si="495"/>
        <v>-817.19431952662717</v>
      </c>
      <c r="PC36" s="159">
        <v>8</v>
      </c>
      <c r="PD36" s="160">
        <f t="shared" si="550"/>
        <v>12.469230769230769</v>
      </c>
      <c r="PE36" s="161">
        <f t="shared" si="496"/>
        <v>-6.508875739644969E-2</v>
      </c>
      <c r="PF36" s="161">
        <f t="shared" si="497"/>
        <v>0.28402366863905326</v>
      </c>
      <c r="PG36" s="161">
        <f t="shared" si="498"/>
        <v>0.78106508875739644</v>
      </c>
      <c r="PH36" s="26">
        <f t="shared" si="499"/>
        <v>-488.20828402366863</v>
      </c>
      <c r="PJ36" s="159">
        <v>8</v>
      </c>
      <c r="PK36" s="160">
        <f t="shared" si="551"/>
        <v>9.6676923076923078</v>
      </c>
      <c r="PL36" s="161">
        <f t="shared" si="500"/>
        <v>-6.5088757396449703E-2</v>
      </c>
      <c r="PM36" s="161">
        <f t="shared" si="501"/>
        <v>0.28402366863905326</v>
      </c>
      <c r="PN36" s="161">
        <f t="shared" si="502"/>
        <v>0.78106508875739644</v>
      </c>
      <c r="PO36" s="26">
        <f t="shared" si="503"/>
        <v>-378.37917159763316</v>
      </c>
      <c r="PQ36" s="159">
        <v>8</v>
      </c>
      <c r="PR36" s="160">
        <f t="shared" si="504"/>
        <v>6.8638461538461542</v>
      </c>
      <c r="PS36" s="161">
        <f t="shared" si="505"/>
        <v>-6.5088757396449703E-2</v>
      </c>
      <c r="PT36" s="161">
        <f t="shared" si="506"/>
        <v>0.28402366863905326</v>
      </c>
      <c r="PU36" s="161">
        <f t="shared" si="507"/>
        <v>0.78106508875739633</v>
      </c>
      <c r="PV36" s="26">
        <f t="shared" si="508"/>
        <v>-268.68355029585791</v>
      </c>
      <c r="PX36" s="159">
        <v>8</v>
      </c>
      <c r="PY36" s="160">
        <f t="shared" si="509"/>
        <v>4.0623076923076926</v>
      </c>
      <c r="PZ36" s="161">
        <f t="shared" si="510"/>
        <v>-6.5088757396449717E-2</v>
      </c>
      <c r="QA36" s="161">
        <f t="shared" si="511"/>
        <v>0.28402366863905326</v>
      </c>
      <c r="QB36" s="161">
        <f t="shared" si="512"/>
        <v>0.78106508875739644</v>
      </c>
      <c r="QC36" s="26">
        <f t="shared" si="513"/>
        <v>-158.98508875739645</v>
      </c>
      <c r="QE36" s="159">
        <v>3</v>
      </c>
      <c r="QF36" s="162">
        <v>1</v>
      </c>
      <c r="QG36" s="297" t="s">
        <v>15</v>
      </c>
      <c r="QH36" s="12">
        <v>120</v>
      </c>
      <c r="QI36" s="161">
        <f>(($F$16-$Z$6)*($F$16-$AD$6))/(($V$6-$Z$6)*($V$6-$AD$6))</f>
        <v>0</v>
      </c>
      <c r="QJ36" s="161">
        <f>(($F$16-$V$6)*($F$16-$AD$6))/(($Z$6-$V$6)*($Z$6-$AD$6))</f>
        <v>0</v>
      </c>
      <c r="QK36" s="161">
        <f>(($F$16-$V$6)*($F$16-$Z$6))/(($AD$6-$V$6)*($AD$6-$Z$6))</f>
        <v>1</v>
      </c>
      <c r="QL36" s="92">
        <f>QI36*$X$6+QJ36*$AB$6+QK36*$AF$6</f>
        <v>247.2</v>
      </c>
      <c r="QM36" s="16">
        <f>$V$6</f>
        <v>510.42</v>
      </c>
      <c r="QN36" s="16">
        <f>$AF$6</f>
        <v>247.2</v>
      </c>
      <c r="QO36" s="167">
        <f t="shared" si="552"/>
        <v>0</v>
      </c>
      <c r="QP36" s="34"/>
      <c r="QQ36" s="159">
        <v>3</v>
      </c>
      <c r="QR36" s="162">
        <v>1</v>
      </c>
      <c r="QS36" s="297" t="s">
        <v>15</v>
      </c>
      <c r="QT36" s="12">
        <v>120</v>
      </c>
      <c r="QU36" s="161">
        <f>(($F$16-$AT$6)*($F$16-$AX$6))/(($AP$6-$AT$6)*($AP$6-$AX$6))</f>
        <v>0</v>
      </c>
      <c r="QV36" s="161">
        <f>(($F$16-$AP$6)*($F$16-$AX$6))/(($AT$6-$AP$6)*($AT$6-$AX$6))</f>
        <v>0</v>
      </c>
      <c r="QW36" s="161">
        <f>(($F$16-$AP$6)*($F$16-$AT$6))/(($AX$6-$AP$6)*($AX$6-$AT$6))</f>
        <v>1</v>
      </c>
      <c r="QX36" s="92">
        <f>QU36*$AR$6+QV36*$AV$6+QW36*$AZ$6</f>
        <v>178.26</v>
      </c>
      <c r="QY36" s="16">
        <f>$AP$6</f>
        <v>200.39</v>
      </c>
      <c r="QZ36" s="16">
        <f>$AZ$6</f>
        <v>178.26</v>
      </c>
      <c r="RA36" s="167">
        <f t="shared" si="553"/>
        <v>0</v>
      </c>
    </row>
    <row r="37" spans="2:469" ht="15" customHeight="1">
      <c r="B37" s="322">
        <v>6</v>
      </c>
      <c r="C37" s="312" t="s">
        <v>391</v>
      </c>
      <c r="D37" s="312" t="s">
        <v>321</v>
      </c>
      <c r="E37" s="180" t="s">
        <v>322</v>
      </c>
      <c r="F37" s="169"/>
      <c r="G37" s="175" t="s">
        <v>72</v>
      </c>
      <c r="H37" s="176">
        <v>10</v>
      </c>
      <c r="I37" s="177" t="str">
        <f xml:space="preserve"> IF(AND(F37&gt;0,F38&gt;0),1,(IF(AND(F37&lt;0,F38&gt;0),2,(IF(AND(F37&lt;0,F38&lt;0),3,(IF(AND(F37&gt;0,F38&lt;0),4,"-")))))))</f>
        <v>-</v>
      </c>
      <c r="J37" s="178" t="s">
        <v>318</v>
      </c>
      <c r="K37" s="177" t="str">
        <f>IF(OR(ISBLANK(F37),I37="-"),"-",(IF(OR(I37=1,I37=4), (IF(F37&lt;=(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,(IF(F37&g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)))</f>
        <v>-</v>
      </c>
      <c r="L37" s="179" t="str">
        <f>IF(OR(ISBLANK(F37),I37="-"),"-",(IF(OR(I37=1,I37=4), (IF(F37&lt;=(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,(IF(F37&g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)))</f>
        <v>-</v>
      </c>
      <c r="M37" s="315" t="str">
        <f>IF(OR(ISBLANK(F37),ISBLANK(F38),ISBLANK(F39)),"-", (IF(OR(J37="reprovado", K37="reprovado", L37="reprovado",J38="reprovado", K38="reprovado", L38="reprovado",J39="reprovado",K39="reprovado", L39="reprovado"),"reprovado","aprovado")))</f>
        <v>-</v>
      </c>
      <c r="O37" s="159">
        <v>33</v>
      </c>
      <c r="P37" s="164" t="s">
        <v>114</v>
      </c>
      <c r="Q37" s="196" t="s">
        <v>298</v>
      </c>
      <c r="R37" s="12">
        <v>-120</v>
      </c>
      <c r="S37" s="164" t="s">
        <v>299</v>
      </c>
      <c r="T37" s="192">
        <v>11000</v>
      </c>
      <c r="U37" s="8" t="s">
        <v>71</v>
      </c>
      <c r="V37" s="101">
        <f>Gooseneck!$M$70</f>
        <v>517.14</v>
      </c>
      <c r="W37" s="111" t="s">
        <v>72</v>
      </c>
      <c r="X37" s="101">
        <v>0</v>
      </c>
      <c r="Y37" s="111" t="s">
        <v>72</v>
      </c>
      <c r="Z37" s="101">
        <f>Gooseneck!$M$76</f>
        <v>258.57</v>
      </c>
      <c r="AA37" s="111" t="s">
        <v>72</v>
      </c>
      <c r="AB37" s="101">
        <f>Gooseneck!$O$76</f>
        <v>700.31</v>
      </c>
      <c r="AC37" s="111" t="s">
        <v>72</v>
      </c>
      <c r="AD37" s="101">
        <v>0</v>
      </c>
      <c r="AE37" s="111" t="s">
        <v>72</v>
      </c>
      <c r="AF37" s="101">
        <f>Gooseneck!$O$73</f>
        <v>564.48</v>
      </c>
      <c r="AG37" s="165" t="s">
        <v>72</v>
      </c>
      <c r="AH37" s="166"/>
      <c r="AI37" s="159">
        <v>33</v>
      </c>
      <c r="AJ37" s="164" t="s">
        <v>114</v>
      </c>
      <c r="AK37" s="196" t="s">
        <v>298</v>
      </c>
      <c r="AL37" s="12">
        <v>-120</v>
      </c>
      <c r="AM37" s="164" t="s">
        <v>299</v>
      </c>
      <c r="AN37" s="192">
        <v>5500</v>
      </c>
      <c r="AO37" s="8" t="s">
        <v>71</v>
      </c>
      <c r="AP37" s="101">
        <f>'Conector@5500 psi'!$M$70</f>
        <v>125.68</v>
      </c>
      <c r="AQ37" s="111" t="s">
        <v>72</v>
      </c>
      <c r="AR37" s="101">
        <v>0</v>
      </c>
      <c r="AS37" s="111" t="s">
        <v>72</v>
      </c>
      <c r="AT37" s="101">
        <f>'Conector@5500 psi'!$M$76</f>
        <v>62.84</v>
      </c>
      <c r="AU37" s="111" t="s">
        <v>72</v>
      </c>
      <c r="AV37" s="101">
        <f>'Conector@5500 psi'!$O$76</f>
        <v>852.6</v>
      </c>
      <c r="AW37" s="111" t="s">
        <v>72</v>
      </c>
      <c r="AX37" s="101">
        <v>0</v>
      </c>
      <c r="AY37" s="111" t="s">
        <v>72</v>
      </c>
      <c r="AZ37" s="101">
        <f>'Conector@5500 psi'!$O$73</f>
        <v>647.65</v>
      </c>
      <c r="BA37" s="165" t="s">
        <v>72</v>
      </c>
      <c r="BB37" s="183"/>
      <c r="BC37" s="159">
        <v>9</v>
      </c>
      <c r="BD37" s="160">
        <f t="shared" si="514"/>
        <v>13.6625</v>
      </c>
      <c r="BE37" s="161">
        <f t="shared" si="272"/>
        <v>-6.9444444444444448E-2</v>
      </c>
      <c r="BF37" s="161">
        <f t="shared" si="273"/>
        <v>0.30555555555555552</v>
      </c>
      <c r="BG37" s="161">
        <f t="shared" si="274"/>
        <v>0.76388888888888895</v>
      </c>
      <c r="BH37" s="26">
        <f t="shared" si="275"/>
        <v>399.46500000000003</v>
      </c>
      <c r="BJ37" s="159">
        <v>9</v>
      </c>
      <c r="BK37" s="160">
        <f t="shared" si="515"/>
        <v>16.699166666666667</v>
      </c>
      <c r="BL37" s="161">
        <f t="shared" si="276"/>
        <v>-6.9444444444444461E-2</v>
      </c>
      <c r="BM37" s="161">
        <f t="shared" si="277"/>
        <v>0.30555555555555558</v>
      </c>
      <c r="BN37" s="161">
        <f t="shared" si="278"/>
        <v>0.76388888888888895</v>
      </c>
      <c r="BO37" s="26">
        <f t="shared" si="279"/>
        <v>290.51305555555558</v>
      </c>
      <c r="BQ37" s="159">
        <v>9</v>
      </c>
      <c r="BR37" s="160">
        <f t="shared" si="516"/>
        <v>19.734999999999999</v>
      </c>
      <c r="BS37" s="161">
        <f t="shared" si="280"/>
        <v>-6.9444444444444448E-2</v>
      </c>
      <c r="BT37" s="161">
        <f t="shared" si="281"/>
        <v>0.30555555555555552</v>
      </c>
      <c r="BU37" s="161">
        <f t="shared" si="282"/>
        <v>0.76388888888888884</v>
      </c>
      <c r="BV37" s="26">
        <f t="shared" si="283"/>
        <v>181.55836111111111</v>
      </c>
      <c r="BX37" s="159">
        <v>9</v>
      </c>
      <c r="BY37" s="160">
        <f t="shared" si="517"/>
        <v>10.626666666666667</v>
      </c>
      <c r="BZ37" s="161">
        <f t="shared" si="284"/>
        <v>-6.9444444444444448E-2</v>
      </c>
      <c r="CA37" s="161">
        <f t="shared" si="285"/>
        <v>0.30555555555555552</v>
      </c>
      <c r="CB37" s="161">
        <f t="shared" si="286"/>
        <v>0.76388888888888895</v>
      </c>
      <c r="CC37" s="26">
        <f t="shared" si="287"/>
        <v>508.42000000000007</v>
      </c>
      <c r="CE37" s="159">
        <v>9</v>
      </c>
      <c r="CF37" s="160">
        <f t="shared" si="518"/>
        <v>7.5908333333333333</v>
      </c>
      <c r="CG37" s="161">
        <f t="shared" si="288"/>
        <v>-6.9444444444444434E-2</v>
      </c>
      <c r="CH37" s="161">
        <f t="shared" si="289"/>
        <v>0.30555555555555552</v>
      </c>
      <c r="CI37" s="161">
        <f t="shared" si="290"/>
        <v>0.76388888888888884</v>
      </c>
      <c r="CJ37" s="26">
        <f t="shared" si="291"/>
        <v>617.36583333333328</v>
      </c>
      <c r="CL37" s="159">
        <v>9</v>
      </c>
      <c r="CM37" s="160">
        <f t="shared" si="519"/>
        <v>4.5541666666666663</v>
      </c>
      <c r="CN37" s="161">
        <f t="shared" si="292"/>
        <v>-6.9444444444444434E-2</v>
      </c>
      <c r="CO37" s="161">
        <f t="shared" si="293"/>
        <v>0.30555555555555552</v>
      </c>
      <c r="CP37" s="161">
        <f t="shared" si="294"/>
        <v>0.76388888888888884</v>
      </c>
      <c r="CQ37" s="26">
        <f t="shared" si="295"/>
        <v>726.31166666666661</v>
      </c>
      <c r="CS37" s="159">
        <v>9</v>
      </c>
      <c r="CT37" s="160">
        <f t="shared" si="520"/>
        <v>1.5183333333333333</v>
      </c>
      <c r="CU37" s="161">
        <f t="shared" si="296"/>
        <v>-6.9444444444444448E-2</v>
      </c>
      <c r="CV37" s="161">
        <f t="shared" si="297"/>
        <v>0.30555555555555552</v>
      </c>
      <c r="CW37" s="161">
        <f t="shared" si="298"/>
        <v>0.76388888888888873</v>
      </c>
      <c r="CX37" s="26">
        <f t="shared" si="299"/>
        <v>835.24833333333322</v>
      </c>
      <c r="CZ37" s="159">
        <v>9</v>
      </c>
      <c r="DA37" s="160">
        <f t="shared" si="521"/>
        <v>-7.5908333333333333</v>
      </c>
      <c r="DB37" s="161">
        <f t="shared" si="300"/>
        <v>-6.9444444444444434E-2</v>
      </c>
      <c r="DC37" s="161">
        <f t="shared" si="301"/>
        <v>0.30555555555555552</v>
      </c>
      <c r="DD37" s="161">
        <f t="shared" si="302"/>
        <v>0.76388888888888884</v>
      </c>
      <c r="DE37" s="26">
        <f t="shared" si="303"/>
        <v>272.34777777777776</v>
      </c>
      <c r="DG37" s="159">
        <v>9</v>
      </c>
      <c r="DH37" s="160">
        <f t="shared" si="522"/>
        <v>-4.5541666666666663</v>
      </c>
      <c r="DI37" s="161">
        <f t="shared" si="523"/>
        <v>-6.9444444444444434E-2</v>
      </c>
      <c r="DJ37" s="161">
        <f t="shared" si="524"/>
        <v>0.30555555555555552</v>
      </c>
      <c r="DK37" s="161">
        <f t="shared" si="304"/>
        <v>0.76388888888888884</v>
      </c>
      <c r="DL37" s="26">
        <f t="shared" si="525"/>
        <v>163.39888888888888</v>
      </c>
      <c r="DM37" s="34"/>
      <c r="DN37" s="159">
        <v>9</v>
      </c>
      <c r="DO37" s="160">
        <f t="shared" si="526"/>
        <v>-1.5183333333333333</v>
      </c>
      <c r="DP37" s="161">
        <f t="shared" si="305"/>
        <v>-6.9444444444444448E-2</v>
      </c>
      <c r="DQ37" s="161">
        <f t="shared" si="306"/>
        <v>0.30555555555555552</v>
      </c>
      <c r="DR37" s="161">
        <f t="shared" si="307"/>
        <v>0.76388888888888873</v>
      </c>
      <c r="DS37" s="26">
        <f t="shared" si="308"/>
        <v>54.46374999999999</v>
      </c>
      <c r="DT37" s="34"/>
      <c r="DU37" s="159">
        <v>9</v>
      </c>
      <c r="DV37" s="160">
        <f t="shared" si="527"/>
        <v>-10.626666666666667</v>
      </c>
      <c r="DW37" s="161">
        <f t="shared" si="309"/>
        <v>-6.9444444444444448E-2</v>
      </c>
      <c r="DX37" s="161">
        <f t="shared" si="310"/>
        <v>0.30555555555555552</v>
      </c>
      <c r="DY37" s="161">
        <f t="shared" si="311"/>
        <v>0.76388888888888895</v>
      </c>
      <c r="DZ37" s="26">
        <f t="shared" si="312"/>
        <v>381.31194444444446</v>
      </c>
      <c r="EA37" s="34"/>
      <c r="EB37" s="159">
        <v>9</v>
      </c>
      <c r="EC37" s="160">
        <f t="shared" si="528"/>
        <v>-13.6625</v>
      </c>
      <c r="ED37" s="161">
        <f t="shared" si="313"/>
        <v>-6.9444444444444448E-2</v>
      </c>
      <c r="EE37" s="161">
        <f t="shared" si="314"/>
        <v>0.30555555555555552</v>
      </c>
      <c r="EF37" s="161">
        <f t="shared" si="315"/>
        <v>0.76388888888888895</v>
      </c>
      <c r="EG37" s="26">
        <f t="shared" si="316"/>
        <v>490.2455555555556</v>
      </c>
      <c r="EH37" s="34"/>
      <c r="EI37" s="159">
        <v>9</v>
      </c>
      <c r="EJ37" s="160">
        <f t="shared" si="529"/>
        <v>-16.699166666666667</v>
      </c>
      <c r="EK37" s="161">
        <f t="shared" si="317"/>
        <v>-6.9444444444444461E-2</v>
      </c>
      <c r="EL37" s="161">
        <f t="shared" si="318"/>
        <v>0.30555555555555558</v>
      </c>
      <c r="EM37" s="161">
        <f t="shared" si="319"/>
        <v>0.76388888888888895</v>
      </c>
      <c r="EN37" s="26">
        <f t="shared" si="320"/>
        <v>599.20055555555564</v>
      </c>
      <c r="EP37" s="159">
        <v>9</v>
      </c>
      <c r="EQ37" s="160">
        <f t="shared" si="321"/>
        <v>-19.734999999999999</v>
      </c>
      <c r="ER37" s="161">
        <f t="shared" si="322"/>
        <v>-6.9444444444444448E-2</v>
      </c>
      <c r="ES37" s="161">
        <f t="shared" si="323"/>
        <v>0.30555555555555552</v>
      </c>
      <c r="ET37" s="161">
        <f t="shared" si="324"/>
        <v>0.76388888888888884</v>
      </c>
      <c r="EU37" s="26">
        <f t="shared" si="325"/>
        <v>708.14944444444438</v>
      </c>
      <c r="EW37" s="159">
        <v>9</v>
      </c>
      <c r="EX37" s="160">
        <f t="shared" si="326"/>
        <v>-7.5908333333333333</v>
      </c>
      <c r="EY37" s="161">
        <f t="shared" si="327"/>
        <v>-6.9444444444444434E-2</v>
      </c>
      <c r="EZ37" s="161">
        <f t="shared" si="328"/>
        <v>0.30555555555555552</v>
      </c>
      <c r="FA37" s="161">
        <f t="shared" si="329"/>
        <v>0.76388888888888884</v>
      </c>
      <c r="FB37" s="26">
        <f t="shared" si="330"/>
        <v>-617.34138888888879</v>
      </c>
      <c r="FD37" s="159">
        <v>9</v>
      </c>
      <c r="FE37" s="160">
        <f t="shared" si="331"/>
        <v>-4.5541666666666663</v>
      </c>
      <c r="FF37" s="161">
        <f t="shared" si="332"/>
        <v>-6.9444444444444434E-2</v>
      </c>
      <c r="FG37" s="161">
        <f t="shared" si="333"/>
        <v>0.30555555555555552</v>
      </c>
      <c r="FH37" s="161">
        <f t="shared" si="334"/>
        <v>0.76388888888888884</v>
      </c>
      <c r="FI37" s="26">
        <f t="shared" si="335"/>
        <v>-726.28263888888887</v>
      </c>
      <c r="FK37" s="159">
        <v>9</v>
      </c>
      <c r="FL37" s="160">
        <f t="shared" si="336"/>
        <v>-1.5183333333333333</v>
      </c>
      <c r="FM37" s="161">
        <f t="shared" si="337"/>
        <v>-6.9444444444444448E-2</v>
      </c>
      <c r="FN37" s="161">
        <f t="shared" si="338"/>
        <v>0.30555555555555552</v>
      </c>
      <c r="FO37" s="161">
        <f t="shared" si="339"/>
        <v>0.76388888888888873</v>
      </c>
      <c r="FP37" s="26">
        <f t="shared" si="340"/>
        <v>-835.24222222222204</v>
      </c>
      <c r="FR37" s="159">
        <v>9</v>
      </c>
      <c r="FS37" s="160">
        <f t="shared" si="530"/>
        <v>-10.626666666666667</v>
      </c>
      <c r="FT37" s="161">
        <f t="shared" si="341"/>
        <v>-6.9444444444444448E-2</v>
      </c>
      <c r="FU37" s="161">
        <f t="shared" si="342"/>
        <v>0.30555555555555552</v>
      </c>
      <c r="FV37" s="161">
        <f t="shared" si="343"/>
        <v>0.76388888888888895</v>
      </c>
      <c r="FW37" s="26">
        <f t="shared" si="344"/>
        <v>-508.38791666666668</v>
      </c>
      <c r="FY37" s="159">
        <v>9</v>
      </c>
      <c r="FZ37" s="160">
        <f t="shared" si="531"/>
        <v>-13.6625</v>
      </c>
      <c r="GA37" s="161">
        <f t="shared" si="532"/>
        <v>-6.9444444444444448E-2</v>
      </c>
      <c r="GB37" s="161">
        <f t="shared" si="533"/>
        <v>0.30555555555555552</v>
      </c>
      <c r="GC37" s="161">
        <f t="shared" si="534"/>
        <v>0.76388888888888895</v>
      </c>
      <c r="GD37" s="26">
        <f t="shared" si="535"/>
        <v>-399.46500000000003</v>
      </c>
      <c r="GF37" s="159">
        <v>9</v>
      </c>
      <c r="GG37" s="160">
        <f t="shared" si="536"/>
        <v>-16.699166666666667</v>
      </c>
      <c r="GH37" s="161">
        <f t="shared" si="345"/>
        <v>-6.9444444444444461E-2</v>
      </c>
      <c r="GI37" s="161">
        <f t="shared" si="346"/>
        <v>0.30555555555555558</v>
      </c>
      <c r="GJ37" s="161">
        <f t="shared" si="347"/>
        <v>0.76388888888888895</v>
      </c>
      <c r="GK37" s="26">
        <f t="shared" si="348"/>
        <v>-290.51305555555558</v>
      </c>
      <c r="GM37" s="159">
        <v>9</v>
      </c>
      <c r="GN37" s="160">
        <f t="shared" si="537"/>
        <v>-19.734999999999999</v>
      </c>
      <c r="GO37" s="161">
        <f t="shared" si="349"/>
        <v>-6.9444444444444448E-2</v>
      </c>
      <c r="GP37" s="161">
        <f t="shared" si="350"/>
        <v>0.30555555555555552</v>
      </c>
      <c r="GQ37" s="161">
        <f t="shared" si="351"/>
        <v>0.76388888888888884</v>
      </c>
      <c r="GR37" s="26">
        <f t="shared" si="352"/>
        <v>-181.58555555555552</v>
      </c>
      <c r="GT37" s="159">
        <v>9</v>
      </c>
      <c r="GU37" s="160">
        <f t="shared" si="538"/>
        <v>13.6625</v>
      </c>
      <c r="GV37" s="161">
        <f t="shared" si="353"/>
        <v>-6.9444444444444448E-2</v>
      </c>
      <c r="GW37" s="161">
        <f t="shared" si="354"/>
        <v>0.30555555555555552</v>
      </c>
      <c r="GX37" s="161">
        <f t="shared" si="355"/>
        <v>0.76388888888888895</v>
      </c>
      <c r="GY37" s="26">
        <f t="shared" si="356"/>
        <v>-490.23333333333329</v>
      </c>
      <c r="HA37" s="159">
        <v>9</v>
      </c>
      <c r="HB37" s="160">
        <f t="shared" si="539"/>
        <v>16.699166666666667</v>
      </c>
      <c r="HC37" s="161">
        <f t="shared" si="357"/>
        <v>-6.9444444444444461E-2</v>
      </c>
      <c r="HD37" s="161">
        <f t="shared" si="358"/>
        <v>0.30555555555555558</v>
      </c>
      <c r="HE37" s="161">
        <f t="shared" si="359"/>
        <v>0.76388888888888895</v>
      </c>
      <c r="HF37" s="26">
        <f t="shared" si="360"/>
        <v>-599.17763888888885</v>
      </c>
      <c r="HH37" s="159">
        <v>9</v>
      </c>
      <c r="HI37" s="160">
        <f t="shared" si="361"/>
        <v>19.734999999999999</v>
      </c>
      <c r="HJ37" s="161">
        <f t="shared" si="362"/>
        <v>-6.9444444444444448E-2</v>
      </c>
      <c r="HK37" s="161">
        <f t="shared" si="363"/>
        <v>0.30555555555555552</v>
      </c>
      <c r="HL37" s="161">
        <f t="shared" si="364"/>
        <v>0.76388888888888884</v>
      </c>
      <c r="HM37" s="26">
        <f t="shared" si="365"/>
        <v>-708.14944444444438</v>
      </c>
      <c r="HO37" s="159">
        <v>9</v>
      </c>
      <c r="HP37" s="160">
        <f t="shared" si="540"/>
        <v>10.626666666666667</v>
      </c>
      <c r="HQ37" s="161">
        <f t="shared" si="366"/>
        <v>-6.9444444444444448E-2</v>
      </c>
      <c r="HR37" s="161">
        <f t="shared" si="367"/>
        <v>0.30555555555555552</v>
      </c>
      <c r="HS37" s="161">
        <f t="shared" si="368"/>
        <v>0.76388888888888895</v>
      </c>
      <c r="HT37" s="26">
        <f t="shared" si="369"/>
        <v>-381.29513888888891</v>
      </c>
      <c r="HV37" s="159">
        <v>9</v>
      </c>
      <c r="HW37" s="160">
        <f t="shared" si="541"/>
        <v>7.5908333333333333</v>
      </c>
      <c r="HX37" s="161">
        <f t="shared" si="370"/>
        <v>-6.9444444444444434E-2</v>
      </c>
      <c r="HY37" s="161">
        <f t="shared" si="371"/>
        <v>0.30555555555555552</v>
      </c>
      <c r="HZ37" s="161">
        <f t="shared" si="372"/>
        <v>0.76388888888888884</v>
      </c>
      <c r="IA37" s="26">
        <f t="shared" si="373"/>
        <v>-272.36</v>
      </c>
      <c r="IC37" s="159">
        <v>9</v>
      </c>
      <c r="ID37" s="160">
        <f t="shared" si="374"/>
        <v>4.5541666666666663</v>
      </c>
      <c r="IE37" s="161">
        <f t="shared" si="375"/>
        <v>-6.9444444444444434E-2</v>
      </c>
      <c r="IF37" s="161">
        <f t="shared" si="376"/>
        <v>0.30555555555555552</v>
      </c>
      <c r="IG37" s="161">
        <f t="shared" si="377"/>
        <v>0.76388888888888884</v>
      </c>
      <c r="IH37" s="26">
        <f t="shared" si="378"/>
        <v>-163.40805555555553</v>
      </c>
      <c r="IJ37" s="159">
        <v>9</v>
      </c>
      <c r="IK37" s="160">
        <f t="shared" si="379"/>
        <v>1.5183333333333333</v>
      </c>
      <c r="IL37" s="161">
        <f t="shared" si="380"/>
        <v>-6.9444444444444448E-2</v>
      </c>
      <c r="IM37" s="161">
        <f t="shared" si="381"/>
        <v>0.30555555555555552</v>
      </c>
      <c r="IN37" s="161">
        <f t="shared" si="382"/>
        <v>0.76388888888888873</v>
      </c>
      <c r="IO37" s="26">
        <f t="shared" si="383"/>
        <v>-54.48666666666665</v>
      </c>
      <c r="IQ37" s="159">
        <v>9</v>
      </c>
      <c r="IR37" s="160">
        <f t="shared" si="384"/>
        <v>16.544999999999998</v>
      </c>
      <c r="IS37" s="161">
        <f t="shared" si="385"/>
        <v>-6.9444444444444448E-2</v>
      </c>
      <c r="IT37" s="161">
        <f t="shared" si="386"/>
        <v>0.30555555555555558</v>
      </c>
      <c r="IU37" s="161">
        <f t="shared" si="387"/>
        <v>0.76388888888888895</v>
      </c>
      <c r="IV37" s="26">
        <f t="shared" si="388"/>
        <v>537.33777777777777</v>
      </c>
      <c r="IX37" s="159">
        <v>9</v>
      </c>
      <c r="IY37" s="160">
        <f t="shared" si="389"/>
        <v>19.581666666666667</v>
      </c>
      <c r="IZ37" s="161">
        <f t="shared" si="390"/>
        <v>-6.9444444444444448E-2</v>
      </c>
      <c r="JA37" s="161">
        <f t="shared" si="391"/>
        <v>0.30555555555555558</v>
      </c>
      <c r="JB37" s="161">
        <f t="shared" si="392"/>
        <v>0.76388888888888884</v>
      </c>
      <c r="JC37" s="26">
        <f t="shared" si="393"/>
        <v>428.39194444444445</v>
      </c>
      <c r="JE37" s="159">
        <v>9</v>
      </c>
      <c r="JF37" s="160">
        <f t="shared" si="542"/>
        <v>22.617500000000003</v>
      </c>
      <c r="JG37" s="161">
        <f t="shared" si="394"/>
        <v>-6.9444444444444448E-2</v>
      </c>
      <c r="JH37" s="161">
        <f t="shared" si="395"/>
        <v>0.30555555555555558</v>
      </c>
      <c r="JI37" s="161">
        <f t="shared" si="396"/>
        <v>0.76388888888888884</v>
      </c>
      <c r="JJ37" s="26">
        <f t="shared" si="397"/>
        <v>319.48277777777776</v>
      </c>
      <c r="JL37" s="159">
        <v>9</v>
      </c>
      <c r="JM37" s="160">
        <f t="shared" si="398"/>
        <v>13.508333333333333</v>
      </c>
      <c r="JN37" s="161">
        <f t="shared" si="399"/>
        <v>-6.9444444444444434E-2</v>
      </c>
      <c r="JO37" s="161">
        <f t="shared" si="400"/>
        <v>0.30555555555555558</v>
      </c>
      <c r="JP37" s="161">
        <f t="shared" si="401"/>
        <v>0.76388888888888873</v>
      </c>
      <c r="JQ37" s="26">
        <f t="shared" si="402"/>
        <v>646.2927777777777</v>
      </c>
      <c r="JS37" s="159">
        <v>9</v>
      </c>
      <c r="JT37" s="160">
        <f t="shared" si="403"/>
        <v>10.473333333333334</v>
      </c>
      <c r="JU37" s="161">
        <f t="shared" si="404"/>
        <v>-6.9444444444444434E-2</v>
      </c>
      <c r="JV37" s="161">
        <f t="shared" si="405"/>
        <v>0.30555555555555558</v>
      </c>
      <c r="JW37" s="161">
        <f t="shared" si="406"/>
        <v>0.76388888888888884</v>
      </c>
      <c r="JX37" s="26">
        <f t="shared" si="407"/>
        <v>755.24930555555557</v>
      </c>
      <c r="JZ37" s="159">
        <v>9</v>
      </c>
      <c r="KA37" s="160">
        <f t="shared" si="543"/>
        <v>7.435833333333334</v>
      </c>
      <c r="KB37" s="161">
        <f t="shared" si="408"/>
        <v>-6.9444444444444448E-2</v>
      </c>
      <c r="KC37" s="161">
        <f t="shared" si="409"/>
        <v>0.30555555555555552</v>
      </c>
      <c r="KD37" s="161">
        <f t="shared" si="410"/>
        <v>0.76388888888888873</v>
      </c>
      <c r="KE37" s="26">
        <f t="shared" si="411"/>
        <v>864.1554166666665</v>
      </c>
      <c r="KG37" s="159">
        <v>9</v>
      </c>
      <c r="KH37" s="160">
        <f t="shared" si="412"/>
        <v>4.4008333333333338</v>
      </c>
      <c r="KI37" s="161">
        <f t="shared" si="413"/>
        <v>-6.9444444444444448E-2</v>
      </c>
      <c r="KJ37" s="161">
        <f t="shared" si="414"/>
        <v>0.30555555555555558</v>
      </c>
      <c r="KK37" s="161">
        <f t="shared" si="415"/>
        <v>0.76388888888888884</v>
      </c>
      <c r="KL37" s="26">
        <f t="shared" si="416"/>
        <v>973.15625</v>
      </c>
      <c r="KN37" s="159">
        <v>9</v>
      </c>
      <c r="KO37" s="160">
        <f t="shared" si="544"/>
        <v>-10.473333333333334</v>
      </c>
      <c r="KP37" s="161">
        <f t="shared" si="417"/>
        <v>-6.9444444444444434E-2</v>
      </c>
      <c r="KQ37" s="161">
        <f t="shared" si="418"/>
        <v>0.30555555555555558</v>
      </c>
      <c r="KR37" s="161">
        <f t="shared" si="419"/>
        <v>0.76388888888888884</v>
      </c>
      <c r="KS37" s="26">
        <f t="shared" si="420"/>
        <v>375.75694444444446</v>
      </c>
      <c r="KU37" s="159">
        <v>9</v>
      </c>
      <c r="KV37" s="160">
        <f t="shared" si="545"/>
        <v>-7.435833333333334</v>
      </c>
      <c r="KW37" s="161">
        <f t="shared" si="421"/>
        <v>-6.9444444444444448E-2</v>
      </c>
      <c r="KX37" s="161">
        <f t="shared" si="422"/>
        <v>0.30555555555555552</v>
      </c>
      <c r="KY37" s="161">
        <f t="shared" si="423"/>
        <v>0.76388888888888873</v>
      </c>
      <c r="KZ37" s="26">
        <f t="shared" si="424"/>
        <v>266.81111111111107</v>
      </c>
      <c r="LB37" s="159">
        <v>9</v>
      </c>
      <c r="LC37" s="160">
        <f t="shared" si="425"/>
        <v>-4.3999999999999995</v>
      </c>
      <c r="LD37" s="161">
        <f t="shared" si="426"/>
        <v>-6.9444444444444434E-2</v>
      </c>
      <c r="LE37" s="161">
        <f t="shared" si="427"/>
        <v>0.30555555555555558</v>
      </c>
      <c r="LF37" s="161">
        <f t="shared" si="428"/>
        <v>0.76388888888888895</v>
      </c>
      <c r="LG37" s="26">
        <f t="shared" si="429"/>
        <v>157.91111111111113</v>
      </c>
      <c r="LI37" s="159">
        <v>9</v>
      </c>
      <c r="LJ37" s="160">
        <f t="shared" si="430"/>
        <v>-13.508333333333333</v>
      </c>
      <c r="LK37" s="161">
        <f t="shared" si="431"/>
        <v>-6.9444444444444434E-2</v>
      </c>
      <c r="LL37" s="161">
        <f t="shared" si="432"/>
        <v>0.30555555555555558</v>
      </c>
      <c r="LM37" s="161">
        <f t="shared" si="433"/>
        <v>0.76388888888888873</v>
      </c>
      <c r="LN37" s="26">
        <f t="shared" si="434"/>
        <v>484.73638888888877</v>
      </c>
      <c r="LP37" s="159">
        <v>9</v>
      </c>
      <c r="LQ37" s="160">
        <f t="shared" si="435"/>
        <v>-16.544999999999998</v>
      </c>
      <c r="LR37" s="161">
        <f t="shared" si="436"/>
        <v>-6.9444444444444448E-2</v>
      </c>
      <c r="LS37" s="161">
        <f t="shared" si="437"/>
        <v>0.30555555555555558</v>
      </c>
      <c r="LT37" s="161">
        <f t="shared" si="438"/>
        <v>0.76388888888888895</v>
      </c>
      <c r="LU37" s="26">
        <f t="shared" si="439"/>
        <v>593.67152777777778</v>
      </c>
      <c r="LW37" s="159">
        <v>9</v>
      </c>
      <c r="LX37" s="160">
        <f t="shared" si="440"/>
        <v>-19.581666666666667</v>
      </c>
      <c r="LY37" s="161">
        <f t="shared" si="441"/>
        <v>-6.9444444444444448E-2</v>
      </c>
      <c r="LZ37" s="161">
        <f t="shared" si="442"/>
        <v>0.30555555555555558</v>
      </c>
      <c r="MA37" s="161">
        <f t="shared" si="443"/>
        <v>0.76388888888888884</v>
      </c>
      <c r="MB37" s="26">
        <f t="shared" si="444"/>
        <v>702.57763888888894</v>
      </c>
      <c r="MD37" s="159">
        <v>9</v>
      </c>
      <c r="ME37" s="160">
        <f t="shared" si="445"/>
        <v>-22.617500000000003</v>
      </c>
      <c r="MF37" s="161">
        <f t="shared" si="446"/>
        <v>-6.9444444444444448E-2</v>
      </c>
      <c r="MG37" s="161">
        <f t="shared" si="447"/>
        <v>0.30555555555555558</v>
      </c>
      <c r="MH37" s="161">
        <f t="shared" si="448"/>
        <v>0.76388888888888884</v>
      </c>
      <c r="MI37" s="26">
        <f t="shared" si="449"/>
        <v>811.56319444444443</v>
      </c>
      <c r="MK37" s="159">
        <v>9</v>
      </c>
      <c r="ML37" s="160">
        <f t="shared" si="450"/>
        <v>-10.473333333333334</v>
      </c>
      <c r="MM37" s="161">
        <f t="shared" si="451"/>
        <v>-6.9444444444444434E-2</v>
      </c>
      <c r="MN37" s="161">
        <f t="shared" si="452"/>
        <v>0.30555555555555558</v>
      </c>
      <c r="MO37" s="161">
        <f t="shared" si="453"/>
        <v>0.76388888888888884</v>
      </c>
      <c r="MP37" s="26">
        <f t="shared" si="454"/>
        <v>-755.2615277777777</v>
      </c>
      <c r="MR37" s="159">
        <v>9</v>
      </c>
      <c r="MS37" s="160">
        <f t="shared" si="455"/>
        <v>-7.435833333333334</v>
      </c>
      <c r="MT37" s="161">
        <f t="shared" si="456"/>
        <v>-6.9444444444444448E-2</v>
      </c>
      <c r="MU37" s="161">
        <f t="shared" si="457"/>
        <v>0.30555555555555552</v>
      </c>
      <c r="MV37" s="161">
        <f t="shared" si="458"/>
        <v>0.76388888888888873</v>
      </c>
      <c r="MW37" s="26">
        <f t="shared" si="459"/>
        <v>-864.19972222222214</v>
      </c>
      <c r="MY37" s="159">
        <v>9</v>
      </c>
      <c r="MZ37" s="160">
        <f t="shared" si="460"/>
        <v>-4.3999999999999995</v>
      </c>
      <c r="NA37" s="161">
        <f t="shared" si="546"/>
        <v>-6.9444444444444434E-2</v>
      </c>
      <c r="NB37" s="161">
        <f t="shared" si="547"/>
        <v>0.30555555555555558</v>
      </c>
      <c r="NC37" s="161">
        <f t="shared" si="548"/>
        <v>0.76388888888888895</v>
      </c>
      <c r="ND37" s="26">
        <f t="shared" si="549"/>
        <v>-973.09972222222223</v>
      </c>
      <c r="NF37" s="159">
        <v>9</v>
      </c>
      <c r="NG37" s="160">
        <f t="shared" si="461"/>
        <v>-13.508333333333333</v>
      </c>
      <c r="NH37" s="161">
        <f t="shared" si="462"/>
        <v>-6.9444444444444434E-2</v>
      </c>
      <c r="NI37" s="161">
        <f t="shared" si="463"/>
        <v>0.30555555555555558</v>
      </c>
      <c r="NJ37" s="161">
        <f t="shared" si="464"/>
        <v>0.76388888888888873</v>
      </c>
      <c r="NK37" s="26">
        <f t="shared" si="465"/>
        <v>-646.29888888888877</v>
      </c>
      <c r="NM37" s="159">
        <v>9</v>
      </c>
      <c r="NN37" s="160">
        <f t="shared" si="466"/>
        <v>-16.544999999999998</v>
      </c>
      <c r="NO37" s="161">
        <f t="shared" si="467"/>
        <v>-6.9444444444444448E-2</v>
      </c>
      <c r="NP37" s="161">
        <f t="shared" si="468"/>
        <v>0.30555555555555558</v>
      </c>
      <c r="NQ37" s="161">
        <f t="shared" si="469"/>
        <v>0.76388888888888895</v>
      </c>
      <c r="NR37" s="26">
        <f t="shared" si="470"/>
        <v>-537.33166666666671</v>
      </c>
      <c r="NT37" s="159">
        <v>9</v>
      </c>
      <c r="NU37" s="160">
        <f t="shared" si="471"/>
        <v>-19.581666666666667</v>
      </c>
      <c r="NV37" s="161">
        <f t="shared" si="472"/>
        <v>-6.9444444444444448E-2</v>
      </c>
      <c r="NW37" s="161">
        <f t="shared" si="473"/>
        <v>0.30555555555555558</v>
      </c>
      <c r="NX37" s="161">
        <f t="shared" si="474"/>
        <v>0.76388888888888884</v>
      </c>
      <c r="NY37" s="26">
        <f t="shared" si="475"/>
        <v>-428.4041666666667</v>
      </c>
      <c r="OA37" s="159">
        <v>9</v>
      </c>
      <c r="OB37" s="160">
        <f t="shared" si="476"/>
        <v>-22.617500000000003</v>
      </c>
      <c r="OC37" s="161">
        <f t="shared" si="477"/>
        <v>-6.9444444444444448E-2</v>
      </c>
      <c r="OD37" s="161">
        <f t="shared" si="478"/>
        <v>0.30555555555555558</v>
      </c>
      <c r="OE37" s="161">
        <f t="shared" si="479"/>
        <v>0.76388888888888884</v>
      </c>
      <c r="OF37" s="26">
        <f t="shared" si="480"/>
        <v>-319.46444444444444</v>
      </c>
      <c r="OH37" s="159">
        <v>9</v>
      </c>
      <c r="OI37" s="160">
        <f t="shared" si="481"/>
        <v>16.544999999999998</v>
      </c>
      <c r="OJ37" s="161">
        <f t="shared" si="482"/>
        <v>-6.9444444444444448E-2</v>
      </c>
      <c r="OK37" s="161">
        <f t="shared" si="483"/>
        <v>0.30555555555555558</v>
      </c>
      <c r="OL37" s="161">
        <f t="shared" si="484"/>
        <v>0.76388888888888895</v>
      </c>
      <c r="OM37" s="26">
        <f t="shared" si="485"/>
        <v>-593.67458333333343</v>
      </c>
      <c r="OO37" s="159">
        <v>9</v>
      </c>
      <c r="OP37" s="160">
        <f t="shared" si="486"/>
        <v>19.581666666666667</v>
      </c>
      <c r="OQ37" s="161">
        <f t="shared" si="487"/>
        <v>-6.9444444444444448E-2</v>
      </c>
      <c r="OR37" s="161">
        <f t="shared" si="488"/>
        <v>0.30555555555555558</v>
      </c>
      <c r="OS37" s="161">
        <f t="shared" si="489"/>
        <v>0.76388888888888884</v>
      </c>
      <c r="OT37" s="26">
        <f t="shared" si="490"/>
        <v>-702.61277777777775</v>
      </c>
      <c r="OV37" s="159">
        <v>9</v>
      </c>
      <c r="OW37" s="160">
        <f t="shared" si="491"/>
        <v>22.617500000000003</v>
      </c>
      <c r="OX37" s="161">
        <f t="shared" si="492"/>
        <v>-6.9444444444444448E-2</v>
      </c>
      <c r="OY37" s="161">
        <f t="shared" si="493"/>
        <v>0.30555555555555558</v>
      </c>
      <c r="OZ37" s="161">
        <f t="shared" si="494"/>
        <v>0.76388888888888884</v>
      </c>
      <c r="PA37" s="26">
        <f t="shared" si="495"/>
        <v>-811.5188888888888</v>
      </c>
      <c r="PC37" s="159">
        <v>9</v>
      </c>
      <c r="PD37" s="160">
        <f t="shared" si="550"/>
        <v>13.508333333333333</v>
      </c>
      <c r="PE37" s="161">
        <f t="shared" si="496"/>
        <v>-6.9444444444444434E-2</v>
      </c>
      <c r="PF37" s="161">
        <f t="shared" si="497"/>
        <v>0.30555555555555558</v>
      </c>
      <c r="PG37" s="161">
        <f t="shared" si="498"/>
        <v>0.76388888888888873</v>
      </c>
      <c r="PH37" s="26">
        <f t="shared" si="499"/>
        <v>-484.82499999999993</v>
      </c>
      <c r="PJ37" s="159">
        <v>9</v>
      </c>
      <c r="PK37" s="160">
        <f t="shared" si="551"/>
        <v>10.473333333333334</v>
      </c>
      <c r="PL37" s="161">
        <f t="shared" si="500"/>
        <v>-6.9444444444444434E-2</v>
      </c>
      <c r="PM37" s="161">
        <f t="shared" si="501"/>
        <v>0.30555555555555558</v>
      </c>
      <c r="PN37" s="161">
        <f t="shared" si="502"/>
        <v>0.76388888888888884</v>
      </c>
      <c r="PO37" s="26">
        <f t="shared" si="503"/>
        <v>-375.75083333333333</v>
      </c>
      <c r="PQ37" s="159">
        <v>9</v>
      </c>
      <c r="PR37" s="160">
        <f t="shared" si="504"/>
        <v>7.435833333333334</v>
      </c>
      <c r="PS37" s="161">
        <f t="shared" si="505"/>
        <v>-6.9444444444444448E-2</v>
      </c>
      <c r="PT37" s="161">
        <f t="shared" si="506"/>
        <v>0.30555555555555552</v>
      </c>
      <c r="PU37" s="161">
        <f t="shared" si="507"/>
        <v>0.76388888888888873</v>
      </c>
      <c r="PV37" s="26">
        <f t="shared" si="508"/>
        <v>-266.8172222222222</v>
      </c>
      <c r="PX37" s="159">
        <v>9</v>
      </c>
      <c r="PY37" s="160">
        <f t="shared" si="509"/>
        <v>4.4008333333333338</v>
      </c>
      <c r="PZ37" s="161">
        <f t="shared" si="510"/>
        <v>-6.9444444444444448E-2</v>
      </c>
      <c r="QA37" s="161">
        <f t="shared" si="511"/>
        <v>0.30555555555555558</v>
      </c>
      <c r="QB37" s="161">
        <f t="shared" si="512"/>
        <v>0.76388888888888884</v>
      </c>
      <c r="QC37" s="26">
        <f t="shared" si="513"/>
        <v>-157.88055555555556</v>
      </c>
      <c r="QE37" s="159">
        <v>3</v>
      </c>
      <c r="QF37" s="162">
        <v>2</v>
      </c>
      <c r="QG37" s="297"/>
      <c r="QH37" s="12">
        <v>120</v>
      </c>
      <c r="QI37" s="161">
        <f>(($F$16-$Z$13)*($F$16-$AD$13))/(($V$13-$Z$13)*($V$13-$AD$13))</f>
        <v>0</v>
      </c>
      <c r="QJ37" s="161">
        <f>(($F$16-$V$13)*($F$16-$AD$13))/(($Z$13-$V$13)*($Z$13-$AD$13))</f>
        <v>0</v>
      </c>
      <c r="QK37" s="161">
        <f>(($F$16-$V$13)*($F$16-$Z$13))/(($AD$13-$V$13)*($AD$13-$Z$13))</f>
        <v>1</v>
      </c>
      <c r="QL37" s="92">
        <f>QI37*$X$13+QJ37*$AB$13+QK37*$AF$13</f>
        <v>247.2</v>
      </c>
      <c r="QM37" s="16">
        <f>$V$13</f>
        <v>-274.87</v>
      </c>
      <c r="QN37" s="16">
        <f>$AF$13</f>
        <v>247.2</v>
      </c>
      <c r="QO37" s="167">
        <f t="shared" si="552"/>
        <v>0</v>
      </c>
      <c r="QP37" s="34"/>
      <c r="QQ37" s="159">
        <v>3</v>
      </c>
      <c r="QR37" s="162">
        <v>2</v>
      </c>
      <c r="QS37" s="297"/>
      <c r="QT37" s="12">
        <v>120</v>
      </c>
      <c r="QU37" s="161">
        <f>(($F$16-$AT$13)*($F$16-$AX$13))/(($AP$13-$AT$13)*($AP$13-$AX$13))</f>
        <v>0</v>
      </c>
      <c r="QV37" s="161">
        <f>(($F$16-$AP$13)*($F$16-$AX$13))/(($AT$13-$AP$13)*($AT$13-$AX$13))</f>
        <v>0</v>
      </c>
      <c r="QW37" s="161">
        <f>(($F$16-$AP$13)*($F$16-$AT$13))/(($AX$13-$AP$13)*($AX$13-$AT$13))</f>
        <v>1</v>
      </c>
      <c r="QX37" s="92">
        <f>QU37*$AR$13+QV37*$AV$13+QW37*$AZ$13</f>
        <v>178.26</v>
      </c>
      <c r="QY37" s="16">
        <f>$AP$13</f>
        <v>-54.65</v>
      </c>
      <c r="QZ37" s="16">
        <f>$AZ$13</f>
        <v>178.26</v>
      </c>
      <c r="RA37" s="167">
        <f t="shared" si="553"/>
        <v>0</v>
      </c>
    </row>
    <row r="38" spans="2:469" ht="15" customHeight="1">
      <c r="B38" s="322"/>
      <c r="C38" s="313"/>
      <c r="D38" s="313"/>
      <c r="E38" s="180" t="s">
        <v>323</v>
      </c>
      <c r="F38" s="169"/>
      <c r="G38" s="175" t="s">
        <v>72</v>
      </c>
      <c r="H38" s="176">
        <v>10</v>
      </c>
      <c r="I38" s="177" t="str">
        <f>I37</f>
        <v>-</v>
      </c>
      <c r="J38" s="178" t="s">
        <v>318</v>
      </c>
      <c r="K38" s="179" t="str">
        <f>IF(ISBLANK(F38),"-",(IF((IF(I37=1,((IF(F39=30,$RA$228,IF(F39=60,$RA$232,IF(F39=90,$RA$236,IF(F39=-30,$RA$240,IF(F39=-60,$RA$244,IF(F39=-90,$RA$248,IF(F39=0,$RA$252,(IF(AND(F39&gt;60,F39&lt;90),MAX($RA$232,$RA$236),IF(AND(F39&gt;30,F39&lt;60),MAX($RA$228,$RA$232),IF(AND(F39&gt;0,F39&lt;30),MAX($RA$252,$RA$228),IF(AND(F39&gt;-30,F39&lt;0),MAX($RA$240,$RA$252),IF(AND(F39&gt;-60,F39&lt;-30),MAX($RA$244,$RA$240),IF(AND(F39&gt;-90,F39&lt;-60),MAX($RA$248,$RA$244),"-")))))))))))))))),IF(I37=2,((IF(F39=30,$RA$229,IF(F39=60,$RA$233,IF(F39=90,$RA$237,IF(F39=-30,$RA$241,IF(F39=-60,$RA$245,IF(F39=-90,$RA$249,IF(F39=0,$RA$253,(IF(AND(F39&gt;60,F39&lt;90),MAX($RA$233,$RA$237),IF(AND(F39&gt;30,F39&lt;60),MAX($RA$229,$RA$233),IF(AND(F39&gt;0,F39&lt;30),MAX($RA$253,$RA$229),IF(AND(F39&gt;-30,F39&lt;0),MAX($RA$241,$RA$253),IF(AND(F39&gt;-60,F39&lt;-30),MAX($RA$245,$RA$241),IF(AND(F39&gt;-90,F39&lt;-60),MAX($RA$249,$RA$245),"-")))))))))))))))),IF(I37=3,((IF(F39=30,$RA$230,IF(F39=60,$RA$234,IF(F39=90,$RA$238,IF(F39=-30,$RA$242,IF(F39=-60,$RA$246,IF(F39=-90,$RA$250,IF(F39=0,$RA$254,(IF(AND(F39&gt;60,F39&lt;90),MAX($RA$234,$RA$238),IF(AND(F39&gt;30,F39&lt;60),MAX($RA$230,$RA$234),IF(AND(F39&gt;0,F39&lt;30),MAX($RA$254,$RA$230),IF(AND(F39&gt;-30,F39&lt;0),MAX($RA$242,$RA$254),IF(AND(F39&gt;-60,F39&lt;-30),MAX($RA$246,$RA$242),IF(AND(F39&gt;-90,F39&lt;-60),MAX($RA$250,$RA$246),"-")))))))))))))))),IF(I37=4,((IF(F39=30,$RA$231,IF(F39=60,$RA$235,IF(F39=90,$RA$239,IF(F39=-30,$RA$243,IF(F39=-60,$RA$247,IF(F39=-90,$RA$251,IF(F39=0,$RA$255,(IF(AND(F39&gt;60,F39&lt;90),MAX($RA$235,$RA$239),IF(AND(F39&gt;30,F39&lt;60),MAX($RA$231,$RA$235),IF(AND(F39&gt;0,F39&lt;30),MAX($RA$255,$RA$231),IF(AND(F39&gt;-30,F39&lt;0),MAX($RA$243,$RA$255),IF(AND(F39&gt;-60,F39&lt;-30),MAX($RA$247,$RA$243),IF(AND(F39&gt;-90,F39&lt;-60),MAX($RA$251,$RA$247),"-")))))))))))))))),"-")))))&lt;=1,"aprovado","reprovado")))</f>
        <v>-</v>
      </c>
      <c r="L38" s="179" t="str">
        <f>IF(ISBLANK(F38),"-",(IF((IF(I37=1,((IF(F39=30,$QO$228,IF(F39=60,$QO$232,IF(F39=90,$QO$236,IF(F39=-30,$QO$240,IF(F39=-60,$QO$244,IF(F39=-90,$QO$248,IF(F39=0,$QO$252,(IF(AND(F39&gt;60,F39&lt;90),MAX($QO$232,$QO$236),IF(AND(F39&gt;30,F39&lt;60),MAX($QO$228,$QO$232),IF(AND(F39&gt;0,F39&lt;30),MAX($QO$252,$QO$228),IF(AND(F39&gt;-30,F39&lt;0),MAX($QO$240,$QO$252),IF(AND(F39&gt;-60,F39&lt;-30),MAX($QO$244,$QO$240),IF(AND(F39&gt;-90,F39&lt;-60),MAX($QO$248,$QO$244),"-")))))))))))))))),IF(I37=2,((IF(F39=30,$QO$229,IF(F39=60,$QO$233,IF(F39=90,$QO$237,IF(F39=-30,$QO$241,IF(F39=-60,$QO$245,IF(F39=-90,$QO$249,IF(F39=0,$QO$253,(IF(AND(F39&gt;60,F39&lt;90),MAX($QO$233,$QO$237),IF(AND(F39&gt;30,F39&lt;60),MAX($QO$229,$QO$233),IF(AND(F39&gt;0,F39&lt;30),MAX($QO$253,$QO$229),IF(AND(F39&gt;-30,F39&lt;0),MAX($QO$241,$QO$253),IF(AND(F39&gt;-60,F39&lt;-30),MAX($QO$245,$QO$241),IF(AND(F39&gt;-90,F39&lt;-60),MAX($QO$249,$QO$245),"-")))))))))))))))),IF(I37=3,((IF(F39=30,$QO$230,IF(F39=60,$QO$234,IF(F39=90,$QO$238,IF(F39=-30,$QO$242,IF(F39=-60,$QO$246,IF(F39=-90,$QO$250,IF(F39=0,$QO$254,(IF(AND(F39&gt;60,F39&lt;90),MAX($QO$234,$QO$238),IF(AND(F39&gt;30,F39&lt;60),MAX($QO$230,$QO$234),IF(AND(F39&gt;0,F39&lt;30),MAX($QO$254,$QO$230),IF(AND(F39&gt;-30,F39&lt;0),MAX($QO$242,$QO$254),IF(AND(F39&gt;-60,F39&lt;-30),MAX($QO$246,$QO$242),IF(AND(F39&gt;-90,F39&lt;-60),MAX($QO$250,$QO$246),"-")))))))))))))))),IF(I37=4,((IF(F39=30,$QO$231,IF(F39=60,$QO$235,IF(F39=90,$QO$239,IF(F39=-30,$QO$243,IF(F39=-60,$QO$247,IF(F39=-90,$QO$251,IF(F39=0,$QO$255,(IF(AND(F39&gt;60,F39&lt;90),MAX($QO$235,$QO$239),IF(AND(F39&gt;30,F39&lt;60),MAX($QO$231,$QO$235),IF(AND(F39&gt;0,F39&lt;30),MAX($QO$255,$QO$231),IF(AND(F39&gt;-30,F39&lt;0),MAX($QO$243,$QO$255),IF(AND(F39&gt;-60,F39&lt;-30),MAX($QO$247,$QO$243),IF(AND(F39&gt;-90,F39&lt;-60),MAX($QO$251,$QO$247),"-")))))))))))))))),"-")))))&lt;=1,"aprovado","reprovado")))</f>
        <v>-</v>
      </c>
      <c r="M38" s="316"/>
      <c r="O38" s="159">
        <v>34</v>
      </c>
      <c r="P38" s="164" t="s">
        <v>116</v>
      </c>
      <c r="Q38" s="196" t="s">
        <v>298</v>
      </c>
      <c r="R38" s="12">
        <v>-180</v>
      </c>
      <c r="S38" s="164" t="s">
        <v>299</v>
      </c>
      <c r="T38" s="192">
        <v>11000</v>
      </c>
      <c r="U38" s="8" t="s">
        <v>71</v>
      </c>
      <c r="V38" s="101">
        <f>Gooseneck!$M$71</f>
        <v>468</v>
      </c>
      <c r="W38" s="111" t="s">
        <v>72</v>
      </c>
      <c r="X38" s="101">
        <v>0</v>
      </c>
      <c r="Y38" s="111" t="s">
        <v>72</v>
      </c>
      <c r="Z38" s="101">
        <f>Gooseneck!$M$77</f>
        <v>234</v>
      </c>
      <c r="AA38" s="111" t="s">
        <v>72</v>
      </c>
      <c r="AB38" s="101">
        <f>Gooseneck!$O$77</f>
        <v>749.25</v>
      </c>
      <c r="AC38" s="111" t="s">
        <v>72</v>
      </c>
      <c r="AD38" s="101">
        <v>0</v>
      </c>
      <c r="AE38" s="111" t="s">
        <v>72</v>
      </c>
      <c r="AF38" s="101">
        <f>Gooseneck!$O$74</f>
        <v>632.61</v>
      </c>
      <c r="AG38" s="165" t="s">
        <v>72</v>
      </c>
      <c r="AH38" s="166"/>
      <c r="AI38" s="159">
        <v>34</v>
      </c>
      <c r="AJ38" s="164" t="s">
        <v>116</v>
      </c>
      <c r="AK38" s="196" t="s">
        <v>298</v>
      </c>
      <c r="AL38" s="12">
        <v>-180</v>
      </c>
      <c r="AM38" s="164" t="s">
        <v>299</v>
      </c>
      <c r="AN38" s="192">
        <v>5500</v>
      </c>
      <c r="AO38" s="8" t="s">
        <v>71</v>
      </c>
      <c r="AP38" s="101">
        <f>'Conector@5500 psi'!$M$71</f>
        <v>89.23</v>
      </c>
      <c r="AQ38" s="111" t="s">
        <v>72</v>
      </c>
      <c r="AR38" s="101">
        <v>0</v>
      </c>
      <c r="AS38" s="111" t="s">
        <v>72</v>
      </c>
      <c r="AT38" s="101">
        <f>'Conector@5500 psi'!$M$77</f>
        <v>44.615000000000002</v>
      </c>
      <c r="AU38" s="111" t="s">
        <v>72</v>
      </c>
      <c r="AV38" s="101">
        <f>'Conector@5500 psi'!$O$77</f>
        <v>912.02</v>
      </c>
      <c r="AW38" s="111" t="s">
        <v>72</v>
      </c>
      <c r="AX38" s="101">
        <v>0</v>
      </c>
      <c r="AY38" s="111" t="s">
        <v>72</v>
      </c>
      <c r="AZ38" s="101">
        <f>'Conector@5500 psi'!$O$74</f>
        <v>766.45</v>
      </c>
      <c r="BA38" s="165" t="s">
        <v>72</v>
      </c>
      <c r="BB38" s="183"/>
      <c r="BC38" s="159">
        <v>10</v>
      </c>
      <c r="BD38" s="160">
        <f t="shared" si="514"/>
        <v>14.904545454545454</v>
      </c>
      <c r="BE38" s="161">
        <f t="shared" si="272"/>
        <v>-7.43801652892562E-2</v>
      </c>
      <c r="BF38" s="161">
        <f t="shared" si="273"/>
        <v>0.33057851239669422</v>
      </c>
      <c r="BG38" s="161">
        <f t="shared" si="274"/>
        <v>0.74380165289256195</v>
      </c>
      <c r="BH38" s="26">
        <f t="shared" si="275"/>
        <v>407.62314049586774</v>
      </c>
      <c r="BJ38" s="159">
        <v>10</v>
      </c>
      <c r="BK38" s="160">
        <f t="shared" si="515"/>
        <v>18.217272727272725</v>
      </c>
      <c r="BL38" s="161">
        <f t="shared" si="276"/>
        <v>-7.43801652892562E-2</v>
      </c>
      <c r="BM38" s="161">
        <f t="shared" si="277"/>
        <v>0.33057851239669422</v>
      </c>
      <c r="BN38" s="161">
        <f t="shared" si="278"/>
        <v>0.74380165289256195</v>
      </c>
      <c r="BO38" s="26">
        <f t="shared" si="279"/>
        <v>299.57190082644627</v>
      </c>
      <c r="BQ38" s="159">
        <v>10</v>
      </c>
      <c r="BR38" s="160">
        <f t="shared" si="516"/>
        <v>21.529090909090908</v>
      </c>
      <c r="BS38" s="161">
        <f t="shared" si="280"/>
        <v>-7.43801652892562E-2</v>
      </c>
      <c r="BT38" s="161">
        <f t="shared" si="281"/>
        <v>0.33057851239669422</v>
      </c>
      <c r="BU38" s="161">
        <f t="shared" si="282"/>
        <v>0.74380165289256195</v>
      </c>
      <c r="BV38" s="26">
        <f t="shared" si="283"/>
        <v>191.51685950413221</v>
      </c>
      <c r="BX38" s="159">
        <v>10</v>
      </c>
      <c r="BY38" s="160">
        <f t="shared" si="517"/>
        <v>11.592727272727272</v>
      </c>
      <c r="BZ38" s="161">
        <f t="shared" si="284"/>
        <v>-7.4380165289256187E-2</v>
      </c>
      <c r="CA38" s="161">
        <f t="shared" si="285"/>
        <v>0.33057851239669417</v>
      </c>
      <c r="CB38" s="161">
        <f t="shared" si="286"/>
        <v>0.74380165289256195</v>
      </c>
      <c r="CC38" s="26">
        <f t="shared" si="287"/>
        <v>515.67768595041321</v>
      </c>
      <c r="CE38" s="159">
        <v>10</v>
      </c>
      <c r="CF38" s="160">
        <f t="shared" si="518"/>
        <v>8.2809090909090912</v>
      </c>
      <c r="CG38" s="161">
        <f t="shared" si="288"/>
        <v>-7.43801652892562E-2</v>
      </c>
      <c r="CH38" s="161">
        <f t="shared" si="289"/>
        <v>0.33057851239669422</v>
      </c>
      <c r="CI38" s="161">
        <f t="shared" si="290"/>
        <v>0.74380165289256206</v>
      </c>
      <c r="CJ38" s="26">
        <f t="shared" si="291"/>
        <v>623.72396694214876</v>
      </c>
      <c r="CL38" s="159">
        <v>10</v>
      </c>
      <c r="CM38" s="160">
        <f t="shared" si="519"/>
        <v>4.9681818181818178</v>
      </c>
      <c r="CN38" s="161">
        <f t="shared" si="292"/>
        <v>-7.4380165289256187E-2</v>
      </c>
      <c r="CO38" s="161">
        <f t="shared" si="293"/>
        <v>0.33057851239669417</v>
      </c>
      <c r="CP38" s="161">
        <f t="shared" si="294"/>
        <v>0.74380165289256184</v>
      </c>
      <c r="CQ38" s="26">
        <f t="shared" si="295"/>
        <v>731.76859504132221</v>
      </c>
      <c r="CS38" s="159">
        <v>10</v>
      </c>
      <c r="CT38" s="160">
        <f t="shared" si="520"/>
        <v>1.6563636363636363</v>
      </c>
      <c r="CU38" s="161">
        <f t="shared" si="296"/>
        <v>-7.4380165289256187E-2</v>
      </c>
      <c r="CV38" s="161">
        <f t="shared" si="297"/>
        <v>0.33057851239669422</v>
      </c>
      <c r="CW38" s="161">
        <f t="shared" si="298"/>
        <v>0.74380165289256195</v>
      </c>
      <c r="CX38" s="26">
        <f t="shared" si="299"/>
        <v>839.80495867768582</v>
      </c>
      <c r="CZ38" s="159">
        <v>10</v>
      </c>
      <c r="DA38" s="160">
        <f t="shared" si="521"/>
        <v>-8.2809090909090912</v>
      </c>
      <c r="DB38" s="161">
        <f t="shared" si="300"/>
        <v>-7.43801652892562E-2</v>
      </c>
      <c r="DC38" s="161">
        <f t="shared" si="301"/>
        <v>0.33057851239669422</v>
      </c>
      <c r="DD38" s="161">
        <f t="shared" si="302"/>
        <v>0.74380165289256206</v>
      </c>
      <c r="DE38" s="26">
        <f t="shared" si="303"/>
        <v>270.09586776859504</v>
      </c>
      <c r="DG38" s="159">
        <v>10</v>
      </c>
      <c r="DH38" s="160">
        <f t="shared" si="522"/>
        <v>-4.9681818181818178</v>
      </c>
      <c r="DI38" s="161">
        <f t="shared" si="523"/>
        <v>-7.4380165289256187E-2</v>
      </c>
      <c r="DJ38" s="161">
        <f t="shared" si="524"/>
        <v>0.33057851239669417</v>
      </c>
      <c r="DK38" s="161">
        <f t="shared" si="304"/>
        <v>0.74380165289256184</v>
      </c>
      <c r="DL38" s="26">
        <f t="shared" si="525"/>
        <v>162.04793388429749</v>
      </c>
      <c r="DM38" s="34"/>
      <c r="DN38" s="159">
        <v>10</v>
      </c>
      <c r="DO38" s="160">
        <f t="shared" si="526"/>
        <v>-1.6563636363636363</v>
      </c>
      <c r="DP38" s="161">
        <f t="shared" si="305"/>
        <v>-7.4380165289256187E-2</v>
      </c>
      <c r="DQ38" s="161">
        <f t="shared" si="306"/>
        <v>0.33057851239669422</v>
      </c>
      <c r="DR38" s="161">
        <f t="shared" si="307"/>
        <v>0.74380165289256195</v>
      </c>
      <c r="DS38" s="26">
        <f t="shared" si="308"/>
        <v>54.014049586776856</v>
      </c>
      <c r="DT38" s="34"/>
      <c r="DU38" s="159">
        <v>10</v>
      </c>
      <c r="DV38" s="160">
        <f t="shared" si="527"/>
        <v>-11.592727272727272</v>
      </c>
      <c r="DW38" s="161">
        <f t="shared" si="309"/>
        <v>-7.4380165289256187E-2</v>
      </c>
      <c r="DX38" s="161">
        <f t="shared" si="310"/>
        <v>0.33057851239669417</v>
      </c>
      <c r="DY38" s="161">
        <f t="shared" si="311"/>
        <v>0.74380165289256195</v>
      </c>
      <c r="DZ38" s="26">
        <f t="shared" si="312"/>
        <v>378.1603305785124</v>
      </c>
      <c r="EA38" s="34"/>
      <c r="EB38" s="159">
        <v>10</v>
      </c>
      <c r="EC38" s="160">
        <f t="shared" si="528"/>
        <v>-14.904545454545454</v>
      </c>
      <c r="ED38" s="161">
        <f t="shared" si="313"/>
        <v>-7.43801652892562E-2</v>
      </c>
      <c r="EE38" s="161">
        <f t="shared" si="314"/>
        <v>0.33057851239669422</v>
      </c>
      <c r="EF38" s="161">
        <f t="shared" si="315"/>
        <v>0.74380165289256195</v>
      </c>
      <c r="EG38" s="26">
        <f t="shared" si="316"/>
        <v>486.19338842975208</v>
      </c>
      <c r="EH38" s="34"/>
      <c r="EI38" s="159">
        <v>10</v>
      </c>
      <c r="EJ38" s="160">
        <f t="shared" si="529"/>
        <v>-18.217272727272725</v>
      </c>
      <c r="EK38" s="161">
        <f t="shared" si="317"/>
        <v>-7.43801652892562E-2</v>
      </c>
      <c r="EL38" s="161">
        <f t="shared" si="318"/>
        <v>0.33057851239669422</v>
      </c>
      <c r="EM38" s="161">
        <f t="shared" si="319"/>
        <v>0.74380165289256195</v>
      </c>
      <c r="EN38" s="26">
        <f t="shared" si="320"/>
        <v>594.24793388429748</v>
      </c>
      <c r="EP38" s="159">
        <v>10</v>
      </c>
      <c r="EQ38" s="160">
        <f t="shared" si="321"/>
        <v>-21.529090909090908</v>
      </c>
      <c r="ER38" s="161">
        <f t="shared" si="322"/>
        <v>-7.43801652892562E-2</v>
      </c>
      <c r="ES38" s="161">
        <f t="shared" si="323"/>
        <v>0.33057851239669422</v>
      </c>
      <c r="ET38" s="161">
        <f t="shared" si="324"/>
        <v>0.74380165289256195</v>
      </c>
      <c r="EU38" s="26">
        <f t="shared" si="325"/>
        <v>702.29752066115691</v>
      </c>
      <c r="EW38" s="159">
        <v>10</v>
      </c>
      <c r="EX38" s="160">
        <f t="shared" si="326"/>
        <v>-8.2809090909090912</v>
      </c>
      <c r="EY38" s="161">
        <f t="shared" si="327"/>
        <v>-7.43801652892562E-2</v>
      </c>
      <c r="EZ38" s="161">
        <f t="shared" si="328"/>
        <v>0.33057851239669422</v>
      </c>
      <c r="FA38" s="161">
        <f t="shared" si="329"/>
        <v>0.74380165289256206</v>
      </c>
      <c r="FB38" s="26">
        <f t="shared" si="330"/>
        <v>-623.69917355371899</v>
      </c>
      <c r="FD38" s="159">
        <v>10</v>
      </c>
      <c r="FE38" s="160">
        <f t="shared" si="331"/>
        <v>-4.9681818181818178</v>
      </c>
      <c r="FF38" s="161">
        <f t="shared" si="332"/>
        <v>-7.4380165289256187E-2</v>
      </c>
      <c r="FG38" s="161">
        <f t="shared" si="333"/>
        <v>0.33057851239669417</v>
      </c>
      <c r="FH38" s="161">
        <f t="shared" si="334"/>
        <v>0.74380165289256184</v>
      </c>
      <c r="FI38" s="26">
        <f t="shared" si="335"/>
        <v>-731.73966942148741</v>
      </c>
      <c r="FK38" s="159">
        <v>10</v>
      </c>
      <c r="FL38" s="160">
        <f t="shared" si="336"/>
        <v>-1.6563636363636363</v>
      </c>
      <c r="FM38" s="161">
        <f t="shared" si="337"/>
        <v>-7.4380165289256187E-2</v>
      </c>
      <c r="FN38" s="161">
        <f t="shared" si="338"/>
        <v>0.33057851239669422</v>
      </c>
      <c r="FO38" s="161">
        <f t="shared" si="339"/>
        <v>0.74380165289256195</v>
      </c>
      <c r="FP38" s="26">
        <f t="shared" si="340"/>
        <v>-839.79834710743796</v>
      </c>
      <c r="FR38" s="159">
        <v>10</v>
      </c>
      <c r="FS38" s="160">
        <f t="shared" si="530"/>
        <v>-11.592727272727272</v>
      </c>
      <c r="FT38" s="161">
        <f t="shared" si="341"/>
        <v>-7.4380165289256187E-2</v>
      </c>
      <c r="FU38" s="161">
        <f t="shared" si="342"/>
        <v>0.33057851239669417</v>
      </c>
      <c r="FV38" s="161">
        <f t="shared" si="343"/>
        <v>0.74380165289256195</v>
      </c>
      <c r="FW38" s="26">
        <f t="shared" si="344"/>
        <v>-515.64545454545453</v>
      </c>
      <c r="FY38" s="159">
        <v>10</v>
      </c>
      <c r="FZ38" s="160">
        <f t="shared" si="531"/>
        <v>-14.904545454545454</v>
      </c>
      <c r="GA38" s="161">
        <f t="shared" si="532"/>
        <v>-7.43801652892562E-2</v>
      </c>
      <c r="GB38" s="161">
        <f t="shared" si="533"/>
        <v>0.33057851239669422</v>
      </c>
      <c r="GC38" s="161">
        <f t="shared" si="534"/>
        <v>0.74380165289256195</v>
      </c>
      <c r="GD38" s="26">
        <f t="shared" si="535"/>
        <v>-407.62314049586774</v>
      </c>
      <c r="GF38" s="159">
        <v>10</v>
      </c>
      <c r="GG38" s="160">
        <f t="shared" si="536"/>
        <v>-18.217272727272725</v>
      </c>
      <c r="GH38" s="161">
        <f t="shared" si="345"/>
        <v>-7.43801652892562E-2</v>
      </c>
      <c r="GI38" s="161">
        <f t="shared" si="346"/>
        <v>0.33057851239669422</v>
      </c>
      <c r="GJ38" s="161">
        <f t="shared" si="347"/>
        <v>0.74380165289256195</v>
      </c>
      <c r="GK38" s="26">
        <f t="shared" si="348"/>
        <v>-299.57190082644627</v>
      </c>
      <c r="GM38" s="159">
        <v>10</v>
      </c>
      <c r="GN38" s="160">
        <f t="shared" si="537"/>
        <v>-21.529090909090908</v>
      </c>
      <c r="GO38" s="161">
        <f t="shared" si="349"/>
        <v>-7.43801652892562E-2</v>
      </c>
      <c r="GP38" s="161">
        <f t="shared" si="350"/>
        <v>0.33057851239669422</v>
      </c>
      <c r="GQ38" s="161">
        <f t="shared" si="351"/>
        <v>0.74380165289256195</v>
      </c>
      <c r="GR38" s="26">
        <f t="shared" si="352"/>
        <v>-191.54380165289257</v>
      </c>
      <c r="GT38" s="159">
        <v>10</v>
      </c>
      <c r="GU38" s="160">
        <f t="shared" si="538"/>
        <v>14.904545454545454</v>
      </c>
      <c r="GV38" s="161">
        <f t="shared" si="353"/>
        <v>-7.43801652892562E-2</v>
      </c>
      <c r="GW38" s="161">
        <f t="shared" si="354"/>
        <v>0.33057851239669422</v>
      </c>
      <c r="GX38" s="161">
        <f t="shared" si="355"/>
        <v>0.74380165289256195</v>
      </c>
      <c r="GY38" s="26">
        <f t="shared" si="356"/>
        <v>-486.18181818181813</v>
      </c>
      <c r="HA38" s="159">
        <v>10</v>
      </c>
      <c r="HB38" s="160">
        <f t="shared" si="539"/>
        <v>18.217272727272725</v>
      </c>
      <c r="HC38" s="161">
        <f t="shared" si="357"/>
        <v>-7.43801652892562E-2</v>
      </c>
      <c r="HD38" s="161">
        <f t="shared" si="358"/>
        <v>0.33057851239669422</v>
      </c>
      <c r="HE38" s="161">
        <f t="shared" si="359"/>
        <v>0.74380165289256195</v>
      </c>
      <c r="HF38" s="26">
        <f t="shared" si="360"/>
        <v>-594.22561983471076</v>
      </c>
      <c r="HH38" s="159">
        <v>10</v>
      </c>
      <c r="HI38" s="160">
        <f t="shared" si="361"/>
        <v>21.529090909090908</v>
      </c>
      <c r="HJ38" s="161">
        <f t="shared" si="362"/>
        <v>-7.43801652892562E-2</v>
      </c>
      <c r="HK38" s="161">
        <f t="shared" si="363"/>
        <v>0.33057851239669422</v>
      </c>
      <c r="HL38" s="161">
        <f t="shared" si="364"/>
        <v>0.74380165289256195</v>
      </c>
      <c r="HM38" s="26">
        <f t="shared" si="365"/>
        <v>-702.29752066115691</v>
      </c>
      <c r="HO38" s="159">
        <v>10</v>
      </c>
      <c r="HP38" s="160">
        <f t="shared" si="540"/>
        <v>11.592727272727272</v>
      </c>
      <c r="HQ38" s="161">
        <f t="shared" si="366"/>
        <v>-7.4380165289256187E-2</v>
      </c>
      <c r="HR38" s="161">
        <f t="shared" si="367"/>
        <v>0.33057851239669417</v>
      </c>
      <c r="HS38" s="161">
        <f t="shared" si="368"/>
        <v>0.74380165289256195</v>
      </c>
      <c r="HT38" s="26">
        <f t="shared" si="369"/>
        <v>-378.14462809917347</v>
      </c>
      <c r="HV38" s="159">
        <v>10</v>
      </c>
      <c r="HW38" s="160">
        <f t="shared" si="541"/>
        <v>8.2809090909090912</v>
      </c>
      <c r="HX38" s="161">
        <f t="shared" si="370"/>
        <v>-7.43801652892562E-2</v>
      </c>
      <c r="HY38" s="161">
        <f t="shared" si="371"/>
        <v>0.33057851239669422</v>
      </c>
      <c r="HZ38" s="161">
        <f t="shared" si="372"/>
        <v>0.74380165289256206</v>
      </c>
      <c r="IA38" s="26">
        <f t="shared" si="373"/>
        <v>-270.10909090909092</v>
      </c>
      <c r="IC38" s="159">
        <v>10</v>
      </c>
      <c r="ID38" s="160">
        <f t="shared" si="374"/>
        <v>4.9681818181818178</v>
      </c>
      <c r="IE38" s="161">
        <f t="shared" si="375"/>
        <v>-7.4380165289256187E-2</v>
      </c>
      <c r="IF38" s="161">
        <f t="shared" si="376"/>
        <v>0.33057851239669417</v>
      </c>
      <c r="IG38" s="161">
        <f t="shared" si="377"/>
        <v>0.74380165289256184</v>
      </c>
      <c r="IH38" s="26">
        <f t="shared" si="378"/>
        <v>-162.05785123966939</v>
      </c>
      <c r="IJ38" s="159">
        <v>10</v>
      </c>
      <c r="IK38" s="160">
        <f t="shared" si="379"/>
        <v>1.6563636363636363</v>
      </c>
      <c r="IL38" s="161">
        <f t="shared" si="380"/>
        <v>-7.4380165289256187E-2</v>
      </c>
      <c r="IM38" s="161">
        <f t="shared" si="381"/>
        <v>0.33057851239669422</v>
      </c>
      <c r="IN38" s="161">
        <f t="shared" si="382"/>
        <v>0.74380165289256195</v>
      </c>
      <c r="IO38" s="26">
        <f t="shared" si="383"/>
        <v>-54.036363636363632</v>
      </c>
      <c r="IQ38" s="159">
        <v>10</v>
      </c>
      <c r="IR38" s="160">
        <f t="shared" si="384"/>
        <v>18.049090909090907</v>
      </c>
      <c r="IS38" s="161">
        <f t="shared" si="385"/>
        <v>-7.43801652892562E-2</v>
      </c>
      <c r="IT38" s="161">
        <f t="shared" si="386"/>
        <v>0.33057851239669422</v>
      </c>
      <c r="IU38" s="161">
        <f t="shared" si="387"/>
        <v>0.74380165289256217</v>
      </c>
      <c r="IV38" s="26">
        <f t="shared" si="388"/>
        <v>547.46446280991745</v>
      </c>
      <c r="IX38" s="159">
        <v>10</v>
      </c>
      <c r="IY38" s="160">
        <f t="shared" si="389"/>
        <v>21.36181818181818</v>
      </c>
      <c r="IZ38" s="161">
        <f t="shared" si="390"/>
        <v>-7.43801652892562E-2</v>
      </c>
      <c r="JA38" s="161">
        <f t="shared" si="391"/>
        <v>0.33057851239669422</v>
      </c>
      <c r="JB38" s="161">
        <f t="shared" si="392"/>
        <v>0.74380165289256195</v>
      </c>
      <c r="JC38" s="26">
        <f t="shared" si="393"/>
        <v>439.41983471074377</v>
      </c>
      <c r="JE38" s="159">
        <v>10</v>
      </c>
      <c r="JF38" s="160">
        <f t="shared" si="542"/>
        <v>24.673636363636366</v>
      </c>
      <c r="JG38" s="161">
        <f t="shared" si="394"/>
        <v>-7.43801652892562E-2</v>
      </c>
      <c r="JH38" s="161">
        <f t="shared" si="395"/>
        <v>0.33057851239669417</v>
      </c>
      <c r="JI38" s="161">
        <f t="shared" si="396"/>
        <v>0.74380165289256195</v>
      </c>
      <c r="JJ38" s="26">
        <f t="shared" si="397"/>
        <v>331.40991735537182</v>
      </c>
      <c r="JL38" s="159">
        <v>10</v>
      </c>
      <c r="JM38" s="160">
        <f t="shared" si="398"/>
        <v>14.736363636363636</v>
      </c>
      <c r="JN38" s="161">
        <f t="shared" si="399"/>
        <v>-7.43801652892562E-2</v>
      </c>
      <c r="JO38" s="161">
        <f t="shared" si="400"/>
        <v>0.33057851239669417</v>
      </c>
      <c r="JP38" s="161">
        <f t="shared" si="401"/>
        <v>0.74380165289256184</v>
      </c>
      <c r="JQ38" s="26">
        <f t="shared" si="402"/>
        <v>655.51735537190075</v>
      </c>
      <c r="JS38" s="159">
        <v>10</v>
      </c>
      <c r="JT38" s="160">
        <f t="shared" si="403"/>
        <v>11.425454545454546</v>
      </c>
      <c r="JU38" s="161">
        <f t="shared" si="404"/>
        <v>-7.43801652892562E-2</v>
      </c>
      <c r="JV38" s="161">
        <f t="shared" si="405"/>
        <v>0.33057851239669422</v>
      </c>
      <c r="JW38" s="161">
        <f t="shared" si="406"/>
        <v>0.74380165289256195</v>
      </c>
      <c r="JX38" s="26">
        <f t="shared" si="407"/>
        <v>763.5743801652892</v>
      </c>
      <c r="JZ38" s="159">
        <v>10</v>
      </c>
      <c r="KA38" s="160">
        <f t="shared" si="543"/>
        <v>8.1118181818181814</v>
      </c>
      <c r="KB38" s="161">
        <f t="shared" si="408"/>
        <v>-7.43801652892562E-2</v>
      </c>
      <c r="KC38" s="161">
        <f t="shared" si="409"/>
        <v>0.33057851239669417</v>
      </c>
      <c r="KD38" s="161">
        <f t="shared" si="410"/>
        <v>0.74380165289256206</v>
      </c>
      <c r="KE38" s="26">
        <f t="shared" si="411"/>
        <v>871.58099173553728</v>
      </c>
      <c r="KG38" s="159">
        <v>10</v>
      </c>
      <c r="KH38" s="160">
        <f t="shared" si="412"/>
        <v>4.8009090909090908</v>
      </c>
      <c r="KI38" s="161">
        <f t="shared" si="413"/>
        <v>-7.43801652892562E-2</v>
      </c>
      <c r="KJ38" s="161">
        <f t="shared" si="414"/>
        <v>0.33057851239669422</v>
      </c>
      <c r="KK38" s="161">
        <f t="shared" si="415"/>
        <v>0.74380165289256206</v>
      </c>
      <c r="KL38" s="26">
        <f t="shared" si="416"/>
        <v>979.68181818181824</v>
      </c>
      <c r="KN38" s="159">
        <v>10</v>
      </c>
      <c r="KO38" s="160">
        <f t="shared" si="544"/>
        <v>-11.425454545454546</v>
      </c>
      <c r="KP38" s="161">
        <f t="shared" si="417"/>
        <v>-7.43801652892562E-2</v>
      </c>
      <c r="KQ38" s="161">
        <f t="shared" si="418"/>
        <v>0.33057851239669422</v>
      </c>
      <c r="KR38" s="161">
        <f t="shared" si="419"/>
        <v>0.74380165289256195</v>
      </c>
      <c r="KS38" s="26">
        <f t="shared" si="420"/>
        <v>372.65123966942144</v>
      </c>
      <c r="KU38" s="159">
        <v>10</v>
      </c>
      <c r="KV38" s="160">
        <f t="shared" si="545"/>
        <v>-8.1118181818181814</v>
      </c>
      <c r="KW38" s="161">
        <f t="shared" si="421"/>
        <v>-7.43801652892562E-2</v>
      </c>
      <c r="KX38" s="161">
        <f t="shared" si="422"/>
        <v>0.33057851239669417</v>
      </c>
      <c r="KY38" s="161">
        <f t="shared" si="423"/>
        <v>0.74380165289256206</v>
      </c>
      <c r="KZ38" s="26">
        <f t="shared" si="424"/>
        <v>264.60661157024799</v>
      </c>
      <c r="LB38" s="159">
        <v>10</v>
      </c>
      <c r="LC38" s="160">
        <f t="shared" si="425"/>
        <v>-4.8</v>
      </c>
      <c r="LD38" s="161">
        <f t="shared" si="426"/>
        <v>-7.43801652892562E-2</v>
      </c>
      <c r="LE38" s="161">
        <f t="shared" si="427"/>
        <v>0.33057851239669422</v>
      </c>
      <c r="LF38" s="161">
        <f t="shared" si="428"/>
        <v>0.74380165289256206</v>
      </c>
      <c r="LG38" s="26">
        <f t="shared" si="429"/>
        <v>156.60661157024794</v>
      </c>
      <c r="LI38" s="159">
        <v>10</v>
      </c>
      <c r="LJ38" s="160">
        <f t="shared" si="430"/>
        <v>-14.736363636363636</v>
      </c>
      <c r="LK38" s="161">
        <f t="shared" si="431"/>
        <v>-7.43801652892562E-2</v>
      </c>
      <c r="LL38" s="161">
        <f t="shared" si="432"/>
        <v>0.33057851239669417</v>
      </c>
      <c r="LM38" s="161">
        <f t="shared" si="433"/>
        <v>0.74380165289256184</v>
      </c>
      <c r="LN38" s="26">
        <f t="shared" si="434"/>
        <v>480.73057851239662</v>
      </c>
      <c r="LP38" s="159">
        <v>10</v>
      </c>
      <c r="LQ38" s="160">
        <f t="shared" si="435"/>
        <v>-18.049090909090907</v>
      </c>
      <c r="LR38" s="161">
        <f t="shared" si="436"/>
        <v>-7.43801652892562E-2</v>
      </c>
      <c r="LS38" s="161">
        <f t="shared" si="437"/>
        <v>0.33057851239669422</v>
      </c>
      <c r="LT38" s="161">
        <f t="shared" si="438"/>
        <v>0.74380165289256217</v>
      </c>
      <c r="LU38" s="26">
        <f t="shared" si="439"/>
        <v>588.76446280991752</v>
      </c>
      <c r="LW38" s="159">
        <v>10</v>
      </c>
      <c r="LX38" s="160">
        <f t="shared" si="440"/>
        <v>-21.36181818181818</v>
      </c>
      <c r="LY38" s="161">
        <f t="shared" si="441"/>
        <v>-7.43801652892562E-2</v>
      </c>
      <c r="LZ38" s="161">
        <f t="shared" si="442"/>
        <v>0.33057851239669422</v>
      </c>
      <c r="MA38" s="161">
        <f t="shared" si="443"/>
        <v>0.74380165289256195</v>
      </c>
      <c r="MB38" s="26">
        <f t="shared" si="444"/>
        <v>696.77107438016526</v>
      </c>
      <c r="MD38" s="159">
        <v>10</v>
      </c>
      <c r="ME38" s="160">
        <f t="shared" si="445"/>
        <v>-24.673636363636366</v>
      </c>
      <c r="MF38" s="161">
        <f t="shared" si="446"/>
        <v>-7.43801652892562E-2</v>
      </c>
      <c r="MG38" s="161">
        <f t="shared" si="447"/>
        <v>0.33057851239669417</v>
      </c>
      <c r="MH38" s="161">
        <f t="shared" si="448"/>
        <v>0.74380165289256195</v>
      </c>
      <c r="MI38" s="26">
        <f t="shared" si="449"/>
        <v>804.85537190082641</v>
      </c>
      <c r="MK38" s="159">
        <v>10</v>
      </c>
      <c r="ML38" s="160">
        <f t="shared" si="450"/>
        <v>-11.425454545454546</v>
      </c>
      <c r="MM38" s="161">
        <f t="shared" si="451"/>
        <v>-7.43801652892562E-2</v>
      </c>
      <c r="MN38" s="161">
        <f t="shared" si="452"/>
        <v>0.33057851239669422</v>
      </c>
      <c r="MO38" s="161">
        <f t="shared" si="453"/>
        <v>0.74380165289256195</v>
      </c>
      <c r="MP38" s="26">
        <f t="shared" si="454"/>
        <v>-763.58760330578502</v>
      </c>
      <c r="MR38" s="159">
        <v>10</v>
      </c>
      <c r="MS38" s="160">
        <f t="shared" si="455"/>
        <v>-8.1118181818181814</v>
      </c>
      <c r="MT38" s="161">
        <f t="shared" si="456"/>
        <v>-7.43801652892562E-2</v>
      </c>
      <c r="MU38" s="161">
        <f t="shared" si="457"/>
        <v>0.33057851239669417</v>
      </c>
      <c r="MV38" s="161">
        <f t="shared" si="458"/>
        <v>0.74380165289256206</v>
      </c>
      <c r="MW38" s="26">
        <f t="shared" si="459"/>
        <v>-871.62479338842979</v>
      </c>
      <c r="MY38" s="159">
        <v>10</v>
      </c>
      <c r="MZ38" s="160">
        <f t="shared" si="460"/>
        <v>-4.8</v>
      </c>
      <c r="NA38" s="161">
        <f t="shared" si="546"/>
        <v>-7.43801652892562E-2</v>
      </c>
      <c r="NB38" s="161">
        <f t="shared" si="547"/>
        <v>0.33057851239669422</v>
      </c>
      <c r="NC38" s="161">
        <f t="shared" si="548"/>
        <v>0.74380165289256206</v>
      </c>
      <c r="ND38" s="26">
        <f t="shared" si="549"/>
        <v>-979.62479338842979</v>
      </c>
      <c r="NF38" s="159">
        <v>10</v>
      </c>
      <c r="NG38" s="160">
        <f t="shared" si="461"/>
        <v>-14.736363636363636</v>
      </c>
      <c r="NH38" s="161">
        <f t="shared" si="462"/>
        <v>-7.43801652892562E-2</v>
      </c>
      <c r="NI38" s="161">
        <f t="shared" si="463"/>
        <v>0.33057851239669417</v>
      </c>
      <c r="NJ38" s="161">
        <f t="shared" si="464"/>
        <v>0.74380165289256184</v>
      </c>
      <c r="NK38" s="26">
        <f t="shared" si="465"/>
        <v>-655.5239669421486</v>
      </c>
      <c r="NM38" s="159">
        <v>10</v>
      </c>
      <c r="NN38" s="160">
        <f t="shared" si="466"/>
        <v>-18.049090909090907</v>
      </c>
      <c r="NO38" s="161">
        <f t="shared" si="467"/>
        <v>-7.43801652892562E-2</v>
      </c>
      <c r="NP38" s="161">
        <f t="shared" si="468"/>
        <v>0.33057851239669422</v>
      </c>
      <c r="NQ38" s="161">
        <f t="shared" si="469"/>
        <v>0.74380165289256217</v>
      </c>
      <c r="NR38" s="26">
        <f t="shared" si="470"/>
        <v>-547.45785123966948</v>
      </c>
      <c r="NT38" s="159">
        <v>10</v>
      </c>
      <c r="NU38" s="160">
        <f t="shared" si="471"/>
        <v>-21.36181818181818</v>
      </c>
      <c r="NV38" s="161">
        <f t="shared" si="472"/>
        <v>-7.43801652892562E-2</v>
      </c>
      <c r="NW38" s="161">
        <f t="shared" si="473"/>
        <v>0.33057851239669422</v>
      </c>
      <c r="NX38" s="161">
        <f t="shared" si="474"/>
        <v>0.74380165289256195</v>
      </c>
      <c r="NY38" s="26">
        <f t="shared" si="475"/>
        <v>-439.43140495867766</v>
      </c>
      <c r="OA38" s="159">
        <v>10</v>
      </c>
      <c r="OB38" s="160">
        <f t="shared" si="476"/>
        <v>-24.673636363636366</v>
      </c>
      <c r="OC38" s="161">
        <f t="shared" si="477"/>
        <v>-7.43801652892562E-2</v>
      </c>
      <c r="OD38" s="161">
        <f t="shared" si="478"/>
        <v>0.33057851239669417</v>
      </c>
      <c r="OE38" s="161">
        <f t="shared" si="479"/>
        <v>0.74380165289256195</v>
      </c>
      <c r="OF38" s="26">
        <f t="shared" si="480"/>
        <v>-331.39173553719002</v>
      </c>
      <c r="OH38" s="159">
        <v>10</v>
      </c>
      <c r="OI38" s="160">
        <f t="shared" si="481"/>
        <v>18.049090909090907</v>
      </c>
      <c r="OJ38" s="161">
        <f t="shared" si="482"/>
        <v>-7.43801652892562E-2</v>
      </c>
      <c r="OK38" s="161">
        <f t="shared" si="483"/>
        <v>0.33057851239669422</v>
      </c>
      <c r="OL38" s="161">
        <f t="shared" si="484"/>
        <v>0.74380165289256217</v>
      </c>
      <c r="OM38" s="26">
        <f t="shared" si="485"/>
        <v>-588.76776859504139</v>
      </c>
      <c r="OO38" s="159">
        <v>10</v>
      </c>
      <c r="OP38" s="160">
        <f t="shared" si="486"/>
        <v>21.36181818181818</v>
      </c>
      <c r="OQ38" s="161">
        <f t="shared" si="487"/>
        <v>-7.43801652892562E-2</v>
      </c>
      <c r="OR38" s="161">
        <f t="shared" si="488"/>
        <v>0.33057851239669422</v>
      </c>
      <c r="OS38" s="161">
        <f t="shared" si="489"/>
        <v>0.74380165289256195</v>
      </c>
      <c r="OT38" s="26">
        <f t="shared" si="490"/>
        <v>-696.80495867768593</v>
      </c>
      <c r="OV38" s="159">
        <v>10</v>
      </c>
      <c r="OW38" s="160">
        <f t="shared" si="491"/>
        <v>24.673636363636366</v>
      </c>
      <c r="OX38" s="161">
        <f t="shared" si="492"/>
        <v>-7.43801652892562E-2</v>
      </c>
      <c r="OY38" s="161">
        <f t="shared" si="493"/>
        <v>0.33057851239669417</v>
      </c>
      <c r="OZ38" s="161">
        <f t="shared" si="494"/>
        <v>0.74380165289256195</v>
      </c>
      <c r="PA38" s="26">
        <f t="shared" si="495"/>
        <v>-804.81157024793379</v>
      </c>
      <c r="PC38" s="159">
        <v>10</v>
      </c>
      <c r="PD38" s="160">
        <f t="shared" si="550"/>
        <v>14.736363636363636</v>
      </c>
      <c r="PE38" s="161">
        <f t="shared" si="496"/>
        <v>-7.43801652892562E-2</v>
      </c>
      <c r="PF38" s="161">
        <f t="shared" si="497"/>
        <v>0.33057851239669417</v>
      </c>
      <c r="PG38" s="161">
        <f t="shared" si="498"/>
        <v>0.74380165289256184</v>
      </c>
      <c r="PH38" s="26">
        <f t="shared" si="499"/>
        <v>-480.8264462809916</v>
      </c>
      <c r="PJ38" s="159">
        <v>10</v>
      </c>
      <c r="PK38" s="160">
        <f t="shared" si="551"/>
        <v>11.425454545454546</v>
      </c>
      <c r="PL38" s="161">
        <f t="shared" si="500"/>
        <v>-7.43801652892562E-2</v>
      </c>
      <c r="PM38" s="161">
        <f t="shared" si="501"/>
        <v>0.33057851239669422</v>
      </c>
      <c r="PN38" s="161">
        <f t="shared" si="502"/>
        <v>0.74380165289256195</v>
      </c>
      <c r="PO38" s="26">
        <f t="shared" si="503"/>
        <v>-372.64462809917353</v>
      </c>
      <c r="PQ38" s="159">
        <v>10</v>
      </c>
      <c r="PR38" s="160">
        <f t="shared" si="504"/>
        <v>8.1118181818181814</v>
      </c>
      <c r="PS38" s="161">
        <f t="shared" si="505"/>
        <v>-7.43801652892562E-2</v>
      </c>
      <c r="PT38" s="161">
        <f t="shared" si="506"/>
        <v>0.33057851239669417</v>
      </c>
      <c r="PU38" s="161">
        <f t="shared" si="507"/>
        <v>0.74380165289256206</v>
      </c>
      <c r="PV38" s="26">
        <f t="shared" si="508"/>
        <v>-264.61157024793386</v>
      </c>
      <c r="PX38" s="159">
        <v>10</v>
      </c>
      <c r="PY38" s="160">
        <f t="shared" si="509"/>
        <v>4.8009090909090908</v>
      </c>
      <c r="PZ38" s="161">
        <f t="shared" si="510"/>
        <v>-7.43801652892562E-2</v>
      </c>
      <c r="QA38" s="161">
        <f t="shared" si="511"/>
        <v>0.33057851239669422</v>
      </c>
      <c r="QB38" s="161">
        <f t="shared" si="512"/>
        <v>0.74380165289256206</v>
      </c>
      <c r="QC38" s="26">
        <f t="shared" si="513"/>
        <v>-156.57520661157028</v>
      </c>
      <c r="QE38" s="159">
        <v>3</v>
      </c>
      <c r="QF38" s="162">
        <v>3</v>
      </c>
      <c r="QG38" s="297"/>
      <c r="QH38" s="12">
        <v>120</v>
      </c>
      <c r="QI38" s="161">
        <f>(($F$16-$Z$20)*($F$16-$AD$20))/(($V$20-$Z$20)*($V$20-$AD$20))</f>
        <v>0</v>
      </c>
      <c r="QJ38" s="161">
        <f>(($F$16-$V$20)*($F$16-$AD$20))/(($Z$20-$V$20)*($Z$20-$AD$20))</f>
        <v>0</v>
      </c>
      <c r="QK38" s="161">
        <f>(($F$16-$V$20)*($F$16-$Z$20))/(($AD$20-$V$20)*($AD$20-$Z$20))</f>
        <v>1</v>
      </c>
      <c r="QL38" s="92">
        <f>QI38*$X$20+QJ38*$AB$20+QK38*$AF$20</f>
        <v>-651.20000000000005</v>
      </c>
      <c r="QM38" s="16">
        <f>$V$20</f>
        <v>-274.87</v>
      </c>
      <c r="QN38" s="16">
        <f>$AF$20</f>
        <v>-651.20000000000005</v>
      </c>
      <c r="QO38" s="167">
        <f t="shared" si="552"/>
        <v>0</v>
      </c>
      <c r="QP38" s="34"/>
      <c r="QQ38" s="159">
        <v>3</v>
      </c>
      <c r="QR38" s="162">
        <v>3</v>
      </c>
      <c r="QS38" s="297"/>
      <c r="QT38" s="12">
        <v>120</v>
      </c>
      <c r="QU38" s="161">
        <f>(($F$16-$AT$20)*($F$16-$AX$20))/(($AP$20-$AT$20)*($AP$20-$AX$20))</f>
        <v>0</v>
      </c>
      <c r="QV38" s="161">
        <f>(($F$16-$AP$20)*($F$16-$AX$20))/(($AT$20-$AP$20)*($AT$20-$AX$20))</f>
        <v>0</v>
      </c>
      <c r="QW38" s="161">
        <f>(($F$16-$AP$20)*($F$16-$AT$20))/(($AX$20-$AP$20)*($AX$20-$AT$20))</f>
        <v>1</v>
      </c>
      <c r="QX38" s="92">
        <f>QU38*$AR$20+QV38*$AV$20+QW38*$AZ$20</f>
        <v>-653.65</v>
      </c>
      <c r="QY38" s="16">
        <f>$AP$20</f>
        <v>-54.65</v>
      </c>
      <c r="QZ38" s="16">
        <f>$AZ$20</f>
        <v>-653.65</v>
      </c>
      <c r="RA38" s="167">
        <f t="shared" si="553"/>
        <v>0</v>
      </c>
    </row>
    <row r="39" spans="2:469" ht="15" customHeight="1">
      <c r="B39" s="322"/>
      <c r="C39" s="313"/>
      <c r="D39" s="314"/>
      <c r="E39" s="180" t="s">
        <v>324</v>
      </c>
      <c r="F39" s="169"/>
      <c r="G39" s="175" t="s">
        <v>299</v>
      </c>
      <c r="H39" s="176">
        <v>10</v>
      </c>
      <c r="I39" s="177" t="str">
        <f>I37</f>
        <v>-</v>
      </c>
      <c r="J39" s="177" t="str">
        <f>IF(ISBLANK(F39),"-",(IF(AND(F39&lt;=Input!$D$14,F39&gt;=Input!$D$17),"aprovado","reprovado")))</f>
        <v>-</v>
      </c>
      <c r="K39" s="177" t="str">
        <f>IF(ISBLANK(F39),"-",(IF(OR(F39&lt;Flange!$K$6,F39&gt;Flange!$L$6),"reprovado","aprovado")))</f>
        <v>-</v>
      </c>
      <c r="L39" s="3" t="s">
        <v>318</v>
      </c>
      <c r="M39" s="317"/>
      <c r="O39" s="159">
        <v>35</v>
      </c>
      <c r="P39" s="164" t="s">
        <v>118</v>
      </c>
      <c r="Q39" s="196" t="s">
        <v>298</v>
      </c>
      <c r="R39" s="12">
        <v>0</v>
      </c>
      <c r="S39" s="164" t="s">
        <v>299</v>
      </c>
      <c r="T39" s="192">
        <v>11000</v>
      </c>
      <c r="U39" s="8" t="s">
        <v>71</v>
      </c>
      <c r="V39" s="101">
        <f>Gooseneck!$M$72</f>
        <v>409.06</v>
      </c>
      <c r="W39" s="111" t="s">
        <v>72</v>
      </c>
      <c r="X39" s="101">
        <v>0</v>
      </c>
      <c r="Y39" s="111" t="s">
        <v>72</v>
      </c>
      <c r="Z39" s="101">
        <f>Gooseneck!$M$78</f>
        <v>204.53</v>
      </c>
      <c r="AA39" s="111" t="s">
        <v>72</v>
      </c>
      <c r="AB39" s="101">
        <f>Gooseneck!$O$78</f>
        <v>700</v>
      </c>
      <c r="AC39" s="111" t="s">
        <v>72</v>
      </c>
      <c r="AD39" s="101">
        <v>0</v>
      </c>
      <c r="AE39" s="111" t="s">
        <v>72</v>
      </c>
      <c r="AF39" s="101">
        <f>Gooseneck!$O$75</f>
        <v>699.3</v>
      </c>
      <c r="AG39" s="165" t="s">
        <v>72</v>
      </c>
      <c r="AH39" s="166"/>
      <c r="AI39" s="159">
        <v>35</v>
      </c>
      <c r="AJ39" s="164" t="s">
        <v>118</v>
      </c>
      <c r="AK39" s="196" t="s">
        <v>298</v>
      </c>
      <c r="AL39" s="12">
        <v>0</v>
      </c>
      <c r="AM39" s="164" t="s">
        <v>299</v>
      </c>
      <c r="AN39" s="192">
        <v>5500</v>
      </c>
      <c r="AO39" s="8" t="s">
        <v>71</v>
      </c>
      <c r="AP39" s="101">
        <f>'Conector@5500 psi'!$M$72</f>
        <v>52.81</v>
      </c>
      <c r="AQ39" s="111" t="s">
        <v>72</v>
      </c>
      <c r="AR39" s="101">
        <v>0</v>
      </c>
      <c r="AS39" s="111" t="s">
        <v>72</v>
      </c>
      <c r="AT39" s="101">
        <f>'Conector@5500 psi'!$M$78</f>
        <v>26.405000000000001</v>
      </c>
      <c r="AU39" s="111" t="s">
        <v>72</v>
      </c>
      <c r="AV39" s="101">
        <f>'Conector@5500 psi'!$O$78</f>
        <v>971.5</v>
      </c>
      <c r="AW39" s="111" t="s">
        <v>72</v>
      </c>
      <c r="AX39" s="101">
        <v>0</v>
      </c>
      <c r="AY39" s="111" t="s">
        <v>72</v>
      </c>
      <c r="AZ39" s="101">
        <f>'Conector@5500 psi'!$O$75</f>
        <v>885.35</v>
      </c>
      <c r="BA39" s="165" t="s">
        <v>72</v>
      </c>
      <c r="BB39" s="183"/>
      <c r="BC39" s="159">
        <v>11</v>
      </c>
      <c r="BD39" s="160">
        <f t="shared" si="514"/>
        <v>16.395</v>
      </c>
      <c r="BE39" s="161">
        <f t="shared" si="272"/>
        <v>-0.08</v>
      </c>
      <c r="BF39" s="161">
        <f t="shared" si="273"/>
        <v>0.36</v>
      </c>
      <c r="BG39" s="161">
        <f t="shared" si="274"/>
        <v>0.72</v>
      </c>
      <c r="BH39" s="26">
        <f t="shared" si="275"/>
        <v>417.16079999999999</v>
      </c>
      <c r="BJ39" s="159">
        <v>11</v>
      </c>
      <c r="BK39" s="160">
        <f t="shared" si="515"/>
        <v>20.038999999999998</v>
      </c>
      <c r="BL39" s="161">
        <f t="shared" si="276"/>
        <v>-0.08</v>
      </c>
      <c r="BM39" s="161">
        <f t="shared" si="277"/>
        <v>0.36</v>
      </c>
      <c r="BN39" s="161">
        <f t="shared" si="278"/>
        <v>0.72</v>
      </c>
      <c r="BO39" s="26">
        <f t="shared" si="279"/>
        <v>310.19039999999995</v>
      </c>
      <c r="BQ39" s="159">
        <v>11</v>
      </c>
      <c r="BR39" s="160">
        <f t="shared" si="516"/>
        <v>23.681999999999999</v>
      </c>
      <c r="BS39" s="161">
        <f t="shared" si="280"/>
        <v>-7.9999999999999988E-2</v>
      </c>
      <c r="BT39" s="161">
        <f t="shared" si="281"/>
        <v>0.36</v>
      </c>
      <c r="BU39" s="161">
        <f t="shared" si="282"/>
        <v>0.72</v>
      </c>
      <c r="BV39" s="26">
        <f t="shared" si="283"/>
        <v>203.21496000000002</v>
      </c>
      <c r="BX39" s="159">
        <v>11</v>
      </c>
      <c r="BY39" s="160">
        <f t="shared" si="517"/>
        <v>12.751999999999999</v>
      </c>
      <c r="BZ39" s="161">
        <f t="shared" si="284"/>
        <v>-7.9999999999999988E-2</v>
      </c>
      <c r="CA39" s="161">
        <f t="shared" si="285"/>
        <v>0.36</v>
      </c>
      <c r="CB39" s="161">
        <f t="shared" si="286"/>
        <v>0.72</v>
      </c>
      <c r="CC39" s="26">
        <f t="shared" si="287"/>
        <v>524.13480000000004</v>
      </c>
      <c r="CE39" s="159">
        <v>11</v>
      </c>
      <c r="CF39" s="160">
        <f t="shared" si="518"/>
        <v>9.109</v>
      </c>
      <c r="CG39" s="161">
        <f t="shared" si="288"/>
        <v>-0.08</v>
      </c>
      <c r="CH39" s="161">
        <f t="shared" si="289"/>
        <v>0.36000000000000004</v>
      </c>
      <c r="CI39" s="161">
        <f t="shared" si="290"/>
        <v>0.72000000000000008</v>
      </c>
      <c r="CJ39" s="26">
        <f t="shared" si="291"/>
        <v>631.10160000000008</v>
      </c>
      <c r="CL39" s="159">
        <v>11</v>
      </c>
      <c r="CM39" s="160">
        <f t="shared" si="519"/>
        <v>5.4649999999999999</v>
      </c>
      <c r="CN39" s="161">
        <f t="shared" si="292"/>
        <v>-0.08</v>
      </c>
      <c r="CO39" s="161">
        <f t="shared" si="293"/>
        <v>0.36</v>
      </c>
      <c r="CP39" s="161">
        <f t="shared" si="294"/>
        <v>0.72</v>
      </c>
      <c r="CQ39" s="26">
        <f t="shared" si="295"/>
        <v>738.06479999999999</v>
      </c>
      <c r="CS39" s="159">
        <v>11</v>
      </c>
      <c r="CT39" s="160">
        <f t="shared" si="520"/>
        <v>1.8219999999999998</v>
      </c>
      <c r="CU39" s="161">
        <f t="shared" si="296"/>
        <v>-0.08</v>
      </c>
      <c r="CV39" s="161">
        <f t="shared" si="297"/>
        <v>0.36</v>
      </c>
      <c r="CW39" s="161">
        <f t="shared" si="298"/>
        <v>0.72</v>
      </c>
      <c r="CX39" s="26">
        <f t="shared" si="299"/>
        <v>845.02080000000001</v>
      </c>
      <c r="CZ39" s="159">
        <v>11</v>
      </c>
      <c r="DA39" s="160">
        <f t="shared" si="521"/>
        <v>-9.109</v>
      </c>
      <c r="DB39" s="161">
        <f t="shared" si="300"/>
        <v>-0.08</v>
      </c>
      <c r="DC39" s="161">
        <f t="shared" si="301"/>
        <v>0.36000000000000004</v>
      </c>
      <c r="DD39" s="161">
        <f t="shared" si="302"/>
        <v>0.72000000000000008</v>
      </c>
      <c r="DE39" s="26">
        <f t="shared" si="303"/>
        <v>267.39360000000005</v>
      </c>
      <c r="DG39" s="159">
        <v>11</v>
      </c>
      <c r="DH39" s="160">
        <f t="shared" si="522"/>
        <v>-5.4649999999999999</v>
      </c>
      <c r="DI39" s="161">
        <f t="shared" si="523"/>
        <v>-0.08</v>
      </c>
      <c r="DJ39" s="161">
        <f t="shared" si="524"/>
        <v>0.36</v>
      </c>
      <c r="DK39" s="161">
        <f t="shared" si="304"/>
        <v>0.72</v>
      </c>
      <c r="DL39" s="26">
        <f t="shared" si="525"/>
        <v>160.42679999999999</v>
      </c>
      <c r="DM39" s="34"/>
      <c r="DN39" s="159">
        <v>11</v>
      </c>
      <c r="DO39" s="160">
        <f t="shared" si="526"/>
        <v>-1.8219999999999998</v>
      </c>
      <c r="DP39" s="161">
        <f t="shared" si="305"/>
        <v>-0.08</v>
      </c>
      <c r="DQ39" s="161">
        <f t="shared" si="306"/>
        <v>0.36</v>
      </c>
      <c r="DR39" s="161">
        <f t="shared" si="307"/>
        <v>0.72</v>
      </c>
      <c r="DS39" s="26">
        <f t="shared" si="308"/>
        <v>53.474399999999996</v>
      </c>
      <c r="DT39" s="34"/>
      <c r="DU39" s="159">
        <v>11</v>
      </c>
      <c r="DV39" s="160">
        <f t="shared" si="527"/>
        <v>-12.751999999999999</v>
      </c>
      <c r="DW39" s="161">
        <f t="shared" si="309"/>
        <v>-7.9999999999999988E-2</v>
      </c>
      <c r="DX39" s="161">
        <f t="shared" si="310"/>
        <v>0.36</v>
      </c>
      <c r="DY39" s="161">
        <f t="shared" si="311"/>
        <v>0.72</v>
      </c>
      <c r="DZ39" s="26">
        <f t="shared" si="312"/>
        <v>374.3784</v>
      </c>
      <c r="EA39" s="34"/>
      <c r="EB39" s="159">
        <v>11</v>
      </c>
      <c r="EC39" s="160">
        <f t="shared" si="528"/>
        <v>-16.395</v>
      </c>
      <c r="ED39" s="161">
        <f t="shared" si="313"/>
        <v>-0.08</v>
      </c>
      <c r="EE39" s="161">
        <f t="shared" si="314"/>
        <v>0.36</v>
      </c>
      <c r="EF39" s="161">
        <f t="shared" si="315"/>
        <v>0.72</v>
      </c>
      <c r="EG39" s="26">
        <f t="shared" si="316"/>
        <v>481.33080000000001</v>
      </c>
      <c r="EH39" s="34"/>
      <c r="EI39" s="159">
        <v>11</v>
      </c>
      <c r="EJ39" s="160">
        <f t="shared" si="529"/>
        <v>-20.038999999999998</v>
      </c>
      <c r="EK39" s="161">
        <f t="shared" si="317"/>
        <v>-0.08</v>
      </c>
      <c r="EL39" s="161">
        <f t="shared" si="318"/>
        <v>0.36</v>
      </c>
      <c r="EM39" s="161">
        <f t="shared" si="319"/>
        <v>0.72</v>
      </c>
      <c r="EN39" s="26">
        <f t="shared" si="320"/>
        <v>588.3048</v>
      </c>
      <c r="EP39" s="159">
        <v>11</v>
      </c>
      <c r="EQ39" s="160">
        <f t="shared" si="321"/>
        <v>-23.681999999999999</v>
      </c>
      <c r="ER39" s="161">
        <f t="shared" si="322"/>
        <v>-7.9999999999999988E-2</v>
      </c>
      <c r="ES39" s="161">
        <f t="shared" si="323"/>
        <v>0.36</v>
      </c>
      <c r="ET39" s="161">
        <f t="shared" si="324"/>
        <v>0.72</v>
      </c>
      <c r="EU39" s="26">
        <f t="shared" si="325"/>
        <v>695.27519999999993</v>
      </c>
      <c r="EW39" s="159">
        <v>11</v>
      </c>
      <c r="EX39" s="160">
        <f t="shared" si="326"/>
        <v>-9.109</v>
      </c>
      <c r="EY39" s="161">
        <f t="shared" si="327"/>
        <v>-0.08</v>
      </c>
      <c r="EZ39" s="161">
        <f t="shared" si="328"/>
        <v>0.36000000000000004</v>
      </c>
      <c r="FA39" s="161">
        <f t="shared" si="329"/>
        <v>0.72000000000000008</v>
      </c>
      <c r="FB39" s="26">
        <f t="shared" si="330"/>
        <v>-631.07640000000004</v>
      </c>
      <c r="FD39" s="159">
        <v>11</v>
      </c>
      <c r="FE39" s="160">
        <f t="shared" si="331"/>
        <v>-5.4649999999999999</v>
      </c>
      <c r="FF39" s="161">
        <f t="shared" si="332"/>
        <v>-0.08</v>
      </c>
      <c r="FG39" s="161">
        <f t="shared" si="333"/>
        <v>0.36</v>
      </c>
      <c r="FH39" s="161">
        <f t="shared" si="334"/>
        <v>0.72</v>
      </c>
      <c r="FI39" s="26">
        <f t="shared" si="335"/>
        <v>-738.03599999999994</v>
      </c>
      <c r="FK39" s="159">
        <v>11</v>
      </c>
      <c r="FL39" s="160">
        <f t="shared" si="336"/>
        <v>-1.8219999999999998</v>
      </c>
      <c r="FM39" s="161">
        <f t="shared" si="337"/>
        <v>-0.08</v>
      </c>
      <c r="FN39" s="161">
        <f t="shared" si="338"/>
        <v>0.36</v>
      </c>
      <c r="FO39" s="161">
        <f t="shared" si="339"/>
        <v>0.72</v>
      </c>
      <c r="FP39" s="26">
        <f t="shared" si="340"/>
        <v>-845.0136</v>
      </c>
      <c r="FR39" s="159">
        <v>11</v>
      </c>
      <c r="FS39" s="160">
        <f t="shared" si="530"/>
        <v>-12.751999999999999</v>
      </c>
      <c r="FT39" s="161">
        <f t="shared" si="341"/>
        <v>-7.9999999999999988E-2</v>
      </c>
      <c r="FU39" s="161">
        <f t="shared" si="342"/>
        <v>0.36</v>
      </c>
      <c r="FV39" s="161">
        <f t="shared" si="343"/>
        <v>0.72</v>
      </c>
      <c r="FW39" s="26">
        <f t="shared" si="344"/>
        <v>-524.10239999999999</v>
      </c>
      <c r="FY39" s="159">
        <v>11</v>
      </c>
      <c r="FZ39" s="160">
        <f t="shared" si="531"/>
        <v>-16.395</v>
      </c>
      <c r="GA39" s="161">
        <f t="shared" si="532"/>
        <v>-0.08</v>
      </c>
      <c r="GB39" s="161">
        <f t="shared" si="533"/>
        <v>0.36</v>
      </c>
      <c r="GC39" s="161">
        <f t="shared" si="534"/>
        <v>0.72</v>
      </c>
      <c r="GD39" s="26">
        <f t="shared" si="535"/>
        <v>-417.16079999999999</v>
      </c>
      <c r="GF39" s="159">
        <v>11</v>
      </c>
      <c r="GG39" s="160">
        <f t="shared" si="536"/>
        <v>-20.038999999999998</v>
      </c>
      <c r="GH39" s="161">
        <f t="shared" si="345"/>
        <v>-0.08</v>
      </c>
      <c r="GI39" s="161">
        <f t="shared" si="346"/>
        <v>0.36</v>
      </c>
      <c r="GJ39" s="161">
        <f t="shared" si="347"/>
        <v>0.72</v>
      </c>
      <c r="GK39" s="26">
        <f t="shared" si="348"/>
        <v>-310.19039999999995</v>
      </c>
      <c r="GM39" s="159">
        <v>11</v>
      </c>
      <c r="GN39" s="160">
        <f t="shared" si="537"/>
        <v>-23.681999999999999</v>
      </c>
      <c r="GO39" s="161">
        <f t="shared" si="349"/>
        <v>-7.9999999999999988E-2</v>
      </c>
      <c r="GP39" s="161">
        <f t="shared" si="350"/>
        <v>0.36</v>
      </c>
      <c r="GQ39" s="161">
        <f t="shared" si="351"/>
        <v>0.72</v>
      </c>
      <c r="GR39" s="26">
        <f t="shared" si="352"/>
        <v>-203.24159999999998</v>
      </c>
      <c r="GT39" s="159">
        <v>11</v>
      </c>
      <c r="GU39" s="160">
        <f t="shared" si="538"/>
        <v>16.395</v>
      </c>
      <c r="GV39" s="161">
        <f t="shared" si="353"/>
        <v>-0.08</v>
      </c>
      <c r="GW39" s="161">
        <f t="shared" si="354"/>
        <v>0.36</v>
      </c>
      <c r="GX39" s="161">
        <f t="shared" si="355"/>
        <v>0.72</v>
      </c>
      <c r="GY39" s="26">
        <f t="shared" si="356"/>
        <v>-481.31999999999994</v>
      </c>
      <c r="HA39" s="159">
        <v>11</v>
      </c>
      <c r="HB39" s="160">
        <f t="shared" si="539"/>
        <v>20.038999999999998</v>
      </c>
      <c r="HC39" s="161">
        <f t="shared" si="357"/>
        <v>-0.08</v>
      </c>
      <c r="HD39" s="161">
        <f t="shared" si="358"/>
        <v>0.36</v>
      </c>
      <c r="HE39" s="161">
        <f t="shared" si="359"/>
        <v>0.72</v>
      </c>
      <c r="HF39" s="26">
        <f t="shared" si="360"/>
        <v>-588.28319999999997</v>
      </c>
      <c r="HH39" s="159">
        <v>11</v>
      </c>
      <c r="HI39" s="160">
        <f t="shared" si="361"/>
        <v>23.681999999999999</v>
      </c>
      <c r="HJ39" s="161">
        <f t="shared" si="362"/>
        <v>-7.9999999999999988E-2</v>
      </c>
      <c r="HK39" s="161">
        <f t="shared" si="363"/>
        <v>0.36</v>
      </c>
      <c r="HL39" s="161">
        <f t="shared" si="364"/>
        <v>0.72</v>
      </c>
      <c r="HM39" s="26">
        <f t="shared" si="365"/>
        <v>-695.27519999999993</v>
      </c>
      <c r="HO39" s="159">
        <v>11</v>
      </c>
      <c r="HP39" s="160">
        <f t="shared" si="540"/>
        <v>12.751999999999999</v>
      </c>
      <c r="HQ39" s="161">
        <f t="shared" si="366"/>
        <v>-7.9999999999999988E-2</v>
      </c>
      <c r="HR39" s="161">
        <f t="shared" si="367"/>
        <v>0.36</v>
      </c>
      <c r="HS39" s="161">
        <f t="shared" si="368"/>
        <v>0.72</v>
      </c>
      <c r="HT39" s="26">
        <f t="shared" si="369"/>
        <v>-374.36399999999998</v>
      </c>
      <c r="HV39" s="159">
        <v>11</v>
      </c>
      <c r="HW39" s="160">
        <f t="shared" si="541"/>
        <v>9.109</v>
      </c>
      <c r="HX39" s="161">
        <f t="shared" si="370"/>
        <v>-0.08</v>
      </c>
      <c r="HY39" s="161">
        <f t="shared" si="371"/>
        <v>0.36000000000000004</v>
      </c>
      <c r="HZ39" s="161">
        <f t="shared" si="372"/>
        <v>0.72000000000000008</v>
      </c>
      <c r="IA39" s="26">
        <f t="shared" si="373"/>
        <v>-267.40800000000002</v>
      </c>
      <c r="IC39" s="159">
        <v>11</v>
      </c>
      <c r="ID39" s="160">
        <f t="shared" si="374"/>
        <v>5.4649999999999999</v>
      </c>
      <c r="IE39" s="161">
        <f t="shared" si="375"/>
        <v>-0.08</v>
      </c>
      <c r="IF39" s="161">
        <f t="shared" si="376"/>
        <v>0.36</v>
      </c>
      <c r="IG39" s="161">
        <f t="shared" si="377"/>
        <v>0.72</v>
      </c>
      <c r="IH39" s="26">
        <f t="shared" si="378"/>
        <v>-160.43759999999997</v>
      </c>
      <c r="IJ39" s="159">
        <v>11</v>
      </c>
      <c r="IK39" s="160">
        <f t="shared" si="379"/>
        <v>1.8219999999999998</v>
      </c>
      <c r="IL39" s="161">
        <f t="shared" si="380"/>
        <v>-0.08</v>
      </c>
      <c r="IM39" s="161">
        <f t="shared" si="381"/>
        <v>0.36</v>
      </c>
      <c r="IN39" s="161">
        <f t="shared" si="382"/>
        <v>0.72</v>
      </c>
      <c r="IO39" s="26">
        <f t="shared" si="383"/>
        <v>-53.495999999999995</v>
      </c>
      <c r="IQ39" s="159">
        <v>11</v>
      </c>
      <c r="IR39" s="160">
        <f t="shared" si="384"/>
        <v>19.853999999999999</v>
      </c>
      <c r="IS39" s="161">
        <f t="shared" si="385"/>
        <v>-8.0000000000000016E-2</v>
      </c>
      <c r="IT39" s="161">
        <f t="shared" si="386"/>
        <v>0.36000000000000004</v>
      </c>
      <c r="IU39" s="161">
        <f t="shared" si="387"/>
        <v>0.72000000000000008</v>
      </c>
      <c r="IV39" s="26">
        <f t="shared" si="388"/>
        <v>559.29600000000005</v>
      </c>
      <c r="IX39" s="159">
        <v>11</v>
      </c>
      <c r="IY39" s="160">
        <f t="shared" si="389"/>
        <v>23.497999999999998</v>
      </c>
      <c r="IZ39" s="161">
        <f t="shared" si="390"/>
        <v>-0.08</v>
      </c>
      <c r="JA39" s="161">
        <f t="shared" si="391"/>
        <v>0.36000000000000004</v>
      </c>
      <c r="JB39" s="161">
        <f t="shared" si="392"/>
        <v>0.72000000000000008</v>
      </c>
      <c r="JC39" s="26">
        <f t="shared" si="393"/>
        <v>452.33280000000002</v>
      </c>
      <c r="JE39" s="159">
        <v>11</v>
      </c>
      <c r="JF39" s="160">
        <f t="shared" si="542"/>
        <v>27.141000000000002</v>
      </c>
      <c r="JG39" s="161">
        <f t="shared" si="394"/>
        <v>-0.08</v>
      </c>
      <c r="JH39" s="161">
        <f t="shared" si="395"/>
        <v>0.36000000000000004</v>
      </c>
      <c r="JI39" s="161">
        <f t="shared" si="396"/>
        <v>0.72000000000000008</v>
      </c>
      <c r="JJ39" s="26">
        <f t="shared" si="397"/>
        <v>345.40200000000004</v>
      </c>
      <c r="JL39" s="159">
        <v>11</v>
      </c>
      <c r="JM39" s="160">
        <f t="shared" si="398"/>
        <v>16.21</v>
      </c>
      <c r="JN39" s="161">
        <f t="shared" si="399"/>
        <v>-8.0000000000000016E-2</v>
      </c>
      <c r="JO39" s="161">
        <f t="shared" si="400"/>
        <v>0.36</v>
      </c>
      <c r="JP39" s="161">
        <f t="shared" si="401"/>
        <v>0.72</v>
      </c>
      <c r="JQ39" s="26">
        <f t="shared" si="402"/>
        <v>666.26639999999998</v>
      </c>
      <c r="JS39" s="159">
        <v>11</v>
      </c>
      <c r="JT39" s="160">
        <f t="shared" si="403"/>
        <v>12.568000000000001</v>
      </c>
      <c r="JU39" s="161">
        <f t="shared" si="404"/>
        <v>-0.08</v>
      </c>
      <c r="JV39" s="161">
        <f t="shared" si="405"/>
        <v>0.36</v>
      </c>
      <c r="JW39" s="161">
        <f t="shared" si="406"/>
        <v>0.72</v>
      </c>
      <c r="JX39" s="26">
        <f t="shared" si="407"/>
        <v>773.24399999999991</v>
      </c>
      <c r="JZ39" s="159">
        <v>11</v>
      </c>
      <c r="KA39" s="160">
        <f t="shared" si="543"/>
        <v>8.923</v>
      </c>
      <c r="KB39" s="161">
        <f t="shared" si="408"/>
        <v>-7.9999999999999988E-2</v>
      </c>
      <c r="KC39" s="161">
        <f t="shared" si="409"/>
        <v>0.36</v>
      </c>
      <c r="KD39" s="161">
        <f t="shared" si="410"/>
        <v>0.72</v>
      </c>
      <c r="KE39" s="26">
        <f t="shared" si="411"/>
        <v>880.1712</v>
      </c>
      <c r="KG39" s="159">
        <v>11</v>
      </c>
      <c r="KH39" s="160">
        <f t="shared" si="412"/>
        <v>5.2810000000000006</v>
      </c>
      <c r="KI39" s="161">
        <f t="shared" si="413"/>
        <v>-0.08</v>
      </c>
      <c r="KJ39" s="161">
        <f t="shared" si="414"/>
        <v>0.36</v>
      </c>
      <c r="KK39" s="161">
        <f t="shared" si="415"/>
        <v>0.72</v>
      </c>
      <c r="KL39" s="26">
        <f t="shared" si="416"/>
        <v>987.19200000000001</v>
      </c>
      <c r="KN39" s="159">
        <v>11</v>
      </c>
      <c r="KO39" s="160">
        <f t="shared" si="544"/>
        <v>-12.568000000000001</v>
      </c>
      <c r="KP39" s="161">
        <f t="shared" si="417"/>
        <v>-0.08</v>
      </c>
      <c r="KQ39" s="161">
        <f t="shared" si="418"/>
        <v>0.36</v>
      </c>
      <c r="KR39" s="161">
        <f t="shared" si="419"/>
        <v>0.72</v>
      </c>
      <c r="KS39" s="26">
        <f t="shared" si="420"/>
        <v>368.92439999999999</v>
      </c>
      <c r="KU39" s="159">
        <v>11</v>
      </c>
      <c r="KV39" s="160">
        <f t="shared" si="545"/>
        <v>-8.923</v>
      </c>
      <c r="KW39" s="161">
        <f t="shared" si="421"/>
        <v>-7.9999999999999988E-2</v>
      </c>
      <c r="KX39" s="161">
        <f t="shared" si="422"/>
        <v>0.36</v>
      </c>
      <c r="KY39" s="161">
        <f t="shared" si="423"/>
        <v>0.72</v>
      </c>
      <c r="KZ39" s="26">
        <f t="shared" si="424"/>
        <v>261.96120000000002</v>
      </c>
      <c r="LB39" s="159">
        <v>11</v>
      </c>
      <c r="LC39" s="160">
        <f t="shared" si="425"/>
        <v>-5.2799999999999994</v>
      </c>
      <c r="LD39" s="161">
        <f t="shared" si="426"/>
        <v>-7.9999999999999988E-2</v>
      </c>
      <c r="LE39" s="161">
        <f t="shared" si="427"/>
        <v>0.35999999999999993</v>
      </c>
      <c r="LF39" s="161">
        <f t="shared" si="428"/>
        <v>0.71999999999999986</v>
      </c>
      <c r="LG39" s="26">
        <f t="shared" si="429"/>
        <v>155.04119999999995</v>
      </c>
      <c r="LI39" s="159">
        <v>11</v>
      </c>
      <c r="LJ39" s="160">
        <f t="shared" si="430"/>
        <v>-16.21</v>
      </c>
      <c r="LK39" s="161">
        <f t="shared" si="431"/>
        <v>-8.0000000000000016E-2</v>
      </c>
      <c r="LL39" s="161">
        <f t="shared" si="432"/>
        <v>0.36</v>
      </c>
      <c r="LM39" s="161">
        <f t="shared" si="433"/>
        <v>0.72</v>
      </c>
      <c r="LN39" s="26">
        <f t="shared" si="434"/>
        <v>475.92359999999996</v>
      </c>
      <c r="LP39" s="159">
        <v>11</v>
      </c>
      <c r="LQ39" s="160">
        <f t="shared" si="435"/>
        <v>-19.853999999999999</v>
      </c>
      <c r="LR39" s="161">
        <f t="shared" si="436"/>
        <v>-8.0000000000000016E-2</v>
      </c>
      <c r="LS39" s="161">
        <f t="shared" si="437"/>
        <v>0.36000000000000004</v>
      </c>
      <c r="LT39" s="161">
        <f t="shared" si="438"/>
        <v>0.72000000000000008</v>
      </c>
      <c r="LU39" s="26">
        <f t="shared" si="439"/>
        <v>582.87600000000009</v>
      </c>
      <c r="LW39" s="159">
        <v>11</v>
      </c>
      <c r="LX39" s="160">
        <f t="shared" si="440"/>
        <v>-23.497999999999998</v>
      </c>
      <c r="LY39" s="161">
        <f t="shared" si="441"/>
        <v>-0.08</v>
      </c>
      <c r="LZ39" s="161">
        <f t="shared" si="442"/>
        <v>0.36000000000000004</v>
      </c>
      <c r="MA39" s="161">
        <f t="shared" si="443"/>
        <v>0.72000000000000008</v>
      </c>
      <c r="MB39" s="26">
        <f t="shared" si="444"/>
        <v>689.80320000000006</v>
      </c>
      <c r="MD39" s="159">
        <v>11</v>
      </c>
      <c r="ME39" s="160">
        <f t="shared" si="445"/>
        <v>-27.141000000000002</v>
      </c>
      <c r="MF39" s="161">
        <f t="shared" si="446"/>
        <v>-0.08</v>
      </c>
      <c r="MG39" s="161">
        <f t="shared" si="447"/>
        <v>0.36000000000000004</v>
      </c>
      <c r="MH39" s="161">
        <f t="shared" si="448"/>
        <v>0.72000000000000008</v>
      </c>
      <c r="MI39" s="26">
        <f t="shared" si="449"/>
        <v>796.80600000000015</v>
      </c>
      <c r="MK39" s="159">
        <v>11</v>
      </c>
      <c r="ML39" s="160">
        <f t="shared" si="450"/>
        <v>-12.568000000000001</v>
      </c>
      <c r="MM39" s="161">
        <f t="shared" si="451"/>
        <v>-0.08</v>
      </c>
      <c r="MN39" s="161">
        <f t="shared" si="452"/>
        <v>0.36</v>
      </c>
      <c r="MO39" s="161">
        <f t="shared" si="453"/>
        <v>0.72</v>
      </c>
      <c r="MP39" s="26">
        <f t="shared" si="454"/>
        <v>-773.25839999999994</v>
      </c>
      <c r="MR39" s="159">
        <v>11</v>
      </c>
      <c r="MS39" s="160">
        <f t="shared" si="455"/>
        <v>-8.923</v>
      </c>
      <c r="MT39" s="161">
        <f t="shared" si="456"/>
        <v>-7.9999999999999988E-2</v>
      </c>
      <c r="MU39" s="161">
        <f t="shared" si="457"/>
        <v>0.36</v>
      </c>
      <c r="MV39" s="161">
        <f t="shared" si="458"/>
        <v>0.72</v>
      </c>
      <c r="MW39" s="26">
        <f t="shared" si="459"/>
        <v>-880.21439999999996</v>
      </c>
      <c r="MY39" s="159">
        <v>11</v>
      </c>
      <c r="MZ39" s="160">
        <f t="shared" si="460"/>
        <v>-5.2799999999999994</v>
      </c>
      <c r="NA39" s="161">
        <f t="shared" si="546"/>
        <v>-7.9999999999999988E-2</v>
      </c>
      <c r="NB39" s="161">
        <f t="shared" si="547"/>
        <v>0.35999999999999993</v>
      </c>
      <c r="NC39" s="161">
        <f t="shared" si="548"/>
        <v>0.71999999999999986</v>
      </c>
      <c r="ND39" s="26">
        <f t="shared" si="549"/>
        <v>-987.1343999999998</v>
      </c>
      <c r="NF39" s="159">
        <v>11</v>
      </c>
      <c r="NG39" s="160">
        <f t="shared" si="461"/>
        <v>-16.21</v>
      </c>
      <c r="NH39" s="161">
        <f t="shared" si="462"/>
        <v>-8.0000000000000016E-2</v>
      </c>
      <c r="NI39" s="161">
        <f t="shared" si="463"/>
        <v>0.36</v>
      </c>
      <c r="NJ39" s="161">
        <f t="shared" si="464"/>
        <v>0.72</v>
      </c>
      <c r="NK39" s="26">
        <f t="shared" si="465"/>
        <v>-666.27359999999999</v>
      </c>
      <c r="NM39" s="159">
        <v>11</v>
      </c>
      <c r="NN39" s="160">
        <f t="shared" si="466"/>
        <v>-19.853999999999999</v>
      </c>
      <c r="NO39" s="161">
        <f t="shared" si="467"/>
        <v>-8.0000000000000016E-2</v>
      </c>
      <c r="NP39" s="161">
        <f t="shared" si="468"/>
        <v>0.36000000000000004</v>
      </c>
      <c r="NQ39" s="161">
        <f t="shared" si="469"/>
        <v>0.72000000000000008</v>
      </c>
      <c r="NR39" s="26">
        <f t="shared" si="470"/>
        <v>-559.28880000000004</v>
      </c>
      <c r="NT39" s="159">
        <v>11</v>
      </c>
      <c r="NU39" s="160">
        <f t="shared" si="471"/>
        <v>-23.497999999999998</v>
      </c>
      <c r="NV39" s="161">
        <f t="shared" si="472"/>
        <v>-0.08</v>
      </c>
      <c r="NW39" s="161">
        <f t="shared" si="473"/>
        <v>0.36000000000000004</v>
      </c>
      <c r="NX39" s="161">
        <f t="shared" si="474"/>
        <v>0.72000000000000008</v>
      </c>
      <c r="NY39" s="26">
        <f t="shared" si="475"/>
        <v>-452.34360000000004</v>
      </c>
      <c r="OA39" s="159">
        <v>11</v>
      </c>
      <c r="OB39" s="160">
        <f t="shared" si="476"/>
        <v>-27.141000000000002</v>
      </c>
      <c r="OC39" s="161">
        <f t="shared" si="477"/>
        <v>-0.08</v>
      </c>
      <c r="OD39" s="161">
        <f t="shared" si="478"/>
        <v>0.36000000000000004</v>
      </c>
      <c r="OE39" s="161">
        <f t="shared" si="479"/>
        <v>0.72000000000000008</v>
      </c>
      <c r="OF39" s="26">
        <f t="shared" si="480"/>
        <v>-345.38400000000001</v>
      </c>
      <c r="OH39" s="159">
        <v>11</v>
      </c>
      <c r="OI39" s="160">
        <f t="shared" si="481"/>
        <v>19.853999999999999</v>
      </c>
      <c r="OJ39" s="161">
        <f t="shared" si="482"/>
        <v>-8.0000000000000016E-2</v>
      </c>
      <c r="OK39" s="161">
        <f t="shared" si="483"/>
        <v>0.36000000000000004</v>
      </c>
      <c r="OL39" s="161">
        <f t="shared" si="484"/>
        <v>0.72000000000000008</v>
      </c>
      <c r="OM39" s="26">
        <f t="shared" si="485"/>
        <v>-582.8796000000001</v>
      </c>
      <c r="OO39" s="159">
        <v>11</v>
      </c>
      <c r="OP39" s="160">
        <f t="shared" si="486"/>
        <v>23.497999999999998</v>
      </c>
      <c r="OQ39" s="161">
        <f t="shared" si="487"/>
        <v>-0.08</v>
      </c>
      <c r="OR39" s="161">
        <f t="shared" si="488"/>
        <v>0.36000000000000004</v>
      </c>
      <c r="OS39" s="161">
        <f t="shared" si="489"/>
        <v>0.72000000000000008</v>
      </c>
      <c r="OT39" s="26">
        <f t="shared" si="490"/>
        <v>-689.83560000000011</v>
      </c>
      <c r="OV39" s="159">
        <v>11</v>
      </c>
      <c r="OW39" s="160">
        <f t="shared" si="491"/>
        <v>27.141000000000002</v>
      </c>
      <c r="OX39" s="161">
        <f t="shared" si="492"/>
        <v>-0.08</v>
      </c>
      <c r="OY39" s="161">
        <f t="shared" si="493"/>
        <v>0.36000000000000004</v>
      </c>
      <c r="OZ39" s="161">
        <f t="shared" si="494"/>
        <v>0.72000000000000008</v>
      </c>
      <c r="PA39" s="26">
        <f t="shared" si="495"/>
        <v>-796.76280000000008</v>
      </c>
      <c r="PC39" s="159">
        <v>11</v>
      </c>
      <c r="PD39" s="160">
        <f t="shared" si="550"/>
        <v>16.21</v>
      </c>
      <c r="PE39" s="161">
        <f t="shared" si="496"/>
        <v>-8.0000000000000016E-2</v>
      </c>
      <c r="PF39" s="161">
        <f t="shared" si="497"/>
        <v>0.36</v>
      </c>
      <c r="PG39" s="161">
        <f t="shared" si="498"/>
        <v>0.72</v>
      </c>
      <c r="PH39" s="26">
        <f t="shared" si="499"/>
        <v>-476.02799999999991</v>
      </c>
      <c r="PJ39" s="159">
        <v>11</v>
      </c>
      <c r="PK39" s="160">
        <f t="shared" si="551"/>
        <v>12.568000000000001</v>
      </c>
      <c r="PL39" s="161">
        <f t="shared" si="500"/>
        <v>-0.08</v>
      </c>
      <c r="PM39" s="161">
        <f t="shared" si="501"/>
        <v>0.36</v>
      </c>
      <c r="PN39" s="161">
        <f t="shared" si="502"/>
        <v>0.72</v>
      </c>
      <c r="PO39" s="26">
        <f t="shared" si="503"/>
        <v>-368.91719999999998</v>
      </c>
      <c r="PQ39" s="159">
        <v>11</v>
      </c>
      <c r="PR39" s="160">
        <f t="shared" si="504"/>
        <v>8.923</v>
      </c>
      <c r="PS39" s="161">
        <f t="shared" si="505"/>
        <v>-7.9999999999999988E-2</v>
      </c>
      <c r="PT39" s="161">
        <f t="shared" si="506"/>
        <v>0.36</v>
      </c>
      <c r="PU39" s="161">
        <f t="shared" si="507"/>
        <v>0.72</v>
      </c>
      <c r="PV39" s="26">
        <f t="shared" si="508"/>
        <v>-261.96479999999997</v>
      </c>
      <c r="PX39" s="159">
        <v>11</v>
      </c>
      <c r="PY39" s="160">
        <f t="shared" si="509"/>
        <v>5.2810000000000006</v>
      </c>
      <c r="PZ39" s="161">
        <f t="shared" si="510"/>
        <v>-0.08</v>
      </c>
      <c r="QA39" s="161">
        <f t="shared" si="511"/>
        <v>0.36</v>
      </c>
      <c r="QB39" s="161">
        <f t="shared" si="512"/>
        <v>0.72</v>
      </c>
      <c r="QC39" s="26">
        <f t="shared" si="513"/>
        <v>-155.00880000000001</v>
      </c>
      <c r="QE39" s="159">
        <v>3</v>
      </c>
      <c r="QF39" s="162">
        <v>4</v>
      </c>
      <c r="QG39" s="297"/>
      <c r="QH39" s="12">
        <v>120</v>
      </c>
      <c r="QI39" s="161">
        <f>(($F$16-$Z$27)*($F$16-$AD$27))/(($V$27-$Z$27)*($V$27-$AD$27))</f>
        <v>0</v>
      </c>
      <c r="QJ39" s="161">
        <f>(($F$16-$V$27)*($F$16-$AD$27))/(($Z$27-$V$27)*($Z$27-$AD$27))</f>
        <v>0</v>
      </c>
      <c r="QK39" s="161">
        <f>(($F$16-$V$27)*($F$16-$Z$27))/(($AD$27-$V$27)*($AD$27-$Z$27))</f>
        <v>1</v>
      </c>
      <c r="QL39" s="92">
        <f>QI39*$X$27+QJ39*$AB$27+QK39*$AF$27</f>
        <v>-651.20000000000005</v>
      </c>
      <c r="QM39" s="16">
        <f>$V$27</f>
        <v>510.42</v>
      </c>
      <c r="QN39" s="16">
        <f>$AF$27</f>
        <v>-651.20000000000005</v>
      </c>
      <c r="QO39" s="167">
        <f t="shared" si="552"/>
        <v>0</v>
      </c>
      <c r="QP39" s="34"/>
      <c r="QQ39" s="159">
        <v>3</v>
      </c>
      <c r="QR39" s="162">
        <v>4</v>
      </c>
      <c r="QS39" s="297"/>
      <c r="QT39" s="12">
        <v>120</v>
      </c>
      <c r="QU39" s="161">
        <f>(($F$16-$AT$27)*($F$16-$AX$27))/(($AP$27-$AT$27)*($AP$27-$AX$27))</f>
        <v>0</v>
      </c>
      <c r="QV39" s="161">
        <f>(($F$16-$AP$27)*($F$16-$AX$27))/(($AT$27-$AP$27)*($AT$27-$AX$27))</f>
        <v>0</v>
      </c>
      <c r="QW39" s="161">
        <f>(($F$16-$AP$27)*($F$16-$AT$27))/(($AX$27-$AP$27)*($AX$27-$AT$27))</f>
        <v>1</v>
      </c>
      <c r="QX39" s="92">
        <f>QU39*$AR$27+QV39*$AV$27+QW39*$AZ$27</f>
        <v>-653.65</v>
      </c>
      <c r="QY39" s="16">
        <f>$AP$27</f>
        <v>200.39</v>
      </c>
      <c r="QZ39" s="16">
        <f>$AZ$27</f>
        <v>-653.65</v>
      </c>
      <c r="RA39" s="167">
        <f t="shared" si="553"/>
        <v>0</v>
      </c>
    </row>
    <row r="40" spans="2:469" ht="15" customHeight="1">
      <c r="B40" s="322"/>
      <c r="C40" s="313"/>
      <c r="D40" s="312" t="s">
        <v>325</v>
      </c>
      <c r="E40" s="180" t="s">
        <v>322</v>
      </c>
      <c r="F40" s="169"/>
      <c r="G40" s="175" t="s">
        <v>72</v>
      </c>
      <c r="H40" s="176">
        <v>11</v>
      </c>
      <c r="I40" s="177" t="str">
        <f xml:space="preserve"> IF(AND(F40&gt;0,F41&gt;0),1,(IF(AND(F40&lt;0,F41&gt;0),2,(IF(AND(F40&lt;0,F41&lt;0),3,(IF(AND(F40&gt;0,F41&lt;0),4,"-")))))))</f>
        <v>-</v>
      </c>
      <c r="J40" s="178" t="s">
        <v>318</v>
      </c>
      <c r="K40" s="177" t="str">
        <f>IF(OR(ISBLANK(F40),I40="-"),"-",(IF(OR(I40=1,I40=4), (IF(F40&lt;=(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,(IF(F40&g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)))</f>
        <v>-</v>
      </c>
      <c r="L40" s="179" t="str">
        <f>IF(OR(ISBLANK(F40),I40="-"),"-",(IF(OR(I40=1,I40=4), (IF(F40&lt;=(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,(IF(F40&g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)))</f>
        <v>-</v>
      </c>
      <c r="M40" s="315" t="str">
        <f>IF(OR(ISBLANK(F40),ISBLANK(F41),ISBLANK(F42)),"-", (IF(OR(J40="reprovado", K40="reprovado", L40="reprovado",J41="reprovado", K41="reprovado", L41="reprovado",J42="reprovado",K42="reprovado", L42="reprovado"),"reprovado","aprovado")))</f>
        <v>-</v>
      </c>
      <c r="O40" s="159">
        <v>36</v>
      </c>
      <c r="P40" s="164" t="s">
        <v>135</v>
      </c>
      <c r="Q40" s="196" t="s">
        <v>319</v>
      </c>
      <c r="R40" s="12">
        <v>60</v>
      </c>
      <c r="S40" s="164" t="s">
        <v>299</v>
      </c>
      <c r="T40" s="192">
        <v>11000</v>
      </c>
      <c r="U40" s="8" t="s">
        <v>71</v>
      </c>
      <c r="V40" s="101">
        <f>Gooseneck!$M$82</f>
        <v>-389.34</v>
      </c>
      <c r="W40" s="111" t="s">
        <v>72</v>
      </c>
      <c r="X40" s="101">
        <v>0</v>
      </c>
      <c r="Y40" s="111" t="s">
        <v>72</v>
      </c>
      <c r="Z40" s="101">
        <f>Gooseneck!$M$85</f>
        <v>-194.67</v>
      </c>
      <c r="AA40" s="111" t="s">
        <v>72</v>
      </c>
      <c r="AB40" s="101">
        <f>Gooseneck!$O$85</f>
        <v>290.87</v>
      </c>
      <c r="AC40" s="111" t="s">
        <v>72</v>
      </c>
      <c r="AD40" s="101">
        <v>0</v>
      </c>
      <c r="AE40" s="111" t="s">
        <v>72</v>
      </c>
      <c r="AF40" s="101">
        <f>Gooseneck!$O$64</f>
        <v>430.92</v>
      </c>
      <c r="AG40" s="165" t="s">
        <v>72</v>
      </c>
      <c r="AH40" s="166"/>
      <c r="AI40" s="159">
        <v>36</v>
      </c>
      <c r="AJ40" s="164" t="s">
        <v>135</v>
      </c>
      <c r="AK40" s="164" t="s">
        <v>319</v>
      </c>
      <c r="AL40" s="12">
        <v>60</v>
      </c>
      <c r="AM40" s="164" t="s">
        <v>299</v>
      </c>
      <c r="AN40" s="192">
        <v>5500</v>
      </c>
      <c r="AO40" s="8" t="s">
        <v>71</v>
      </c>
      <c r="AP40" s="101">
        <f>'Conector@5500 psi'!$M$82</f>
        <v>-125.68</v>
      </c>
      <c r="AQ40" s="111" t="s">
        <v>72</v>
      </c>
      <c r="AR40" s="101">
        <v>0</v>
      </c>
      <c r="AS40" s="111" t="s">
        <v>72</v>
      </c>
      <c r="AT40" s="101">
        <f>'Conector@5500 psi'!$M$85</f>
        <v>-62.84</v>
      </c>
      <c r="AU40" s="111" t="s">
        <v>72</v>
      </c>
      <c r="AV40" s="101">
        <f>'Conector@5500 psi'!$O$85</f>
        <v>204.95</v>
      </c>
      <c r="AW40" s="111" t="s">
        <v>72</v>
      </c>
      <c r="AX40" s="101">
        <v>0</v>
      </c>
      <c r="AY40" s="111" t="s">
        <v>72</v>
      </c>
      <c r="AZ40" s="101">
        <f>'Conector@5500 psi'!$O$64</f>
        <v>409.92</v>
      </c>
      <c r="BA40" s="165" t="s">
        <v>72</v>
      </c>
      <c r="BB40" s="183"/>
      <c r="BC40" s="159">
        <v>12</v>
      </c>
      <c r="BD40" s="160">
        <f t="shared" si="514"/>
        <v>18.216666666666665</v>
      </c>
      <c r="BE40" s="161">
        <f t="shared" si="272"/>
        <v>-8.6419753086419734E-2</v>
      </c>
      <c r="BF40" s="161">
        <f t="shared" si="273"/>
        <v>0.39506172839506171</v>
      </c>
      <c r="BG40" s="161">
        <f t="shared" si="274"/>
        <v>0.69135802469135788</v>
      </c>
      <c r="BH40" s="26">
        <f t="shared" si="275"/>
        <v>428.44444444444434</v>
      </c>
      <c r="BJ40" s="159">
        <v>12</v>
      </c>
      <c r="BK40" s="160">
        <f t="shared" si="515"/>
        <v>22.265555555555554</v>
      </c>
      <c r="BL40" s="161">
        <f t="shared" si="276"/>
        <v>-8.6419753086419762E-2</v>
      </c>
      <c r="BM40" s="161">
        <f t="shared" si="277"/>
        <v>0.39506172839506176</v>
      </c>
      <c r="BN40" s="161">
        <f t="shared" si="278"/>
        <v>0.6913580246913581</v>
      </c>
      <c r="BO40" s="26">
        <f t="shared" si="279"/>
        <v>322.79506172839513</v>
      </c>
      <c r="BQ40" s="159">
        <v>12</v>
      </c>
      <c r="BR40" s="160">
        <f t="shared" si="516"/>
        <v>26.313333333333333</v>
      </c>
      <c r="BS40" s="161">
        <f t="shared" si="280"/>
        <v>-8.6419753086419762E-2</v>
      </c>
      <c r="BT40" s="161">
        <f t="shared" si="281"/>
        <v>0.39506172839506171</v>
      </c>
      <c r="BU40" s="161">
        <f t="shared" si="282"/>
        <v>0.6913580246913581</v>
      </c>
      <c r="BV40" s="26">
        <f t="shared" si="283"/>
        <v>217.13916049382715</v>
      </c>
      <c r="BX40" s="159">
        <v>12</v>
      </c>
      <c r="BY40" s="160">
        <f t="shared" si="517"/>
        <v>14.168888888888889</v>
      </c>
      <c r="BZ40" s="161">
        <f t="shared" si="284"/>
        <v>-8.6419753086419762E-2</v>
      </c>
      <c r="CA40" s="161">
        <f t="shared" si="285"/>
        <v>0.39506172839506171</v>
      </c>
      <c r="CB40" s="161">
        <f t="shared" si="286"/>
        <v>0.6913580246913581</v>
      </c>
      <c r="CC40" s="26">
        <f t="shared" si="287"/>
        <v>534.09777777777776</v>
      </c>
      <c r="CE40" s="159">
        <v>12</v>
      </c>
      <c r="CF40" s="160">
        <f t="shared" si="518"/>
        <v>10.121111111111112</v>
      </c>
      <c r="CG40" s="161">
        <f t="shared" si="288"/>
        <v>-8.6419753086419762E-2</v>
      </c>
      <c r="CH40" s="161">
        <f t="shared" si="289"/>
        <v>0.39506172839506182</v>
      </c>
      <c r="CI40" s="161">
        <f t="shared" si="290"/>
        <v>0.6913580246913581</v>
      </c>
      <c r="CJ40" s="26">
        <f t="shared" si="291"/>
        <v>639.74518518518528</v>
      </c>
      <c r="CL40" s="159">
        <v>12</v>
      </c>
      <c r="CM40" s="160">
        <f t="shared" si="519"/>
        <v>6.072222222222222</v>
      </c>
      <c r="CN40" s="161">
        <f t="shared" si="292"/>
        <v>-8.6419753086419748E-2</v>
      </c>
      <c r="CO40" s="161">
        <f t="shared" si="293"/>
        <v>0.39506172839506165</v>
      </c>
      <c r="CP40" s="161">
        <f t="shared" si="294"/>
        <v>0.69135802469135799</v>
      </c>
      <c r="CQ40" s="26">
        <f t="shared" si="295"/>
        <v>745.38666666666654</v>
      </c>
      <c r="CS40" s="159">
        <v>12</v>
      </c>
      <c r="CT40" s="160">
        <f t="shared" si="520"/>
        <v>2.0244444444444443</v>
      </c>
      <c r="CU40" s="161">
        <f t="shared" si="296"/>
        <v>-8.6419753086419748E-2</v>
      </c>
      <c r="CV40" s="161">
        <f t="shared" si="297"/>
        <v>0.39506172839506171</v>
      </c>
      <c r="CW40" s="161">
        <f t="shared" si="298"/>
        <v>0.69135802469135799</v>
      </c>
      <c r="CX40" s="26">
        <f t="shared" si="299"/>
        <v>851.02222222222213</v>
      </c>
      <c r="CZ40" s="159">
        <v>12</v>
      </c>
      <c r="DA40" s="160">
        <f t="shared" si="521"/>
        <v>-10.121111111111112</v>
      </c>
      <c r="DB40" s="161">
        <f t="shared" si="300"/>
        <v>-8.6419753086419762E-2</v>
      </c>
      <c r="DC40" s="161">
        <f t="shared" si="301"/>
        <v>0.39506172839506182</v>
      </c>
      <c r="DD40" s="161">
        <f t="shared" si="302"/>
        <v>0.6913580246913581</v>
      </c>
      <c r="DE40" s="26">
        <f t="shared" si="303"/>
        <v>264.09086419753089</v>
      </c>
      <c r="DG40" s="159">
        <v>12</v>
      </c>
      <c r="DH40" s="160">
        <f t="shared" si="522"/>
        <v>-6.072222222222222</v>
      </c>
      <c r="DI40" s="161">
        <f t="shared" si="523"/>
        <v>-8.6419753086419748E-2</v>
      </c>
      <c r="DJ40" s="161">
        <f t="shared" si="524"/>
        <v>0.39506172839506165</v>
      </c>
      <c r="DK40" s="161">
        <f t="shared" si="304"/>
        <v>0.69135802469135799</v>
      </c>
      <c r="DL40" s="26">
        <f t="shared" si="525"/>
        <v>158.44543209876542</v>
      </c>
      <c r="DM40" s="34"/>
      <c r="DN40" s="159">
        <v>12</v>
      </c>
      <c r="DO40" s="160">
        <f t="shared" si="526"/>
        <v>-2.0244444444444443</v>
      </c>
      <c r="DP40" s="161">
        <f t="shared" si="305"/>
        <v>-8.6419753086419748E-2</v>
      </c>
      <c r="DQ40" s="161">
        <f t="shared" si="306"/>
        <v>0.39506172839506171</v>
      </c>
      <c r="DR40" s="161">
        <f t="shared" si="307"/>
        <v>0.69135802469135799</v>
      </c>
      <c r="DS40" s="26">
        <f t="shared" si="308"/>
        <v>52.81481481481481</v>
      </c>
      <c r="DT40" s="34"/>
      <c r="DU40" s="159">
        <v>12</v>
      </c>
      <c r="DV40" s="160">
        <f t="shared" si="527"/>
        <v>-14.168888888888889</v>
      </c>
      <c r="DW40" s="161">
        <f t="shared" si="309"/>
        <v>-8.6419753086419762E-2</v>
      </c>
      <c r="DX40" s="161">
        <f t="shared" si="310"/>
        <v>0.39506172839506171</v>
      </c>
      <c r="DY40" s="161">
        <f t="shared" si="311"/>
        <v>0.6913580246913581</v>
      </c>
      <c r="DZ40" s="26">
        <f t="shared" si="312"/>
        <v>369.75604938271607</v>
      </c>
      <c r="EA40" s="34"/>
      <c r="EB40" s="159">
        <v>12</v>
      </c>
      <c r="EC40" s="160">
        <f t="shared" si="528"/>
        <v>-18.216666666666665</v>
      </c>
      <c r="ED40" s="161">
        <f t="shared" si="313"/>
        <v>-8.6419753086419734E-2</v>
      </c>
      <c r="EE40" s="161">
        <f t="shared" si="314"/>
        <v>0.39506172839506171</v>
      </c>
      <c r="EF40" s="161">
        <f t="shared" si="315"/>
        <v>0.69135802469135788</v>
      </c>
      <c r="EG40" s="26">
        <f t="shared" si="316"/>
        <v>475.38765432098756</v>
      </c>
      <c r="EH40" s="34"/>
      <c r="EI40" s="159">
        <v>12</v>
      </c>
      <c r="EJ40" s="160">
        <f t="shared" si="529"/>
        <v>-22.265555555555554</v>
      </c>
      <c r="EK40" s="161">
        <f t="shared" si="317"/>
        <v>-8.6419753086419762E-2</v>
      </c>
      <c r="EL40" s="161">
        <f t="shared" si="318"/>
        <v>0.39506172839506176</v>
      </c>
      <c r="EM40" s="161">
        <f t="shared" si="319"/>
        <v>0.6913580246913581</v>
      </c>
      <c r="EN40" s="26">
        <f t="shared" si="320"/>
        <v>581.04098765432104</v>
      </c>
      <c r="EP40" s="159">
        <v>12</v>
      </c>
      <c r="EQ40" s="160">
        <f t="shared" si="321"/>
        <v>-26.313333333333333</v>
      </c>
      <c r="ER40" s="161">
        <f t="shared" si="322"/>
        <v>-8.6419753086419762E-2</v>
      </c>
      <c r="ES40" s="161">
        <f t="shared" si="323"/>
        <v>0.39506172839506171</v>
      </c>
      <c r="ET40" s="161">
        <f t="shared" si="324"/>
        <v>0.6913580246913581</v>
      </c>
      <c r="EU40" s="26">
        <f t="shared" si="325"/>
        <v>686.69234567901242</v>
      </c>
      <c r="EW40" s="159">
        <v>12</v>
      </c>
      <c r="EX40" s="160">
        <f t="shared" si="326"/>
        <v>-10.121111111111112</v>
      </c>
      <c r="EY40" s="161">
        <f t="shared" si="327"/>
        <v>-8.6419753086419762E-2</v>
      </c>
      <c r="EZ40" s="161">
        <f t="shared" si="328"/>
        <v>0.39506172839506182</v>
      </c>
      <c r="FA40" s="161">
        <f t="shared" si="329"/>
        <v>0.6913580246913581</v>
      </c>
      <c r="FB40" s="26">
        <f t="shared" si="330"/>
        <v>-639.7195061728396</v>
      </c>
      <c r="FD40" s="159">
        <v>12</v>
      </c>
      <c r="FE40" s="160">
        <f t="shared" si="331"/>
        <v>-6.072222222222222</v>
      </c>
      <c r="FF40" s="161">
        <f t="shared" si="332"/>
        <v>-8.6419753086419748E-2</v>
      </c>
      <c r="FG40" s="161">
        <f t="shared" si="333"/>
        <v>0.39506172839506165</v>
      </c>
      <c r="FH40" s="161">
        <f t="shared" si="334"/>
        <v>0.69135802469135799</v>
      </c>
      <c r="FI40" s="26">
        <f t="shared" si="335"/>
        <v>-745.35802469135797</v>
      </c>
      <c r="FK40" s="159">
        <v>12</v>
      </c>
      <c r="FL40" s="160">
        <f t="shared" si="336"/>
        <v>-2.0244444444444443</v>
      </c>
      <c r="FM40" s="161">
        <f t="shared" si="337"/>
        <v>-8.6419753086419748E-2</v>
      </c>
      <c r="FN40" s="161">
        <f t="shared" si="338"/>
        <v>0.39506172839506171</v>
      </c>
      <c r="FO40" s="161">
        <f t="shared" si="339"/>
        <v>0.69135802469135799</v>
      </c>
      <c r="FP40" s="26">
        <f t="shared" si="340"/>
        <v>-851.01432098765429</v>
      </c>
      <c r="FR40" s="159">
        <v>12</v>
      </c>
      <c r="FS40" s="160">
        <f t="shared" si="530"/>
        <v>-14.168888888888889</v>
      </c>
      <c r="FT40" s="161">
        <f t="shared" si="341"/>
        <v>-8.6419753086419762E-2</v>
      </c>
      <c r="FU40" s="161">
        <f t="shared" si="342"/>
        <v>0.39506172839506171</v>
      </c>
      <c r="FV40" s="161">
        <f t="shared" si="343"/>
        <v>0.6913580246913581</v>
      </c>
      <c r="FW40" s="26">
        <f t="shared" si="344"/>
        <v>-534.06518518518521</v>
      </c>
      <c r="FY40" s="159">
        <v>12</v>
      </c>
      <c r="FZ40" s="160">
        <f t="shared" si="531"/>
        <v>-18.216666666666665</v>
      </c>
      <c r="GA40" s="161">
        <f t="shared" si="532"/>
        <v>-8.6419753086419734E-2</v>
      </c>
      <c r="GB40" s="161">
        <f t="shared" si="533"/>
        <v>0.39506172839506171</v>
      </c>
      <c r="GC40" s="161">
        <f t="shared" si="534"/>
        <v>0.69135802469135788</v>
      </c>
      <c r="GD40" s="26">
        <f t="shared" si="535"/>
        <v>-428.44444444444434</v>
      </c>
      <c r="GF40" s="159">
        <v>12</v>
      </c>
      <c r="GG40" s="160">
        <f t="shared" si="536"/>
        <v>-22.265555555555554</v>
      </c>
      <c r="GH40" s="161">
        <f t="shared" si="345"/>
        <v>-8.6419753086419762E-2</v>
      </c>
      <c r="GI40" s="161">
        <f t="shared" si="346"/>
        <v>0.39506172839506176</v>
      </c>
      <c r="GJ40" s="161">
        <f t="shared" si="347"/>
        <v>0.6913580246913581</v>
      </c>
      <c r="GK40" s="26">
        <f t="shared" si="348"/>
        <v>-322.79506172839513</v>
      </c>
      <c r="GM40" s="159">
        <v>12</v>
      </c>
      <c r="GN40" s="160">
        <f t="shared" si="537"/>
        <v>-26.313333333333333</v>
      </c>
      <c r="GO40" s="161">
        <f t="shared" si="349"/>
        <v>-8.6419753086419762E-2</v>
      </c>
      <c r="GP40" s="161">
        <f t="shared" si="350"/>
        <v>0.39506172839506171</v>
      </c>
      <c r="GQ40" s="161">
        <f t="shared" si="351"/>
        <v>0.6913580246913581</v>
      </c>
      <c r="GR40" s="26">
        <f t="shared" si="352"/>
        <v>-217.16543209876542</v>
      </c>
      <c r="GT40" s="159">
        <v>12</v>
      </c>
      <c r="GU40" s="160">
        <f t="shared" si="538"/>
        <v>18.216666666666665</v>
      </c>
      <c r="GV40" s="161">
        <f t="shared" si="353"/>
        <v>-8.6419753086419734E-2</v>
      </c>
      <c r="GW40" s="161">
        <f t="shared" si="354"/>
        <v>0.39506172839506171</v>
      </c>
      <c r="GX40" s="161">
        <f t="shared" si="355"/>
        <v>0.69135802469135788</v>
      </c>
      <c r="GY40" s="26">
        <f t="shared" si="356"/>
        <v>-475.37777777777768</v>
      </c>
      <c r="HA40" s="159">
        <v>12</v>
      </c>
      <c r="HB40" s="160">
        <f t="shared" si="539"/>
        <v>22.265555555555554</v>
      </c>
      <c r="HC40" s="161">
        <f t="shared" si="357"/>
        <v>-8.6419753086419762E-2</v>
      </c>
      <c r="HD40" s="161">
        <f t="shared" si="358"/>
        <v>0.39506172839506176</v>
      </c>
      <c r="HE40" s="161">
        <f t="shared" si="359"/>
        <v>0.6913580246913581</v>
      </c>
      <c r="HF40" s="26">
        <f t="shared" si="360"/>
        <v>-581.02024691358031</v>
      </c>
      <c r="HH40" s="159">
        <v>12</v>
      </c>
      <c r="HI40" s="160">
        <f t="shared" si="361"/>
        <v>26.313333333333333</v>
      </c>
      <c r="HJ40" s="161">
        <f t="shared" si="362"/>
        <v>-8.6419753086419762E-2</v>
      </c>
      <c r="HK40" s="161">
        <f t="shared" si="363"/>
        <v>0.39506172839506171</v>
      </c>
      <c r="HL40" s="161">
        <f t="shared" si="364"/>
        <v>0.6913580246913581</v>
      </c>
      <c r="HM40" s="26">
        <f t="shared" si="365"/>
        <v>-686.69234567901242</v>
      </c>
      <c r="HO40" s="159">
        <v>12</v>
      </c>
      <c r="HP40" s="160">
        <f t="shared" si="540"/>
        <v>14.168888888888889</v>
      </c>
      <c r="HQ40" s="161">
        <f t="shared" si="366"/>
        <v>-8.6419753086419762E-2</v>
      </c>
      <c r="HR40" s="161">
        <f t="shared" si="367"/>
        <v>0.39506172839506171</v>
      </c>
      <c r="HS40" s="161">
        <f t="shared" si="368"/>
        <v>0.6913580246913581</v>
      </c>
      <c r="HT40" s="26">
        <f t="shared" si="369"/>
        <v>-369.74320987654323</v>
      </c>
      <c r="HV40" s="159">
        <v>12</v>
      </c>
      <c r="HW40" s="160">
        <f t="shared" si="541"/>
        <v>10.121111111111112</v>
      </c>
      <c r="HX40" s="161">
        <f t="shared" si="370"/>
        <v>-8.6419753086419762E-2</v>
      </c>
      <c r="HY40" s="161">
        <f t="shared" si="371"/>
        <v>0.39506172839506182</v>
      </c>
      <c r="HZ40" s="161">
        <f t="shared" si="372"/>
        <v>0.6913580246913581</v>
      </c>
      <c r="IA40" s="26">
        <f t="shared" si="373"/>
        <v>-264.10666666666668</v>
      </c>
      <c r="IC40" s="159">
        <v>12</v>
      </c>
      <c r="ID40" s="160">
        <f t="shared" si="374"/>
        <v>6.072222222222222</v>
      </c>
      <c r="IE40" s="161">
        <f t="shared" si="375"/>
        <v>-8.6419753086419748E-2</v>
      </c>
      <c r="IF40" s="161">
        <f t="shared" si="376"/>
        <v>0.39506172839506165</v>
      </c>
      <c r="IG40" s="161">
        <f t="shared" si="377"/>
        <v>0.69135802469135799</v>
      </c>
      <c r="IH40" s="26">
        <f t="shared" si="378"/>
        <v>-158.45728395061727</v>
      </c>
      <c r="IJ40" s="159">
        <v>12</v>
      </c>
      <c r="IK40" s="160">
        <f t="shared" si="379"/>
        <v>2.0244444444444443</v>
      </c>
      <c r="IL40" s="161">
        <f t="shared" si="380"/>
        <v>-8.6419753086419748E-2</v>
      </c>
      <c r="IM40" s="161">
        <f t="shared" si="381"/>
        <v>0.39506172839506171</v>
      </c>
      <c r="IN40" s="161">
        <f t="shared" si="382"/>
        <v>0.69135802469135799</v>
      </c>
      <c r="IO40" s="26">
        <f t="shared" si="383"/>
        <v>-52.835555555555544</v>
      </c>
      <c r="IQ40" s="159">
        <v>12</v>
      </c>
      <c r="IR40" s="160">
        <f t="shared" si="384"/>
        <v>22.06</v>
      </c>
      <c r="IS40" s="161">
        <f t="shared" si="385"/>
        <v>-8.6419753086419762E-2</v>
      </c>
      <c r="IT40" s="161">
        <f t="shared" si="386"/>
        <v>0.39506172839506176</v>
      </c>
      <c r="IU40" s="161">
        <f t="shared" si="387"/>
        <v>0.6913580246913581</v>
      </c>
      <c r="IV40" s="26">
        <f t="shared" si="388"/>
        <v>573.28197530864213</v>
      </c>
      <c r="IX40" s="159">
        <v>12</v>
      </c>
      <c r="IY40" s="160">
        <f t="shared" si="389"/>
        <v>26.108888888888888</v>
      </c>
      <c r="IZ40" s="161">
        <f t="shared" si="390"/>
        <v>-8.6419753086419762E-2</v>
      </c>
      <c r="JA40" s="161">
        <f t="shared" si="391"/>
        <v>0.39506172839506171</v>
      </c>
      <c r="JB40" s="161">
        <f t="shared" si="392"/>
        <v>0.6913580246913581</v>
      </c>
      <c r="JC40" s="26">
        <f t="shared" si="393"/>
        <v>467.64049382716053</v>
      </c>
      <c r="JE40" s="159">
        <v>12</v>
      </c>
      <c r="JF40" s="160">
        <f t="shared" si="542"/>
        <v>30.15666666666667</v>
      </c>
      <c r="JG40" s="161">
        <f t="shared" si="394"/>
        <v>-8.6419753086419762E-2</v>
      </c>
      <c r="JH40" s="161">
        <f t="shared" si="395"/>
        <v>0.39506172839506176</v>
      </c>
      <c r="JI40" s="161">
        <f t="shared" si="396"/>
        <v>0.6913580246913581</v>
      </c>
      <c r="JJ40" s="26">
        <f t="shared" si="397"/>
        <v>362.02864197530863</v>
      </c>
      <c r="JL40" s="159">
        <v>12</v>
      </c>
      <c r="JM40" s="160">
        <f t="shared" si="398"/>
        <v>18.011111111111109</v>
      </c>
      <c r="JN40" s="161">
        <f t="shared" si="399"/>
        <v>-8.6419753086419748E-2</v>
      </c>
      <c r="JO40" s="161">
        <f t="shared" si="400"/>
        <v>0.39506172839506171</v>
      </c>
      <c r="JP40" s="161">
        <f t="shared" si="401"/>
        <v>0.69135802469135799</v>
      </c>
      <c r="JQ40" s="26">
        <f t="shared" si="402"/>
        <v>678.9293827160493</v>
      </c>
      <c r="JS40" s="159">
        <v>12</v>
      </c>
      <c r="JT40" s="160">
        <f t="shared" si="403"/>
        <v>13.964444444444446</v>
      </c>
      <c r="JU40" s="161">
        <f t="shared" si="404"/>
        <v>-8.6419753086419748E-2</v>
      </c>
      <c r="JV40" s="161">
        <f t="shared" si="405"/>
        <v>0.39506172839506176</v>
      </c>
      <c r="JW40" s="161">
        <f t="shared" si="406"/>
        <v>0.69135802469135799</v>
      </c>
      <c r="JX40" s="26">
        <f t="shared" si="407"/>
        <v>784.58765432098767</v>
      </c>
      <c r="JZ40" s="159">
        <v>12</v>
      </c>
      <c r="KA40" s="160">
        <f t="shared" si="543"/>
        <v>9.9144444444444453</v>
      </c>
      <c r="KB40" s="161">
        <f t="shared" si="408"/>
        <v>-8.6419753086419734E-2</v>
      </c>
      <c r="KC40" s="161">
        <f t="shared" si="409"/>
        <v>0.39506172839506176</v>
      </c>
      <c r="KD40" s="161">
        <f t="shared" si="410"/>
        <v>0.69135802469135788</v>
      </c>
      <c r="KE40" s="26">
        <f t="shared" si="411"/>
        <v>890.19555555555553</v>
      </c>
      <c r="KG40" s="159">
        <v>12</v>
      </c>
      <c r="KH40" s="160">
        <f t="shared" si="412"/>
        <v>5.8677777777777784</v>
      </c>
      <c r="KI40" s="161">
        <f t="shared" si="413"/>
        <v>-8.6419753086419748E-2</v>
      </c>
      <c r="KJ40" s="161">
        <f t="shared" si="414"/>
        <v>0.39506172839506171</v>
      </c>
      <c r="KK40" s="161">
        <f t="shared" si="415"/>
        <v>0.69135802469135799</v>
      </c>
      <c r="KL40" s="26">
        <f t="shared" si="416"/>
        <v>995.89629629629621</v>
      </c>
      <c r="KN40" s="159">
        <v>12</v>
      </c>
      <c r="KO40" s="160">
        <f t="shared" si="544"/>
        <v>-13.964444444444446</v>
      </c>
      <c r="KP40" s="161">
        <f t="shared" si="417"/>
        <v>-8.6419753086419748E-2</v>
      </c>
      <c r="KQ40" s="161">
        <f t="shared" si="418"/>
        <v>0.39506172839506176</v>
      </c>
      <c r="KR40" s="161">
        <f t="shared" si="419"/>
        <v>0.69135802469135799</v>
      </c>
      <c r="KS40" s="26">
        <f t="shared" si="420"/>
        <v>364.36938271604936</v>
      </c>
      <c r="KU40" s="159">
        <v>12</v>
      </c>
      <c r="KV40" s="160">
        <f t="shared" si="545"/>
        <v>-9.9144444444444453</v>
      </c>
      <c r="KW40" s="161">
        <f t="shared" si="421"/>
        <v>-8.6419753086419734E-2</v>
      </c>
      <c r="KX40" s="161">
        <f t="shared" si="422"/>
        <v>0.39506172839506176</v>
      </c>
      <c r="KY40" s="161">
        <f t="shared" si="423"/>
        <v>0.69135802469135788</v>
      </c>
      <c r="KZ40" s="26">
        <f t="shared" si="424"/>
        <v>258.72790123456787</v>
      </c>
      <c r="LB40" s="159">
        <v>12</v>
      </c>
      <c r="LC40" s="160">
        <f t="shared" si="425"/>
        <v>-5.8666666666666663</v>
      </c>
      <c r="LD40" s="161">
        <f t="shared" si="426"/>
        <v>-8.6419753086419748E-2</v>
      </c>
      <c r="LE40" s="161">
        <f t="shared" si="427"/>
        <v>0.39506172839506171</v>
      </c>
      <c r="LF40" s="161">
        <f t="shared" si="428"/>
        <v>0.69135802469135799</v>
      </c>
      <c r="LG40" s="26">
        <f t="shared" si="429"/>
        <v>153.1279012345679</v>
      </c>
      <c r="LI40" s="159">
        <v>12</v>
      </c>
      <c r="LJ40" s="160">
        <f t="shared" si="430"/>
        <v>-18.011111111111109</v>
      </c>
      <c r="LK40" s="161">
        <f t="shared" si="431"/>
        <v>-8.6419753086419748E-2</v>
      </c>
      <c r="LL40" s="161">
        <f t="shared" si="432"/>
        <v>0.39506172839506171</v>
      </c>
      <c r="LM40" s="161">
        <f t="shared" si="433"/>
        <v>0.69135802469135799</v>
      </c>
      <c r="LN40" s="26">
        <f t="shared" si="434"/>
        <v>470.04839506172834</v>
      </c>
      <c r="LP40" s="159">
        <v>12</v>
      </c>
      <c r="LQ40" s="160">
        <f t="shared" si="435"/>
        <v>-22.06</v>
      </c>
      <c r="LR40" s="161">
        <f t="shared" si="436"/>
        <v>-8.6419753086419762E-2</v>
      </c>
      <c r="LS40" s="161">
        <f t="shared" si="437"/>
        <v>0.39506172839506176</v>
      </c>
      <c r="LT40" s="161">
        <f t="shared" si="438"/>
        <v>0.6913580246913581</v>
      </c>
      <c r="LU40" s="26">
        <f t="shared" si="439"/>
        <v>575.6790123456791</v>
      </c>
      <c r="LW40" s="159">
        <v>12</v>
      </c>
      <c r="LX40" s="160">
        <f t="shared" si="440"/>
        <v>-26.108888888888888</v>
      </c>
      <c r="LY40" s="161">
        <f t="shared" si="441"/>
        <v>-8.6419753086419762E-2</v>
      </c>
      <c r="LZ40" s="161">
        <f t="shared" si="442"/>
        <v>0.39506172839506171</v>
      </c>
      <c r="MA40" s="161">
        <f t="shared" si="443"/>
        <v>0.6913580246913581</v>
      </c>
      <c r="MB40" s="26">
        <f t="shared" si="444"/>
        <v>681.28691358024707</v>
      </c>
      <c r="MD40" s="159">
        <v>12</v>
      </c>
      <c r="ME40" s="160">
        <f t="shared" si="445"/>
        <v>-30.15666666666667</v>
      </c>
      <c r="MF40" s="161">
        <f t="shared" si="446"/>
        <v>-8.6419753086419762E-2</v>
      </c>
      <c r="MG40" s="161">
        <f t="shared" si="447"/>
        <v>0.39506172839506176</v>
      </c>
      <c r="MH40" s="161">
        <f t="shared" si="448"/>
        <v>0.6913580246913581</v>
      </c>
      <c r="MI40" s="26">
        <f t="shared" si="449"/>
        <v>786.96790123456799</v>
      </c>
      <c r="MK40" s="159">
        <v>12</v>
      </c>
      <c r="ML40" s="160">
        <f t="shared" si="450"/>
        <v>-13.964444444444446</v>
      </c>
      <c r="MM40" s="161">
        <f t="shared" si="451"/>
        <v>-8.6419753086419748E-2</v>
      </c>
      <c r="MN40" s="161">
        <f t="shared" si="452"/>
        <v>0.39506172839506176</v>
      </c>
      <c r="MO40" s="161">
        <f t="shared" si="453"/>
        <v>0.69135802469135799</v>
      </c>
      <c r="MP40" s="26">
        <f t="shared" si="454"/>
        <v>-784.60345679012346</v>
      </c>
      <c r="MR40" s="159">
        <v>12</v>
      </c>
      <c r="MS40" s="160">
        <f t="shared" si="455"/>
        <v>-9.9144444444444453</v>
      </c>
      <c r="MT40" s="161">
        <f t="shared" si="456"/>
        <v>-8.6419753086419734E-2</v>
      </c>
      <c r="MU40" s="161">
        <f t="shared" si="457"/>
        <v>0.39506172839506176</v>
      </c>
      <c r="MV40" s="161">
        <f t="shared" si="458"/>
        <v>0.69135802469135788</v>
      </c>
      <c r="MW40" s="26">
        <f t="shared" si="459"/>
        <v>-890.23802469135796</v>
      </c>
      <c r="MY40" s="159">
        <v>12</v>
      </c>
      <c r="MZ40" s="160">
        <f t="shared" si="460"/>
        <v>-5.8666666666666663</v>
      </c>
      <c r="NA40" s="161">
        <f t="shared" si="546"/>
        <v>-8.6419753086419748E-2</v>
      </c>
      <c r="NB40" s="161">
        <f t="shared" si="547"/>
        <v>0.39506172839506171</v>
      </c>
      <c r="NC40" s="161">
        <f t="shared" si="548"/>
        <v>0.69135802469135799</v>
      </c>
      <c r="ND40" s="26">
        <f t="shared" si="549"/>
        <v>-995.83802469135799</v>
      </c>
      <c r="NF40" s="159">
        <v>12</v>
      </c>
      <c r="NG40" s="160">
        <f t="shared" si="461"/>
        <v>-18.011111111111109</v>
      </c>
      <c r="NH40" s="161">
        <f t="shared" si="462"/>
        <v>-8.6419753086419748E-2</v>
      </c>
      <c r="NI40" s="161">
        <f t="shared" si="463"/>
        <v>0.39506172839506171</v>
      </c>
      <c r="NJ40" s="161">
        <f t="shared" si="464"/>
        <v>0.69135802469135799</v>
      </c>
      <c r="NK40" s="26">
        <f t="shared" si="465"/>
        <v>-678.93728395061726</v>
      </c>
      <c r="NM40" s="159">
        <v>12</v>
      </c>
      <c r="NN40" s="160">
        <f t="shared" si="466"/>
        <v>-22.06</v>
      </c>
      <c r="NO40" s="161">
        <f t="shared" si="467"/>
        <v>-8.6419753086419762E-2</v>
      </c>
      <c r="NP40" s="161">
        <f t="shared" si="468"/>
        <v>0.39506172839506176</v>
      </c>
      <c r="NQ40" s="161">
        <f t="shared" si="469"/>
        <v>0.6913580246913581</v>
      </c>
      <c r="NR40" s="26">
        <f t="shared" si="470"/>
        <v>-573.27407407407418</v>
      </c>
      <c r="NT40" s="159">
        <v>12</v>
      </c>
      <c r="NU40" s="160">
        <f t="shared" si="471"/>
        <v>-26.108888888888888</v>
      </c>
      <c r="NV40" s="161">
        <f t="shared" si="472"/>
        <v>-8.6419753086419762E-2</v>
      </c>
      <c r="NW40" s="161">
        <f t="shared" si="473"/>
        <v>0.39506172839506171</v>
      </c>
      <c r="NX40" s="161">
        <f t="shared" si="474"/>
        <v>0.6913580246913581</v>
      </c>
      <c r="NY40" s="26">
        <f t="shared" si="475"/>
        <v>-467.65037037037035</v>
      </c>
      <c r="OA40" s="159">
        <v>12</v>
      </c>
      <c r="OB40" s="160">
        <f t="shared" si="476"/>
        <v>-30.15666666666667</v>
      </c>
      <c r="OC40" s="161">
        <f t="shared" si="477"/>
        <v>-8.6419753086419762E-2</v>
      </c>
      <c r="OD40" s="161">
        <f t="shared" si="478"/>
        <v>0.39506172839506176</v>
      </c>
      <c r="OE40" s="161">
        <f t="shared" si="479"/>
        <v>0.6913580246913581</v>
      </c>
      <c r="OF40" s="26">
        <f t="shared" si="480"/>
        <v>-362.01086419753085</v>
      </c>
      <c r="OH40" s="159">
        <v>12</v>
      </c>
      <c r="OI40" s="160">
        <f t="shared" si="481"/>
        <v>22.06</v>
      </c>
      <c r="OJ40" s="161">
        <f t="shared" si="482"/>
        <v>-8.6419753086419762E-2</v>
      </c>
      <c r="OK40" s="161">
        <f t="shared" si="483"/>
        <v>0.39506172839506176</v>
      </c>
      <c r="OL40" s="161">
        <f t="shared" si="484"/>
        <v>0.6913580246913581</v>
      </c>
      <c r="OM40" s="26">
        <f t="shared" si="485"/>
        <v>-575.68296296296296</v>
      </c>
      <c r="OO40" s="159">
        <v>12</v>
      </c>
      <c r="OP40" s="160">
        <f t="shared" si="486"/>
        <v>26.108888888888888</v>
      </c>
      <c r="OQ40" s="161">
        <f t="shared" si="487"/>
        <v>-8.6419753086419762E-2</v>
      </c>
      <c r="OR40" s="161">
        <f t="shared" si="488"/>
        <v>0.39506172839506171</v>
      </c>
      <c r="OS40" s="161">
        <f t="shared" si="489"/>
        <v>0.6913580246913581</v>
      </c>
      <c r="OT40" s="26">
        <f t="shared" si="490"/>
        <v>-681.31753086419758</v>
      </c>
      <c r="OV40" s="159">
        <v>12</v>
      </c>
      <c r="OW40" s="160">
        <f t="shared" si="491"/>
        <v>30.15666666666667</v>
      </c>
      <c r="OX40" s="161">
        <f t="shared" si="492"/>
        <v>-8.6419753086419762E-2</v>
      </c>
      <c r="OY40" s="161">
        <f t="shared" si="493"/>
        <v>0.39506172839506176</v>
      </c>
      <c r="OZ40" s="161">
        <f t="shared" si="494"/>
        <v>0.6913580246913581</v>
      </c>
      <c r="PA40" s="26">
        <f t="shared" si="495"/>
        <v>-786.92543209876544</v>
      </c>
      <c r="PC40" s="159">
        <v>12</v>
      </c>
      <c r="PD40" s="160">
        <f t="shared" si="550"/>
        <v>18.011111111111109</v>
      </c>
      <c r="PE40" s="161">
        <f t="shared" si="496"/>
        <v>-8.6419753086419748E-2</v>
      </c>
      <c r="PF40" s="161">
        <f t="shared" si="497"/>
        <v>0.39506172839506171</v>
      </c>
      <c r="PG40" s="161">
        <f t="shared" si="498"/>
        <v>0.69135802469135799</v>
      </c>
      <c r="PH40" s="26">
        <f t="shared" si="499"/>
        <v>-470.16296296296292</v>
      </c>
      <c r="PJ40" s="159">
        <v>12</v>
      </c>
      <c r="PK40" s="160">
        <f t="shared" si="551"/>
        <v>13.964444444444446</v>
      </c>
      <c r="PL40" s="161">
        <f t="shared" si="500"/>
        <v>-8.6419753086419748E-2</v>
      </c>
      <c r="PM40" s="161">
        <f t="shared" si="501"/>
        <v>0.39506172839506176</v>
      </c>
      <c r="PN40" s="161">
        <f t="shared" si="502"/>
        <v>0.69135802469135799</v>
      </c>
      <c r="PO40" s="26">
        <f t="shared" si="503"/>
        <v>-364.36148148148152</v>
      </c>
      <c r="PQ40" s="159">
        <v>12</v>
      </c>
      <c r="PR40" s="160">
        <f t="shared" si="504"/>
        <v>9.9144444444444453</v>
      </c>
      <c r="PS40" s="161">
        <f t="shared" si="505"/>
        <v>-8.6419753086419734E-2</v>
      </c>
      <c r="PT40" s="161">
        <f t="shared" si="506"/>
        <v>0.39506172839506176</v>
      </c>
      <c r="PU40" s="161">
        <f t="shared" si="507"/>
        <v>0.69135802469135788</v>
      </c>
      <c r="PV40" s="26">
        <f t="shared" si="508"/>
        <v>-258.7298765432098</v>
      </c>
      <c r="PX40" s="159">
        <v>12</v>
      </c>
      <c r="PY40" s="160">
        <f t="shared" si="509"/>
        <v>5.8677777777777784</v>
      </c>
      <c r="PZ40" s="161">
        <f t="shared" si="510"/>
        <v>-8.6419753086419748E-2</v>
      </c>
      <c r="QA40" s="161">
        <f t="shared" si="511"/>
        <v>0.39506172839506171</v>
      </c>
      <c r="QB40" s="161">
        <f t="shared" si="512"/>
        <v>0.69135802469135799</v>
      </c>
      <c r="QC40" s="26">
        <f t="shared" si="513"/>
        <v>-153.09432098765433</v>
      </c>
      <c r="QE40" s="159">
        <v>3</v>
      </c>
      <c r="QF40" s="162">
        <v>1</v>
      </c>
      <c r="QG40" s="309" t="s">
        <v>17</v>
      </c>
      <c r="QH40" s="12">
        <v>180</v>
      </c>
      <c r="QI40" s="161">
        <f>(($F$16-$Z$7)*($F$16-$AD$7))/(($V$7-$Z$7)*($V$7-$AD$7))</f>
        <v>0</v>
      </c>
      <c r="QJ40" s="161">
        <f>(($F$16-$V$7)*($F$16-$AD$7))/(($Z$7-$V$7)*($Z$7-$AD$7))</f>
        <v>0</v>
      </c>
      <c r="QK40" s="161">
        <f>(($F$16-$V$7)*($F$16-$Z$7))/(($AD$7-$V$7)*($AD$7-$Z$7))</f>
        <v>1</v>
      </c>
      <c r="QL40" s="92">
        <f>QI40*$X$7+QJ40*$AB$7+QK40*$AF$7</f>
        <v>162.80000000000001</v>
      </c>
      <c r="QM40" s="16">
        <f>$V$7</f>
        <v>562.66999999999996</v>
      </c>
      <c r="QN40" s="16">
        <f>$AF$7</f>
        <v>162.80000000000001</v>
      </c>
      <c r="QO40" s="167">
        <f t="shared" si="552"/>
        <v>0</v>
      </c>
      <c r="QP40" s="34"/>
      <c r="QQ40" s="159">
        <v>3</v>
      </c>
      <c r="QR40" s="162">
        <v>1</v>
      </c>
      <c r="QS40" s="309" t="s">
        <v>17</v>
      </c>
      <c r="QT40" s="12">
        <v>180</v>
      </c>
      <c r="QU40" s="161">
        <f>(($F$16-$AT$7)*($F$16-$AX$7))/(($AP$7-$AT$7)*($AP$7-$AX$7))</f>
        <v>0</v>
      </c>
      <c r="QV40" s="161">
        <f>(($F$16-$AP$7)*($F$16-$AX$7))/(($AT$7-$AP$7)*($AT$7-$AX$7))</f>
        <v>0</v>
      </c>
      <c r="QW40" s="161">
        <f>(($F$16-$AP$7)*($F$16-$AT$7))/(($AX$7-$AP$7)*($AX$7-$AT$7))</f>
        <v>1</v>
      </c>
      <c r="QX40" s="92">
        <f>QU40*$AR$7+QV40*$AV$7+QW40*$AZ$7</f>
        <v>59.41</v>
      </c>
      <c r="QY40" s="16">
        <f>$AP$7</f>
        <v>236.82</v>
      </c>
      <c r="QZ40" s="16">
        <f>$AZ$7</f>
        <v>59.41</v>
      </c>
      <c r="RA40" s="167">
        <f t="shared" si="553"/>
        <v>0</v>
      </c>
    </row>
    <row r="41" spans="2:469" ht="15" customHeight="1">
      <c r="B41" s="322"/>
      <c r="C41" s="313"/>
      <c r="D41" s="313"/>
      <c r="E41" s="180" t="s">
        <v>323</v>
      </c>
      <c r="F41" s="169"/>
      <c r="G41" s="175" t="s">
        <v>72</v>
      </c>
      <c r="H41" s="176">
        <v>11</v>
      </c>
      <c r="I41" s="177" t="str">
        <f>I40</f>
        <v>-</v>
      </c>
      <c r="J41" s="178" t="s">
        <v>318</v>
      </c>
      <c r="K41" s="179" t="str">
        <f>IF(ISBLANK(F41),"-",(IF((IF(I40=1,((IF(F42=30,$RA$256,IF(F42=60,$RA$260,IF(F42=90,$RA$264,IF(F42=-30,$RA$268,IF(F42=-60,$RA$272,IF(F42=-90,$RA$276,IF(F42=0,$RA$280,(IF(AND(F42&gt;60,F42&lt;90),MAX($RA$260,$RA$264),IF(AND(F42&gt;30,F42&lt;60),MAX($RA$256,$RA$260),IF(AND(F42&gt;0,F42&lt;30),MAX($RA$280,$RA$256),IF(AND(F42&gt;-30,F42&lt;0),MAX($RA$268,$RA$280),IF(AND(F42&gt;-60,F42&lt;-30),MAX($RA$272,$RA$268),IF(AND(F42&gt;-90,F42&lt;-60),MAX($RA$276,$RA$272),"-")))))))))))))))),IF(I40=2,((IF(F42=30,$RA$257,IF(F42=60,$RA$261,IF(F42=90,$RA$265,IF(F42=-30,$RA$269,IF(F42=-60,$RA$273,IF(F42=-90,$RA$277,IF(F42=0,$RA$281,(IF(AND(F42&gt;60,F42&lt;90),MAX($RA$261,$RA$265),IF(AND(F42&gt;30,F42&lt;60),MAX($RA$257,$RA$261),IF(AND(F42&gt;0,F42&lt;30),MAX($RA$281,$RA$257),IF(AND(F42&gt;-30,F42&lt;0),MAX($RA$269,$RA$281),IF(AND(F42&gt;-60,F42&lt;-30),MAX($RA$273,$RA$269),IF(AND(F42&gt;-90,F42&lt;-60),MAX($RA$277,$RA$273),"-")))))))))))))))),IF(I40=3,((IF(F42=30,$RA$258,IF(F42=60,$RA$262,IF(F42=90,$RA$266,IF(F42=-30,$RA$270,IF(F42=-60,$RA$274,IF(F42=-90,$RA$278,IF(F42=0,$RA$282,(IF(AND(F42&gt;60,F42&lt;90),MAX($RA$262,$RA$266),IF(AND(F42&gt;30,F42&lt;60),MAX($RA$258,$RA$262),IF(AND(F42&gt;0,F42&lt;30),MAX($RA$282,$RA$258),IF(AND(F42&gt;-30,F42&lt;0),MAX($RA$270,$RA$282),IF(AND(F42&gt;-60,F42&lt;-30),MAX($RA$274,$RA$270),IF(AND(F42&gt;-90,F42&lt;-60),MAX($RA$278,$RA$274),"-")))))))))))))))),IF(I40=4,((IF(F42=30,$RA$259,IF(F42=60,$RA$263,IF(F42=90,$RA$267,IF(F42=-30,$RA$271,IF(F42=-60,$RA$275,IF(F42=-90,$RA$279,IF(F42=0,$RA$283,(IF(AND(F42&gt;60,F42&lt;90),MAX($RA$263,$RA$267),IF(AND(F42&gt;30,F42&lt;60),MAX($RA$259,$RA$263),IF(AND(F42&gt;0,F42&lt;30),MAX($RA$283,$RA$259),IF(AND(F42&gt;-30,F42&lt;0),MAX($RA$271,$RA$283),IF(AND(F42&gt;-60,F42&lt;-30),MAX($RA$275,$RA$271),IF(AND(F42&gt;-90,F42&lt;-60),MAX($RA$279,$RA$275),"-")))))))))))))))),"-")))))&lt;=1,"aprovado","reprovado")))</f>
        <v>-</v>
      </c>
      <c r="L41" s="179" t="str">
        <f>IF(ISBLANK(F41),"-",(IF((IF(I40=1,((IF(F42=30,$QO$256,IF(F42=60,$QO$260,IF(F42=90,$QO$264,IF(F42=-30,$QO$268,IF(F42=-60,$QO$272,IF(F42=-90,$QO$276,IF(F42=0,$QO$280,(IF(AND(F42&gt;60,F42&lt;90),MAX($QO$260,$QO$264),IF(AND(F42&gt;30,F42&lt;60),MAX($QO$256,$QO$260),IF(AND(F42&gt;0,F42&lt;30),MAX($QO$280,$QO$256),IF(AND(F42&gt;-30,F42&lt;0),MAX($QO$268,$QO$280),IF(AND(F42&gt;-60,F42&lt;-30),MAX($QO$272,$QO$268),IF(AND(F42&gt;-90,F42&lt;-60),MAX($QO$276,$QO$272),"-")))))))))))))))),IF(I40=2,((IF(F42=30,$QO$257,IF(F42=60,$QO$261,IF(F42=90,$QO$265,IF(F42=-30,$QO$269,IF(F42=-60,$QO$273,IF(F42=-90,$QO$277,IF(F42=0,$QO$281,(IF(AND(F42&gt;60,F42&lt;90),MAX($QO$261,$QO$265),IF(AND(F42&gt;30,F42&lt;60),MAX($QO$257,$QO$261),IF(AND(F42&gt;0,F42&lt;30),MAX($QO$281,$QO$257),IF(AND(F42&gt;-30,F42&lt;0),MAX($QO$269,$QO$281),IF(AND(F42&gt;-60,F42&lt;-30),MAX($QO$273,$QO$269),IF(AND(F42&gt;-90,F42&lt;-60),MAX($QO$277,$QO$273),"-")))))))))))))))),IF(I40=3,((IF(F42=30,$QO$258,IF(F42=60,$QO$262,IF(F42=90,$QO$266,IF(F42=-30,$QO$270,IF(F42=-60,$QO$274,IF(F42=-90,$QO$278,IF(F42=0,$QO$282,(IF(AND(F42&gt;60,F42&lt;90),MAX($QO$262,$QO$266),IF(AND(F42&gt;30,F42&lt;60),MAX($QO$258,$QO$262),IF(AND(F42&gt;0,F42&lt;30),MAX($QO$282,$QO$258),IF(AND(F42&gt;-30,F42&lt;0),MAX($QO$270,$QO$282),IF(AND(F42&gt;-60,F42&lt;-30),MAX($QO$274,$QO$270),IF(AND(F42&gt;-90,F42&lt;-60),MAX($QO$278,$QO$274),"-")))))))))))))))),IF(I40=4,((IF(F42=30,$QO$259,IF(F42=60,$QO$263,IF(F42=90,$QO$267,IF(F42=-30,$QO$271,IF(F42=-60,$QO$275,IF(F42=-90,$QO$279,IF(F42=0,$QO$283,(IF(AND(F42&gt;60,F42&lt;90),MAX($QO$263,$QO$267),IF(AND(F42&gt;30,F42&lt;60),MAX($QO$259,$QO$263),IF(AND(F42&gt;0,F42&lt;30),MAX($QO$283,$QO$259),IF(AND(F42&gt;-30,F42&lt;0),MAX($QO$271,$QO$283),IF(AND(F42&gt;-60,F42&lt;-30),MAX($QO$275,$QO$271),IF(AND(F42&gt;-90,F42&lt;-60),MAX($QO$279,$QO$275),"-")))))))))))))))),"-")))))&lt;=1,"aprovado","reprovado")))</f>
        <v>-</v>
      </c>
      <c r="M41" s="316"/>
      <c r="O41" s="159">
        <v>37</v>
      </c>
      <c r="P41" s="164" t="s">
        <v>139</v>
      </c>
      <c r="Q41" s="164" t="s">
        <v>319</v>
      </c>
      <c r="R41" s="12">
        <v>120</v>
      </c>
      <c r="S41" s="164" t="s">
        <v>299</v>
      </c>
      <c r="T41" s="192">
        <v>11000</v>
      </c>
      <c r="U41" s="8" t="s">
        <v>71</v>
      </c>
      <c r="V41" s="101">
        <f>Gooseneck!$M$83</f>
        <v>-277.2</v>
      </c>
      <c r="W41" s="111" t="s">
        <v>72</v>
      </c>
      <c r="X41" s="101">
        <v>0</v>
      </c>
      <c r="Y41" s="111" t="s">
        <v>72</v>
      </c>
      <c r="Z41" s="101">
        <f>Gooseneck!$M$86</f>
        <v>-138.6</v>
      </c>
      <c r="AA41" s="111" t="s">
        <v>72</v>
      </c>
      <c r="AB41" s="101">
        <f>Gooseneck!$O$86</f>
        <v>258.08</v>
      </c>
      <c r="AC41" s="111" t="s">
        <v>72</v>
      </c>
      <c r="AD41" s="101">
        <v>0</v>
      </c>
      <c r="AE41" s="111" t="s">
        <v>72</v>
      </c>
      <c r="AF41" s="101">
        <f>Gooseneck!$O$65</f>
        <v>361.26</v>
      </c>
      <c r="AG41" s="165" t="s">
        <v>72</v>
      </c>
      <c r="AH41" s="166"/>
      <c r="AI41" s="159">
        <v>37</v>
      </c>
      <c r="AJ41" s="164" t="s">
        <v>139</v>
      </c>
      <c r="AK41" s="164" t="s">
        <v>319</v>
      </c>
      <c r="AL41" s="12">
        <v>120</v>
      </c>
      <c r="AM41" s="164" t="s">
        <v>299</v>
      </c>
      <c r="AN41" s="192">
        <v>5500</v>
      </c>
      <c r="AO41" s="8" t="s">
        <v>71</v>
      </c>
      <c r="AP41" s="101">
        <f>'Conector@5500 psi'!$M$83</f>
        <v>-89.23</v>
      </c>
      <c r="AQ41" s="111" t="s">
        <v>72</v>
      </c>
      <c r="AR41" s="101">
        <v>0</v>
      </c>
      <c r="AS41" s="111" t="s">
        <v>72</v>
      </c>
      <c r="AT41" s="101">
        <f>'Conector@5500 psi'!$M$86</f>
        <v>-44.615000000000002</v>
      </c>
      <c r="AU41" s="111" t="s">
        <v>72</v>
      </c>
      <c r="AV41" s="101">
        <f>'Conector@5500 psi'!$O$86</f>
        <v>145.55000000000001</v>
      </c>
      <c r="AW41" s="111" t="s">
        <v>72</v>
      </c>
      <c r="AX41" s="101">
        <v>0</v>
      </c>
      <c r="AY41" s="111" t="s">
        <v>72</v>
      </c>
      <c r="AZ41" s="101">
        <f>'Conector@5500 psi'!$O$65</f>
        <v>291.06</v>
      </c>
      <c r="BA41" s="165" t="s">
        <v>72</v>
      </c>
      <c r="BB41" s="183"/>
      <c r="BC41" s="159">
        <v>13</v>
      </c>
      <c r="BD41" s="160">
        <f t="shared" si="514"/>
        <v>20.493749999999999</v>
      </c>
      <c r="BE41" s="161">
        <f t="shared" si="272"/>
        <v>-9.375E-2</v>
      </c>
      <c r="BF41" s="161">
        <f t="shared" si="273"/>
        <v>0.4375</v>
      </c>
      <c r="BG41" s="161">
        <f t="shared" si="274"/>
        <v>0.65624999999999989</v>
      </c>
      <c r="BH41" s="26">
        <f t="shared" si="275"/>
        <v>441.97124999999994</v>
      </c>
      <c r="BJ41" s="159">
        <v>13</v>
      </c>
      <c r="BK41" s="160">
        <f t="shared" si="515"/>
        <v>25.048749999999998</v>
      </c>
      <c r="BL41" s="161">
        <f t="shared" si="276"/>
        <v>-9.3750000000000014E-2</v>
      </c>
      <c r="BM41" s="161">
        <f t="shared" si="277"/>
        <v>0.43750000000000006</v>
      </c>
      <c r="BN41" s="161">
        <f t="shared" si="278"/>
        <v>0.65625000000000011</v>
      </c>
      <c r="BO41" s="26">
        <f t="shared" si="279"/>
        <v>337.97312500000004</v>
      </c>
      <c r="BQ41" s="159">
        <v>13</v>
      </c>
      <c r="BR41" s="160">
        <f t="shared" si="516"/>
        <v>29.602499999999999</v>
      </c>
      <c r="BS41" s="161">
        <f t="shared" si="280"/>
        <v>-9.375E-2</v>
      </c>
      <c r="BT41" s="161">
        <f t="shared" si="281"/>
        <v>0.43750000000000006</v>
      </c>
      <c r="BU41" s="161">
        <f t="shared" si="282"/>
        <v>0.65625</v>
      </c>
      <c r="BV41" s="26">
        <f t="shared" si="283"/>
        <v>233.96668750000001</v>
      </c>
      <c r="BX41" s="159">
        <v>13</v>
      </c>
      <c r="BY41" s="160">
        <f t="shared" si="517"/>
        <v>15.94</v>
      </c>
      <c r="BZ41" s="161">
        <f t="shared" si="284"/>
        <v>-9.3750000000000014E-2</v>
      </c>
      <c r="CA41" s="161">
        <f t="shared" si="285"/>
        <v>0.4375</v>
      </c>
      <c r="CB41" s="161">
        <f t="shared" si="286"/>
        <v>0.65625</v>
      </c>
      <c r="CC41" s="26">
        <f t="shared" si="287"/>
        <v>545.97375</v>
      </c>
      <c r="CE41" s="159">
        <v>13</v>
      </c>
      <c r="CF41" s="160">
        <f t="shared" si="518"/>
        <v>11.38625</v>
      </c>
      <c r="CG41" s="161">
        <f t="shared" si="288"/>
        <v>-9.375E-2</v>
      </c>
      <c r="CH41" s="161">
        <f t="shared" si="289"/>
        <v>0.4375</v>
      </c>
      <c r="CI41" s="161">
        <f t="shared" si="290"/>
        <v>0.65625</v>
      </c>
      <c r="CJ41" s="26">
        <f t="shared" si="291"/>
        <v>649.97187499999995</v>
      </c>
      <c r="CL41" s="159">
        <v>13</v>
      </c>
      <c r="CM41" s="160">
        <f t="shared" si="519"/>
        <v>6.8312499999999998</v>
      </c>
      <c r="CN41" s="161">
        <f t="shared" si="292"/>
        <v>-9.3749999999999986E-2</v>
      </c>
      <c r="CO41" s="161">
        <f t="shared" si="293"/>
        <v>0.43750000000000006</v>
      </c>
      <c r="CP41" s="161">
        <f t="shared" si="294"/>
        <v>0.65625</v>
      </c>
      <c r="CQ41" s="26">
        <f t="shared" si="295"/>
        <v>753.96125000000006</v>
      </c>
      <c r="CS41" s="159">
        <v>13</v>
      </c>
      <c r="CT41" s="160">
        <f t="shared" si="520"/>
        <v>2.2774999999999999</v>
      </c>
      <c r="CU41" s="161">
        <f t="shared" si="296"/>
        <v>-9.375E-2</v>
      </c>
      <c r="CV41" s="161">
        <f t="shared" si="297"/>
        <v>0.43749999999999994</v>
      </c>
      <c r="CW41" s="161">
        <f t="shared" si="298"/>
        <v>0.65625</v>
      </c>
      <c r="CX41" s="26">
        <f t="shared" si="299"/>
        <v>857.94624999999996</v>
      </c>
      <c r="CZ41" s="159">
        <v>13</v>
      </c>
      <c r="DA41" s="160">
        <f t="shared" si="521"/>
        <v>-11.38625</v>
      </c>
      <c r="DB41" s="161">
        <f t="shared" si="300"/>
        <v>-9.375E-2</v>
      </c>
      <c r="DC41" s="161">
        <f t="shared" si="301"/>
        <v>0.4375</v>
      </c>
      <c r="DD41" s="161">
        <f t="shared" si="302"/>
        <v>0.65625</v>
      </c>
      <c r="DE41" s="26">
        <f t="shared" si="303"/>
        <v>259.96250000000003</v>
      </c>
      <c r="DG41" s="159">
        <v>13</v>
      </c>
      <c r="DH41" s="160">
        <f t="shared" si="522"/>
        <v>-6.8312499999999998</v>
      </c>
      <c r="DI41" s="161">
        <f t="shared" si="523"/>
        <v>-9.3749999999999986E-2</v>
      </c>
      <c r="DJ41" s="161">
        <f t="shared" si="524"/>
        <v>0.43750000000000006</v>
      </c>
      <c r="DK41" s="161">
        <f t="shared" si="304"/>
        <v>0.65625</v>
      </c>
      <c r="DL41" s="26">
        <f t="shared" si="525"/>
        <v>155.96875</v>
      </c>
      <c r="DM41" s="34"/>
      <c r="DN41" s="159">
        <v>13</v>
      </c>
      <c r="DO41" s="160">
        <f t="shared" si="526"/>
        <v>-2.2774999999999999</v>
      </c>
      <c r="DP41" s="161">
        <f t="shared" si="305"/>
        <v>-9.375E-2</v>
      </c>
      <c r="DQ41" s="161">
        <f t="shared" si="306"/>
        <v>0.43749999999999994</v>
      </c>
      <c r="DR41" s="161">
        <f t="shared" si="307"/>
        <v>0.65625</v>
      </c>
      <c r="DS41" s="26">
        <f t="shared" si="308"/>
        <v>51.990312499999995</v>
      </c>
      <c r="DT41" s="34"/>
      <c r="DU41" s="159">
        <v>13</v>
      </c>
      <c r="DV41" s="160">
        <f t="shared" si="527"/>
        <v>-15.94</v>
      </c>
      <c r="DW41" s="161">
        <f t="shared" si="309"/>
        <v>-9.3750000000000014E-2</v>
      </c>
      <c r="DX41" s="161">
        <f t="shared" si="310"/>
        <v>0.4375</v>
      </c>
      <c r="DY41" s="161">
        <f t="shared" si="311"/>
        <v>0.65625</v>
      </c>
      <c r="DZ41" s="26">
        <f t="shared" si="312"/>
        <v>363.97812499999998</v>
      </c>
      <c r="EA41" s="34"/>
      <c r="EB41" s="159">
        <v>13</v>
      </c>
      <c r="EC41" s="160">
        <f t="shared" si="528"/>
        <v>-20.493749999999999</v>
      </c>
      <c r="ED41" s="161">
        <f t="shared" si="313"/>
        <v>-9.375E-2</v>
      </c>
      <c r="EE41" s="161">
        <f t="shared" si="314"/>
        <v>0.4375</v>
      </c>
      <c r="EF41" s="161">
        <f t="shared" si="315"/>
        <v>0.65624999999999989</v>
      </c>
      <c r="EG41" s="26">
        <f t="shared" si="316"/>
        <v>467.95875000000001</v>
      </c>
      <c r="EH41" s="34"/>
      <c r="EI41" s="159">
        <v>13</v>
      </c>
      <c r="EJ41" s="160">
        <f t="shared" si="529"/>
        <v>-25.048749999999998</v>
      </c>
      <c r="EK41" s="161">
        <f t="shared" si="317"/>
        <v>-9.3750000000000014E-2</v>
      </c>
      <c r="EL41" s="161">
        <f t="shared" si="318"/>
        <v>0.43750000000000006</v>
      </c>
      <c r="EM41" s="161">
        <f t="shared" si="319"/>
        <v>0.65625000000000011</v>
      </c>
      <c r="EN41" s="26">
        <f t="shared" si="320"/>
        <v>571.96125000000006</v>
      </c>
      <c r="EP41" s="159">
        <v>13</v>
      </c>
      <c r="EQ41" s="160">
        <f t="shared" si="321"/>
        <v>-29.602499999999999</v>
      </c>
      <c r="ER41" s="161">
        <f t="shared" si="322"/>
        <v>-9.375E-2</v>
      </c>
      <c r="ES41" s="161">
        <f t="shared" si="323"/>
        <v>0.43750000000000006</v>
      </c>
      <c r="ET41" s="161">
        <f t="shared" si="324"/>
        <v>0.65625</v>
      </c>
      <c r="EU41" s="26">
        <f t="shared" si="325"/>
        <v>675.96375</v>
      </c>
      <c r="EW41" s="159">
        <v>13</v>
      </c>
      <c r="EX41" s="160">
        <f t="shared" si="326"/>
        <v>-11.38625</v>
      </c>
      <c r="EY41" s="161">
        <f t="shared" si="327"/>
        <v>-9.375E-2</v>
      </c>
      <c r="EZ41" s="161">
        <f t="shared" si="328"/>
        <v>0.4375</v>
      </c>
      <c r="FA41" s="161">
        <f t="shared" si="329"/>
        <v>0.65625</v>
      </c>
      <c r="FB41" s="26">
        <f t="shared" si="330"/>
        <v>-649.94562499999995</v>
      </c>
      <c r="FD41" s="159">
        <v>13</v>
      </c>
      <c r="FE41" s="160">
        <f t="shared" si="331"/>
        <v>-6.8312499999999998</v>
      </c>
      <c r="FF41" s="161">
        <f t="shared" si="332"/>
        <v>-9.3749999999999986E-2</v>
      </c>
      <c r="FG41" s="161">
        <f t="shared" si="333"/>
        <v>0.43750000000000006</v>
      </c>
      <c r="FH41" s="161">
        <f t="shared" si="334"/>
        <v>0.65625</v>
      </c>
      <c r="FI41" s="26">
        <f t="shared" si="335"/>
        <v>-753.93281249999995</v>
      </c>
      <c r="FK41" s="159">
        <v>13</v>
      </c>
      <c r="FL41" s="160">
        <f t="shared" si="336"/>
        <v>-2.2774999999999999</v>
      </c>
      <c r="FM41" s="161">
        <f t="shared" si="337"/>
        <v>-9.375E-2</v>
      </c>
      <c r="FN41" s="161">
        <f t="shared" si="338"/>
        <v>0.43749999999999994</v>
      </c>
      <c r="FO41" s="161">
        <f t="shared" si="339"/>
        <v>0.65625</v>
      </c>
      <c r="FP41" s="26">
        <f t="shared" si="340"/>
        <v>-857.9375</v>
      </c>
      <c r="FR41" s="159">
        <v>13</v>
      </c>
      <c r="FS41" s="160">
        <f t="shared" si="530"/>
        <v>-15.94</v>
      </c>
      <c r="FT41" s="161">
        <f t="shared" si="341"/>
        <v>-9.3750000000000014E-2</v>
      </c>
      <c r="FU41" s="161">
        <f t="shared" si="342"/>
        <v>0.4375</v>
      </c>
      <c r="FV41" s="161">
        <f t="shared" si="343"/>
        <v>0.65625</v>
      </c>
      <c r="FW41" s="26">
        <f t="shared" si="344"/>
        <v>-545.94093750000002</v>
      </c>
      <c r="FY41" s="159">
        <v>13</v>
      </c>
      <c r="FZ41" s="160">
        <f t="shared" si="531"/>
        <v>-20.493749999999999</v>
      </c>
      <c r="GA41" s="161">
        <f t="shared" si="532"/>
        <v>-9.375E-2</v>
      </c>
      <c r="GB41" s="161">
        <f t="shared" si="533"/>
        <v>0.4375</v>
      </c>
      <c r="GC41" s="161">
        <f t="shared" si="534"/>
        <v>0.65624999999999989</v>
      </c>
      <c r="GD41" s="26">
        <f t="shared" si="535"/>
        <v>-441.97124999999994</v>
      </c>
      <c r="GF41" s="159">
        <v>13</v>
      </c>
      <c r="GG41" s="160">
        <f t="shared" si="536"/>
        <v>-25.048749999999998</v>
      </c>
      <c r="GH41" s="161">
        <f t="shared" si="345"/>
        <v>-9.3750000000000014E-2</v>
      </c>
      <c r="GI41" s="161">
        <f t="shared" si="346"/>
        <v>0.43750000000000006</v>
      </c>
      <c r="GJ41" s="161">
        <f t="shared" si="347"/>
        <v>0.65625000000000011</v>
      </c>
      <c r="GK41" s="26">
        <f t="shared" si="348"/>
        <v>-337.97312500000004</v>
      </c>
      <c r="GM41" s="159">
        <v>13</v>
      </c>
      <c r="GN41" s="160">
        <f t="shared" si="537"/>
        <v>-29.602499999999999</v>
      </c>
      <c r="GO41" s="161">
        <f t="shared" si="349"/>
        <v>-9.375E-2</v>
      </c>
      <c r="GP41" s="161">
        <f t="shared" si="350"/>
        <v>0.43750000000000006</v>
      </c>
      <c r="GQ41" s="161">
        <f t="shared" si="351"/>
        <v>0.65625</v>
      </c>
      <c r="GR41" s="26">
        <f t="shared" si="352"/>
        <v>-233.99250000000001</v>
      </c>
      <c r="GT41" s="159">
        <v>13</v>
      </c>
      <c r="GU41" s="160">
        <f t="shared" si="538"/>
        <v>20.493749999999999</v>
      </c>
      <c r="GV41" s="161">
        <f t="shared" si="353"/>
        <v>-9.375E-2</v>
      </c>
      <c r="GW41" s="161">
        <f t="shared" si="354"/>
        <v>0.4375</v>
      </c>
      <c r="GX41" s="161">
        <f t="shared" si="355"/>
        <v>0.65624999999999989</v>
      </c>
      <c r="GY41" s="26">
        <f t="shared" si="356"/>
        <v>-467.94999999999993</v>
      </c>
      <c r="HA41" s="159">
        <v>13</v>
      </c>
      <c r="HB41" s="160">
        <f t="shared" si="539"/>
        <v>25.048749999999998</v>
      </c>
      <c r="HC41" s="161">
        <f t="shared" si="357"/>
        <v>-9.3750000000000014E-2</v>
      </c>
      <c r="HD41" s="161">
        <f t="shared" si="358"/>
        <v>0.43750000000000006</v>
      </c>
      <c r="HE41" s="161">
        <f t="shared" si="359"/>
        <v>0.65625000000000011</v>
      </c>
      <c r="HF41" s="26">
        <f t="shared" si="360"/>
        <v>-571.94156250000003</v>
      </c>
      <c r="HH41" s="159">
        <v>13</v>
      </c>
      <c r="HI41" s="160">
        <f t="shared" si="361"/>
        <v>29.602499999999999</v>
      </c>
      <c r="HJ41" s="161">
        <f t="shared" si="362"/>
        <v>-9.375E-2</v>
      </c>
      <c r="HK41" s="161">
        <f t="shared" si="363"/>
        <v>0.43750000000000006</v>
      </c>
      <c r="HL41" s="161">
        <f t="shared" si="364"/>
        <v>0.65625</v>
      </c>
      <c r="HM41" s="26">
        <f t="shared" si="365"/>
        <v>-675.96375</v>
      </c>
      <c r="HO41" s="159">
        <v>13</v>
      </c>
      <c r="HP41" s="160">
        <f t="shared" si="540"/>
        <v>15.94</v>
      </c>
      <c r="HQ41" s="161">
        <f t="shared" si="366"/>
        <v>-9.3750000000000014E-2</v>
      </c>
      <c r="HR41" s="161">
        <f t="shared" si="367"/>
        <v>0.4375</v>
      </c>
      <c r="HS41" s="161">
        <f t="shared" si="368"/>
        <v>0.65625</v>
      </c>
      <c r="HT41" s="26">
        <f t="shared" si="369"/>
        <v>-363.96718749999997</v>
      </c>
      <c r="HV41" s="159">
        <v>13</v>
      </c>
      <c r="HW41" s="160">
        <f t="shared" si="541"/>
        <v>11.38625</v>
      </c>
      <c r="HX41" s="161">
        <f t="shared" si="370"/>
        <v>-9.375E-2</v>
      </c>
      <c r="HY41" s="161">
        <f t="shared" si="371"/>
        <v>0.4375</v>
      </c>
      <c r="HZ41" s="161">
        <f t="shared" si="372"/>
        <v>0.65625</v>
      </c>
      <c r="IA41" s="26">
        <f t="shared" si="373"/>
        <v>-259.98</v>
      </c>
      <c r="IC41" s="159">
        <v>13</v>
      </c>
      <c r="ID41" s="160">
        <f t="shared" si="374"/>
        <v>6.8312499999999998</v>
      </c>
      <c r="IE41" s="161">
        <f t="shared" si="375"/>
        <v>-9.3749999999999986E-2</v>
      </c>
      <c r="IF41" s="161">
        <f t="shared" si="376"/>
        <v>0.43750000000000006</v>
      </c>
      <c r="IG41" s="161">
        <f t="shared" si="377"/>
        <v>0.65625</v>
      </c>
      <c r="IH41" s="26">
        <f t="shared" si="378"/>
        <v>-155.981875</v>
      </c>
      <c r="IJ41" s="159">
        <v>13</v>
      </c>
      <c r="IK41" s="160">
        <f t="shared" si="379"/>
        <v>2.2774999999999999</v>
      </c>
      <c r="IL41" s="161">
        <f t="shared" si="380"/>
        <v>-9.375E-2</v>
      </c>
      <c r="IM41" s="161">
        <f t="shared" si="381"/>
        <v>0.43749999999999994</v>
      </c>
      <c r="IN41" s="161">
        <f t="shared" si="382"/>
        <v>0.65625</v>
      </c>
      <c r="IO41" s="26">
        <f t="shared" si="383"/>
        <v>-52.01</v>
      </c>
      <c r="IQ41" s="159">
        <v>13</v>
      </c>
      <c r="IR41" s="160">
        <f t="shared" si="384"/>
        <v>24.817499999999999</v>
      </c>
      <c r="IS41" s="161">
        <f t="shared" si="385"/>
        <v>-9.3750000000000014E-2</v>
      </c>
      <c r="IT41" s="161">
        <f t="shared" si="386"/>
        <v>0.43750000000000006</v>
      </c>
      <c r="IU41" s="161">
        <f t="shared" si="387"/>
        <v>0.65625000000000011</v>
      </c>
      <c r="IV41" s="26">
        <f t="shared" si="388"/>
        <v>590.03000000000009</v>
      </c>
      <c r="IX41" s="159">
        <v>13</v>
      </c>
      <c r="IY41" s="160">
        <f t="shared" si="389"/>
        <v>29.372499999999999</v>
      </c>
      <c r="IZ41" s="161">
        <f t="shared" si="390"/>
        <v>-9.375E-2</v>
      </c>
      <c r="JA41" s="161">
        <f t="shared" si="391"/>
        <v>0.4375</v>
      </c>
      <c r="JB41" s="161">
        <f t="shared" si="392"/>
        <v>0.65624999999999989</v>
      </c>
      <c r="JC41" s="26">
        <f t="shared" si="393"/>
        <v>486.04062499999998</v>
      </c>
      <c r="JE41" s="159">
        <v>13</v>
      </c>
      <c r="JF41" s="160">
        <f t="shared" si="542"/>
        <v>33.926250000000003</v>
      </c>
      <c r="JG41" s="161">
        <f t="shared" si="394"/>
        <v>-9.375E-2</v>
      </c>
      <c r="JH41" s="161">
        <f t="shared" si="395"/>
        <v>0.4375</v>
      </c>
      <c r="JI41" s="161">
        <f t="shared" si="396"/>
        <v>0.65625</v>
      </c>
      <c r="JJ41" s="26">
        <f t="shared" si="397"/>
        <v>382.07749999999999</v>
      </c>
      <c r="JL41" s="159">
        <v>13</v>
      </c>
      <c r="JM41" s="160">
        <f t="shared" si="398"/>
        <v>20.262499999999999</v>
      </c>
      <c r="JN41" s="161">
        <f t="shared" si="399"/>
        <v>-9.375E-2</v>
      </c>
      <c r="JO41" s="161">
        <f t="shared" si="400"/>
        <v>0.4375</v>
      </c>
      <c r="JP41" s="161">
        <f t="shared" si="401"/>
        <v>0.65625</v>
      </c>
      <c r="JQ41" s="26">
        <f t="shared" si="402"/>
        <v>694.02374999999995</v>
      </c>
      <c r="JS41" s="159">
        <v>13</v>
      </c>
      <c r="JT41" s="160">
        <f t="shared" si="403"/>
        <v>15.71</v>
      </c>
      <c r="JU41" s="161">
        <f t="shared" si="404"/>
        <v>-9.375E-2</v>
      </c>
      <c r="JV41" s="161">
        <f t="shared" si="405"/>
        <v>0.43749999999999994</v>
      </c>
      <c r="JW41" s="161">
        <f t="shared" si="406"/>
        <v>0.65625</v>
      </c>
      <c r="JX41" s="26">
        <f t="shared" si="407"/>
        <v>798.03281249999998</v>
      </c>
      <c r="JZ41" s="159">
        <v>13</v>
      </c>
      <c r="KA41" s="160">
        <f t="shared" si="543"/>
        <v>11.15375</v>
      </c>
      <c r="KB41" s="161">
        <f t="shared" si="408"/>
        <v>-9.3749999999999986E-2</v>
      </c>
      <c r="KC41" s="161">
        <f t="shared" si="409"/>
        <v>0.43749999999999994</v>
      </c>
      <c r="KD41" s="161">
        <f t="shared" si="410"/>
        <v>0.65624999999999989</v>
      </c>
      <c r="KE41" s="26">
        <f t="shared" si="411"/>
        <v>901.99156249999987</v>
      </c>
      <c r="KG41" s="159">
        <v>13</v>
      </c>
      <c r="KH41" s="160">
        <f t="shared" si="412"/>
        <v>6.6012500000000003</v>
      </c>
      <c r="KI41" s="161">
        <f t="shared" si="413"/>
        <v>-9.375E-2</v>
      </c>
      <c r="KJ41" s="161">
        <f t="shared" si="414"/>
        <v>0.43749999999999994</v>
      </c>
      <c r="KK41" s="161">
        <f t="shared" si="415"/>
        <v>0.65625</v>
      </c>
      <c r="KL41" s="26">
        <f t="shared" si="416"/>
        <v>1006.0421875</v>
      </c>
      <c r="KN41" s="159">
        <v>13</v>
      </c>
      <c r="KO41" s="160">
        <f t="shared" si="544"/>
        <v>-15.71</v>
      </c>
      <c r="KP41" s="161">
        <f t="shared" si="417"/>
        <v>-9.375E-2</v>
      </c>
      <c r="KQ41" s="161">
        <f t="shared" si="418"/>
        <v>0.43749999999999994</v>
      </c>
      <c r="KR41" s="161">
        <f t="shared" si="419"/>
        <v>0.65625</v>
      </c>
      <c r="KS41" s="26">
        <f t="shared" si="420"/>
        <v>358.67562499999997</v>
      </c>
      <c r="KU41" s="159">
        <v>13</v>
      </c>
      <c r="KV41" s="160">
        <f t="shared" si="545"/>
        <v>-11.15375</v>
      </c>
      <c r="KW41" s="161">
        <f t="shared" si="421"/>
        <v>-9.3749999999999986E-2</v>
      </c>
      <c r="KX41" s="161">
        <f t="shared" si="422"/>
        <v>0.43749999999999994</v>
      </c>
      <c r="KY41" s="161">
        <f t="shared" si="423"/>
        <v>0.65624999999999989</v>
      </c>
      <c r="KZ41" s="26">
        <f t="shared" si="424"/>
        <v>254.68624999999997</v>
      </c>
      <c r="LB41" s="159">
        <v>13</v>
      </c>
      <c r="LC41" s="160">
        <f t="shared" si="425"/>
        <v>-6.6</v>
      </c>
      <c r="LD41" s="161">
        <f t="shared" si="426"/>
        <v>-9.375E-2</v>
      </c>
      <c r="LE41" s="161">
        <f t="shared" si="427"/>
        <v>0.4375</v>
      </c>
      <c r="LF41" s="161">
        <f t="shared" si="428"/>
        <v>0.65624999999999989</v>
      </c>
      <c r="LG41" s="26">
        <f t="shared" si="429"/>
        <v>150.73624999999998</v>
      </c>
      <c r="LI41" s="159">
        <v>13</v>
      </c>
      <c r="LJ41" s="160">
        <f t="shared" si="430"/>
        <v>-20.262499999999999</v>
      </c>
      <c r="LK41" s="161">
        <f t="shared" si="431"/>
        <v>-9.375E-2</v>
      </c>
      <c r="LL41" s="161">
        <f t="shared" si="432"/>
        <v>0.4375</v>
      </c>
      <c r="LM41" s="161">
        <f t="shared" si="433"/>
        <v>0.65625</v>
      </c>
      <c r="LN41" s="26">
        <f t="shared" si="434"/>
        <v>462.70437499999997</v>
      </c>
      <c r="LP41" s="159">
        <v>13</v>
      </c>
      <c r="LQ41" s="160">
        <f t="shared" si="435"/>
        <v>-24.817499999999999</v>
      </c>
      <c r="LR41" s="161">
        <f t="shared" si="436"/>
        <v>-9.3750000000000014E-2</v>
      </c>
      <c r="LS41" s="161">
        <f t="shared" si="437"/>
        <v>0.43750000000000006</v>
      </c>
      <c r="LT41" s="161">
        <f t="shared" si="438"/>
        <v>0.65625000000000011</v>
      </c>
      <c r="LU41" s="26">
        <f t="shared" si="439"/>
        <v>566.68281250000007</v>
      </c>
      <c r="LW41" s="159">
        <v>13</v>
      </c>
      <c r="LX41" s="160">
        <f t="shared" si="440"/>
        <v>-29.372499999999999</v>
      </c>
      <c r="LY41" s="161">
        <f t="shared" si="441"/>
        <v>-9.375E-2</v>
      </c>
      <c r="LZ41" s="161">
        <f t="shared" si="442"/>
        <v>0.4375</v>
      </c>
      <c r="MA41" s="161">
        <f t="shared" si="443"/>
        <v>0.65624999999999989</v>
      </c>
      <c r="MB41" s="26">
        <f t="shared" si="444"/>
        <v>670.64156249999996</v>
      </c>
      <c r="MD41" s="159">
        <v>13</v>
      </c>
      <c r="ME41" s="160">
        <f t="shared" si="445"/>
        <v>-33.926250000000003</v>
      </c>
      <c r="MF41" s="161">
        <f t="shared" si="446"/>
        <v>-9.375E-2</v>
      </c>
      <c r="MG41" s="161">
        <f t="shared" si="447"/>
        <v>0.4375</v>
      </c>
      <c r="MH41" s="161">
        <f t="shared" si="448"/>
        <v>0.65625</v>
      </c>
      <c r="MI41" s="26">
        <f t="shared" si="449"/>
        <v>774.67031250000002</v>
      </c>
      <c r="MK41" s="159">
        <v>13</v>
      </c>
      <c r="ML41" s="160">
        <f t="shared" si="450"/>
        <v>-15.71</v>
      </c>
      <c r="MM41" s="161">
        <f t="shared" si="451"/>
        <v>-9.375E-2</v>
      </c>
      <c r="MN41" s="161">
        <f t="shared" si="452"/>
        <v>0.43749999999999994</v>
      </c>
      <c r="MO41" s="161">
        <f t="shared" si="453"/>
        <v>0.65625</v>
      </c>
      <c r="MP41" s="26">
        <f t="shared" si="454"/>
        <v>-798.05031250000002</v>
      </c>
      <c r="MR41" s="159">
        <v>13</v>
      </c>
      <c r="MS41" s="160">
        <f t="shared" si="455"/>
        <v>-11.15375</v>
      </c>
      <c r="MT41" s="161">
        <f t="shared" si="456"/>
        <v>-9.3749999999999986E-2</v>
      </c>
      <c r="MU41" s="161">
        <f t="shared" si="457"/>
        <v>0.43749999999999994</v>
      </c>
      <c r="MV41" s="161">
        <f t="shared" si="458"/>
        <v>0.65624999999999989</v>
      </c>
      <c r="MW41" s="26">
        <f t="shared" si="459"/>
        <v>-902.03312499999993</v>
      </c>
      <c r="MY41" s="159">
        <v>13</v>
      </c>
      <c r="MZ41" s="160">
        <f t="shared" si="460"/>
        <v>-6.6</v>
      </c>
      <c r="NA41" s="161">
        <f t="shared" si="546"/>
        <v>-9.375E-2</v>
      </c>
      <c r="NB41" s="161">
        <f t="shared" si="547"/>
        <v>0.4375</v>
      </c>
      <c r="NC41" s="161">
        <f t="shared" si="548"/>
        <v>0.65624999999999989</v>
      </c>
      <c r="ND41" s="26">
        <f t="shared" si="549"/>
        <v>-1005.9831249999999</v>
      </c>
      <c r="NF41" s="159">
        <v>13</v>
      </c>
      <c r="NG41" s="160">
        <f t="shared" si="461"/>
        <v>-20.262499999999999</v>
      </c>
      <c r="NH41" s="161">
        <f t="shared" si="462"/>
        <v>-9.375E-2</v>
      </c>
      <c r="NI41" s="161">
        <f t="shared" si="463"/>
        <v>0.4375</v>
      </c>
      <c r="NJ41" s="161">
        <f t="shared" si="464"/>
        <v>0.65625</v>
      </c>
      <c r="NK41" s="26">
        <f t="shared" si="465"/>
        <v>-694.03250000000003</v>
      </c>
      <c r="NM41" s="159">
        <v>13</v>
      </c>
      <c r="NN41" s="160">
        <f t="shared" si="466"/>
        <v>-24.817499999999999</v>
      </c>
      <c r="NO41" s="161">
        <f t="shared" si="467"/>
        <v>-9.3750000000000014E-2</v>
      </c>
      <c r="NP41" s="161">
        <f t="shared" si="468"/>
        <v>0.43750000000000006</v>
      </c>
      <c r="NQ41" s="161">
        <f t="shared" si="469"/>
        <v>0.65625000000000011</v>
      </c>
      <c r="NR41" s="26">
        <f t="shared" si="470"/>
        <v>-590.02125000000001</v>
      </c>
      <c r="NT41" s="159">
        <v>13</v>
      </c>
      <c r="NU41" s="160">
        <f t="shared" si="471"/>
        <v>-29.372499999999999</v>
      </c>
      <c r="NV41" s="161">
        <f t="shared" si="472"/>
        <v>-9.375E-2</v>
      </c>
      <c r="NW41" s="161">
        <f t="shared" si="473"/>
        <v>0.4375</v>
      </c>
      <c r="NX41" s="161">
        <f t="shared" si="474"/>
        <v>0.65624999999999989</v>
      </c>
      <c r="NY41" s="26">
        <f t="shared" si="475"/>
        <v>-486.04937499999994</v>
      </c>
      <c r="OA41" s="159">
        <v>13</v>
      </c>
      <c r="OB41" s="160">
        <f t="shared" si="476"/>
        <v>-33.926250000000003</v>
      </c>
      <c r="OC41" s="161">
        <f t="shared" si="477"/>
        <v>-9.375E-2</v>
      </c>
      <c r="OD41" s="161">
        <f t="shared" si="478"/>
        <v>0.4375</v>
      </c>
      <c r="OE41" s="161">
        <f t="shared" si="479"/>
        <v>0.65625</v>
      </c>
      <c r="OF41" s="26">
        <f t="shared" si="480"/>
        <v>-382.05999999999995</v>
      </c>
      <c r="OH41" s="159">
        <v>13</v>
      </c>
      <c r="OI41" s="160">
        <f t="shared" si="481"/>
        <v>24.817499999999999</v>
      </c>
      <c r="OJ41" s="161">
        <f t="shared" si="482"/>
        <v>-9.3750000000000014E-2</v>
      </c>
      <c r="OK41" s="161">
        <f t="shared" si="483"/>
        <v>0.43750000000000006</v>
      </c>
      <c r="OL41" s="161">
        <f t="shared" si="484"/>
        <v>0.65625000000000011</v>
      </c>
      <c r="OM41" s="26">
        <f t="shared" si="485"/>
        <v>-566.68718750000005</v>
      </c>
      <c r="OO41" s="159">
        <v>13</v>
      </c>
      <c r="OP41" s="160">
        <f t="shared" si="486"/>
        <v>29.372499999999999</v>
      </c>
      <c r="OQ41" s="161">
        <f t="shared" si="487"/>
        <v>-9.375E-2</v>
      </c>
      <c r="OR41" s="161">
        <f t="shared" si="488"/>
        <v>0.4375</v>
      </c>
      <c r="OS41" s="161">
        <f t="shared" si="489"/>
        <v>0.65624999999999989</v>
      </c>
      <c r="OT41" s="26">
        <f t="shared" si="490"/>
        <v>-670.67</v>
      </c>
      <c r="OV41" s="159">
        <v>13</v>
      </c>
      <c r="OW41" s="160">
        <f t="shared" si="491"/>
        <v>33.926250000000003</v>
      </c>
      <c r="OX41" s="161">
        <f t="shared" si="492"/>
        <v>-9.375E-2</v>
      </c>
      <c r="OY41" s="161">
        <f t="shared" si="493"/>
        <v>0.4375</v>
      </c>
      <c r="OZ41" s="161">
        <f t="shared" si="494"/>
        <v>0.65625</v>
      </c>
      <c r="PA41" s="26">
        <f t="shared" si="495"/>
        <v>-774.62874999999997</v>
      </c>
      <c r="PC41" s="159">
        <v>13</v>
      </c>
      <c r="PD41" s="160">
        <f t="shared" si="550"/>
        <v>20.262499999999999</v>
      </c>
      <c r="PE41" s="161">
        <f t="shared" si="496"/>
        <v>-9.375E-2</v>
      </c>
      <c r="PF41" s="161">
        <f t="shared" si="497"/>
        <v>0.4375</v>
      </c>
      <c r="PG41" s="161">
        <f t="shared" si="498"/>
        <v>0.65625</v>
      </c>
      <c r="PH41" s="26">
        <f t="shared" si="499"/>
        <v>-462.83124999999995</v>
      </c>
      <c r="PJ41" s="159">
        <v>13</v>
      </c>
      <c r="PK41" s="160">
        <f t="shared" si="551"/>
        <v>15.71</v>
      </c>
      <c r="PL41" s="161">
        <f t="shared" si="500"/>
        <v>-9.375E-2</v>
      </c>
      <c r="PM41" s="161">
        <f t="shared" si="501"/>
        <v>0.43749999999999994</v>
      </c>
      <c r="PN41" s="161">
        <f t="shared" si="502"/>
        <v>0.65625</v>
      </c>
      <c r="PO41" s="26">
        <f t="shared" si="503"/>
        <v>-358.666875</v>
      </c>
      <c r="PQ41" s="159">
        <v>13</v>
      </c>
      <c r="PR41" s="160">
        <f t="shared" si="504"/>
        <v>11.15375</v>
      </c>
      <c r="PS41" s="161">
        <f t="shared" si="505"/>
        <v>-9.3749999999999986E-2</v>
      </c>
      <c r="PT41" s="161">
        <f t="shared" si="506"/>
        <v>0.43749999999999994</v>
      </c>
      <c r="PU41" s="161">
        <f t="shared" si="507"/>
        <v>0.65624999999999989</v>
      </c>
      <c r="PV41" s="26">
        <f t="shared" si="508"/>
        <v>-254.68624999999994</v>
      </c>
      <c r="PX41" s="159">
        <v>13</v>
      </c>
      <c r="PY41" s="160">
        <f t="shared" si="509"/>
        <v>6.6012500000000003</v>
      </c>
      <c r="PZ41" s="161">
        <f t="shared" si="510"/>
        <v>-9.375E-2</v>
      </c>
      <c r="QA41" s="161">
        <f t="shared" si="511"/>
        <v>0.43749999999999994</v>
      </c>
      <c r="QB41" s="161">
        <f t="shared" si="512"/>
        <v>0.65625</v>
      </c>
      <c r="QC41" s="26">
        <f t="shared" si="513"/>
        <v>-150.70124999999999</v>
      </c>
      <c r="QE41" s="159">
        <v>3</v>
      </c>
      <c r="QF41" s="162">
        <v>2</v>
      </c>
      <c r="QG41" s="309"/>
      <c r="QH41" s="12">
        <v>180</v>
      </c>
      <c r="QI41" s="161">
        <f>(($F$16-$Z$14)*($F$16-$AD$14))/(($V$14-$Z$14)*($V$14-$AD$14))</f>
        <v>0</v>
      </c>
      <c r="QJ41" s="161">
        <f>(($F$16-$V$14)*($F$16-$AD$14))/(($Z$14-$V$14)*($Z$14-$AD$14))</f>
        <v>0</v>
      </c>
      <c r="QK41" s="161">
        <f>(($F$16-$V$14)*($F$16-$Z$14))/(($AD$14-$V$14)*($AD$14-$Z$14))</f>
        <v>1</v>
      </c>
      <c r="QL41" s="92">
        <f>QI41*$X$14+QJ41*$AB$14+QK41*$AF$14</f>
        <v>162.80000000000001</v>
      </c>
      <c r="QM41" s="16">
        <f>$V$14</f>
        <v>-210.54</v>
      </c>
      <c r="QN41" s="16">
        <f>$AF$14</f>
        <v>162.80000000000001</v>
      </c>
      <c r="QO41" s="167">
        <f t="shared" si="552"/>
        <v>0</v>
      </c>
      <c r="QP41" s="34"/>
      <c r="QQ41" s="159">
        <v>3</v>
      </c>
      <c r="QR41" s="162">
        <v>2</v>
      </c>
      <c r="QS41" s="309"/>
      <c r="QT41" s="12">
        <v>180</v>
      </c>
      <c r="QU41" s="161">
        <f>(($F$16-$AT$14)*($F$16-$AX$14))/(($AP$14-$AT$14)*($AP$14-$AX$14))</f>
        <v>0</v>
      </c>
      <c r="QV41" s="161">
        <f>(($F$16-$AP$14)*($F$16-$AX$14))/(($AT$14-$AP$14)*($AT$14-$AX$14))</f>
        <v>0</v>
      </c>
      <c r="QW41" s="161">
        <f>(($F$16-$AP$14)*($F$16-$AT$14))/(($AX$14-$AP$14)*($AX$14-$AT$14))</f>
        <v>1</v>
      </c>
      <c r="QX41" s="92">
        <f>QU41*$AR$14+QV41*$AV$14+QW41*$AZ$14</f>
        <v>59.41</v>
      </c>
      <c r="QY41" s="16">
        <f>$AP$14</f>
        <v>-18.22</v>
      </c>
      <c r="QZ41" s="16">
        <f>$AZ$14</f>
        <v>59.41</v>
      </c>
      <c r="RA41" s="167">
        <f t="shared" si="553"/>
        <v>0</v>
      </c>
    </row>
    <row r="42" spans="2:469" ht="15" customHeight="1">
      <c r="B42" s="322"/>
      <c r="C42" s="314"/>
      <c r="D42" s="314"/>
      <c r="E42" s="180" t="s">
        <v>324</v>
      </c>
      <c r="F42" s="169"/>
      <c r="G42" s="175" t="s">
        <v>299</v>
      </c>
      <c r="H42" s="176">
        <v>11</v>
      </c>
      <c r="I42" s="177" t="str">
        <f>I40</f>
        <v>-</v>
      </c>
      <c r="J42" s="177" t="str">
        <f>IF(ISBLANK(F42),"-",(IF(AND(F42&lt;=Input!$D$14,F42&gt;=Input!$D$17),"aprovado","reprovado")))</f>
        <v>-</v>
      </c>
      <c r="K42" s="177" t="str">
        <f>IF(ISBLANK(F42),"-",(IF(OR(F42&lt;Flange!$K$6,F42&gt;Flange!$L$6),"reprovado","aprovado")))</f>
        <v>-</v>
      </c>
      <c r="L42" s="3" t="s">
        <v>318</v>
      </c>
      <c r="M42" s="317"/>
      <c r="O42" s="159">
        <v>38</v>
      </c>
      <c r="P42" s="164" t="s">
        <v>141</v>
      </c>
      <c r="Q42" s="164" t="s">
        <v>319</v>
      </c>
      <c r="R42" s="12">
        <v>180</v>
      </c>
      <c r="S42" s="164" t="s">
        <v>299</v>
      </c>
      <c r="T42" s="192">
        <v>11000</v>
      </c>
      <c r="U42" s="8" t="s">
        <v>71</v>
      </c>
      <c r="V42" s="101">
        <f>Gooseneck!$M$84</f>
        <v>-170.1</v>
      </c>
      <c r="W42" s="111" t="s">
        <v>72</v>
      </c>
      <c r="X42" s="101">
        <v>0</v>
      </c>
      <c r="Y42" s="111" t="s">
        <v>72</v>
      </c>
      <c r="Z42" s="101">
        <f>Gooseneck!$M$87</f>
        <v>-85.05</v>
      </c>
      <c r="AA42" s="111" t="s">
        <v>72</v>
      </c>
      <c r="AB42" s="101">
        <f>Gooseneck!$O$87</f>
        <v>221.31</v>
      </c>
      <c r="AC42" s="111" t="s">
        <v>72</v>
      </c>
      <c r="AD42" s="101">
        <v>0</v>
      </c>
      <c r="AE42" s="111" t="s">
        <v>72</v>
      </c>
      <c r="AF42" s="101">
        <f>Gooseneck!$O$66</f>
        <v>288.54000000000002</v>
      </c>
      <c r="AG42" s="165" t="s">
        <v>72</v>
      </c>
      <c r="AH42" s="166"/>
      <c r="AI42" s="159">
        <v>38</v>
      </c>
      <c r="AJ42" s="164" t="s">
        <v>141</v>
      </c>
      <c r="AK42" s="164" t="s">
        <v>319</v>
      </c>
      <c r="AL42" s="12">
        <v>180</v>
      </c>
      <c r="AM42" s="164" t="s">
        <v>299</v>
      </c>
      <c r="AN42" s="192">
        <v>5500</v>
      </c>
      <c r="AO42" s="8" t="s">
        <v>71</v>
      </c>
      <c r="AP42" s="101">
        <f>'Conector@5500 psi'!$M$84</f>
        <v>-52.8</v>
      </c>
      <c r="AQ42" s="111" t="s">
        <v>72</v>
      </c>
      <c r="AR42" s="101">
        <v>0</v>
      </c>
      <c r="AS42" s="111" t="s">
        <v>72</v>
      </c>
      <c r="AT42" s="101">
        <f>'Conector@5500 psi'!$M$87</f>
        <v>-26.4</v>
      </c>
      <c r="AU42" s="111" t="s">
        <v>72</v>
      </c>
      <c r="AV42" s="101">
        <f>'Conector@5500 psi'!$O$87</f>
        <v>86.15</v>
      </c>
      <c r="AW42" s="111" t="s">
        <v>72</v>
      </c>
      <c r="AX42" s="101">
        <v>0</v>
      </c>
      <c r="AY42" s="111" t="s">
        <v>72</v>
      </c>
      <c r="AZ42" s="101">
        <f>'Conector@5500 psi'!$O$66</f>
        <v>172.26</v>
      </c>
      <c r="BA42" s="165" t="s">
        <v>72</v>
      </c>
      <c r="BB42" s="183"/>
      <c r="BC42" s="159">
        <v>14</v>
      </c>
      <c r="BD42" s="160">
        <f t="shared" si="514"/>
        <v>23.421428571428571</v>
      </c>
      <c r="BE42" s="161">
        <f t="shared" si="272"/>
        <v>-0.10204081632653061</v>
      </c>
      <c r="BF42" s="161">
        <f t="shared" si="273"/>
        <v>0.48979591836734693</v>
      </c>
      <c r="BG42" s="161">
        <f t="shared" si="274"/>
        <v>0.61224489795918369</v>
      </c>
      <c r="BH42" s="26">
        <f t="shared" si="275"/>
        <v>458.41959183673464</v>
      </c>
      <c r="BJ42" s="159">
        <v>14</v>
      </c>
      <c r="BK42" s="160">
        <f t="shared" si="515"/>
        <v>28.627142857142854</v>
      </c>
      <c r="BL42" s="161">
        <f t="shared" si="276"/>
        <v>-0.10204081632653061</v>
      </c>
      <c r="BM42" s="161">
        <f t="shared" si="277"/>
        <v>0.48979591836734704</v>
      </c>
      <c r="BN42" s="161">
        <f t="shared" si="278"/>
        <v>0.61224489795918369</v>
      </c>
      <c r="BO42" s="26">
        <f t="shared" si="279"/>
        <v>356.54448979591842</v>
      </c>
      <c r="BQ42" s="159">
        <v>14</v>
      </c>
      <c r="BR42" s="160">
        <f t="shared" si="516"/>
        <v>33.831428571428567</v>
      </c>
      <c r="BS42" s="161">
        <f t="shared" si="280"/>
        <v>-0.1020408163265306</v>
      </c>
      <c r="BT42" s="161">
        <f t="shared" si="281"/>
        <v>0.48979591836734693</v>
      </c>
      <c r="BU42" s="161">
        <f t="shared" si="282"/>
        <v>0.61224489795918358</v>
      </c>
      <c r="BV42" s="26">
        <f t="shared" si="283"/>
        <v>254.65885714285713</v>
      </c>
      <c r="BX42" s="159">
        <v>14</v>
      </c>
      <c r="BY42" s="160">
        <f t="shared" si="517"/>
        <v>18.217142857142857</v>
      </c>
      <c r="BZ42" s="161">
        <f t="shared" si="284"/>
        <v>-0.10204081632653061</v>
      </c>
      <c r="CA42" s="161">
        <f t="shared" si="285"/>
        <v>0.48979591836734693</v>
      </c>
      <c r="CB42" s="161">
        <f t="shared" si="286"/>
        <v>0.61224489795918369</v>
      </c>
      <c r="CC42" s="26">
        <f t="shared" si="287"/>
        <v>560.29959183673463</v>
      </c>
      <c r="CE42" s="159">
        <v>14</v>
      </c>
      <c r="CF42" s="160">
        <f t="shared" si="518"/>
        <v>13.012857142857143</v>
      </c>
      <c r="CG42" s="161">
        <f t="shared" si="288"/>
        <v>-0.10204081632653063</v>
      </c>
      <c r="CH42" s="161">
        <f t="shared" si="289"/>
        <v>0.48979591836734698</v>
      </c>
      <c r="CI42" s="161">
        <f t="shared" si="290"/>
        <v>0.61224489795918369</v>
      </c>
      <c r="CJ42" s="26">
        <f t="shared" si="291"/>
        <v>662.17714285714283</v>
      </c>
      <c r="CL42" s="159">
        <v>14</v>
      </c>
      <c r="CM42" s="160">
        <f t="shared" si="519"/>
        <v>7.8071428571428569</v>
      </c>
      <c r="CN42" s="161">
        <f t="shared" si="292"/>
        <v>-0.10204081632653061</v>
      </c>
      <c r="CO42" s="161">
        <f t="shared" si="293"/>
        <v>0.48979591836734693</v>
      </c>
      <c r="CP42" s="161">
        <f t="shared" si="294"/>
        <v>0.61224489795918369</v>
      </c>
      <c r="CQ42" s="26">
        <f t="shared" si="295"/>
        <v>764.04244897959188</v>
      </c>
      <c r="CS42" s="159">
        <v>14</v>
      </c>
      <c r="CT42" s="160">
        <f t="shared" si="520"/>
        <v>2.6028571428571428</v>
      </c>
      <c r="CU42" s="161">
        <f t="shared" si="296"/>
        <v>-0.1020408163265306</v>
      </c>
      <c r="CV42" s="161">
        <f t="shared" si="297"/>
        <v>0.48979591836734687</v>
      </c>
      <c r="CW42" s="161">
        <f t="shared" si="298"/>
        <v>0.61224489795918358</v>
      </c>
      <c r="CX42" s="26">
        <f t="shared" si="299"/>
        <v>865.90530612244879</v>
      </c>
      <c r="CZ42" s="159">
        <v>14</v>
      </c>
      <c r="DA42" s="160">
        <f t="shared" si="521"/>
        <v>-13.012857142857143</v>
      </c>
      <c r="DB42" s="161">
        <f t="shared" si="300"/>
        <v>-0.10204081632653063</v>
      </c>
      <c r="DC42" s="161">
        <f t="shared" si="301"/>
        <v>0.48979591836734698</v>
      </c>
      <c r="DD42" s="161">
        <f t="shared" si="302"/>
        <v>0.61224489795918369</v>
      </c>
      <c r="DE42" s="26">
        <f t="shared" si="303"/>
        <v>254.65469387755104</v>
      </c>
      <c r="DG42" s="159">
        <v>14</v>
      </c>
      <c r="DH42" s="160">
        <f t="shared" si="522"/>
        <v>-7.8071428571428569</v>
      </c>
      <c r="DI42" s="161">
        <f t="shared" si="523"/>
        <v>-0.10204081632653061</v>
      </c>
      <c r="DJ42" s="161">
        <f t="shared" si="524"/>
        <v>0.48979591836734693</v>
      </c>
      <c r="DK42" s="161">
        <f t="shared" si="304"/>
        <v>0.61224489795918369</v>
      </c>
      <c r="DL42" s="26">
        <f t="shared" si="525"/>
        <v>152.78448979591838</v>
      </c>
      <c r="DM42" s="34"/>
      <c r="DN42" s="159">
        <v>14</v>
      </c>
      <c r="DO42" s="160">
        <f t="shared" si="526"/>
        <v>-2.6028571428571428</v>
      </c>
      <c r="DP42" s="161">
        <f t="shared" si="305"/>
        <v>-0.1020408163265306</v>
      </c>
      <c r="DQ42" s="161">
        <f t="shared" si="306"/>
        <v>0.48979591836734687</v>
      </c>
      <c r="DR42" s="161">
        <f t="shared" si="307"/>
        <v>0.61224489795918358</v>
      </c>
      <c r="DS42" s="26">
        <f t="shared" si="308"/>
        <v>50.930204081632638</v>
      </c>
      <c r="DT42" s="34"/>
      <c r="DU42" s="159">
        <v>14</v>
      </c>
      <c r="DV42" s="160">
        <f t="shared" si="527"/>
        <v>-18.217142857142857</v>
      </c>
      <c r="DW42" s="161">
        <f t="shared" si="309"/>
        <v>-0.10204081632653061</v>
      </c>
      <c r="DX42" s="161">
        <f t="shared" si="310"/>
        <v>0.48979591836734693</v>
      </c>
      <c r="DY42" s="161">
        <f t="shared" si="311"/>
        <v>0.61224489795918369</v>
      </c>
      <c r="DZ42" s="26">
        <f t="shared" si="312"/>
        <v>356.54938775510203</v>
      </c>
      <c r="EA42" s="34"/>
      <c r="EB42" s="159">
        <v>14</v>
      </c>
      <c r="EC42" s="160">
        <f t="shared" si="528"/>
        <v>-23.421428571428571</v>
      </c>
      <c r="ED42" s="161">
        <f t="shared" si="313"/>
        <v>-0.10204081632653061</v>
      </c>
      <c r="EE42" s="161">
        <f t="shared" si="314"/>
        <v>0.48979591836734693</v>
      </c>
      <c r="EF42" s="161">
        <f t="shared" si="315"/>
        <v>0.61224489795918369</v>
      </c>
      <c r="EG42" s="26">
        <f t="shared" si="316"/>
        <v>458.4073469387755</v>
      </c>
      <c r="EH42" s="34"/>
      <c r="EI42" s="159">
        <v>14</v>
      </c>
      <c r="EJ42" s="160">
        <f t="shared" si="529"/>
        <v>-28.627142857142854</v>
      </c>
      <c r="EK42" s="161">
        <f t="shared" si="317"/>
        <v>-0.10204081632653061</v>
      </c>
      <c r="EL42" s="161">
        <f t="shared" si="318"/>
        <v>0.48979591836734704</v>
      </c>
      <c r="EM42" s="161">
        <f t="shared" si="319"/>
        <v>0.61224489795918369</v>
      </c>
      <c r="EN42" s="26">
        <f t="shared" si="320"/>
        <v>560.2873469387755</v>
      </c>
      <c r="EP42" s="159">
        <v>14</v>
      </c>
      <c r="EQ42" s="160">
        <f t="shared" si="321"/>
        <v>-33.831428571428567</v>
      </c>
      <c r="ER42" s="161">
        <f t="shared" si="322"/>
        <v>-0.1020408163265306</v>
      </c>
      <c r="ES42" s="161">
        <f t="shared" si="323"/>
        <v>0.48979591836734693</v>
      </c>
      <c r="ET42" s="161">
        <f t="shared" si="324"/>
        <v>0.61224489795918358</v>
      </c>
      <c r="EU42" s="26">
        <f t="shared" si="325"/>
        <v>662.1697959183673</v>
      </c>
      <c r="EW42" s="159">
        <v>14</v>
      </c>
      <c r="EX42" s="160">
        <f t="shared" si="326"/>
        <v>-13.012857142857143</v>
      </c>
      <c r="EY42" s="161">
        <f t="shared" si="327"/>
        <v>-0.10204081632653063</v>
      </c>
      <c r="EZ42" s="161">
        <f t="shared" si="328"/>
        <v>0.48979591836734698</v>
      </c>
      <c r="FA42" s="161">
        <f t="shared" si="329"/>
        <v>0.61224489795918369</v>
      </c>
      <c r="FB42" s="26">
        <f>EY42*$AR$19+EZ42*$AV$19+FA42*$AZ$19</f>
        <v>-662.15020408163264</v>
      </c>
      <c r="FD42" s="159">
        <v>14</v>
      </c>
      <c r="FE42" s="160">
        <f t="shared" si="331"/>
        <v>-7.8071428571428569</v>
      </c>
      <c r="FF42" s="161">
        <f t="shared" si="332"/>
        <v>-0.10204081632653061</v>
      </c>
      <c r="FG42" s="161">
        <f t="shared" si="333"/>
        <v>0.48979591836734693</v>
      </c>
      <c r="FH42" s="161">
        <f t="shared" si="334"/>
        <v>0.61224489795918369</v>
      </c>
      <c r="FI42" s="26">
        <f t="shared" si="335"/>
        <v>-764.01428571428573</v>
      </c>
      <c r="FK42" s="159">
        <v>14</v>
      </c>
      <c r="FL42" s="160">
        <f t="shared" si="336"/>
        <v>-2.6028571428571428</v>
      </c>
      <c r="FM42" s="161">
        <f t="shared" si="337"/>
        <v>-0.1020408163265306</v>
      </c>
      <c r="FN42" s="161">
        <f t="shared" si="338"/>
        <v>0.48979591836734687</v>
      </c>
      <c r="FO42" s="161">
        <f t="shared" si="339"/>
        <v>0.61224489795918358</v>
      </c>
      <c r="FP42" s="26">
        <f t="shared" si="340"/>
        <v>-865.89551020408157</v>
      </c>
      <c r="FR42" s="159">
        <v>14</v>
      </c>
      <c r="FS42" s="160">
        <f t="shared" si="530"/>
        <v>-18.217142857142857</v>
      </c>
      <c r="FT42" s="161">
        <f t="shared" si="341"/>
        <v>-0.10204081632653061</v>
      </c>
      <c r="FU42" s="161">
        <f t="shared" si="342"/>
        <v>0.48979591836734693</v>
      </c>
      <c r="FV42" s="161">
        <f t="shared" si="343"/>
        <v>0.61224489795918369</v>
      </c>
      <c r="FW42" s="26">
        <f t="shared" si="344"/>
        <v>-560.26653061224488</v>
      </c>
      <c r="FY42" s="159">
        <v>14</v>
      </c>
      <c r="FZ42" s="160">
        <f t="shared" si="531"/>
        <v>-23.421428571428571</v>
      </c>
      <c r="GA42" s="161">
        <f t="shared" si="532"/>
        <v>-0.10204081632653061</v>
      </c>
      <c r="GB42" s="161">
        <f t="shared" si="533"/>
        <v>0.48979591836734693</v>
      </c>
      <c r="GC42" s="161">
        <f t="shared" si="534"/>
        <v>0.61224489795918369</v>
      </c>
      <c r="GD42" s="26">
        <f t="shared" si="535"/>
        <v>-458.41959183673464</v>
      </c>
      <c r="GF42" s="159">
        <v>14</v>
      </c>
      <c r="GG42" s="160">
        <f t="shared" si="536"/>
        <v>-28.627142857142854</v>
      </c>
      <c r="GH42" s="161">
        <f t="shared" si="345"/>
        <v>-0.10204081632653061</v>
      </c>
      <c r="GI42" s="161">
        <f t="shared" si="346"/>
        <v>0.48979591836734704</v>
      </c>
      <c r="GJ42" s="161">
        <f t="shared" si="347"/>
        <v>0.61224489795918369</v>
      </c>
      <c r="GK42" s="26">
        <f t="shared" si="348"/>
        <v>-356.54448979591842</v>
      </c>
      <c r="GM42" s="159">
        <v>14</v>
      </c>
      <c r="GN42" s="160">
        <f t="shared" si="537"/>
        <v>-33.831428571428567</v>
      </c>
      <c r="GO42" s="161">
        <f t="shared" si="349"/>
        <v>-0.1020408163265306</v>
      </c>
      <c r="GP42" s="161">
        <f t="shared" si="350"/>
        <v>0.48979591836734693</v>
      </c>
      <c r="GQ42" s="161">
        <f t="shared" si="351"/>
        <v>0.61224489795918358</v>
      </c>
      <c r="GR42" s="26">
        <f t="shared" si="352"/>
        <v>-254.68408163265306</v>
      </c>
      <c r="GT42" s="159">
        <v>14</v>
      </c>
      <c r="GU42" s="160">
        <f t="shared" si="538"/>
        <v>23.421428571428571</v>
      </c>
      <c r="GV42" s="161">
        <f t="shared" si="353"/>
        <v>-0.10204081632653061</v>
      </c>
      <c r="GW42" s="161">
        <f t="shared" si="354"/>
        <v>0.48979591836734693</v>
      </c>
      <c r="GX42" s="161">
        <f t="shared" si="355"/>
        <v>0.61224489795918369</v>
      </c>
      <c r="GY42" s="26">
        <f t="shared" si="356"/>
        <v>-458.4</v>
      </c>
      <c r="HA42" s="159">
        <v>14</v>
      </c>
      <c r="HB42" s="160">
        <f t="shared" si="539"/>
        <v>28.627142857142854</v>
      </c>
      <c r="HC42" s="161">
        <f t="shared" si="357"/>
        <v>-0.10204081632653061</v>
      </c>
      <c r="HD42" s="161">
        <f t="shared" si="358"/>
        <v>0.48979591836734704</v>
      </c>
      <c r="HE42" s="161">
        <f t="shared" si="359"/>
        <v>0.61224489795918369</v>
      </c>
      <c r="HF42" s="26">
        <f t="shared" si="360"/>
        <v>-560.2689795918368</v>
      </c>
      <c r="HH42" s="159">
        <v>14</v>
      </c>
      <c r="HI42" s="160">
        <f t="shared" si="361"/>
        <v>33.831428571428567</v>
      </c>
      <c r="HJ42" s="161">
        <f t="shared" si="362"/>
        <v>-0.1020408163265306</v>
      </c>
      <c r="HK42" s="161">
        <f t="shared" si="363"/>
        <v>0.48979591836734693</v>
      </c>
      <c r="HL42" s="161">
        <f t="shared" si="364"/>
        <v>0.61224489795918358</v>
      </c>
      <c r="HM42" s="26">
        <f t="shared" si="365"/>
        <v>-662.1697959183673</v>
      </c>
      <c r="HO42" s="159">
        <v>14</v>
      </c>
      <c r="HP42" s="160">
        <f t="shared" si="540"/>
        <v>18.217142857142857</v>
      </c>
      <c r="HQ42" s="161">
        <f t="shared" si="366"/>
        <v>-0.10204081632653061</v>
      </c>
      <c r="HR42" s="161">
        <f t="shared" si="367"/>
        <v>0.48979591836734693</v>
      </c>
      <c r="HS42" s="161">
        <f t="shared" si="368"/>
        <v>0.61224489795918369</v>
      </c>
      <c r="HT42" s="26">
        <f t="shared" si="369"/>
        <v>-356.5408163265306</v>
      </c>
      <c r="HV42" s="159">
        <v>14</v>
      </c>
      <c r="HW42" s="160">
        <f t="shared" si="541"/>
        <v>13.012857142857143</v>
      </c>
      <c r="HX42" s="161">
        <f t="shared" si="370"/>
        <v>-0.10204081632653063</v>
      </c>
      <c r="HY42" s="161">
        <f t="shared" si="371"/>
        <v>0.48979591836734698</v>
      </c>
      <c r="HZ42" s="161">
        <f t="shared" si="372"/>
        <v>0.61224489795918369</v>
      </c>
      <c r="IA42" s="26">
        <f t="shared" si="373"/>
        <v>-254.67428571428573</v>
      </c>
      <c r="IC42" s="159">
        <v>14</v>
      </c>
      <c r="ID42" s="160">
        <f t="shared" si="374"/>
        <v>7.8071428571428569</v>
      </c>
      <c r="IE42" s="161">
        <f t="shared" si="375"/>
        <v>-0.10204081632653061</v>
      </c>
      <c r="IF42" s="161">
        <f t="shared" si="376"/>
        <v>0.48979591836734693</v>
      </c>
      <c r="IG42" s="161">
        <f t="shared" si="377"/>
        <v>0.61224489795918369</v>
      </c>
      <c r="IH42" s="26">
        <f t="shared" si="378"/>
        <v>-152.79918367346937</v>
      </c>
      <c r="IJ42" s="159">
        <v>14</v>
      </c>
      <c r="IK42" s="160">
        <f t="shared" si="379"/>
        <v>2.6028571428571428</v>
      </c>
      <c r="IL42" s="161">
        <f t="shared" si="380"/>
        <v>-0.1020408163265306</v>
      </c>
      <c r="IM42" s="161">
        <f t="shared" si="381"/>
        <v>0.48979591836734687</v>
      </c>
      <c r="IN42" s="161">
        <f t="shared" si="382"/>
        <v>0.61224489795918358</v>
      </c>
      <c r="IO42" s="26">
        <f t="shared" si="383"/>
        <v>-50.948571428571412</v>
      </c>
      <c r="IQ42" s="159">
        <v>14</v>
      </c>
      <c r="IR42" s="160">
        <f t="shared" si="384"/>
        <v>28.362857142857141</v>
      </c>
      <c r="IS42" s="161">
        <f t="shared" si="385"/>
        <v>-0.10204081632653063</v>
      </c>
      <c r="IT42" s="161">
        <f t="shared" si="386"/>
        <v>0.48979591836734693</v>
      </c>
      <c r="IU42" s="161">
        <f t="shared" si="387"/>
        <v>0.6122448979591838</v>
      </c>
      <c r="IV42" s="26">
        <f t="shared" si="388"/>
        <v>610.3640816326531</v>
      </c>
      <c r="IX42" s="159">
        <v>14</v>
      </c>
      <c r="IY42" s="160">
        <f t="shared" si="389"/>
        <v>33.568571428571424</v>
      </c>
      <c r="IZ42" s="161">
        <f t="shared" si="390"/>
        <v>-0.10204081632653061</v>
      </c>
      <c r="JA42" s="161">
        <f t="shared" si="391"/>
        <v>0.48979591836734687</v>
      </c>
      <c r="JB42" s="161">
        <f t="shared" si="392"/>
        <v>0.61224489795918369</v>
      </c>
      <c r="JC42" s="26">
        <f t="shared" si="393"/>
        <v>508.49877551020404</v>
      </c>
      <c r="JE42" s="159">
        <v>14</v>
      </c>
      <c r="JF42" s="160">
        <f t="shared" si="542"/>
        <v>38.772857142857148</v>
      </c>
      <c r="JG42" s="161">
        <f t="shared" si="394"/>
        <v>-0.10204081632653061</v>
      </c>
      <c r="JH42" s="161">
        <f t="shared" si="395"/>
        <v>0.48979591836734698</v>
      </c>
      <c r="JI42" s="161">
        <f t="shared" si="396"/>
        <v>0.61224489795918369</v>
      </c>
      <c r="JJ42" s="26">
        <f t="shared" si="397"/>
        <v>406.65551020408162</v>
      </c>
      <c r="JL42" s="159">
        <v>14</v>
      </c>
      <c r="JM42" s="160">
        <f t="shared" si="398"/>
        <v>23.157142857142855</v>
      </c>
      <c r="JN42" s="161">
        <f t="shared" si="399"/>
        <v>-0.1020408163265306</v>
      </c>
      <c r="JO42" s="161">
        <f t="shared" si="400"/>
        <v>0.48979591836734693</v>
      </c>
      <c r="JP42" s="161">
        <f t="shared" si="401"/>
        <v>0.61224489795918369</v>
      </c>
      <c r="JQ42" s="26">
        <f t="shared" si="402"/>
        <v>712.23183673469384</v>
      </c>
      <c r="JS42" s="159">
        <v>14</v>
      </c>
      <c r="JT42" s="160">
        <f t="shared" si="403"/>
        <v>17.954285714285714</v>
      </c>
      <c r="JU42" s="161">
        <f t="shared" si="404"/>
        <v>-0.1020408163265306</v>
      </c>
      <c r="JV42" s="161">
        <f t="shared" si="405"/>
        <v>0.48979591836734687</v>
      </c>
      <c r="JW42" s="161">
        <f t="shared" si="406"/>
        <v>0.61224489795918358</v>
      </c>
      <c r="JX42" s="26">
        <f t="shared" si="407"/>
        <v>814.12040816326521</v>
      </c>
      <c r="JZ42" s="159">
        <v>14</v>
      </c>
      <c r="KA42" s="160">
        <f t="shared" si="543"/>
        <v>12.747142857142858</v>
      </c>
      <c r="KB42" s="161">
        <f t="shared" si="408"/>
        <v>-0.1020408163265306</v>
      </c>
      <c r="KC42" s="161">
        <f t="shared" si="409"/>
        <v>0.48979591836734687</v>
      </c>
      <c r="KD42" s="161">
        <f t="shared" si="410"/>
        <v>0.61224489795918358</v>
      </c>
      <c r="KE42" s="26">
        <f t="shared" si="411"/>
        <v>915.95877551020396</v>
      </c>
      <c r="KG42" s="159">
        <v>14</v>
      </c>
      <c r="KH42" s="160">
        <f t="shared" si="412"/>
        <v>7.5442857142857145</v>
      </c>
      <c r="KI42" s="161">
        <f t="shared" si="413"/>
        <v>-0.10204081632653061</v>
      </c>
      <c r="KJ42" s="161">
        <f t="shared" si="414"/>
        <v>0.48979591836734693</v>
      </c>
      <c r="KK42" s="161">
        <f t="shared" si="415"/>
        <v>0.61224489795918369</v>
      </c>
      <c r="KL42" s="26">
        <f t="shared" si="416"/>
        <v>1017.8877551020407</v>
      </c>
      <c r="KN42" s="159">
        <v>14</v>
      </c>
      <c r="KO42" s="160">
        <f t="shared" si="544"/>
        <v>-17.954285714285714</v>
      </c>
      <c r="KP42" s="161">
        <f t="shared" si="417"/>
        <v>-0.1020408163265306</v>
      </c>
      <c r="KQ42" s="161">
        <f t="shared" si="418"/>
        <v>0.48979591836734687</v>
      </c>
      <c r="KR42" s="161">
        <f t="shared" si="419"/>
        <v>0.61224489795918358</v>
      </c>
      <c r="KS42" s="26">
        <f t="shared" si="420"/>
        <v>351.35510204081629</v>
      </c>
      <c r="KU42" s="159">
        <v>14</v>
      </c>
      <c r="KV42" s="160">
        <f t="shared" si="545"/>
        <v>-12.747142857142858</v>
      </c>
      <c r="KW42" s="161">
        <f t="shared" si="421"/>
        <v>-0.1020408163265306</v>
      </c>
      <c r="KX42" s="161">
        <f t="shared" si="422"/>
        <v>0.48979591836734687</v>
      </c>
      <c r="KY42" s="161">
        <f t="shared" si="423"/>
        <v>0.61224489795918358</v>
      </c>
      <c r="KZ42" s="26">
        <f t="shared" si="424"/>
        <v>249.48979591836729</v>
      </c>
      <c r="LB42" s="159">
        <v>14</v>
      </c>
      <c r="LC42" s="160">
        <f t="shared" si="425"/>
        <v>-7.5428571428571427</v>
      </c>
      <c r="LD42" s="161">
        <f t="shared" si="426"/>
        <v>-0.10204081632653061</v>
      </c>
      <c r="LE42" s="161">
        <f t="shared" si="427"/>
        <v>0.48979591836734693</v>
      </c>
      <c r="LF42" s="161">
        <f t="shared" si="428"/>
        <v>0.61224489795918358</v>
      </c>
      <c r="LG42" s="26">
        <f t="shared" si="429"/>
        <v>147.6612244897959</v>
      </c>
      <c r="LI42" s="159">
        <v>14</v>
      </c>
      <c r="LJ42" s="160">
        <f t="shared" si="430"/>
        <v>-23.157142857142855</v>
      </c>
      <c r="LK42" s="161">
        <f t="shared" si="431"/>
        <v>-0.1020408163265306</v>
      </c>
      <c r="LL42" s="161">
        <f t="shared" si="432"/>
        <v>0.48979591836734693</v>
      </c>
      <c r="LM42" s="161">
        <f t="shared" si="433"/>
        <v>0.61224489795918369</v>
      </c>
      <c r="LN42" s="26">
        <f t="shared" si="434"/>
        <v>453.26204081632653</v>
      </c>
      <c r="LP42" s="159">
        <v>14</v>
      </c>
      <c r="LQ42" s="160">
        <f t="shared" si="435"/>
        <v>-28.362857142857141</v>
      </c>
      <c r="LR42" s="161">
        <f t="shared" si="436"/>
        <v>-0.10204081632653063</v>
      </c>
      <c r="LS42" s="161">
        <f t="shared" si="437"/>
        <v>0.48979591836734693</v>
      </c>
      <c r="LT42" s="161">
        <f t="shared" si="438"/>
        <v>0.6122448979591838</v>
      </c>
      <c r="LU42" s="26">
        <f t="shared" si="439"/>
        <v>555.11632653061224</v>
      </c>
      <c r="LW42" s="159">
        <v>14</v>
      </c>
      <c r="LX42" s="160">
        <f t="shared" si="440"/>
        <v>-33.568571428571424</v>
      </c>
      <c r="LY42" s="161">
        <f t="shared" si="441"/>
        <v>-0.10204081632653061</v>
      </c>
      <c r="LZ42" s="161">
        <f t="shared" si="442"/>
        <v>0.48979591836734687</v>
      </c>
      <c r="MA42" s="161">
        <f t="shared" si="443"/>
        <v>0.61224489795918369</v>
      </c>
      <c r="MB42" s="26">
        <f t="shared" si="444"/>
        <v>656.95469387755111</v>
      </c>
      <c r="MD42" s="159">
        <v>14</v>
      </c>
      <c r="ME42" s="160">
        <f t="shared" si="445"/>
        <v>-38.772857142857148</v>
      </c>
      <c r="MF42" s="161">
        <f t="shared" si="446"/>
        <v>-0.10204081632653061</v>
      </c>
      <c r="MG42" s="161">
        <f t="shared" si="447"/>
        <v>0.48979591836734698</v>
      </c>
      <c r="MH42" s="161">
        <f t="shared" si="448"/>
        <v>0.61224489795918369</v>
      </c>
      <c r="MI42" s="26">
        <f t="shared" si="449"/>
        <v>758.85918367346937</v>
      </c>
      <c r="MK42" s="159">
        <v>14</v>
      </c>
      <c r="ML42" s="160">
        <f t="shared" si="450"/>
        <v>-17.954285714285714</v>
      </c>
      <c r="MM42" s="161">
        <f t="shared" si="451"/>
        <v>-0.1020408163265306</v>
      </c>
      <c r="MN42" s="161">
        <f t="shared" si="452"/>
        <v>0.48979591836734687</v>
      </c>
      <c r="MO42" s="161">
        <f t="shared" si="453"/>
        <v>0.61224489795918358</v>
      </c>
      <c r="MP42" s="26">
        <f t="shared" si="454"/>
        <v>-814.13999999999987</v>
      </c>
      <c r="MR42" s="159">
        <v>14</v>
      </c>
      <c r="MS42" s="160">
        <f t="shared" si="455"/>
        <v>-12.747142857142858</v>
      </c>
      <c r="MT42" s="161">
        <f t="shared" si="456"/>
        <v>-0.1020408163265306</v>
      </c>
      <c r="MU42" s="161">
        <f t="shared" si="457"/>
        <v>0.48979591836734687</v>
      </c>
      <c r="MV42" s="161">
        <f t="shared" si="458"/>
        <v>0.61224489795918358</v>
      </c>
      <c r="MW42" s="26">
        <f t="shared" si="459"/>
        <v>-915.99918367346925</v>
      </c>
      <c r="MY42" s="159">
        <v>14</v>
      </c>
      <c r="MZ42" s="160">
        <f t="shared" si="460"/>
        <v>-7.5428571428571427</v>
      </c>
      <c r="NA42" s="161">
        <f t="shared" si="546"/>
        <v>-0.10204081632653061</v>
      </c>
      <c r="NB42" s="161">
        <f t="shared" si="547"/>
        <v>0.48979591836734693</v>
      </c>
      <c r="NC42" s="161">
        <f t="shared" si="548"/>
        <v>0.61224489795918358</v>
      </c>
      <c r="ND42" s="26">
        <f t="shared" si="549"/>
        <v>-1017.8277551020408</v>
      </c>
      <c r="NF42" s="159">
        <v>14</v>
      </c>
      <c r="NG42" s="160">
        <f t="shared" si="461"/>
        <v>-23.157142857142855</v>
      </c>
      <c r="NH42" s="161">
        <f t="shared" si="462"/>
        <v>-0.1020408163265306</v>
      </c>
      <c r="NI42" s="161">
        <f t="shared" si="463"/>
        <v>0.48979591836734693</v>
      </c>
      <c r="NJ42" s="161">
        <f t="shared" si="464"/>
        <v>0.61224489795918369</v>
      </c>
      <c r="NK42" s="26">
        <f t="shared" si="465"/>
        <v>-712.24163265306117</v>
      </c>
      <c r="NM42" s="159">
        <v>14</v>
      </c>
      <c r="NN42" s="160">
        <f t="shared" si="466"/>
        <v>-28.362857142857141</v>
      </c>
      <c r="NO42" s="161">
        <f t="shared" si="467"/>
        <v>-0.10204081632653063</v>
      </c>
      <c r="NP42" s="161">
        <f t="shared" si="468"/>
        <v>0.48979591836734693</v>
      </c>
      <c r="NQ42" s="161">
        <f t="shared" si="469"/>
        <v>0.6122448979591838</v>
      </c>
      <c r="NR42" s="26">
        <f t="shared" si="470"/>
        <v>-610.35428571428577</v>
      </c>
      <c r="NT42" s="159">
        <v>14</v>
      </c>
      <c r="NU42" s="160">
        <f t="shared" si="471"/>
        <v>-33.568571428571424</v>
      </c>
      <c r="NV42" s="161">
        <f t="shared" si="472"/>
        <v>-0.10204081632653061</v>
      </c>
      <c r="NW42" s="161">
        <f t="shared" si="473"/>
        <v>0.48979591836734687</v>
      </c>
      <c r="NX42" s="161">
        <f t="shared" si="474"/>
        <v>0.61224489795918369</v>
      </c>
      <c r="NY42" s="26">
        <f t="shared" si="475"/>
        <v>-508.50612244897957</v>
      </c>
      <c r="OA42" s="159">
        <v>14</v>
      </c>
      <c r="OB42" s="160">
        <f t="shared" si="476"/>
        <v>-38.772857142857148</v>
      </c>
      <c r="OC42" s="161">
        <f t="shared" si="477"/>
        <v>-0.10204081632653061</v>
      </c>
      <c r="OD42" s="161">
        <f t="shared" si="478"/>
        <v>0.48979591836734698</v>
      </c>
      <c r="OE42" s="161">
        <f t="shared" si="479"/>
        <v>0.61224489795918369</v>
      </c>
      <c r="OF42" s="26">
        <f t="shared" si="480"/>
        <v>-406.63836734693882</v>
      </c>
      <c r="OH42" s="159">
        <v>14</v>
      </c>
      <c r="OI42" s="160">
        <f t="shared" si="481"/>
        <v>28.362857142857141</v>
      </c>
      <c r="OJ42" s="161">
        <f t="shared" si="482"/>
        <v>-0.10204081632653063</v>
      </c>
      <c r="OK42" s="161">
        <f t="shared" si="483"/>
        <v>0.48979591836734693</v>
      </c>
      <c r="OL42" s="161">
        <f t="shared" si="484"/>
        <v>0.6122448979591838</v>
      </c>
      <c r="OM42" s="26">
        <f t="shared" si="485"/>
        <v>-555.12122448979596</v>
      </c>
      <c r="OO42" s="159">
        <v>14</v>
      </c>
      <c r="OP42" s="160">
        <f t="shared" si="486"/>
        <v>33.568571428571424</v>
      </c>
      <c r="OQ42" s="161">
        <f t="shared" si="487"/>
        <v>-0.10204081632653061</v>
      </c>
      <c r="OR42" s="161">
        <f t="shared" si="488"/>
        <v>0.48979591836734687</v>
      </c>
      <c r="OS42" s="161">
        <f t="shared" si="489"/>
        <v>0.61224489795918369</v>
      </c>
      <c r="OT42" s="26">
        <f t="shared" si="490"/>
        <v>-656.98040816326522</v>
      </c>
      <c r="OV42" s="159">
        <v>14</v>
      </c>
      <c r="OW42" s="160">
        <f t="shared" si="491"/>
        <v>38.772857142857148</v>
      </c>
      <c r="OX42" s="161">
        <f t="shared" si="492"/>
        <v>-0.10204081632653061</v>
      </c>
      <c r="OY42" s="161">
        <f t="shared" si="493"/>
        <v>0.48979591836734698</v>
      </c>
      <c r="OZ42" s="161">
        <f t="shared" si="494"/>
        <v>0.61224489795918369</v>
      </c>
      <c r="PA42" s="26">
        <f t="shared" si="495"/>
        <v>-758.81877551020409</v>
      </c>
      <c r="PC42" s="159">
        <v>14</v>
      </c>
      <c r="PD42" s="160">
        <f t="shared" si="550"/>
        <v>23.157142857142855</v>
      </c>
      <c r="PE42" s="161">
        <f t="shared" si="496"/>
        <v>-0.1020408163265306</v>
      </c>
      <c r="PF42" s="161">
        <f t="shared" si="497"/>
        <v>0.48979591836734693</v>
      </c>
      <c r="PG42" s="161">
        <f t="shared" si="498"/>
        <v>0.61224489795918369</v>
      </c>
      <c r="PH42" s="26">
        <f t="shared" si="499"/>
        <v>-453.40408163265306</v>
      </c>
      <c r="PJ42" s="159">
        <v>14</v>
      </c>
      <c r="PK42" s="160">
        <f t="shared" si="551"/>
        <v>17.954285714285714</v>
      </c>
      <c r="PL42" s="161">
        <f t="shared" si="500"/>
        <v>-0.1020408163265306</v>
      </c>
      <c r="PM42" s="161">
        <f t="shared" si="501"/>
        <v>0.48979591836734687</v>
      </c>
      <c r="PN42" s="161">
        <f t="shared" si="502"/>
        <v>0.61224489795918358</v>
      </c>
      <c r="PO42" s="26">
        <f t="shared" si="503"/>
        <v>-351.34530612244896</v>
      </c>
      <c r="PQ42" s="159">
        <v>14</v>
      </c>
      <c r="PR42" s="160">
        <f t="shared" si="504"/>
        <v>12.747142857142858</v>
      </c>
      <c r="PS42" s="161">
        <f t="shared" si="505"/>
        <v>-0.1020408163265306</v>
      </c>
      <c r="PT42" s="161">
        <f t="shared" si="506"/>
        <v>0.48979591836734687</v>
      </c>
      <c r="PU42" s="161">
        <f t="shared" si="507"/>
        <v>0.61224489795918358</v>
      </c>
      <c r="PV42" s="26">
        <f t="shared" si="508"/>
        <v>-249.48734693877549</v>
      </c>
      <c r="PX42" s="159">
        <v>14</v>
      </c>
      <c r="PY42" s="160">
        <f t="shared" si="509"/>
        <v>7.5442857142857145</v>
      </c>
      <c r="PZ42" s="161">
        <f t="shared" si="510"/>
        <v>-0.10204081632653061</v>
      </c>
      <c r="QA42" s="161">
        <f t="shared" si="511"/>
        <v>0.48979591836734693</v>
      </c>
      <c r="QB42" s="161">
        <f t="shared" si="512"/>
        <v>0.61224489795918369</v>
      </c>
      <c r="QC42" s="26">
        <f t="shared" si="513"/>
        <v>-147.62448979591838</v>
      </c>
      <c r="QE42" s="159">
        <v>3</v>
      </c>
      <c r="QF42" s="162">
        <v>3</v>
      </c>
      <c r="QG42" s="309"/>
      <c r="QH42" s="12">
        <v>180</v>
      </c>
      <c r="QI42" s="161">
        <f>(($F$16-$Z$21)*($F$16-$AD$21))/(($V$21-$Z$21)*($V$21-$AD$21))</f>
        <v>0</v>
      </c>
      <c r="QJ42" s="161">
        <f>(($F$16-$V$21)*($F$16-$AD$21))/(($Z$21-$V$21)*($Z$21-$AD$21))</f>
        <v>0</v>
      </c>
      <c r="QK42" s="161">
        <f>(($F$16-$V$21)*($F$16-$Z$21))/(($AD$21-$V$21)*($AD$21-$Z$21))</f>
        <v>1</v>
      </c>
      <c r="QL42" s="92">
        <f>QI42*$X$21+QJ42*$AB$21+QK42*$AF$21</f>
        <v>-704.4</v>
      </c>
      <c r="QM42" s="16">
        <f>$V$21</f>
        <v>-210.54</v>
      </c>
      <c r="QN42" s="16">
        <f>$AF$21</f>
        <v>-704.4</v>
      </c>
      <c r="QO42" s="167">
        <f t="shared" si="552"/>
        <v>0</v>
      </c>
      <c r="QP42" s="34"/>
      <c r="QQ42" s="159">
        <v>3</v>
      </c>
      <c r="QR42" s="162">
        <v>3</v>
      </c>
      <c r="QS42" s="309"/>
      <c r="QT42" s="12">
        <v>180</v>
      </c>
      <c r="QU42" s="161">
        <f>(($F$16-$AT$21)*($F$16-$AX$21))/(($AP$21-$AT$21)*($AP$21-$AX$21))</f>
        <v>0</v>
      </c>
      <c r="QV42" s="161">
        <f>(($F$16-$AP$21)*($F$16-$AX$21))/(($AT$21-$AP$21)*($AT$21-$AX$21))</f>
        <v>0</v>
      </c>
      <c r="QW42" s="161">
        <f>(($F$16-$AP$21)*($F$16-$AT$21))/(($AX$21-$AP$21)*($AX$21-$AT$21))</f>
        <v>1</v>
      </c>
      <c r="QX42" s="92">
        <f>QU42*$AR$21+QV42*$AV$21+QW42*$AZ$21</f>
        <v>-772.52</v>
      </c>
      <c r="QY42" s="16">
        <f>$AP$21</f>
        <v>-18.22</v>
      </c>
      <c r="QZ42" s="16">
        <f>$AZ$21</f>
        <v>-772.52</v>
      </c>
      <c r="RA42" s="167">
        <f t="shared" si="553"/>
        <v>0</v>
      </c>
    </row>
    <row r="43" spans="2:469" ht="15" customHeight="1">
      <c r="B43" s="322">
        <v>7</v>
      </c>
      <c r="C43" s="314" t="s">
        <v>392</v>
      </c>
      <c r="D43" s="314" t="s">
        <v>321</v>
      </c>
      <c r="E43" s="199" t="s">
        <v>322</v>
      </c>
      <c r="F43" s="169"/>
      <c r="G43" s="170" t="s">
        <v>72</v>
      </c>
      <c r="H43" s="171">
        <v>12</v>
      </c>
      <c r="I43" s="177" t="str">
        <f xml:space="preserve"> IF(AND(F43&gt;0,F44&gt;0),1,(IF(AND(F43&lt;0,F44&gt;0),2,(IF(AND(F43&lt;0,F44&lt;0),3,(IF(AND(F43&gt;0,F44&lt;0),4,"-")))))))</f>
        <v>-</v>
      </c>
      <c r="J43" s="178" t="s">
        <v>318</v>
      </c>
      <c r="K43" s="177" t="str">
        <f>IF(OR(ISBLANK(F43),I43="-"),"-",(IF(OR(I43=1,I43=4), (IF(F43&lt;=(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,(IF(F43&g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)))</f>
        <v>-</v>
      </c>
      <c r="L43" s="179" t="str">
        <f>IF(OR(ISBLANK(F43),I43="-"),"-",(IF(OR(I43=1,I43=4), (IF(F43&lt;=(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,(IF(F43&g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)))</f>
        <v>-</v>
      </c>
      <c r="M43" s="315" t="str">
        <f>IF(OR(ISBLANK(F43),ISBLANK(F44),ISBLANK(F45)),"-", (IF(OR(J43="reprovado", K43="reprovado", L43="reprovado",J44="reprovado", K44="reprovado", L44="reprovado",J45="reprovado",K45="reprovado", L45="reprovado"),"reprovado","aprovado")))</f>
        <v>-</v>
      </c>
      <c r="O43" s="159">
        <v>39</v>
      </c>
      <c r="P43" s="164" t="s">
        <v>157</v>
      </c>
      <c r="Q43" s="164" t="s">
        <v>319</v>
      </c>
      <c r="R43" s="12">
        <v>-60</v>
      </c>
      <c r="S43" s="164" t="s">
        <v>299</v>
      </c>
      <c r="T43" s="192">
        <v>11000</v>
      </c>
      <c r="U43" s="8" t="s">
        <v>71</v>
      </c>
      <c r="V43" s="101">
        <f>Gooseneck!$M$94</f>
        <v>-500.81</v>
      </c>
      <c r="W43" s="111" t="s">
        <v>72</v>
      </c>
      <c r="X43" s="101">
        <v>0</v>
      </c>
      <c r="Y43" s="111" t="s">
        <v>72</v>
      </c>
      <c r="Z43" s="101">
        <f>Gooseneck!$M$95</f>
        <v>-250.405</v>
      </c>
      <c r="AA43" s="111" t="s">
        <v>72</v>
      </c>
      <c r="AB43" s="101">
        <f>Gooseneck!$O$95</f>
        <v>300.56</v>
      </c>
      <c r="AC43" s="111" t="s">
        <v>72</v>
      </c>
      <c r="AD43" s="101">
        <v>0</v>
      </c>
      <c r="AE43" s="111" t="s">
        <v>72</v>
      </c>
      <c r="AF43" s="101">
        <f>Gooseneck!$O$80</f>
        <v>496.8</v>
      </c>
      <c r="AG43" s="165" t="s">
        <v>72</v>
      </c>
      <c r="AH43" s="166"/>
      <c r="AI43" s="159">
        <v>39</v>
      </c>
      <c r="AJ43" s="164" t="s">
        <v>157</v>
      </c>
      <c r="AK43" s="164" t="s">
        <v>319</v>
      </c>
      <c r="AL43" s="12">
        <v>-60</v>
      </c>
      <c r="AM43" s="164" t="s">
        <v>299</v>
      </c>
      <c r="AN43" s="192">
        <v>5500</v>
      </c>
      <c r="AO43" s="8" t="s">
        <v>71</v>
      </c>
      <c r="AP43" s="101">
        <f>'Conector@5500 psi'!$M$94</f>
        <v>-162.1</v>
      </c>
      <c r="AQ43" s="111" t="s">
        <v>72</v>
      </c>
      <c r="AR43" s="101">
        <v>0</v>
      </c>
      <c r="AS43" s="111" t="s">
        <v>72</v>
      </c>
      <c r="AT43" s="101">
        <f>'Conector@5500 psi'!$M$95</f>
        <v>-81.05</v>
      </c>
      <c r="AU43" s="111" t="s">
        <v>72</v>
      </c>
      <c r="AV43" s="101">
        <f>'Conector@5500 psi'!$O$95</f>
        <v>264.41000000000003</v>
      </c>
      <c r="AW43" s="111" t="s">
        <v>72</v>
      </c>
      <c r="AX43" s="101">
        <v>0</v>
      </c>
      <c r="AY43" s="111" t="s">
        <v>72</v>
      </c>
      <c r="AZ43" s="101">
        <f>'Conector@5500 psi'!$O$80</f>
        <v>528.79999999999995</v>
      </c>
      <c r="BA43" s="165" t="s">
        <v>72</v>
      </c>
      <c r="BB43" s="183"/>
      <c r="BC43" s="159">
        <v>15</v>
      </c>
      <c r="BD43" s="160">
        <f t="shared" si="514"/>
        <v>27.324999999999999</v>
      </c>
      <c r="BE43" s="161">
        <f t="shared" si="272"/>
        <v>-0.1111111111111111</v>
      </c>
      <c r="BF43" s="161">
        <f t="shared" si="273"/>
        <v>0.55555555555555558</v>
      </c>
      <c r="BG43" s="161">
        <f t="shared" si="274"/>
        <v>0.55555555555555547</v>
      </c>
      <c r="BH43" s="26">
        <f t="shared" si="275"/>
        <v>478.69999999999993</v>
      </c>
      <c r="BJ43" s="159">
        <v>15</v>
      </c>
      <c r="BK43" s="160">
        <f t="shared" si="515"/>
        <v>33.398333333333333</v>
      </c>
      <c r="BL43" s="161">
        <f t="shared" si="276"/>
        <v>-0.11111111111111112</v>
      </c>
      <c r="BM43" s="161">
        <f t="shared" si="277"/>
        <v>0.55555555555555569</v>
      </c>
      <c r="BN43" s="161">
        <f t="shared" si="278"/>
        <v>0.55555555555555547</v>
      </c>
      <c r="BO43" s="26">
        <f t="shared" si="279"/>
        <v>379.65555555555562</v>
      </c>
      <c r="BQ43" s="159">
        <v>15</v>
      </c>
      <c r="BR43" s="160">
        <f t="shared" si="516"/>
        <v>39.47</v>
      </c>
      <c r="BS43" s="161">
        <f t="shared" si="280"/>
        <v>-0.1111111111111111</v>
      </c>
      <c r="BT43" s="161">
        <f t="shared" si="281"/>
        <v>0.55555555555555558</v>
      </c>
      <c r="BU43" s="161">
        <f t="shared" si="282"/>
        <v>0.55555555555555558</v>
      </c>
      <c r="BV43" s="26">
        <f t="shared" si="283"/>
        <v>280.59777777777776</v>
      </c>
      <c r="BX43" s="159">
        <v>15</v>
      </c>
      <c r="BY43" s="160">
        <f t="shared" si="517"/>
        <v>21.253333333333334</v>
      </c>
      <c r="BZ43" s="161">
        <f t="shared" si="284"/>
        <v>-0.1111111111111111</v>
      </c>
      <c r="CA43" s="161">
        <f t="shared" si="285"/>
        <v>0.55555555555555558</v>
      </c>
      <c r="CB43" s="161">
        <f t="shared" si="286"/>
        <v>0.55555555555555558</v>
      </c>
      <c r="CC43" s="26">
        <f t="shared" si="287"/>
        <v>577.75</v>
      </c>
      <c r="CE43" s="159">
        <v>15</v>
      </c>
      <c r="CF43" s="160">
        <f t="shared" si="518"/>
        <v>15.181666666666667</v>
      </c>
      <c r="CG43" s="161">
        <f t="shared" si="288"/>
        <v>-0.11111111111111113</v>
      </c>
      <c r="CH43" s="161">
        <f t="shared" si="289"/>
        <v>0.55555555555555547</v>
      </c>
      <c r="CI43" s="161">
        <f t="shared" si="290"/>
        <v>0.55555555555555558</v>
      </c>
      <c r="CJ43" s="26">
        <f t="shared" si="291"/>
        <v>676.8</v>
      </c>
      <c r="CL43" s="159">
        <v>15</v>
      </c>
      <c r="CM43" s="160">
        <f t="shared" si="519"/>
        <v>9.1083333333333325</v>
      </c>
      <c r="CN43" s="161">
        <f t="shared" si="292"/>
        <v>-0.1111111111111111</v>
      </c>
      <c r="CO43" s="161">
        <f t="shared" si="293"/>
        <v>0.55555555555555547</v>
      </c>
      <c r="CP43" s="161">
        <f t="shared" si="294"/>
        <v>0.55555555555555558</v>
      </c>
      <c r="CQ43" s="26">
        <f t="shared" si="295"/>
        <v>775.83333333333326</v>
      </c>
      <c r="CS43" s="159">
        <v>15</v>
      </c>
      <c r="CT43" s="160">
        <f t="shared" si="520"/>
        <v>3.0366666666666666</v>
      </c>
      <c r="CU43" s="161">
        <f t="shared" si="296"/>
        <v>-0.11111111111111109</v>
      </c>
      <c r="CV43" s="161">
        <f t="shared" si="297"/>
        <v>0.55555555555555558</v>
      </c>
      <c r="CW43" s="161">
        <f t="shared" si="298"/>
        <v>0.55555555555555547</v>
      </c>
      <c r="CX43" s="26">
        <f t="shared" si="299"/>
        <v>874.86666666666656</v>
      </c>
      <c r="CZ43" s="159">
        <v>15</v>
      </c>
      <c r="DA43" s="160">
        <f t="shared" si="521"/>
        <v>-15.181666666666667</v>
      </c>
      <c r="DB43" s="161">
        <f t="shared" si="300"/>
        <v>-0.11111111111111113</v>
      </c>
      <c r="DC43" s="161">
        <f t="shared" si="301"/>
        <v>0.55555555555555547</v>
      </c>
      <c r="DD43" s="161">
        <f t="shared" si="302"/>
        <v>0.55555555555555558</v>
      </c>
      <c r="DE43" s="26">
        <f t="shared" si="303"/>
        <v>247.57777777777778</v>
      </c>
      <c r="DG43" s="159">
        <v>15</v>
      </c>
      <c r="DH43" s="160">
        <f t="shared" si="522"/>
        <v>-9.1083333333333325</v>
      </c>
      <c r="DI43" s="161">
        <f t="shared" si="523"/>
        <v>-0.1111111111111111</v>
      </c>
      <c r="DJ43" s="161">
        <f t="shared" si="524"/>
        <v>0.55555555555555547</v>
      </c>
      <c r="DK43" s="161">
        <f t="shared" si="304"/>
        <v>0.55555555555555558</v>
      </c>
      <c r="DL43" s="26">
        <f t="shared" si="525"/>
        <v>148.53888888888889</v>
      </c>
      <c r="DM43" s="34"/>
      <c r="DN43" s="159">
        <v>15</v>
      </c>
      <c r="DO43" s="160">
        <f t="shared" si="526"/>
        <v>-3.0366666666666666</v>
      </c>
      <c r="DP43" s="161">
        <f t="shared" si="305"/>
        <v>-0.11111111111111109</v>
      </c>
      <c r="DQ43" s="161">
        <f t="shared" si="306"/>
        <v>0.55555555555555558</v>
      </c>
      <c r="DR43" s="161">
        <f t="shared" si="307"/>
        <v>0.55555555555555547</v>
      </c>
      <c r="DS43" s="26">
        <f t="shared" si="308"/>
        <v>49.516666666666659</v>
      </c>
      <c r="DT43" s="34"/>
      <c r="DU43" s="159">
        <v>15</v>
      </c>
      <c r="DV43" s="160">
        <f t="shared" si="527"/>
        <v>-21.253333333333334</v>
      </c>
      <c r="DW43" s="161">
        <f t="shared" si="309"/>
        <v>-0.1111111111111111</v>
      </c>
      <c r="DX43" s="161">
        <f t="shared" si="310"/>
        <v>0.55555555555555558</v>
      </c>
      <c r="DY43" s="161">
        <f t="shared" si="311"/>
        <v>0.55555555555555558</v>
      </c>
      <c r="DZ43" s="26">
        <f t="shared" si="312"/>
        <v>346.64444444444445</v>
      </c>
      <c r="EA43" s="34"/>
      <c r="EB43" s="159">
        <v>15</v>
      </c>
      <c r="EC43" s="160">
        <f t="shared" si="528"/>
        <v>-27.324999999999999</v>
      </c>
      <c r="ED43" s="161">
        <f t="shared" si="313"/>
        <v>-0.1111111111111111</v>
      </c>
      <c r="EE43" s="161">
        <f t="shared" si="314"/>
        <v>0.55555555555555558</v>
      </c>
      <c r="EF43" s="161">
        <f t="shared" si="315"/>
        <v>0.55555555555555547</v>
      </c>
      <c r="EG43" s="26">
        <f t="shared" si="316"/>
        <v>445.67222222222222</v>
      </c>
      <c r="EH43" s="34"/>
      <c r="EI43" s="159">
        <v>15</v>
      </c>
      <c r="EJ43" s="160">
        <f t="shared" si="529"/>
        <v>-33.398333333333333</v>
      </c>
      <c r="EK43" s="161">
        <f t="shared" si="317"/>
        <v>-0.11111111111111112</v>
      </c>
      <c r="EL43" s="161">
        <f t="shared" si="318"/>
        <v>0.55555555555555569</v>
      </c>
      <c r="EM43" s="161">
        <f t="shared" si="319"/>
        <v>0.55555555555555547</v>
      </c>
      <c r="EN43" s="26">
        <f t="shared" si="320"/>
        <v>544.72222222222217</v>
      </c>
      <c r="EP43" s="159">
        <v>15</v>
      </c>
      <c r="EQ43" s="160">
        <f t="shared" si="321"/>
        <v>-39.47</v>
      </c>
      <c r="ER43" s="161">
        <f t="shared" si="322"/>
        <v>-0.1111111111111111</v>
      </c>
      <c r="ES43" s="161">
        <f t="shared" si="323"/>
        <v>0.55555555555555558</v>
      </c>
      <c r="ET43" s="161">
        <f t="shared" si="324"/>
        <v>0.55555555555555558</v>
      </c>
      <c r="EU43" s="26">
        <f t="shared" si="325"/>
        <v>643.77777777777783</v>
      </c>
      <c r="EW43" s="159">
        <v>15</v>
      </c>
      <c r="EX43" s="160">
        <f t="shared" si="326"/>
        <v>-15.181666666666667</v>
      </c>
      <c r="EY43" s="161">
        <f t="shared" si="327"/>
        <v>-0.11111111111111113</v>
      </c>
      <c r="EZ43" s="161">
        <f t="shared" si="328"/>
        <v>0.55555555555555547</v>
      </c>
      <c r="FA43" s="161">
        <f t="shared" si="329"/>
        <v>0.55555555555555558</v>
      </c>
      <c r="FB43" s="26">
        <f t="shared" si="330"/>
        <v>-676.77222222222213</v>
      </c>
      <c r="FD43" s="159">
        <v>15</v>
      </c>
      <c r="FE43" s="160">
        <f t="shared" si="331"/>
        <v>-9.1083333333333325</v>
      </c>
      <c r="FF43" s="161">
        <f t="shared" si="332"/>
        <v>-0.1111111111111111</v>
      </c>
      <c r="FG43" s="161">
        <f t="shared" si="333"/>
        <v>0.55555555555555547</v>
      </c>
      <c r="FH43" s="161">
        <f t="shared" si="334"/>
        <v>0.55555555555555558</v>
      </c>
      <c r="FI43" s="26">
        <f t="shared" si="335"/>
        <v>-775.80555555555543</v>
      </c>
      <c r="FK43" s="159">
        <v>15</v>
      </c>
      <c r="FL43" s="160">
        <f t="shared" si="336"/>
        <v>-3.0366666666666666</v>
      </c>
      <c r="FM43" s="161">
        <f t="shared" si="337"/>
        <v>-0.11111111111111109</v>
      </c>
      <c r="FN43" s="161">
        <f t="shared" si="338"/>
        <v>0.55555555555555558</v>
      </c>
      <c r="FO43" s="161">
        <f t="shared" si="339"/>
        <v>0.55555555555555547</v>
      </c>
      <c r="FP43" s="26">
        <f t="shared" si="340"/>
        <v>-874.8555555555555</v>
      </c>
      <c r="FR43" s="159">
        <v>15</v>
      </c>
      <c r="FS43" s="160">
        <f t="shared" si="530"/>
        <v>-21.253333333333334</v>
      </c>
      <c r="FT43" s="161">
        <f t="shared" si="341"/>
        <v>-0.1111111111111111</v>
      </c>
      <c r="FU43" s="161">
        <f t="shared" si="342"/>
        <v>0.55555555555555558</v>
      </c>
      <c r="FV43" s="161">
        <f t="shared" si="343"/>
        <v>0.55555555555555558</v>
      </c>
      <c r="FW43" s="26">
        <f t="shared" si="344"/>
        <v>-577.7166666666667</v>
      </c>
      <c r="FY43" s="159">
        <v>15</v>
      </c>
      <c r="FZ43" s="160">
        <f t="shared" si="531"/>
        <v>-27.324999999999999</v>
      </c>
      <c r="GA43" s="161">
        <f t="shared" si="532"/>
        <v>-0.1111111111111111</v>
      </c>
      <c r="GB43" s="161">
        <f t="shared" si="533"/>
        <v>0.55555555555555558</v>
      </c>
      <c r="GC43" s="161">
        <f t="shared" si="534"/>
        <v>0.55555555555555547</v>
      </c>
      <c r="GD43" s="26">
        <f t="shared" si="535"/>
        <v>-478.69999999999993</v>
      </c>
      <c r="GF43" s="159">
        <v>15</v>
      </c>
      <c r="GG43" s="160">
        <f t="shared" si="536"/>
        <v>-33.398333333333333</v>
      </c>
      <c r="GH43" s="161">
        <f t="shared" si="345"/>
        <v>-0.11111111111111112</v>
      </c>
      <c r="GI43" s="161">
        <f t="shared" si="346"/>
        <v>0.55555555555555569</v>
      </c>
      <c r="GJ43" s="161">
        <f t="shared" si="347"/>
        <v>0.55555555555555547</v>
      </c>
      <c r="GK43" s="26">
        <f t="shared" si="348"/>
        <v>-379.65555555555562</v>
      </c>
      <c r="GM43" s="159">
        <v>15</v>
      </c>
      <c r="GN43" s="160">
        <f t="shared" si="537"/>
        <v>-39.47</v>
      </c>
      <c r="GO43" s="161">
        <f t="shared" si="349"/>
        <v>-0.1111111111111111</v>
      </c>
      <c r="GP43" s="161">
        <f t="shared" si="350"/>
        <v>0.55555555555555558</v>
      </c>
      <c r="GQ43" s="161">
        <f t="shared" si="351"/>
        <v>0.55555555555555558</v>
      </c>
      <c r="GR43" s="26">
        <f t="shared" si="352"/>
        <v>-280.62222222222226</v>
      </c>
      <c r="GT43" s="159">
        <v>15</v>
      </c>
      <c r="GU43" s="160">
        <f t="shared" si="538"/>
        <v>27.324999999999999</v>
      </c>
      <c r="GV43" s="161">
        <f t="shared" si="353"/>
        <v>-0.1111111111111111</v>
      </c>
      <c r="GW43" s="161">
        <f t="shared" si="354"/>
        <v>0.55555555555555558</v>
      </c>
      <c r="GX43" s="161">
        <f t="shared" si="355"/>
        <v>0.55555555555555547</v>
      </c>
      <c r="GY43" s="26">
        <f t="shared" si="356"/>
        <v>-445.66666666666657</v>
      </c>
      <c r="HA43" s="159">
        <v>15</v>
      </c>
      <c r="HB43" s="160">
        <f t="shared" si="539"/>
        <v>33.398333333333333</v>
      </c>
      <c r="HC43" s="161">
        <f t="shared" si="357"/>
        <v>-0.11111111111111112</v>
      </c>
      <c r="HD43" s="161">
        <f t="shared" si="358"/>
        <v>0.55555555555555569</v>
      </c>
      <c r="HE43" s="161">
        <f t="shared" si="359"/>
        <v>0.55555555555555547</v>
      </c>
      <c r="HF43" s="26">
        <f t="shared" si="360"/>
        <v>-544.70555555555552</v>
      </c>
      <c r="HH43" s="159">
        <v>15</v>
      </c>
      <c r="HI43" s="160">
        <f t="shared" si="361"/>
        <v>39.47</v>
      </c>
      <c r="HJ43" s="161">
        <f t="shared" si="362"/>
        <v>-0.1111111111111111</v>
      </c>
      <c r="HK43" s="161">
        <f t="shared" si="363"/>
        <v>0.55555555555555558</v>
      </c>
      <c r="HL43" s="161">
        <f t="shared" si="364"/>
        <v>0.55555555555555558</v>
      </c>
      <c r="HM43" s="26">
        <f t="shared" si="365"/>
        <v>-643.77777777777783</v>
      </c>
      <c r="HO43" s="159">
        <v>15</v>
      </c>
      <c r="HP43" s="160">
        <f t="shared" si="540"/>
        <v>21.253333333333334</v>
      </c>
      <c r="HQ43" s="161">
        <f t="shared" si="366"/>
        <v>-0.1111111111111111</v>
      </c>
      <c r="HR43" s="161">
        <f t="shared" si="367"/>
        <v>0.55555555555555558</v>
      </c>
      <c r="HS43" s="161">
        <f t="shared" si="368"/>
        <v>0.55555555555555558</v>
      </c>
      <c r="HT43" s="26">
        <f t="shared" si="369"/>
        <v>-346.63888888888891</v>
      </c>
      <c r="HV43" s="159">
        <v>15</v>
      </c>
      <c r="HW43" s="160">
        <f t="shared" si="541"/>
        <v>15.181666666666667</v>
      </c>
      <c r="HX43" s="161">
        <f t="shared" si="370"/>
        <v>-0.11111111111111113</v>
      </c>
      <c r="HY43" s="161">
        <f t="shared" si="371"/>
        <v>0.55555555555555547</v>
      </c>
      <c r="HZ43" s="161">
        <f t="shared" si="372"/>
        <v>0.55555555555555558</v>
      </c>
      <c r="IA43" s="26">
        <f t="shared" si="373"/>
        <v>-247.59999999999997</v>
      </c>
      <c r="IC43" s="159">
        <v>15</v>
      </c>
      <c r="ID43" s="160">
        <f t="shared" si="374"/>
        <v>9.1083333333333325</v>
      </c>
      <c r="IE43" s="161">
        <f t="shared" si="375"/>
        <v>-0.1111111111111111</v>
      </c>
      <c r="IF43" s="161">
        <f t="shared" si="376"/>
        <v>0.55555555555555547</v>
      </c>
      <c r="IG43" s="161">
        <f t="shared" si="377"/>
        <v>0.55555555555555558</v>
      </c>
      <c r="IH43" s="26">
        <f t="shared" si="378"/>
        <v>-148.55555555555554</v>
      </c>
      <c r="IJ43" s="159">
        <v>15</v>
      </c>
      <c r="IK43" s="160">
        <f t="shared" si="379"/>
        <v>3.0366666666666666</v>
      </c>
      <c r="IL43" s="161">
        <f t="shared" si="380"/>
        <v>-0.11111111111111109</v>
      </c>
      <c r="IM43" s="161">
        <f t="shared" si="381"/>
        <v>0.55555555555555558</v>
      </c>
      <c r="IN43" s="161">
        <f t="shared" si="382"/>
        <v>0.55555555555555547</v>
      </c>
      <c r="IO43" s="26">
        <f t="shared" si="383"/>
        <v>-49.533333333333331</v>
      </c>
      <c r="IQ43" s="159">
        <v>15</v>
      </c>
      <c r="IR43" s="160">
        <f t="shared" si="384"/>
        <v>33.089999999999996</v>
      </c>
      <c r="IS43" s="161">
        <f t="shared" si="385"/>
        <v>-0.11111111111111113</v>
      </c>
      <c r="IT43" s="161">
        <f t="shared" si="386"/>
        <v>0.55555555555555558</v>
      </c>
      <c r="IU43" s="161">
        <f t="shared" si="387"/>
        <v>0.55555555555555569</v>
      </c>
      <c r="IV43" s="26">
        <f t="shared" si="388"/>
        <v>635.37777777777785</v>
      </c>
      <c r="IX43" s="159">
        <v>15</v>
      </c>
      <c r="IY43" s="160">
        <f t="shared" si="389"/>
        <v>39.163333333333334</v>
      </c>
      <c r="IZ43" s="161">
        <f t="shared" si="390"/>
        <v>-0.1111111111111111</v>
      </c>
      <c r="JA43" s="161">
        <f t="shared" si="391"/>
        <v>0.55555555555555558</v>
      </c>
      <c r="JB43" s="161">
        <f t="shared" si="392"/>
        <v>0.55555555555555547</v>
      </c>
      <c r="JC43" s="26">
        <f t="shared" si="393"/>
        <v>536.34444444444443</v>
      </c>
      <c r="JE43" s="159">
        <v>15</v>
      </c>
      <c r="JF43" s="160">
        <f t="shared" si="542"/>
        <v>45.235000000000007</v>
      </c>
      <c r="JG43" s="161">
        <f t="shared" si="394"/>
        <v>-0.11111111111111112</v>
      </c>
      <c r="JH43" s="161">
        <f t="shared" si="395"/>
        <v>0.55555555555555558</v>
      </c>
      <c r="JI43" s="161">
        <f t="shared" si="396"/>
        <v>0.55555555555555547</v>
      </c>
      <c r="JJ43" s="26">
        <f t="shared" si="397"/>
        <v>437.32777777777773</v>
      </c>
      <c r="JL43" s="159">
        <v>15</v>
      </c>
      <c r="JM43" s="160">
        <f t="shared" si="398"/>
        <v>27.016666666666666</v>
      </c>
      <c r="JN43" s="161">
        <f t="shared" si="399"/>
        <v>-0.1111111111111111</v>
      </c>
      <c r="JO43" s="161">
        <f t="shared" si="400"/>
        <v>0.55555555555555547</v>
      </c>
      <c r="JP43" s="161">
        <f t="shared" si="401"/>
        <v>0.55555555555555547</v>
      </c>
      <c r="JQ43" s="26">
        <f t="shared" si="402"/>
        <v>734.41111111111104</v>
      </c>
      <c r="JS43" s="159">
        <v>15</v>
      </c>
      <c r="JT43" s="160">
        <f t="shared" si="403"/>
        <v>20.946666666666669</v>
      </c>
      <c r="JU43" s="161">
        <f t="shared" si="404"/>
        <v>-0.1111111111111111</v>
      </c>
      <c r="JV43" s="161">
        <f t="shared" si="405"/>
        <v>0.55555555555555547</v>
      </c>
      <c r="JW43" s="161">
        <f t="shared" si="406"/>
        <v>0.55555555555555547</v>
      </c>
      <c r="JX43" s="26">
        <f t="shared" si="407"/>
        <v>833.47222222222217</v>
      </c>
      <c r="JZ43" s="159">
        <v>15</v>
      </c>
      <c r="KA43" s="160">
        <f t="shared" si="543"/>
        <v>14.871666666666668</v>
      </c>
      <c r="KB43" s="161">
        <f t="shared" si="408"/>
        <v>-0.1111111111111111</v>
      </c>
      <c r="KC43" s="161">
        <f t="shared" si="409"/>
        <v>0.55555555555555558</v>
      </c>
      <c r="KD43" s="161">
        <f t="shared" si="410"/>
        <v>0.55555555555555547</v>
      </c>
      <c r="KE43" s="26">
        <f t="shared" si="411"/>
        <v>932.48333333333335</v>
      </c>
      <c r="KG43" s="159">
        <v>15</v>
      </c>
      <c r="KH43" s="160">
        <f t="shared" si="412"/>
        <v>8.8016666666666676</v>
      </c>
      <c r="KI43" s="161">
        <f t="shared" si="413"/>
        <v>-0.1111111111111111</v>
      </c>
      <c r="KJ43" s="161">
        <f t="shared" si="414"/>
        <v>0.55555555555555558</v>
      </c>
      <c r="KK43" s="161">
        <f t="shared" si="415"/>
        <v>0.55555555555555536</v>
      </c>
      <c r="KL43" s="26">
        <f t="shared" si="416"/>
        <v>1031.5833333333333</v>
      </c>
      <c r="KN43" s="159">
        <v>15</v>
      </c>
      <c r="KO43" s="160">
        <f t="shared" si="544"/>
        <v>-20.946666666666669</v>
      </c>
      <c r="KP43" s="161">
        <f t="shared" si="417"/>
        <v>-0.1111111111111111</v>
      </c>
      <c r="KQ43" s="161">
        <f t="shared" si="418"/>
        <v>0.55555555555555547</v>
      </c>
      <c r="KR43" s="161">
        <f t="shared" si="419"/>
        <v>0.55555555555555547</v>
      </c>
      <c r="KS43" s="26">
        <f t="shared" si="420"/>
        <v>341.59444444444443</v>
      </c>
      <c r="KU43" s="159">
        <v>15</v>
      </c>
      <c r="KV43" s="160">
        <f t="shared" si="545"/>
        <v>-14.871666666666668</v>
      </c>
      <c r="KW43" s="161">
        <f t="shared" si="421"/>
        <v>-0.1111111111111111</v>
      </c>
      <c r="KX43" s="161">
        <f t="shared" si="422"/>
        <v>0.55555555555555558</v>
      </c>
      <c r="KY43" s="161">
        <f t="shared" si="423"/>
        <v>0.55555555555555547</v>
      </c>
      <c r="KZ43" s="26">
        <f t="shared" si="424"/>
        <v>242.5611111111111</v>
      </c>
      <c r="LB43" s="159">
        <v>15</v>
      </c>
      <c r="LC43" s="160">
        <f t="shared" si="425"/>
        <v>-8.7999999999999989</v>
      </c>
      <c r="LD43" s="161">
        <f t="shared" si="426"/>
        <v>-0.11111111111111112</v>
      </c>
      <c r="LE43" s="161">
        <f t="shared" si="427"/>
        <v>0.55555555555555547</v>
      </c>
      <c r="LF43" s="161">
        <f t="shared" si="428"/>
        <v>0.55555555555555569</v>
      </c>
      <c r="LG43" s="26">
        <f t="shared" si="429"/>
        <v>143.56111111111113</v>
      </c>
      <c r="LI43" s="159">
        <v>15</v>
      </c>
      <c r="LJ43" s="160">
        <f t="shared" si="430"/>
        <v>-27.016666666666666</v>
      </c>
      <c r="LK43" s="161">
        <f t="shared" si="431"/>
        <v>-0.1111111111111111</v>
      </c>
      <c r="LL43" s="161">
        <f t="shared" si="432"/>
        <v>0.55555555555555547</v>
      </c>
      <c r="LM43" s="161">
        <f t="shared" si="433"/>
        <v>0.55555555555555547</v>
      </c>
      <c r="LN43" s="26">
        <f t="shared" si="434"/>
        <v>440.67222222222216</v>
      </c>
      <c r="LP43" s="159">
        <v>15</v>
      </c>
      <c r="LQ43" s="160">
        <f t="shared" si="435"/>
        <v>-33.089999999999996</v>
      </c>
      <c r="LR43" s="161">
        <f t="shared" si="436"/>
        <v>-0.11111111111111113</v>
      </c>
      <c r="LS43" s="161">
        <f t="shared" si="437"/>
        <v>0.55555555555555558</v>
      </c>
      <c r="LT43" s="161">
        <f t="shared" si="438"/>
        <v>0.55555555555555569</v>
      </c>
      <c r="LU43" s="26">
        <f t="shared" si="439"/>
        <v>539.69444444444457</v>
      </c>
      <c r="LW43" s="159">
        <v>15</v>
      </c>
      <c r="LX43" s="160">
        <f t="shared" si="440"/>
        <v>-39.163333333333334</v>
      </c>
      <c r="LY43" s="161">
        <f t="shared" si="441"/>
        <v>-0.1111111111111111</v>
      </c>
      <c r="LZ43" s="161">
        <f t="shared" si="442"/>
        <v>0.55555555555555558</v>
      </c>
      <c r="MA43" s="161">
        <f t="shared" si="443"/>
        <v>0.55555555555555547</v>
      </c>
      <c r="MB43" s="26">
        <f t="shared" si="444"/>
        <v>638.70555555555552</v>
      </c>
      <c r="MD43" s="159">
        <v>15</v>
      </c>
      <c r="ME43" s="160">
        <f t="shared" si="445"/>
        <v>-45.235000000000007</v>
      </c>
      <c r="MF43" s="161">
        <f t="shared" si="446"/>
        <v>-0.11111111111111112</v>
      </c>
      <c r="MG43" s="161">
        <f t="shared" si="447"/>
        <v>0.55555555555555558</v>
      </c>
      <c r="MH43" s="161">
        <f t="shared" si="448"/>
        <v>0.55555555555555547</v>
      </c>
      <c r="MI43" s="26">
        <f t="shared" si="449"/>
        <v>737.77777777777771</v>
      </c>
      <c r="MK43" s="159">
        <v>15</v>
      </c>
      <c r="ML43" s="160">
        <f t="shared" si="450"/>
        <v>-20.946666666666669</v>
      </c>
      <c r="MM43" s="161">
        <f t="shared" si="451"/>
        <v>-0.1111111111111111</v>
      </c>
      <c r="MN43" s="161">
        <f t="shared" si="452"/>
        <v>0.55555555555555547</v>
      </c>
      <c r="MO43" s="161">
        <f t="shared" si="453"/>
        <v>0.55555555555555547</v>
      </c>
      <c r="MP43" s="26">
        <f t="shared" si="454"/>
        <v>-833.4944444444443</v>
      </c>
      <c r="MR43" s="159">
        <v>15</v>
      </c>
      <c r="MS43" s="160">
        <f t="shared" si="455"/>
        <v>-14.871666666666668</v>
      </c>
      <c r="MT43" s="161">
        <f t="shared" si="456"/>
        <v>-0.1111111111111111</v>
      </c>
      <c r="MU43" s="161">
        <f t="shared" si="457"/>
        <v>0.55555555555555558</v>
      </c>
      <c r="MV43" s="161">
        <f t="shared" si="458"/>
        <v>0.55555555555555547</v>
      </c>
      <c r="MW43" s="26">
        <f t="shared" si="459"/>
        <v>-932.52222222222213</v>
      </c>
      <c r="MY43" s="159">
        <v>15</v>
      </c>
      <c r="MZ43" s="160">
        <f t="shared" si="460"/>
        <v>-8.7999999999999989</v>
      </c>
      <c r="NA43" s="161">
        <f t="shared" si="546"/>
        <v>-0.11111111111111112</v>
      </c>
      <c r="NB43" s="161">
        <f t="shared" si="547"/>
        <v>0.55555555555555547</v>
      </c>
      <c r="NC43" s="161">
        <f t="shared" si="548"/>
        <v>0.55555555555555569</v>
      </c>
      <c r="ND43" s="26">
        <f t="shared" si="549"/>
        <v>-1031.5222222222224</v>
      </c>
      <c r="NF43" s="159">
        <v>15</v>
      </c>
      <c r="NG43" s="160">
        <f t="shared" si="461"/>
        <v>-27.016666666666666</v>
      </c>
      <c r="NH43" s="161">
        <f t="shared" si="462"/>
        <v>-0.1111111111111111</v>
      </c>
      <c r="NI43" s="161">
        <f t="shared" si="463"/>
        <v>0.55555555555555547</v>
      </c>
      <c r="NJ43" s="161">
        <f t="shared" si="464"/>
        <v>0.55555555555555547</v>
      </c>
      <c r="NK43" s="26">
        <f t="shared" si="465"/>
        <v>-734.42222222222199</v>
      </c>
      <c r="NM43" s="159">
        <v>15</v>
      </c>
      <c r="NN43" s="160">
        <f t="shared" si="466"/>
        <v>-33.089999999999996</v>
      </c>
      <c r="NO43" s="161">
        <f t="shared" si="467"/>
        <v>-0.11111111111111113</v>
      </c>
      <c r="NP43" s="161">
        <f t="shared" si="468"/>
        <v>0.55555555555555558</v>
      </c>
      <c r="NQ43" s="161">
        <f t="shared" si="469"/>
        <v>0.55555555555555569</v>
      </c>
      <c r="NR43" s="26">
        <f t="shared" si="470"/>
        <v>-635.36666666666679</v>
      </c>
      <c r="NT43" s="159">
        <v>15</v>
      </c>
      <c r="NU43" s="160">
        <f t="shared" si="471"/>
        <v>-39.163333333333334</v>
      </c>
      <c r="NV43" s="161">
        <f t="shared" si="472"/>
        <v>-0.1111111111111111</v>
      </c>
      <c r="NW43" s="161">
        <f t="shared" si="473"/>
        <v>0.55555555555555558</v>
      </c>
      <c r="NX43" s="161">
        <f t="shared" si="474"/>
        <v>0.55555555555555547</v>
      </c>
      <c r="NY43" s="26">
        <f t="shared" si="475"/>
        <v>-536.35</v>
      </c>
      <c r="OA43" s="159">
        <v>15</v>
      </c>
      <c r="OB43" s="160">
        <f t="shared" si="476"/>
        <v>-45.235000000000007</v>
      </c>
      <c r="OC43" s="161">
        <f t="shared" si="477"/>
        <v>-0.11111111111111112</v>
      </c>
      <c r="OD43" s="161">
        <f t="shared" si="478"/>
        <v>0.55555555555555558</v>
      </c>
      <c r="OE43" s="161">
        <f t="shared" si="479"/>
        <v>0.55555555555555547</v>
      </c>
      <c r="OF43" s="26">
        <f t="shared" si="480"/>
        <v>-437.31111111111107</v>
      </c>
      <c r="OH43" s="159">
        <v>15</v>
      </c>
      <c r="OI43" s="160">
        <f t="shared" si="481"/>
        <v>33.089999999999996</v>
      </c>
      <c r="OJ43" s="161">
        <f t="shared" si="482"/>
        <v>-0.11111111111111113</v>
      </c>
      <c r="OK43" s="161">
        <f t="shared" si="483"/>
        <v>0.55555555555555558</v>
      </c>
      <c r="OL43" s="161">
        <f t="shared" si="484"/>
        <v>0.55555555555555569</v>
      </c>
      <c r="OM43" s="26">
        <f t="shared" si="485"/>
        <v>-539.70000000000005</v>
      </c>
      <c r="OO43" s="159">
        <v>15</v>
      </c>
      <c r="OP43" s="160">
        <f t="shared" si="486"/>
        <v>39.163333333333334</v>
      </c>
      <c r="OQ43" s="161">
        <f t="shared" si="487"/>
        <v>-0.1111111111111111</v>
      </c>
      <c r="OR43" s="161">
        <f t="shared" si="488"/>
        <v>0.55555555555555558</v>
      </c>
      <c r="OS43" s="161">
        <f t="shared" si="489"/>
        <v>0.55555555555555547</v>
      </c>
      <c r="OT43" s="26">
        <f t="shared" si="490"/>
        <v>-638.72777777777765</v>
      </c>
      <c r="OV43" s="159">
        <v>15</v>
      </c>
      <c r="OW43" s="160">
        <f t="shared" si="491"/>
        <v>45.235000000000007</v>
      </c>
      <c r="OX43" s="161">
        <f t="shared" si="492"/>
        <v>-0.11111111111111112</v>
      </c>
      <c r="OY43" s="161">
        <f t="shared" si="493"/>
        <v>0.55555555555555558</v>
      </c>
      <c r="OZ43" s="161">
        <f t="shared" si="494"/>
        <v>0.55555555555555547</v>
      </c>
      <c r="PA43" s="26">
        <f t="shared" si="495"/>
        <v>-737.73888888888882</v>
      </c>
      <c r="PC43" s="159">
        <v>15</v>
      </c>
      <c r="PD43" s="160">
        <f t="shared" si="550"/>
        <v>27.016666666666666</v>
      </c>
      <c r="PE43" s="161">
        <f t="shared" si="496"/>
        <v>-0.1111111111111111</v>
      </c>
      <c r="PF43" s="161">
        <f t="shared" si="497"/>
        <v>0.55555555555555547</v>
      </c>
      <c r="PG43" s="161">
        <f t="shared" si="498"/>
        <v>0.55555555555555547</v>
      </c>
      <c r="PH43" s="26">
        <f t="shared" si="499"/>
        <v>-440.83333333333326</v>
      </c>
      <c r="PJ43" s="159">
        <v>15</v>
      </c>
      <c r="PK43" s="160">
        <f t="shared" si="551"/>
        <v>20.946666666666669</v>
      </c>
      <c r="PL43" s="161">
        <f t="shared" si="500"/>
        <v>-0.1111111111111111</v>
      </c>
      <c r="PM43" s="161">
        <f t="shared" si="501"/>
        <v>0.55555555555555547</v>
      </c>
      <c r="PN43" s="161">
        <f t="shared" si="502"/>
        <v>0.55555555555555547</v>
      </c>
      <c r="PO43" s="26">
        <f t="shared" si="503"/>
        <v>-341.58333333333331</v>
      </c>
      <c r="PQ43" s="159">
        <v>15</v>
      </c>
      <c r="PR43" s="160">
        <f t="shared" si="504"/>
        <v>14.871666666666668</v>
      </c>
      <c r="PS43" s="161">
        <f t="shared" si="505"/>
        <v>-0.1111111111111111</v>
      </c>
      <c r="PT43" s="161">
        <f t="shared" si="506"/>
        <v>0.55555555555555558</v>
      </c>
      <c r="PU43" s="161">
        <f t="shared" si="507"/>
        <v>0.55555555555555547</v>
      </c>
      <c r="PV43" s="26">
        <f t="shared" si="508"/>
        <v>-242.55555555555554</v>
      </c>
      <c r="PX43" s="159">
        <v>15</v>
      </c>
      <c r="PY43" s="160">
        <f t="shared" si="509"/>
        <v>8.8016666666666676</v>
      </c>
      <c r="PZ43" s="161">
        <f t="shared" si="510"/>
        <v>-0.1111111111111111</v>
      </c>
      <c r="QA43" s="161">
        <f t="shared" si="511"/>
        <v>0.55555555555555558</v>
      </c>
      <c r="QB43" s="161">
        <f t="shared" si="512"/>
        <v>0.55555555555555536</v>
      </c>
      <c r="QC43" s="26">
        <f t="shared" si="513"/>
        <v>-143.52222222222218</v>
      </c>
      <c r="QE43" s="159">
        <v>3</v>
      </c>
      <c r="QF43" s="162">
        <v>4</v>
      </c>
      <c r="QG43" s="309"/>
      <c r="QH43" s="12">
        <v>180</v>
      </c>
      <c r="QI43" s="161">
        <f>(($F$16-$Z$28)*($F$16-$AD$28))/(($V$28-$Z$28)*($V$28-$AD$28))</f>
        <v>0</v>
      </c>
      <c r="QJ43" s="161">
        <f>(($F$16-$V$28)*($F$16-$AD$28))/(($Z$28-$V$28)*($Z$28-$AD$28))</f>
        <v>0</v>
      </c>
      <c r="QK43" s="161">
        <f>(($F$16-$V$28)*($F$16-$Z$28))/(($AD$28-$V$28)*($AD$28-$Z$28))</f>
        <v>1</v>
      </c>
      <c r="QL43" s="92">
        <f>QI43*$X$28+QJ43*$AB$28+QK43*$AF$28</f>
        <v>-704.4</v>
      </c>
      <c r="QM43" s="16">
        <f>$V$28</f>
        <v>562.66999999999996</v>
      </c>
      <c r="QN43" s="16">
        <f>$AF$28</f>
        <v>-704.4</v>
      </c>
      <c r="QO43" s="167">
        <f t="shared" si="552"/>
        <v>0</v>
      </c>
      <c r="QP43" s="34"/>
      <c r="QQ43" s="159">
        <v>3</v>
      </c>
      <c r="QR43" s="162">
        <v>4</v>
      </c>
      <c r="QS43" s="309"/>
      <c r="QT43" s="12">
        <v>180</v>
      </c>
      <c r="QU43" s="161">
        <f>(($F$16-$AT$28)*($F$16-$AX$28))/(($AP$28-$AT$28)*($AP$28-$AX$28))</f>
        <v>0</v>
      </c>
      <c r="QV43" s="161">
        <f>(($F$16-$AP$28)*($F$16-$AX$28))/(($AT$28-$AP$28)*($AT$28-$AX$28))</f>
        <v>0</v>
      </c>
      <c r="QW43" s="161">
        <f>(($F$16-$AP$28)*($F$16-$AT$28))/(($AX$28-$AP$28)*($AX$28-$AT$28))</f>
        <v>1</v>
      </c>
      <c r="QX43" s="92">
        <f>QU43*$AR$28+QV43*$AV$28+QW43*$AZ$28</f>
        <v>-772.52</v>
      </c>
      <c r="QY43" s="16">
        <f>$AP$28</f>
        <v>236.82</v>
      </c>
      <c r="QZ43" s="16">
        <f>$AZ$28</f>
        <v>-772.52</v>
      </c>
      <c r="RA43" s="167">
        <f t="shared" si="553"/>
        <v>0</v>
      </c>
    </row>
    <row r="44" spans="2:469" ht="15" customHeight="1">
      <c r="B44" s="322"/>
      <c r="C44" s="321"/>
      <c r="D44" s="321"/>
      <c r="E44" s="180" t="s">
        <v>323</v>
      </c>
      <c r="F44" s="169"/>
      <c r="G44" s="175" t="s">
        <v>72</v>
      </c>
      <c r="H44" s="176">
        <v>12</v>
      </c>
      <c r="I44" s="177" t="str">
        <f>I43</f>
        <v>-</v>
      </c>
      <c r="J44" s="178" t="s">
        <v>318</v>
      </c>
      <c r="K44" s="179" t="str">
        <f>IF(ISBLANK(F44),"-",(IF((IF(I43=1,((IF(F45=30,$RA$284,IF(F45=60,$RA$288,IF(F45=90,$RA$292,IF(F45=-30,$RA$296,IF(F45=-60,$RA$300,IF(F45=-90,$RA$304,IF(F45=0,$RA$308,(IF(AND(F45&gt;60,F45&lt;90),MAX($RA$288,$RA$292),IF(AND(F45&gt;30,F45&lt;60),MAX($RA$284,$RA$288),IF(AND(F45&gt;0,F45&lt;30),MAX($RA$308,$RA$284),IF(AND(F45&gt;-30,F45&lt;0),MAX($RA$296,$RA$308),IF(AND(F45&gt;-60,F45&lt;-30),MAX($RA$300,$RA$296),IF(AND(F45&gt;-90,F45&lt;-60),MAX($RA$304,$RA$300),"-")))))))))))))))),IF(I43=2,((IF(F45=30,$RA$285,IF(F45=60,$RA$289,IF(F45=90,$RA$293,IF(F45=-30,$RA$297,IF(F45=-60,$RA$301,IF(F45=-90,$RA$305,IF(F45=0,$RA$309,(IF(AND(F45&gt;60,F45&lt;90),MAX($RA$289,$RA$293),IF(AND(F45&gt;30,F45&lt;60),MAX($RA$285,$RA$289),IF(AND(F45&gt;0,F45&lt;30),MAX($RA$309,$RA$285),IF(AND(F45&gt;-30,F45&lt;0),MAX($RA$297,$RA$309),IF(AND(F45&gt;-60,F45&lt;-30),MAX($RA$301,$RA$297),IF(AND(F45&gt;-90,F45&lt;-60),MAX($RA$305,$RA$301),"-")))))))))))))))),IF(I43=3,((IF(F45=30,$RA$286,IF(F45=60,$RA$290,IF(F45=90,$RA$294,IF(F45=-30,$RA$298,IF(F45=-60,$RA$302,IF(F45=-90,$RA$306,IF(F45=0,$RA$310,(IF(AND(F45&gt;60,F45&lt;90),MAX($RA$290,$RA$294),IF(AND(F45&gt;30,F45&lt;60),MAX($RA$286,$RA$290),IF(AND(F45&gt;0,F45&lt;30),MAX($RA$310,$RA$286),IF(AND(F45&gt;-30,F45&lt;0),MAX($RA$298,$RA$310),IF(AND(F45&gt;-60,F45&lt;-30),MAX($RA$302,$RA$298),IF(AND(F45&gt;-90,F45&lt;-60),MAX($RA$306,$RA$302),"-")))))))))))))))),IF(I43=4,((IF(F45=30,$RA$287,IF(F45=60,$RA$291,IF(F45=90,$RA$295,IF(F45=-30,$RA$299,IF(F45=-60,$RA$303,IF(F45=-90,$RA$307,IF(F45=0,$RA$311,(IF(AND(F45&gt;60,F45&lt;90),MAX($RA$291,$RA$295),IF(AND(F45&gt;30,F45&lt;60),MAX($RA$287,$RA$291),IF(AND(F45&gt;0,F45&lt;30),MAX($RA$311,$RA$287),IF(AND(F45&gt;-30,F45&lt;0),MAX($RA$299,$RA$311),IF(AND(F45&gt;-60,F45&lt;-30),MAX($RA$303,$RA$299),IF(AND(F45&gt;-90,F45&lt;-60),MAX($RA$307,$RA$303),"-")))))))))))))))),"-")))))&lt;=1,"aprovado","reprovado")))</f>
        <v>-</v>
      </c>
      <c r="L44" s="179" t="str">
        <f>IF(ISBLANK(F44),"-",(IF((IF(I43=1,((IF(F45=30,$QO$284,IF(F45=60,$QO$288,IF(F45=90,$QO$292,IF(F45=-30,$QO$296,IF(F45=-60,$QO$300,IF(F45=-90,$QO$304,IF(F45=0,$QO$308,(IF(AND(F45&gt;60,F45&lt;90),MAX($QO$288,$QO$292),IF(AND(F45&gt;30,F45&lt;60),MAX($QO$284,$QO$288),IF(AND(F45&gt;0,F45&lt;30),MAX($QO$308,$QO$284),IF(AND(F45&gt;-30,F45&lt;0),MAX($QO$296,$QO$308),IF(AND(F45&gt;-60,F45&lt;-30),MAX($QO$300,$QO$296),IF(AND(F45&gt;-90,F45&lt;-60),MAX($QO$304,$QO$300),"-")))))))))))))))),IF(I43=2,((IF(F45=30,$QO$285,IF(F45=60,$QO$289,IF(F45=90,$QO$293,IF(F45=-30,$QO$297,IF(F45=-60,$QO$301,IF(F45=-90,$QO$305,IF(F45=0,$QO$309,(IF(AND(F45&gt;60,F45&lt;90),MAX($QO$289,$QO$293),IF(AND(F45&gt;30,F45&lt;60),MAX($QO$285,$QO$289),IF(AND(F45&gt;0,F45&lt;30),MAX($QO$309,$QO$285),IF(AND(F45&gt;-30,F45&lt;0),MAX($QO$297,$QO$309),IF(AND(F45&gt;-60,F45&lt;-30),MAX($QO$301,$QO$297),IF(AND(F45&gt;-90,F45&lt;-60),MAX($QO$305,$QO$301),"-")))))))))))))))),IF(I43=3,((IF(F45=30,$QO$286,IF(F45=60,$QO$290,IF(F45=90,$QO$294,IF(F45=-30,$QO$298,IF(F45=-60,$QO$302,IF(F45=-90,$QO$306,IF(F45=0,$QO$310,(IF(AND(F45&gt;60,F45&lt;90),MAX($QO$290,$QO$294),IF(AND(F45&gt;30,F45&lt;60),MAX($QO$286,$QO$290),IF(AND(F45&gt;0,F45&lt;30),MAX($QO$310,$QO$286),IF(AND(F45&gt;-30,F45&lt;0),MAX($QO$298,$QO$310),IF(AND(F45&gt;-60,F45&lt;-30),MAX($QO$302,$QO$298),IF(AND(F45&gt;-90,F45&lt;-60),MAX($QO$306,$QO$302),"-")))))))))))))))),IF(I43=4,((IF(F45=30,$QO$287,IF(F45=60,$QO$291,IF(F45=90,$QO$295,IF(F45=-30,$QO$299,IF(F45=-60,$QO$303,IF(F45=-90,$QO$307,IF(F45=0,$QO$311,(IF(AND(F45&gt;60,F45&lt;90),MAX($QO$291,$QO$295),IF(AND(F45&gt;30,F45&lt;60),MAX($QO$287,$QO$291),IF(AND(F45&gt;0,F45&lt;30),MAX($QO$311,$QO$287),IF(AND(F45&gt;-30,F45&lt;0),MAX($QO$299,$QO$311),IF(AND(F45&gt;-60,F45&lt;-30),MAX($QO$303,$QO$299),IF(AND(F45&gt;-90,F45&lt;-60),MAX($QO$307,$QO$303),"-")))))))))))))))),"-")))))&lt;=1,"aprovado","reprovado")))</f>
        <v>-</v>
      </c>
      <c r="M44" s="316"/>
      <c r="O44" s="159">
        <v>40</v>
      </c>
      <c r="P44" s="164" t="s">
        <v>149</v>
      </c>
      <c r="Q44" s="164" t="s">
        <v>319</v>
      </c>
      <c r="R44" s="12">
        <v>-120</v>
      </c>
      <c r="S44" s="164" t="s">
        <v>299</v>
      </c>
      <c r="T44" s="192">
        <v>11000</v>
      </c>
      <c r="U44" s="8" t="s">
        <v>71</v>
      </c>
      <c r="V44" s="101">
        <f>Gooseneck!$M$88</f>
        <v>-612.61</v>
      </c>
      <c r="W44" s="111" t="s">
        <v>72</v>
      </c>
      <c r="X44" s="101">
        <v>0</v>
      </c>
      <c r="Y44" s="111" t="s">
        <v>72</v>
      </c>
      <c r="Z44" s="101">
        <f>Gooseneck!$M$91</f>
        <v>-306.30500000000001</v>
      </c>
      <c r="AA44" s="111" t="s">
        <v>72</v>
      </c>
      <c r="AB44" s="101">
        <f>Gooseneck!$O$91</f>
        <v>359.86</v>
      </c>
      <c r="AC44" s="111" t="s">
        <v>72</v>
      </c>
      <c r="AD44" s="101">
        <v>0</v>
      </c>
      <c r="AE44" s="111" t="s">
        <v>72</v>
      </c>
      <c r="AF44" s="101">
        <f>Gooseneck!$O$73</f>
        <v>564.48</v>
      </c>
      <c r="AG44" s="165" t="s">
        <v>72</v>
      </c>
      <c r="AH44" s="166"/>
      <c r="AI44" s="159">
        <v>40</v>
      </c>
      <c r="AJ44" s="164" t="s">
        <v>149</v>
      </c>
      <c r="AK44" s="164" t="s">
        <v>319</v>
      </c>
      <c r="AL44" s="12">
        <v>-120</v>
      </c>
      <c r="AM44" s="164" t="s">
        <v>299</v>
      </c>
      <c r="AN44" s="192">
        <v>5500</v>
      </c>
      <c r="AO44" s="8" t="s">
        <v>71</v>
      </c>
      <c r="AP44" s="101">
        <f>'Conector@5500 psi'!$M$88</f>
        <v>-198.54</v>
      </c>
      <c r="AQ44" s="111" t="s">
        <v>72</v>
      </c>
      <c r="AR44" s="101">
        <v>0</v>
      </c>
      <c r="AS44" s="111" t="s">
        <v>72</v>
      </c>
      <c r="AT44" s="101">
        <f>'Conector@5500 psi'!$M$91</f>
        <v>-99.27</v>
      </c>
      <c r="AU44" s="111" t="s">
        <v>72</v>
      </c>
      <c r="AV44" s="101">
        <f>'Conector@5500 psi'!$O$91</f>
        <v>323.8</v>
      </c>
      <c r="AW44" s="111" t="s">
        <v>72</v>
      </c>
      <c r="AX44" s="101">
        <v>0</v>
      </c>
      <c r="AY44" s="111" t="s">
        <v>72</v>
      </c>
      <c r="AZ44" s="101">
        <f>'Conector@5500 psi'!$O$73</f>
        <v>647.65</v>
      </c>
      <c r="BA44" s="165" t="s">
        <v>72</v>
      </c>
      <c r="BB44" s="183"/>
      <c r="BC44" s="159">
        <v>16</v>
      </c>
      <c r="BD44" s="160">
        <f t="shared" si="514"/>
        <v>32.79</v>
      </c>
      <c r="BE44" s="161">
        <f t="shared" si="272"/>
        <v>-0.12</v>
      </c>
      <c r="BF44" s="161">
        <f t="shared" si="273"/>
        <v>0.64</v>
      </c>
      <c r="BG44" s="161">
        <f t="shared" si="274"/>
        <v>0.48</v>
      </c>
      <c r="BH44" s="26">
        <f t="shared" si="275"/>
        <v>503.92319999999995</v>
      </c>
      <c r="BJ44" s="159">
        <v>16</v>
      </c>
      <c r="BK44" s="160">
        <f t="shared" si="515"/>
        <v>40.077999999999996</v>
      </c>
      <c r="BL44" s="161">
        <f t="shared" si="276"/>
        <v>-0.12000000000000001</v>
      </c>
      <c r="BM44" s="161">
        <f t="shared" si="277"/>
        <v>0.64</v>
      </c>
      <c r="BN44" s="161">
        <f t="shared" si="278"/>
        <v>0.48000000000000004</v>
      </c>
      <c r="BO44" s="26">
        <f t="shared" si="279"/>
        <v>408.84160000000003</v>
      </c>
      <c r="BQ44" s="159">
        <v>16</v>
      </c>
      <c r="BR44" s="160">
        <f t="shared" si="516"/>
        <v>47.363999999999997</v>
      </c>
      <c r="BS44" s="161">
        <f t="shared" si="280"/>
        <v>-0.11999999999999998</v>
      </c>
      <c r="BT44" s="161">
        <f t="shared" si="281"/>
        <v>0.6399999999999999</v>
      </c>
      <c r="BU44" s="161">
        <f t="shared" si="282"/>
        <v>0.47999999999999993</v>
      </c>
      <c r="BV44" s="26">
        <f t="shared" si="283"/>
        <v>313.74303999999995</v>
      </c>
      <c r="BX44" s="159">
        <v>16</v>
      </c>
      <c r="BY44" s="160">
        <f t="shared" si="517"/>
        <v>25.503999999999998</v>
      </c>
      <c r="BZ44" s="161">
        <f t="shared" si="284"/>
        <v>-0.11999999999999998</v>
      </c>
      <c r="CA44" s="161">
        <f t="shared" si="285"/>
        <v>0.6399999999999999</v>
      </c>
      <c r="CB44" s="161">
        <f t="shared" si="286"/>
        <v>0.47999999999999993</v>
      </c>
      <c r="CC44" s="26">
        <f t="shared" si="287"/>
        <v>599.01119999999992</v>
      </c>
      <c r="CE44" s="159">
        <v>16</v>
      </c>
      <c r="CF44" s="160">
        <f t="shared" si="518"/>
        <v>18.218</v>
      </c>
      <c r="CG44" s="161">
        <f t="shared" si="288"/>
        <v>-0.12000000000000001</v>
      </c>
      <c r="CH44" s="161">
        <f t="shared" si="289"/>
        <v>0.64</v>
      </c>
      <c r="CI44" s="161">
        <f t="shared" si="290"/>
        <v>0.48000000000000004</v>
      </c>
      <c r="CJ44" s="26">
        <f t="shared" si="291"/>
        <v>694.10239999999999</v>
      </c>
      <c r="CL44" s="159">
        <v>16</v>
      </c>
      <c r="CM44" s="160">
        <f t="shared" si="519"/>
        <v>10.93</v>
      </c>
      <c r="CN44" s="161">
        <f t="shared" si="292"/>
        <v>-0.12</v>
      </c>
      <c r="CO44" s="161">
        <f t="shared" si="293"/>
        <v>0.64</v>
      </c>
      <c r="CP44" s="161">
        <f t="shared" si="294"/>
        <v>0.48</v>
      </c>
      <c r="CQ44" s="26">
        <f t="shared" si="295"/>
        <v>789.1712</v>
      </c>
      <c r="CS44" s="159">
        <v>16</v>
      </c>
      <c r="CT44" s="160">
        <f t="shared" si="520"/>
        <v>3.6439999999999997</v>
      </c>
      <c r="CU44" s="161">
        <f t="shared" si="296"/>
        <v>-0.11999999999999998</v>
      </c>
      <c r="CV44" s="161">
        <f t="shared" si="297"/>
        <v>0.64</v>
      </c>
      <c r="CW44" s="161">
        <f t="shared" si="298"/>
        <v>0.47999999999999993</v>
      </c>
      <c r="CX44" s="26">
        <f t="shared" si="299"/>
        <v>884.2432</v>
      </c>
      <c r="CZ44" s="159">
        <v>16</v>
      </c>
      <c r="DA44" s="160">
        <f t="shared" si="521"/>
        <v>-18.218</v>
      </c>
      <c r="DB44" s="161">
        <f t="shared" si="300"/>
        <v>-0.12000000000000001</v>
      </c>
      <c r="DC44" s="161">
        <f t="shared" si="301"/>
        <v>0.64</v>
      </c>
      <c r="DD44" s="161">
        <f t="shared" si="302"/>
        <v>0.48000000000000004</v>
      </c>
      <c r="DE44" s="26">
        <f t="shared" si="303"/>
        <v>237.67040000000003</v>
      </c>
      <c r="DG44" s="159">
        <v>16</v>
      </c>
      <c r="DH44" s="160">
        <f t="shared" si="522"/>
        <v>-10.93</v>
      </c>
      <c r="DI44" s="161">
        <f t="shared" si="523"/>
        <v>-0.12</v>
      </c>
      <c r="DJ44" s="161">
        <f t="shared" si="524"/>
        <v>0.64</v>
      </c>
      <c r="DK44" s="161">
        <f t="shared" si="304"/>
        <v>0.48</v>
      </c>
      <c r="DL44" s="26">
        <f t="shared" si="525"/>
        <v>142.59519999999998</v>
      </c>
      <c r="DM44" s="34"/>
      <c r="DN44" s="159">
        <v>16</v>
      </c>
      <c r="DO44" s="160">
        <f t="shared" si="526"/>
        <v>-3.6439999999999997</v>
      </c>
      <c r="DP44" s="161">
        <f t="shared" si="305"/>
        <v>-0.11999999999999998</v>
      </c>
      <c r="DQ44" s="161">
        <f t="shared" si="306"/>
        <v>0.64</v>
      </c>
      <c r="DR44" s="161">
        <f t="shared" si="307"/>
        <v>0.47999999999999993</v>
      </c>
      <c r="DS44" s="26">
        <f t="shared" si="308"/>
        <v>47.537599999999998</v>
      </c>
      <c r="DT44" s="34"/>
      <c r="DU44" s="159">
        <v>16</v>
      </c>
      <c r="DV44" s="160">
        <f t="shared" si="527"/>
        <v>-25.503999999999998</v>
      </c>
      <c r="DW44" s="161">
        <f t="shared" si="309"/>
        <v>-0.11999999999999998</v>
      </c>
      <c r="DX44" s="161">
        <f t="shared" si="310"/>
        <v>0.6399999999999999</v>
      </c>
      <c r="DY44" s="161">
        <f t="shared" si="311"/>
        <v>0.47999999999999993</v>
      </c>
      <c r="DZ44" s="26">
        <f t="shared" si="312"/>
        <v>332.77759999999995</v>
      </c>
      <c r="EA44" s="34"/>
      <c r="EB44" s="159">
        <v>16</v>
      </c>
      <c r="EC44" s="160">
        <f t="shared" si="528"/>
        <v>-32.79</v>
      </c>
      <c r="ED44" s="161">
        <f t="shared" si="313"/>
        <v>-0.12</v>
      </c>
      <c r="EE44" s="161">
        <f t="shared" si="314"/>
        <v>0.64</v>
      </c>
      <c r="EF44" s="161">
        <f t="shared" si="315"/>
        <v>0.48</v>
      </c>
      <c r="EG44" s="26">
        <f t="shared" si="316"/>
        <v>427.84320000000002</v>
      </c>
      <c r="EH44" s="34"/>
      <c r="EI44" s="159">
        <v>16</v>
      </c>
      <c r="EJ44" s="160">
        <f t="shared" si="529"/>
        <v>-40.077999999999996</v>
      </c>
      <c r="EK44" s="161">
        <f t="shared" si="317"/>
        <v>-0.12000000000000001</v>
      </c>
      <c r="EL44" s="161">
        <f t="shared" si="318"/>
        <v>0.64</v>
      </c>
      <c r="EM44" s="161">
        <f t="shared" si="319"/>
        <v>0.48000000000000004</v>
      </c>
      <c r="EN44" s="26">
        <f t="shared" si="320"/>
        <v>522.93119999999999</v>
      </c>
      <c r="EP44" s="159">
        <v>16</v>
      </c>
      <c r="EQ44" s="160">
        <f t="shared" si="321"/>
        <v>-47.363999999999997</v>
      </c>
      <c r="ER44" s="161">
        <f t="shared" si="322"/>
        <v>-0.11999999999999998</v>
      </c>
      <c r="ES44" s="161">
        <f t="shared" si="323"/>
        <v>0.6399999999999999</v>
      </c>
      <c r="ET44" s="161">
        <f t="shared" si="324"/>
        <v>0.47999999999999993</v>
      </c>
      <c r="EU44" s="26">
        <f t="shared" si="325"/>
        <v>618.02879999999982</v>
      </c>
      <c r="EW44" s="159">
        <v>16</v>
      </c>
      <c r="EX44" s="160">
        <f t="shared" si="326"/>
        <v>-18.218</v>
      </c>
      <c r="EY44" s="161">
        <f t="shared" si="327"/>
        <v>-0.12000000000000001</v>
      </c>
      <c r="EZ44" s="161">
        <f t="shared" si="328"/>
        <v>0.64</v>
      </c>
      <c r="FA44" s="161">
        <f t="shared" si="329"/>
        <v>0.48000000000000004</v>
      </c>
      <c r="FB44" s="26">
        <f>EY44*$AR$19+EZ44*$AV$19+FA44*$AZ$19</f>
        <v>-694.07359999999994</v>
      </c>
      <c r="FD44" s="159">
        <v>16</v>
      </c>
      <c r="FE44" s="160">
        <f t="shared" si="331"/>
        <v>-10.93</v>
      </c>
      <c r="FF44" s="161">
        <f t="shared" si="332"/>
        <v>-0.12</v>
      </c>
      <c r="FG44" s="161">
        <f t="shared" si="333"/>
        <v>0.64</v>
      </c>
      <c r="FH44" s="161">
        <f t="shared" si="334"/>
        <v>0.48</v>
      </c>
      <c r="FI44" s="26">
        <f t="shared" si="335"/>
        <v>-789.14400000000001</v>
      </c>
      <c r="FK44" s="159">
        <v>16</v>
      </c>
      <c r="FL44" s="160">
        <f t="shared" si="336"/>
        <v>-3.6439999999999997</v>
      </c>
      <c r="FM44" s="161">
        <f t="shared" si="337"/>
        <v>-0.11999999999999998</v>
      </c>
      <c r="FN44" s="161">
        <f t="shared" si="338"/>
        <v>0.64</v>
      </c>
      <c r="FO44" s="161">
        <f t="shared" si="339"/>
        <v>0.47999999999999993</v>
      </c>
      <c r="FP44" s="26">
        <f t="shared" si="340"/>
        <v>-884.23039999999992</v>
      </c>
      <c r="FR44" s="159">
        <v>16</v>
      </c>
      <c r="FS44" s="160">
        <f t="shared" si="530"/>
        <v>-25.503999999999998</v>
      </c>
      <c r="FT44" s="161">
        <f t="shared" si="341"/>
        <v>-0.11999999999999998</v>
      </c>
      <c r="FU44" s="161">
        <f t="shared" si="342"/>
        <v>0.6399999999999999</v>
      </c>
      <c r="FV44" s="161">
        <f t="shared" si="343"/>
        <v>0.47999999999999993</v>
      </c>
      <c r="FW44" s="26">
        <f t="shared" si="344"/>
        <v>-598.97759999999994</v>
      </c>
      <c r="FY44" s="159">
        <v>16</v>
      </c>
      <c r="FZ44" s="160">
        <f t="shared" si="531"/>
        <v>-32.79</v>
      </c>
      <c r="GA44" s="161">
        <f t="shared" si="532"/>
        <v>-0.12</v>
      </c>
      <c r="GB44" s="161">
        <f t="shared" si="533"/>
        <v>0.64</v>
      </c>
      <c r="GC44" s="161">
        <f t="shared" si="534"/>
        <v>0.48</v>
      </c>
      <c r="GD44" s="26">
        <f t="shared" si="535"/>
        <v>-503.92319999999995</v>
      </c>
      <c r="GF44" s="159">
        <v>16</v>
      </c>
      <c r="GG44" s="160">
        <f t="shared" si="536"/>
        <v>-40.077999999999996</v>
      </c>
      <c r="GH44" s="161">
        <f t="shared" si="345"/>
        <v>-0.12000000000000001</v>
      </c>
      <c r="GI44" s="161">
        <f t="shared" si="346"/>
        <v>0.64</v>
      </c>
      <c r="GJ44" s="161">
        <f t="shared" si="347"/>
        <v>0.48000000000000004</v>
      </c>
      <c r="GK44" s="26">
        <f t="shared" si="348"/>
        <v>-408.84160000000003</v>
      </c>
      <c r="GM44" s="159">
        <v>16</v>
      </c>
      <c r="GN44" s="160">
        <f t="shared" si="537"/>
        <v>-47.363999999999997</v>
      </c>
      <c r="GO44" s="161">
        <f t="shared" si="349"/>
        <v>-0.11999999999999998</v>
      </c>
      <c r="GP44" s="161">
        <f t="shared" si="350"/>
        <v>0.6399999999999999</v>
      </c>
      <c r="GQ44" s="161">
        <f t="shared" si="351"/>
        <v>0.47999999999999993</v>
      </c>
      <c r="GR44" s="26">
        <f t="shared" si="352"/>
        <v>-313.76639999999998</v>
      </c>
      <c r="GT44" s="159">
        <v>16</v>
      </c>
      <c r="GU44" s="160">
        <f t="shared" si="538"/>
        <v>32.79</v>
      </c>
      <c r="GV44" s="161">
        <f t="shared" si="353"/>
        <v>-0.12</v>
      </c>
      <c r="GW44" s="161">
        <f t="shared" si="354"/>
        <v>0.64</v>
      </c>
      <c r="GX44" s="161">
        <f t="shared" si="355"/>
        <v>0.48</v>
      </c>
      <c r="GY44" s="26">
        <f t="shared" si="356"/>
        <v>-427.83999999999992</v>
      </c>
      <c r="HA44" s="159">
        <v>16</v>
      </c>
      <c r="HB44" s="160">
        <f t="shared" si="539"/>
        <v>40.077999999999996</v>
      </c>
      <c r="HC44" s="161">
        <f t="shared" si="357"/>
        <v>-0.12000000000000001</v>
      </c>
      <c r="HD44" s="161">
        <f t="shared" si="358"/>
        <v>0.64</v>
      </c>
      <c r="HE44" s="161">
        <f t="shared" si="359"/>
        <v>0.48000000000000004</v>
      </c>
      <c r="HF44" s="26">
        <f t="shared" si="360"/>
        <v>-522.91679999999997</v>
      </c>
      <c r="HH44" s="159">
        <v>16</v>
      </c>
      <c r="HI44" s="160">
        <f t="shared" si="361"/>
        <v>47.363999999999997</v>
      </c>
      <c r="HJ44" s="161">
        <f t="shared" si="362"/>
        <v>-0.11999999999999998</v>
      </c>
      <c r="HK44" s="161">
        <f t="shared" si="363"/>
        <v>0.6399999999999999</v>
      </c>
      <c r="HL44" s="161">
        <f t="shared" si="364"/>
        <v>0.47999999999999993</v>
      </c>
      <c r="HM44" s="26">
        <f t="shared" si="365"/>
        <v>-618.02879999999982</v>
      </c>
      <c r="HO44" s="159">
        <v>16</v>
      </c>
      <c r="HP44" s="160">
        <f t="shared" si="540"/>
        <v>25.503999999999998</v>
      </c>
      <c r="HQ44" s="161">
        <f t="shared" si="366"/>
        <v>-0.11999999999999998</v>
      </c>
      <c r="HR44" s="161">
        <f t="shared" si="367"/>
        <v>0.6399999999999999</v>
      </c>
      <c r="HS44" s="161">
        <f t="shared" si="368"/>
        <v>0.47999999999999993</v>
      </c>
      <c r="HT44" s="26">
        <f t="shared" si="369"/>
        <v>-332.77599999999995</v>
      </c>
      <c r="HV44" s="159">
        <v>16</v>
      </c>
      <c r="HW44" s="160">
        <f t="shared" si="541"/>
        <v>18.218</v>
      </c>
      <c r="HX44" s="161">
        <f t="shared" si="370"/>
        <v>-0.12000000000000001</v>
      </c>
      <c r="HY44" s="161">
        <f t="shared" si="371"/>
        <v>0.64</v>
      </c>
      <c r="HZ44" s="161">
        <f t="shared" si="372"/>
        <v>0.48000000000000004</v>
      </c>
      <c r="IA44" s="26">
        <f t="shared" si="373"/>
        <v>-237.69600000000003</v>
      </c>
      <c r="IC44" s="159">
        <v>16</v>
      </c>
      <c r="ID44" s="160">
        <f t="shared" si="374"/>
        <v>10.93</v>
      </c>
      <c r="IE44" s="161">
        <f t="shared" si="375"/>
        <v>-0.12</v>
      </c>
      <c r="IF44" s="161">
        <f t="shared" si="376"/>
        <v>0.64</v>
      </c>
      <c r="IG44" s="161">
        <f t="shared" si="377"/>
        <v>0.48</v>
      </c>
      <c r="IH44" s="26">
        <f t="shared" si="378"/>
        <v>-142.61439999999999</v>
      </c>
      <c r="IJ44" s="159">
        <v>16</v>
      </c>
      <c r="IK44" s="160">
        <f t="shared" si="379"/>
        <v>3.6439999999999997</v>
      </c>
      <c r="IL44" s="161">
        <f t="shared" si="380"/>
        <v>-0.11999999999999998</v>
      </c>
      <c r="IM44" s="161">
        <f t="shared" si="381"/>
        <v>0.64</v>
      </c>
      <c r="IN44" s="161">
        <f t="shared" si="382"/>
        <v>0.47999999999999993</v>
      </c>
      <c r="IO44" s="26">
        <f t="shared" si="383"/>
        <v>-47.551999999999992</v>
      </c>
      <c r="IQ44" s="159">
        <v>16</v>
      </c>
      <c r="IR44" s="160">
        <f t="shared" si="384"/>
        <v>39.707999999999998</v>
      </c>
      <c r="IS44" s="161">
        <f t="shared" si="385"/>
        <v>-0.12000000000000002</v>
      </c>
      <c r="IT44" s="161">
        <f t="shared" si="386"/>
        <v>0.64000000000000012</v>
      </c>
      <c r="IU44" s="161">
        <f t="shared" si="387"/>
        <v>0.48000000000000009</v>
      </c>
      <c r="IV44" s="26">
        <f t="shared" si="388"/>
        <v>666.36800000000017</v>
      </c>
      <c r="IX44" s="159">
        <v>16</v>
      </c>
      <c r="IY44" s="160">
        <f t="shared" si="389"/>
        <v>46.995999999999995</v>
      </c>
      <c r="IZ44" s="161">
        <f t="shared" si="390"/>
        <v>-0.12</v>
      </c>
      <c r="JA44" s="161">
        <f t="shared" si="391"/>
        <v>0.64</v>
      </c>
      <c r="JB44" s="161">
        <f t="shared" si="392"/>
        <v>0.48</v>
      </c>
      <c r="JC44" s="26">
        <f t="shared" si="393"/>
        <v>571.29920000000004</v>
      </c>
      <c r="JE44" s="159">
        <v>16</v>
      </c>
      <c r="JF44" s="160">
        <f t="shared" si="542"/>
        <v>54.282000000000004</v>
      </c>
      <c r="JG44" s="161">
        <f t="shared" si="394"/>
        <v>-0.12</v>
      </c>
      <c r="JH44" s="161">
        <f t="shared" si="395"/>
        <v>0.64</v>
      </c>
      <c r="JI44" s="161">
        <f t="shared" si="396"/>
        <v>0.48</v>
      </c>
      <c r="JJ44" s="26">
        <f t="shared" si="397"/>
        <v>476.23999999999995</v>
      </c>
      <c r="JL44" s="159">
        <v>16</v>
      </c>
      <c r="JM44" s="160">
        <f t="shared" si="398"/>
        <v>32.42</v>
      </c>
      <c r="JN44" s="161">
        <f t="shared" si="399"/>
        <v>-0.12</v>
      </c>
      <c r="JO44" s="161">
        <f t="shared" si="400"/>
        <v>0.64000000000000012</v>
      </c>
      <c r="JP44" s="161">
        <f t="shared" si="401"/>
        <v>0.48</v>
      </c>
      <c r="JQ44" s="26">
        <f t="shared" si="402"/>
        <v>761.43360000000007</v>
      </c>
      <c r="JS44" s="159">
        <v>16</v>
      </c>
      <c r="JT44" s="160">
        <f t="shared" si="403"/>
        <v>25.136000000000003</v>
      </c>
      <c r="JU44" s="161">
        <f t="shared" si="404"/>
        <v>-0.12</v>
      </c>
      <c r="JV44" s="161">
        <f t="shared" si="405"/>
        <v>0.64</v>
      </c>
      <c r="JW44" s="161">
        <f t="shared" si="406"/>
        <v>0.48</v>
      </c>
      <c r="JX44" s="26">
        <f t="shared" si="407"/>
        <v>856.53599999999994</v>
      </c>
      <c r="JZ44" s="159">
        <v>16</v>
      </c>
      <c r="KA44" s="160">
        <f t="shared" si="543"/>
        <v>17.846</v>
      </c>
      <c r="KB44" s="161">
        <f t="shared" si="408"/>
        <v>-0.12</v>
      </c>
      <c r="KC44" s="161">
        <f t="shared" si="409"/>
        <v>0.6399999999999999</v>
      </c>
      <c r="KD44" s="161">
        <f t="shared" si="410"/>
        <v>0.48</v>
      </c>
      <c r="KE44" s="26">
        <f t="shared" si="411"/>
        <v>951.58879999999999</v>
      </c>
      <c r="KG44" s="159">
        <v>16</v>
      </c>
      <c r="KH44" s="160">
        <f t="shared" si="412"/>
        <v>10.562000000000001</v>
      </c>
      <c r="KI44" s="161">
        <f t="shared" si="413"/>
        <v>-0.12</v>
      </c>
      <c r="KJ44" s="161">
        <f t="shared" si="414"/>
        <v>0.64</v>
      </c>
      <c r="KK44" s="161">
        <f t="shared" si="415"/>
        <v>0.48</v>
      </c>
      <c r="KL44" s="26">
        <f t="shared" si="416"/>
        <v>1046.7280000000001</v>
      </c>
      <c r="KN44" s="159">
        <v>16</v>
      </c>
      <c r="KO44" s="160">
        <f t="shared" si="544"/>
        <v>-25.136000000000003</v>
      </c>
      <c r="KP44" s="161">
        <f t="shared" si="417"/>
        <v>-0.12</v>
      </c>
      <c r="KQ44" s="161">
        <f t="shared" si="418"/>
        <v>0.64</v>
      </c>
      <c r="KR44" s="161">
        <f t="shared" si="419"/>
        <v>0.48</v>
      </c>
      <c r="KS44" s="26">
        <f t="shared" si="420"/>
        <v>327.92959999999999</v>
      </c>
      <c r="KU44" s="159">
        <v>16</v>
      </c>
      <c r="KV44" s="160">
        <f t="shared" si="545"/>
        <v>-17.846</v>
      </c>
      <c r="KW44" s="161">
        <f t="shared" si="421"/>
        <v>-0.12</v>
      </c>
      <c r="KX44" s="161">
        <f t="shared" si="422"/>
        <v>0.6399999999999999</v>
      </c>
      <c r="KY44" s="161">
        <f t="shared" si="423"/>
        <v>0.48</v>
      </c>
      <c r="KZ44" s="26">
        <f t="shared" si="424"/>
        <v>232.86079999999998</v>
      </c>
      <c r="LB44" s="159">
        <v>16</v>
      </c>
      <c r="LC44" s="160">
        <f t="shared" si="425"/>
        <v>-10.559999999999999</v>
      </c>
      <c r="LD44" s="161">
        <f t="shared" si="426"/>
        <v>-0.12</v>
      </c>
      <c r="LE44" s="161">
        <f t="shared" si="427"/>
        <v>0.6399999999999999</v>
      </c>
      <c r="LF44" s="161">
        <f t="shared" si="428"/>
        <v>0.48</v>
      </c>
      <c r="LG44" s="26">
        <f t="shared" si="429"/>
        <v>137.82079999999999</v>
      </c>
      <c r="LI44" s="159">
        <v>16</v>
      </c>
      <c r="LJ44" s="160">
        <f t="shared" si="430"/>
        <v>-32.42</v>
      </c>
      <c r="LK44" s="161">
        <f t="shared" si="431"/>
        <v>-0.12</v>
      </c>
      <c r="LL44" s="161">
        <f t="shared" si="432"/>
        <v>0.64000000000000012</v>
      </c>
      <c r="LM44" s="161">
        <f t="shared" si="433"/>
        <v>0.48</v>
      </c>
      <c r="LN44" s="26">
        <f t="shared" si="434"/>
        <v>423.04640000000001</v>
      </c>
      <c r="LP44" s="159">
        <v>16</v>
      </c>
      <c r="LQ44" s="160">
        <f t="shared" si="435"/>
        <v>-39.707999999999998</v>
      </c>
      <c r="LR44" s="161">
        <f t="shared" si="436"/>
        <v>-0.12000000000000002</v>
      </c>
      <c r="LS44" s="161">
        <f t="shared" si="437"/>
        <v>0.64000000000000012</v>
      </c>
      <c r="LT44" s="161">
        <f t="shared" si="438"/>
        <v>0.48000000000000009</v>
      </c>
      <c r="LU44" s="26">
        <f t="shared" si="439"/>
        <v>518.10400000000016</v>
      </c>
      <c r="LW44" s="159">
        <v>16</v>
      </c>
      <c r="LX44" s="160">
        <f t="shared" si="440"/>
        <v>-46.995999999999995</v>
      </c>
      <c r="LY44" s="161">
        <f t="shared" si="441"/>
        <v>-0.12</v>
      </c>
      <c r="LZ44" s="161">
        <f t="shared" si="442"/>
        <v>0.64</v>
      </c>
      <c r="MA44" s="161">
        <f t="shared" si="443"/>
        <v>0.48</v>
      </c>
      <c r="MB44" s="26">
        <f t="shared" si="444"/>
        <v>613.15679999999998</v>
      </c>
      <c r="MD44" s="159">
        <v>16</v>
      </c>
      <c r="ME44" s="160">
        <f t="shared" si="445"/>
        <v>-54.282000000000004</v>
      </c>
      <c r="MF44" s="161">
        <f t="shared" si="446"/>
        <v>-0.12</v>
      </c>
      <c r="MG44" s="161">
        <f t="shared" si="447"/>
        <v>0.64</v>
      </c>
      <c r="MH44" s="161">
        <f t="shared" si="448"/>
        <v>0.48</v>
      </c>
      <c r="MI44" s="26">
        <f t="shared" si="449"/>
        <v>708.26400000000001</v>
      </c>
      <c r="MK44" s="159">
        <v>16</v>
      </c>
      <c r="ML44" s="160">
        <f t="shared" si="450"/>
        <v>-25.136000000000003</v>
      </c>
      <c r="MM44" s="161">
        <f t="shared" si="451"/>
        <v>-0.12</v>
      </c>
      <c r="MN44" s="161">
        <f t="shared" si="452"/>
        <v>0.64</v>
      </c>
      <c r="MO44" s="161">
        <f t="shared" si="453"/>
        <v>0.48</v>
      </c>
      <c r="MP44" s="26">
        <f t="shared" si="454"/>
        <v>-856.5616</v>
      </c>
      <c r="MR44" s="159">
        <v>16</v>
      </c>
      <c r="MS44" s="160">
        <f t="shared" si="455"/>
        <v>-17.846</v>
      </c>
      <c r="MT44" s="161">
        <f t="shared" si="456"/>
        <v>-0.12</v>
      </c>
      <c r="MU44" s="161">
        <f t="shared" si="457"/>
        <v>0.6399999999999999</v>
      </c>
      <c r="MV44" s="161">
        <f t="shared" si="458"/>
        <v>0.48</v>
      </c>
      <c r="MW44" s="26">
        <f t="shared" si="459"/>
        <v>-951.62559999999985</v>
      </c>
      <c r="MY44" s="159">
        <v>16</v>
      </c>
      <c r="MZ44" s="160">
        <f t="shared" si="460"/>
        <v>-10.559999999999999</v>
      </c>
      <c r="NA44" s="161">
        <f t="shared" si="546"/>
        <v>-0.12</v>
      </c>
      <c r="NB44" s="161">
        <f t="shared" si="547"/>
        <v>0.6399999999999999</v>
      </c>
      <c r="NC44" s="161">
        <f t="shared" si="548"/>
        <v>0.48</v>
      </c>
      <c r="ND44" s="26">
        <f t="shared" si="549"/>
        <v>-1046.6655999999998</v>
      </c>
      <c r="NF44" s="159">
        <v>16</v>
      </c>
      <c r="NG44" s="160">
        <f t="shared" si="461"/>
        <v>-32.42</v>
      </c>
      <c r="NH44" s="161">
        <f t="shared" si="462"/>
        <v>-0.12</v>
      </c>
      <c r="NI44" s="161">
        <f t="shared" si="463"/>
        <v>0.64000000000000012</v>
      </c>
      <c r="NJ44" s="161">
        <f t="shared" si="464"/>
        <v>0.48</v>
      </c>
      <c r="NK44" s="26">
        <f t="shared" si="465"/>
        <v>-761.44640000000004</v>
      </c>
      <c r="NM44" s="159">
        <v>16</v>
      </c>
      <c r="NN44" s="160">
        <f t="shared" si="466"/>
        <v>-39.707999999999998</v>
      </c>
      <c r="NO44" s="161">
        <f t="shared" si="467"/>
        <v>-0.12000000000000002</v>
      </c>
      <c r="NP44" s="161">
        <f t="shared" si="468"/>
        <v>0.64000000000000012</v>
      </c>
      <c r="NQ44" s="161">
        <f t="shared" si="469"/>
        <v>0.48000000000000009</v>
      </c>
      <c r="NR44" s="26">
        <f t="shared" si="470"/>
        <v>-666.3552000000002</v>
      </c>
      <c r="NT44" s="159">
        <v>16</v>
      </c>
      <c r="NU44" s="160">
        <f t="shared" si="471"/>
        <v>-46.995999999999995</v>
      </c>
      <c r="NV44" s="161">
        <f t="shared" si="472"/>
        <v>-0.12</v>
      </c>
      <c r="NW44" s="161">
        <f t="shared" si="473"/>
        <v>0.64</v>
      </c>
      <c r="NX44" s="161">
        <f t="shared" si="474"/>
        <v>0.48</v>
      </c>
      <c r="NY44" s="26">
        <f t="shared" si="475"/>
        <v>-571.30240000000003</v>
      </c>
      <c r="OA44" s="159">
        <v>16</v>
      </c>
      <c r="OB44" s="160">
        <f t="shared" si="476"/>
        <v>-54.282000000000004</v>
      </c>
      <c r="OC44" s="161">
        <f t="shared" si="477"/>
        <v>-0.12</v>
      </c>
      <c r="OD44" s="161">
        <f t="shared" si="478"/>
        <v>0.64</v>
      </c>
      <c r="OE44" s="161">
        <f t="shared" si="479"/>
        <v>0.48</v>
      </c>
      <c r="OF44" s="26">
        <f t="shared" si="480"/>
        <v>-476.22399999999999</v>
      </c>
      <c r="OH44" s="159">
        <v>16</v>
      </c>
      <c r="OI44" s="160">
        <f t="shared" si="481"/>
        <v>39.707999999999998</v>
      </c>
      <c r="OJ44" s="161">
        <f t="shared" si="482"/>
        <v>-0.12000000000000002</v>
      </c>
      <c r="OK44" s="161">
        <f t="shared" si="483"/>
        <v>0.64000000000000012</v>
      </c>
      <c r="OL44" s="161">
        <f t="shared" si="484"/>
        <v>0.48000000000000009</v>
      </c>
      <c r="OM44" s="26">
        <f t="shared" si="485"/>
        <v>-518.11040000000014</v>
      </c>
      <c r="OO44" s="159">
        <v>16</v>
      </c>
      <c r="OP44" s="160">
        <f t="shared" si="486"/>
        <v>46.995999999999995</v>
      </c>
      <c r="OQ44" s="161">
        <f t="shared" si="487"/>
        <v>-0.12</v>
      </c>
      <c r="OR44" s="161">
        <f t="shared" si="488"/>
        <v>0.64</v>
      </c>
      <c r="OS44" s="161">
        <f t="shared" si="489"/>
        <v>0.48</v>
      </c>
      <c r="OT44" s="26">
        <f t="shared" si="490"/>
        <v>-613.17439999999999</v>
      </c>
      <c r="OV44" s="159">
        <v>16</v>
      </c>
      <c r="OW44" s="160">
        <f t="shared" si="491"/>
        <v>54.282000000000004</v>
      </c>
      <c r="OX44" s="161">
        <f t="shared" si="492"/>
        <v>-0.12</v>
      </c>
      <c r="OY44" s="161">
        <f t="shared" si="493"/>
        <v>0.64</v>
      </c>
      <c r="OZ44" s="161">
        <f t="shared" si="494"/>
        <v>0.48</v>
      </c>
      <c r="PA44" s="26">
        <f t="shared" si="495"/>
        <v>-708.22720000000004</v>
      </c>
      <c r="PC44" s="159">
        <v>16</v>
      </c>
      <c r="PD44" s="160">
        <f t="shared" si="550"/>
        <v>32.42</v>
      </c>
      <c r="PE44" s="161">
        <f t="shared" si="496"/>
        <v>-0.12</v>
      </c>
      <c r="PF44" s="161">
        <f t="shared" si="497"/>
        <v>0.64000000000000012</v>
      </c>
      <c r="PG44" s="161">
        <f t="shared" si="498"/>
        <v>0.48</v>
      </c>
      <c r="PH44" s="26">
        <f t="shared" si="499"/>
        <v>-423.23199999999997</v>
      </c>
      <c r="PJ44" s="159">
        <v>16</v>
      </c>
      <c r="PK44" s="160">
        <f t="shared" si="551"/>
        <v>25.136000000000003</v>
      </c>
      <c r="PL44" s="161">
        <f t="shared" si="500"/>
        <v>-0.12</v>
      </c>
      <c r="PM44" s="161">
        <f t="shared" si="501"/>
        <v>0.64</v>
      </c>
      <c r="PN44" s="161">
        <f t="shared" si="502"/>
        <v>0.48</v>
      </c>
      <c r="PO44" s="26">
        <f t="shared" si="503"/>
        <v>-327.91679999999997</v>
      </c>
      <c r="PQ44" s="159">
        <v>16</v>
      </c>
      <c r="PR44" s="160">
        <f t="shared" si="504"/>
        <v>17.846</v>
      </c>
      <c r="PS44" s="161">
        <f t="shared" si="505"/>
        <v>-0.12</v>
      </c>
      <c r="PT44" s="161">
        <f t="shared" si="506"/>
        <v>0.6399999999999999</v>
      </c>
      <c r="PU44" s="161">
        <f t="shared" si="507"/>
        <v>0.48</v>
      </c>
      <c r="PV44" s="26">
        <f t="shared" si="508"/>
        <v>-232.85119999999995</v>
      </c>
      <c r="PX44" s="159">
        <v>16</v>
      </c>
      <c r="PY44" s="160">
        <f t="shared" si="509"/>
        <v>10.562000000000001</v>
      </c>
      <c r="PZ44" s="161">
        <f t="shared" si="510"/>
        <v>-0.12</v>
      </c>
      <c r="QA44" s="161">
        <f t="shared" si="511"/>
        <v>0.64</v>
      </c>
      <c r="QB44" s="161">
        <f t="shared" si="512"/>
        <v>0.48</v>
      </c>
      <c r="QC44" s="26">
        <f t="shared" si="513"/>
        <v>-137.7792</v>
      </c>
      <c r="QE44" s="159">
        <v>3</v>
      </c>
      <c r="QF44" s="162">
        <v>1</v>
      </c>
      <c r="QG44" s="304" t="s">
        <v>18</v>
      </c>
      <c r="QH44" s="12">
        <v>-60</v>
      </c>
      <c r="QI44" s="161">
        <f>(($F$16-$Z$8)*($F$16-$AD$8))/(($V$8-$Z$8)*($V$8-$AD$8))</f>
        <v>0</v>
      </c>
      <c r="QJ44" s="161">
        <f>(($F$16-$V$8)*($F$16-$AD$8))/(($Z$8-$V$8)*($Z$8-$AD$8))</f>
        <v>0</v>
      </c>
      <c r="QK44" s="161">
        <f>(($F$16-$V$8)*($F$16-$Z$8))/(($AD$8-$V$8)*($AD$8-$Z$8))</f>
        <v>1</v>
      </c>
      <c r="QL44" s="92">
        <f>QI44*$X$8+QJ44*$AB$8+QK44*$AF$8</f>
        <v>402.13</v>
      </c>
      <c r="QM44" s="16">
        <f>$V$8</f>
        <v>406.67</v>
      </c>
      <c r="QN44" s="16">
        <f>$AF$8</f>
        <v>402.13</v>
      </c>
      <c r="QO44" s="167">
        <f t="shared" si="552"/>
        <v>0</v>
      </c>
      <c r="QP44" s="34"/>
      <c r="QQ44" s="159">
        <v>3</v>
      </c>
      <c r="QR44" s="162">
        <v>1</v>
      </c>
      <c r="QS44" s="304" t="s">
        <v>18</v>
      </c>
      <c r="QT44" s="12">
        <v>-60</v>
      </c>
      <c r="QU44" s="161">
        <f>(($F$16-$AT$8)*($F$16-$AX$8))/(($AP$8-$AT$8)*($AP$8-$AX$8))</f>
        <v>0</v>
      </c>
      <c r="QV44" s="161">
        <f>(($F$16-$AP$8)*($F$16-$AX$8))/(($AT$8-$AP$8)*($AT$8-$AX$8))</f>
        <v>0</v>
      </c>
      <c r="QW44" s="161">
        <f>(($F$16-$AP$8)*($F$16-$AT$8))/(($AX$8-$AP$8)*($AX$8-$AT$8))</f>
        <v>1</v>
      </c>
      <c r="QX44" s="92">
        <f>QU44*$AR$8+QV44*$AV$8+QW44*$AZ$8</f>
        <v>415.98</v>
      </c>
      <c r="QY44" s="16">
        <f>$AP$8</f>
        <v>127.52</v>
      </c>
      <c r="QZ44" s="16">
        <f>$AZ$8</f>
        <v>415.98</v>
      </c>
      <c r="RA44" s="167">
        <f t="shared" si="553"/>
        <v>0</v>
      </c>
    </row>
    <row r="45" spans="2:469" ht="15" customHeight="1">
      <c r="B45" s="322"/>
      <c r="C45" s="321"/>
      <c r="D45" s="321"/>
      <c r="E45" s="180" t="s">
        <v>324</v>
      </c>
      <c r="F45" s="169"/>
      <c r="G45" s="175" t="s">
        <v>299</v>
      </c>
      <c r="H45" s="176">
        <v>12</v>
      </c>
      <c r="I45" s="177" t="str">
        <f>I43</f>
        <v>-</v>
      </c>
      <c r="J45" s="177" t="str">
        <f>IF(ISBLANK(F45),"-",(IF(AND(F45&lt;=Input!$D$14,F45&gt;=Input!$D$17),"aprovado","reprovado")))</f>
        <v>-</v>
      </c>
      <c r="K45" s="177" t="str">
        <f>IF(ISBLANK(F45),"-",(IF(OR(F45&lt;Flange!$K$6,F45&gt;Flange!$L$6),"reprovado","aprovado")))</f>
        <v>-</v>
      </c>
      <c r="L45" s="3" t="s">
        <v>318</v>
      </c>
      <c r="M45" s="317"/>
      <c r="O45" s="159">
        <v>41</v>
      </c>
      <c r="P45" s="164" t="s">
        <v>151</v>
      </c>
      <c r="Q45" s="164" t="s">
        <v>319</v>
      </c>
      <c r="R45" s="12">
        <v>-180</v>
      </c>
      <c r="S45" s="164" t="s">
        <v>299</v>
      </c>
      <c r="T45" s="192">
        <v>11000</v>
      </c>
      <c r="U45" s="8" t="s">
        <v>71</v>
      </c>
      <c r="V45" s="101">
        <f>Gooseneck!$M$89</f>
        <v>-662.58</v>
      </c>
      <c r="W45" s="111" t="s">
        <v>72</v>
      </c>
      <c r="X45" s="101">
        <v>0</v>
      </c>
      <c r="Y45" s="111" t="s">
        <v>72</v>
      </c>
      <c r="Z45" s="101">
        <f>Gooseneck!$M$92</f>
        <v>-331.29</v>
      </c>
      <c r="AA45" s="111" t="s">
        <v>72</v>
      </c>
      <c r="AB45" s="101">
        <f>Gooseneck!$O$92</f>
        <v>417.13</v>
      </c>
      <c r="AC45" s="111" t="s">
        <v>72</v>
      </c>
      <c r="AD45" s="101">
        <v>0</v>
      </c>
      <c r="AE45" s="111" t="s">
        <v>72</v>
      </c>
      <c r="AF45" s="101">
        <f>Gooseneck!$O$74</f>
        <v>632.61</v>
      </c>
      <c r="AG45" s="165" t="s">
        <v>72</v>
      </c>
      <c r="AH45" s="166"/>
      <c r="AI45" s="159">
        <v>41</v>
      </c>
      <c r="AJ45" s="164" t="s">
        <v>151</v>
      </c>
      <c r="AK45" s="164" t="s">
        <v>319</v>
      </c>
      <c r="AL45" s="12">
        <v>-180</v>
      </c>
      <c r="AM45" s="164" t="s">
        <v>299</v>
      </c>
      <c r="AN45" s="192">
        <v>5500</v>
      </c>
      <c r="AO45" s="8" t="s">
        <v>71</v>
      </c>
      <c r="AP45" s="101">
        <f>'Conector@5500 psi'!$M$89</f>
        <v>-234.98</v>
      </c>
      <c r="AQ45" s="111" t="s">
        <v>72</v>
      </c>
      <c r="AR45" s="101">
        <v>0</v>
      </c>
      <c r="AS45" s="111" t="s">
        <v>72</v>
      </c>
      <c r="AT45" s="101">
        <f>'Conector@5500 psi'!$M$92</f>
        <v>-117.49</v>
      </c>
      <c r="AU45" s="111" t="s">
        <v>72</v>
      </c>
      <c r="AV45" s="101">
        <f>'Conector@5500 psi'!$O$92</f>
        <v>383.22</v>
      </c>
      <c r="AW45" s="111" t="s">
        <v>72</v>
      </c>
      <c r="AX45" s="101">
        <v>0</v>
      </c>
      <c r="AY45" s="111" t="s">
        <v>72</v>
      </c>
      <c r="AZ45" s="101">
        <f>'Conector@5500 psi'!$O$74</f>
        <v>766.45</v>
      </c>
      <c r="BA45" s="165" t="s">
        <v>72</v>
      </c>
      <c r="BB45" s="183"/>
      <c r="BC45" s="159">
        <v>17</v>
      </c>
      <c r="BD45" s="160">
        <f t="shared" si="514"/>
        <v>40.987499999999997</v>
      </c>
      <c r="BE45" s="161">
        <f t="shared" si="272"/>
        <v>-0.125</v>
      </c>
      <c r="BF45" s="161">
        <f t="shared" si="273"/>
        <v>0.75</v>
      </c>
      <c r="BG45" s="161">
        <f t="shared" si="274"/>
        <v>0.375</v>
      </c>
      <c r="BH45" s="26">
        <f t="shared" si="275"/>
        <v>534.82499999999993</v>
      </c>
      <c r="BJ45" s="159">
        <v>17</v>
      </c>
      <c r="BK45" s="160">
        <f t="shared" si="515"/>
        <v>50.097499999999997</v>
      </c>
      <c r="BL45" s="161">
        <f t="shared" si="276"/>
        <v>-0.125</v>
      </c>
      <c r="BM45" s="161">
        <f t="shared" si="277"/>
        <v>0.75000000000000011</v>
      </c>
      <c r="BN45" s="161">
        <f t="shared" si="278"/>
        <v>0.37500000000000006</v>
      </c>
      <c r="BO45" s="26">
        <f t="shared" si="279"/>
        <v>445.68750000000006</v>
      </c>
      <c r="BQ45" s="159">
        <v>17</v>
      </c>
      <c r="BR45" s="160">
        <f t="shared" si="516"/>
        <v>59.204999999999998</v>
      </c>
      <c r="BS45" s="161">
        <f t="shared" si="280"/>
        <v>-0.125</v>
      </c>
      <c r="BT45" s="161">
        <f t="shared" si="281"/>
        <v>0.75</v>
      </c>
      <c r="BU45" s="161">
        <f t="shared" si="282"/>
        <v>0.375</v>
      </c>
      <c r="BV45" s="26">
        <f t="shared" si="283"/>
        <v>356.52825000000001</v>
      </c>
      <c r="BX45" s="159">
        <v>17</v>
      </c>
      <c r="BY45" s="160">
        <f t="shared" si="517"/>
        <v>31.88</v>
      </c>
      <c r="BZ45" s="161">
        <f t="shared" si="284"/>
        <v>-0.125</v>
      </c>
      <c r="CA45" s="161">
        <f t="shared" si="285"/>
        <v>0.75000000000000011</v>
      </c>
      <c r="CB45" s="161">
        <f t="shared" si="286"/>
        <v>0.37500000000000006</v>
      </c>
      <c r="CC45" s="26">
        <f t="shared" si="287"/>
        <v>623.97000000000014</v>
      </c>
      <c r="CE45" s="159">
        <v>17</v>
      </c>
      <c r="CF45" s="160">
        <f t="shared" si="518"/>
        <v>22.772500000000001</v>
      </c>
      <c r="CG45" s="161">
        <f t="shared" si="288"/>
        <v>-0.125</v>
      </c>
      <c r="CH45" s="161">
        <f t="shared" si="289"/>
        <v>0.75</v>
      </c>
      <c r="CI45" s="161">
        <f t="shared" si="290"/>
        <v>0.375</v>
      </c>
      <c r="CJ45" s="26">
        <f t="shared" si="291"/>
        <v>713.12249999999995</v>
      </c>
      <c r="CL45" s="159">
        <v>17</v>
      </c>
      <c r="CM45" s="160">
        <f t="shared" si="519"/>
        <v>13.6625</v>
      </c>
      <c r="CN45" s="161">
        <f t="shared" si="292"/>
        <v>-0.125</v>
      </c>
      <c r="CO45" s="161">
        <f t="shared" si="293"/>
        <v>0.74999999999999989</v>
      </c>
      <c r="CP45" s="161">
        <f t="shared" si="294"/>
        <v>0.37499999999999994</v>
      </c>
      <c r="CQ45" s="26">
        <f t="shared" si="295"/>
        <v>802.24499999999989</v>
      </c>
      <c r="CS45" s="159">
        <v>17</v>
      </c>
      <c r="CT45" s="160">
        <f t="shared" si="520"/>
        <v>4.5549999999999997</v>
      </c>
      <c r="CU45" s="161">
        <f t="shared" si="296"/>
        <v>-0.125</v>
      </c>
      <c r="CV45" s="161">
        <f t="shared" si="297"/>
        <v>0.75</v>
      </c>
      <c r="CW45" s="161">
        <f t="shared" si="298"/>
        <v>0.375</v>
      </c>
      <c r="CX45" s="26">
        <f t="shared" si="299"/>
        <v>891.375</v>
      </c>
      <c r="CZ45" s="159">
        <v>17</v>
      </c>
      <c r="DA45" s="160">
        <f t="shared" si="521"/>
        <v>-22.772500000000001</v>
      </c>
      <c r="DB45" s="161">
        <f t="shared" si="300"/>
        <v>-0.125</v>
      </c>
      <c r="DC45" s="161">
        <f t="shared" si="301"/>
        <v>0.75</v>
      </c>
      <c r="DD45" s="161">
        <f t="shared" si="302"/>
        <v>0.375</v>
      </c>
      <c r="DE45" s="26">
        <f t="shared" si="303"/>
        <v>222.81</v>
      </c>
      <c r="DG45" s="159">
        <v>17</v>
      </c>
      <c r="DH45" s="160">
        <f t="shared" si="522"/>
        <v>-13.6625</v>
      </c>
      <c r="DI45" s="161">
        <f t="shared" si="523"/>
        <v>-0.125</v>
      </c>
      <c r="DJ45" s="161">
        <f t="shared" si="524"/>
        <v>0.74999999999999989</v>
      </c>
      <c r="DK45" s="161">
        <f t="shared" si="304"/>
        <v>0.37499999999999994</v>
      </c>
      <c r="DL45" s="26">
        <f t="shared" si="525"/>
        <v>133.67999999999998</v>
      </c>
      <c r="DM45" s="34"/>
      <c r="DN45" s="159">
        <v>17</v>
      </c>
      <c r="DO45" s="160">
        <f t="shared" si="526"/>
        <v>-4.5549999999999997</v>
      </c>
      <c r="DP45" s="161">
        <f t="shared" si="305"/>
        <v>-0.125</v>
      </c>
      <c r="DQ45" s="161">
        <f t="shared" si="306"/>
        <v>0.75</v>
      </c>
      <c r="DR45" s="161">
        <f t="shared" si="307"/>
        <v>0.375</v>
      </c>
      <c r="DS45" s="26">
        <f t="shared" si="308"/>
        <v>44.568749999999994</v>
      </c>
      <c r="DT45" s="34"/>
      <c r="DU45" s="159">
        <v>17</v>
      </c>
      <c r="DV45" s="160">
        <f t="shared" si="527"/>
        <v>-31.88</v>
      </c>
      <c r="DW45" s="161">
        <f t="shared" si="309"/>
        <v>-0.125</v>
      </c>
      <c r="DX45" s="161">
        <f t="shared" si="310"/>
        <v>0.75000000000000011</v>
      </c>
      <c r="DY45" s="161">
        <f t="shared" si="311"/>
        <v>0.37500000000000006</v>
      </c>
      <c r="DZ45" s="26">
        <f t="shared" si="312"/>
        <v>311.97750000000008</v>
      </c>
      <c r="EA45" s="34"/>
      <c r="EB45" s="159">
        <v>17</v>
      </c>
      <c r="EC45" s="160">
        <f t="shared" si="528"/>
        <v>-40.987499999999997</v>
      </c>
      <c r="ED45" s="161">
        <f t="shared" si="313"/>
        <v>-0.125</v>
      </c>
      <c r="EE45" s="161">
        <f t="shared" si="314"/>
        <v>0.75</v>
      </c>
      <c r="EF45" s="161">
        <f t="shared" si="315"/>
        <v>0.375</v>
      </c>
      <c r="EG45" s="26">
        <f t="shared" si="316"/>
        <v>401.1</v>
      </c>
      <c r="EH45" s="34"/>
      <c r="EI45" s="159">
        <v>17</v>
      </c>
      <c r="EJ45" s="160">
        <f t="shared" si="529"/>
        <v>-50.097499999999997</v>
      </c>
      <c r="EK45" s="161">
        <f t="shared" si="317"/>
        <v>-0.125</v>
      </c>
      <c r="EL45" s="161">
        <f t="shared" si="318"/>
        <v>0.75000000000000011</v>
      </c>
      <c r="EM45" s="161">
        <f t="shared" si="319"/>
        <v>0.37500000000000006</v>
      </c>
      <c r="EN45" s="26">
        <f t="shared" si="320"/>
        <v>490.24500000000006</v>
      </c>
      <c r="EP45" s="159">
        <v>17</v>
      </c>
      <c r="EQ45" s="160">
        <f t="shared" si="321"/>
        <v>-59.204999999999998</v>
      </c>
      <c r="ER45" s="161">
        <f t="shared" si="322"/>
        <v>-0.125</v>
      </c>
      <c r="ES45" s="161">
        <f t="shared" si="323"/>
        <v>0.75</v>
      </c>
      <c r="ET45" s="161">
        <f t="shared" si="324"/>
        <v>0.375</v>
      </c>
      <c r="EU45" s="26">
        <f t="shared" si="325"/>
        <v>579.40499999999997</v>
      </c>
      <c r="EW45" s="159">
        <v>17</v>
      </c>
      <c r="EX45" s="160">
        <f t="shared" si="326"/>
        <v>-22.772500000000001</v>
      </c>
      <c r="EY45" s="161">
        <f t="shared" si="327"/>
        <v>-0.125</v>
      </c>
      <c r="EZ45" s="161">
        <f t="shared" si="328"/>
        <v>0.75</v>
      </c>
      <c r="FA45" s="161">
        <f t="shared" si="329"/>
        <v>0.375</v>
      </c>
      <c r="FB45" s="26">
        <f>EY45*$AR$19+EZ45*$AV$19+FA45*$AZ$19</f>
        <v>-713.09249999999997</v>
      </c>
      <c r="FD45" s="159">
        <v>17</v>
      </c>
      <c r="FE45" s="160">
        <f t="shared" si="331"/>
        <v>-13.6625</v>
      </c>
      <c r="FF45" s="161">
        <f t="shared" si="332"/>
        <v>-0.125</v>
      </c>
      <c r="FG45" s="161">
        <f t="shared" si="333"/>
        <v>0.74999999999999989</v>
      </c>
      <c r="FH45" s="161">
        <f t="shared" si="334"/>
        <v>0.37499999999999994</v>
      </c>
      <c r="FI45" s="26">
        <f t="shared" si="335"/>
        <v>-802.21874999999989</v>
      </c>
      <c r="FK45" s="159">
        <v>17</v>
      </c>
      <c r="FL45" s="160">
        <f t="shared" si="336"/>
        <v>-4.5549999999999997</v>
      </c>
      <c r="FM45" s="161">
        <f t="shared" si="337"/>
        <v>-0.125</v>
      </c>
      <c r="FN45" s="161">
        <f t="shared" si="338"/>
        <v>0.75</v>
      </c>
      <c r="FO45" s="161">
        <f t="shared" si="339"/>
        <v>0.375</v>
      </c>
      <c r="FP45" s="26">
        <f t="shared" si="340"/>
        <v>-891.3599999999999</v>
      </c>
      <c r="FR45" s="159">
        <v>17</v>
      </c>
      <c r="FS45" s="160">
        <f t="shared" si="530"/>
        <v>-31.88</v>
      </c>
      <c r="FT45" s="161">
        <f t="shared" si="341"/>
        <v>-0.125</v>
      </c>
      <c r="FU45" s="161">
        <f t="shared" si="342"/>
        <v>0.75000000000000011</v>
      </c>
      <c r="FV45" s="161">
        <f t="shared" si="343"/>
        <v>0.37500000000000006</v>
      </c>
      <c r="FW45" s="26">
        <f t="shared" si="344"/>
        <v>-623.93625000000009</v>
      </c>
      <c r="FY45" s="159">
        <v>17</v>
      </c>
      <c r="FZ45" s="160">
        <f t="shared" si="531"/>
        <v>-40.987499999999997</v>
      </c>
      <c r="GA45" s="161">
        <f t="shared" si="532"/>
        <v>-0.125</v>
      </c>
      <c r="GB45" s="161">
        <f t="shared" si="533"/>
        <v>0.75</v>
      </c>
      <c r="GC45" s="161">
        <f t="shared" si="534"/>
        <v>0.375</v>
      </c>
      <c r="GD45" s="26">
        <f t="shared" si="535"/>
        <v>-534.82499999999993</v>
      </c>
      <c r="GF45" s="159">
        <v>17</v>
      </c>
      <c r="GG45" s="160">
        <f t="shared" si="536"/>
        <v>-50.097499999999997</v>
      </c>
      <c r="GH45" s="161">
        <f t="shared" si="345"/>
        <v>-0.125</v>
      </c>
      <c r="GI45" s="161">
        <f t="shared" si="346"/>
        <v>0.75000000000000011</v>
      </c>
      <c r="GJ45" s="161">
        <f t="shared" si="347"/>
        <v>0.37500000000000006</v>
      </c>
      <c r="GK45" s="26">
        <f t="shared" si="348"/>
        <v>-445.68750000000006</v>
      </c>
      <c r="GM45" s="159">
        <v>17</v>
      </c>
      <c r="GN45" s="160">
        <f t="shared" si="537"/>
        <v>-59.204999999999998</v>
      </c>
      <c r="GO45" s="161">
        <f t="shared" si="349"/>
        <v>-0.125</v>
      </c>
      <c r="GP45" s="161">
        <f t="shared" si="350"/>
        <v>0.75</v>
      </c>
      <c r="GQ45" s="161">
        <f t="shared" si="351"/>
        <v>0.375</v>
      </c>
      <c r="GR45" s="26">
        <f t="shared" si="352"/>
        <v>-356.55</v>
      </c>
      <c r="GT45" s="159">
        <v>17</v>
      </c>
      <c r="GU45" s="160">
        <f t="shared" si="538"/>
        <v>40.987499999999997</v>
      </c>
      <c r="GV45" s="161">
        <f t="shared" si="353"/>
        <v>-0.125</v>
      </c>
      <c r="GW45" s="161">
        <f t="shared" si="354"/>
        <v>0.75</v>
      </c>
      <c r="GX45" s="161">
        <f t="shared" si="355"/>
        <v>0.375</v>
      </c>
      <c r="GY45" s="26">
        <f t="shared" si="356"/>
        <v>-401.09999999999997</v>
      </c>
      <c r="HA45" s="159">
        <v>17</v>
      </c>
      <c r="HB45" s="160">
        <f t="shared" si="539"/>
        <v>50.097499999999997</v>
      </c>
      <c r="HC45" s="161">
        <f t="shared" si="357"/>
        <v>-0.125</v>
      </c>
      <c r="HD45" s="161">
        <f t="shared" si="358"/>
        <v>0.75000000000000011</v>
      </c>
      <c r="HE45" s="161">
        <f t="shared" si="359"/>
        <v>0.37500000000000006</v>
      </c>
      <c r="HF45" s="26">
        <f t="shared" si="360"/>
        <v>-490.2337500000001</v>
      </c>
      <c r="HH45" s="159">
        <v>17</v>
      </c>
      <c r="HI45" s="160">
        <f t="shared" si="361"/>
        <v>59.204999999999998</v>
      </c>
      <c r="HJ45" s="161">
        <f t="shared" si="362"/>
        <v>-0.125</v>
      </c>
      <c r="HK45" s="161">
        <f t="shared" si="363"/>
        <v>0.75</v>
      </c>
      <c r="HL45" s="161">
        <f t="shared" si="364"/>
        <v>0.375</v>
      </c>
      <c r="HM45" s="26">
        <f t="shared" si="365"/>
        <v>-579.40499999999997</v>
      </c>
      <c r="HO45" s="159">
        <v>17</v>
      </c>
      <c r="HP45" s="160">
        <f t="shared" si="540"/>
        <v>31.88</v>
      </c>
      <c r="HQ45" s="161">
        <f t="shared" si="366"/>
        <v>-0.125</v>
      </c>
      <c r="HR45" s="161">
        <f t="shared" si="367"/>
        <v>0.75000000000000011</v>
      </c>
      <c r="HS45" s="161">
        <f t="shared" si="368"/>
        <v>0.37500000000000006</v>
      </c>
      <c r="HT45" s="26">
        <f t="shared" si="369"/>
        <v>-311.98125000000005</v>
      </c>
      <c r="HV45" s="159">
        <v>17</v>
      </c>
      <c r="HW45" s="160">
        <f t="shared" si="541"/>
        <v>22.772500000000001</v>
      </c>
      <c r="HX45" s="161">
        <f t="shared" si="370"/>
        <v>-0.125</v>
      </c>
      <c r="HY45" s="161">
        <f t="shared" si="371"/>
        <v>0.75</v>
      </c>
      <c r="HZ45" s="161">
        <f t="shared" si="372"/>
        <v>0.375</v>
      </c>
      <c r="IA45" s="26">
        <f t="shared" si="373"/>
        <v>-222.84</v>
      </c>
      <c r="IC45" s="159">
        <v>17</v>
      </c>
      <c r="ID45" s="160">
        <f t="shared" si="374"/>
        <v>13.6625</v>
      </c>
      <c r="IE45" s="161">
        <f t="shared" si="375"/>
        <v>-0.125</v>
      </c>
      <c r="IF45" s="161">
        <f t="shared" si="376"/>
        <v>0.74999999999999989</v>
      </c>
      <c r="IG45" s="161">
        <f t="shared" si="377"/>
        <v>0.37499999999999994</v>
      </c>
      <c r="IH45" s="26">
        <f t="shared" si="378"/>
        <v>-133.70249999999999</v>
      </c>
      <c r="IJ45" s="159">
        <v>17</v>
      </c>
      <c r="IK45" s="160">
        <f t="shared" si="379"/>
        <v>4.5549999999999997</v>
      </c>
      <c r="IL45" s="161">
        <f t="shared" si="380"/>
        <v>-0.125</v>
      </c>
      <c r="IM45" s="161">
        <f t="shared" si="381"/>
        <v>0.75</v>
      </c>
      <c r="IN45" s="161">
        <f t="shared" si="382"/>
        <v>0.375</v>
      </c>
      <c r="IO45" s="26">
        <f t="shared" si="383"/>
        <v>-44.58</v>
      </c>
      <c r="IQ45" s="159">
        <v>17</v>
      </c>
      <c r="IR45" s="160">
        <f t="shared" si="384"/>
        <v>49.634999999999998</v>
      </c>
      <c r="IS45" s="161">
        <f t="shared" si="385"/>
        <v>-0.125</v>
      </c>
      <c r="IT45" s="161">
        <f t="shared" si="386"/>
        <v>0.75000000000000011</v>
      </c>
      <c r="IU45" s="161">
        <f t="shared" si="387"/>
        <v>0.37500000000000006</v>
      </c>
      <c r="IV45" s="26">
        <f t="shared" si="388"/>
        <v>704.04000000000008</v>
      </c>
      <c r="IX45" s="159">
        <v>17</v>
      </c>
      <c r="IY45" s="160">
        <f t="shared" si="389"/>
        <v>58.744999999999997</v>
      </c>
      <c r="IZ45" s="161">
        <f t="shared" si="390"/>
        <v>-0.125</v>
      </c>
      <c r="JA45" s="161">
        <f t="shared" si="391"/>
        <v>0.75</v>
      </c>
      <c r="JB45" s="161">
        <f t="shared" si="392"/>
        <v>0.375</v>
      </c>
      <c r="JC45" s="26">
        <f t="shared" si="393"/>
        <v>614.91750000000002</v>
      </c>
      <c r="JE45" s="159">
        <v>17</v>
      </c>
      <c r="JF45" s="160">
        <f t="shared" si="542"/>
        <v>67.852500000000006</v>
      </c>
      <c r="JG45" s="161">
        <f t="shared" si="394"/>
        <v>-0.125</v>
      </c>
      <c r="JH45" s="161">
        <f t="shared" si="395"/>
        <v>0.75</v>
      </c>
      <c r="JI45" s="161">
        <f t="shared" si="396"/>
        <v>0.375</v>
      </c>
      <c r="JJ45" s="26">
        <f t="shared" si="397"/>
        <v>525.79499999999996</v>
      </c>
      <c r="JL45" s="159">
        <v>17</v>
      </c>
      <c r="JM45" s="160">
        <f t="shared" si="398"/>
        <v>40.524999999999999</v>
      </c>
      <c r="JN45" s="161">
        <f t="shared" si="399"/>
        <v>-0.125</v>
      </c>
      <c r="JO45" s="161">
        <f t="shared" si="400"/>
        <v>0.75</v>
      </c>
      <c r="JP45" s="161">
        <f t="shared" si="401"/>
        <v>0.375</v>
      </c>
      <c r="JQ45" s="26">
        <f t="shared" si="402"/>
        <v>793.15499999999997</v>
      </c>
      <c r="JS45" s="159">
        <v>17</v>
      </c>
      <c r="JT45" s="160">
        <f t="shared" si="403"/>
        <v>31.42</v>
      </c>
      <c r="JU45" s="161">
        <f t="shared" si="404"/>
        <v>-0.125</v>
      </c>
      <c r="JV45" s="161">
        <f t="shared" si="405"/>
        <v>0.75</v>
      </c>
      <c r="JW45" s="161">
        <f t="shared" si="406"/>
        <v>0.375</v>
      </c>
      <c r="JX45" s="26">
        <f t="shared" si="407"/>
        <v>882.31875000000002</v>
      </c>
      <c r="JZ45" s="159">
        <v>17</v>
      </c>
      <c r="KA45" s="160">
        <f t="shared" si="543"/>
        <v>22.307500000000001</v>
      </c>
      <c r="KB45" s="161">
        <f t="shared" si="408"/>
        <v>-0.125</v>
      </c>
      <c r="KC45" s="161">
        <f t="shared" si="409"/>
        <v>0.74999999999999989</v>
      </c>
      <c r="KD45" s="161">
        <f t="shared" si="410"/>
        <v>0.37499999999999994</v>
      </c>
      <c r="KE45" s="26">
        <f t="shared" si="411"/>
        <v>971.43374999999992</v>
      </c>
      <c r="KG45" s="159">
        <v>17</v>
      </c>
      <c r="KH45" s="160">
        <f t="shared" si="412"/>
        <v>13.202500000000001</v>
      </c>
      <c r="KI45" s="161">
        <f t="shared" si="413"/>
        <v>-0.125</v>
      </c>
      <c r="KJ45" s="161">
        <f t="shared" si="414"/>
        <v>0.75</v>
      </c>
      <c r="KK45" s="161">
        <f t="shared" si="415"/>
        <v>0.375</v>
      </c>
      <c r="KL45" s="26">
        <f t="shared" si="416"/>
        <v>1060.6312499999999</v>
      </c>
      <c r="KN45" s="159">
        <v>17</v>
      </c>
      <c r="KO45" s="160">
        <f t="shared" si="544"/>
        <v>-31.42</v>
      </c>
      <c r="KP45" s="161">
        <f t="shared" si="417"/>
        <v>-0.125</v>
      </c>
      <c r="KQ45" s="161">
        <f t="shared" si="418"/>
        <v>0.75</v>
      </c>
      <c r="KR45" s="161">
        <f t="shared" si="419"/>
        <v>0.375</v>
      </c>
      <c r="KS45" s="26">
        <f t="shared" si="420"/>
        <v>307.4325</v>
      </c>
      <c r="KU45" s="159">
        <v>17</v>
      </c>
      <c r="KV45" s="160">
        <f t="shared" si="545"/>
        <v>-22.307500000000001</v>
      </c>
      <c r="KW45" s="161">
        <f t="shared" si="421"/>
        <v>-0.125</v>
      </c>
      <c r="KX45" s="161">
        <f t="shared" si="422"/>
        <v>0.74999999999999989</v>
      </c>
      <c r="KY45" s="161">
        <f t="shared" si="423"/>
        <v>0.37499999999999994</v>
      </c>
      <c r="KZ45" s="26">
        <f t="shared" si="424"/>
        <v>218.30999999999997</v>
      </c>
      <c r="LB45" s="159">
        <v>17</v>
      </c>
      <c r="LC45" s="160">
        <f t="shared" si="425"/>
        <v>-13.2</v>
      </c>
      <c r="LD45" s="161">
        <f t="shared" si="426"/>
        <v>-0.125</v>
      </c>
      <c r="LE45" s="161">
        <f t="shared" si="427"/>
        <v>0.75</v>
      </c>
      <c r="LF45" s="161">
        <f t="shared" si="428"/>
        <v>0.375</v>
      </c>
      <c r="LG45" s="26">
        <f t="shared" si="429"/>
        <v>129.21</v>
      </c>
      <c r="LI45" s="159">
        <v>17</v>
      </c>
      <c r="LJ45" s="160">
        <f t="shared" si="430"/>
        <v>-40.524999999999999</v>
      </c>
      <c r="LK45" s="161">
        <f t="shared" si="431"/>
        <v>-0.125</v>
      </c>
      <c r="LL45" s="161">
        <f t="shared" si="432"/>
        <v>0.75</v>
      </c>
      <c r="LM45" s="161">
        <f t="shared" si="433"/>
        <v>0.375</v>
      </c>
      <c r="LN45" s="26">
        <f t="shared" si="434"/>
        <v>396.60749999999996</v>
      </c>
      <c r="LP45" s="159">
        <v>17</v>
      </c>
      <c r="LQ45" s="160">
        <f t="shared" si="435"/>
        <v>-49.634999999999998</v>
      </c>
      <c r="LR45" s="161">
        <f t="shared" si="436"/>
        <v>-0.125</v>
      </c>
      <c r="LS45" s="161">
        <f t="shared" si="437"/>
        <v>0.75000000000000011</v>
      </c>
      <c r="LT45" s="161">
        <f t="shared" si="438"/>
        <v>0.37500000000000006</v>
      </c>
      <c r="LU45" s="26">
        <f t="shared" si="439"/>
        <v>485.71875000000011</v>
      </c>
      <c r="LW45" s="159">
        <v>17</v>
      </c>
      <c r="LX45" s="160">
        <f t="shared" si="440"/>
        <v>-58.744999999999997</v>
      </c>
      <c r="LY45" s="161">
        <f t="shared" si="441"/>
        <v>-0.125</v>
      </c>
      <c r="LZ45" s="161">
        <f t="shared" si="442"/>
        <v>0.75</v>
      </c>
      <c r="MA45" s="161">
        <f t="shared" si="443"/>
        <v>0.375</v>
      </c>
      <c r="MB45" s="26">
        <f t="shared" si="444"/>
        <v>574.83375000000001</v>
      </c>
      <c r="MD45" s="159">
        <v>17</v>
      </c>
      <c r="ME45" s="160">
        <f t="shared" si="445"/>
        <v>-67.852500000000006</v>
      </c>
      <c r="MF45" s="161">
        <f t="shared" si="446"/>
        <v>-0.125</v>
      </c>
      <c r="MG45" s="161">
        <f t="shared" si="447"/>
        <v>0.75</v>
      </c>
      <c r="MH45" s="161">
        <f t="shared" si="448"/>
        <v>0.375</v>
      </c>
      <c r="MI45" s="26">
        <f t="shared" si="449"/>
        <v>663.99374999999998</v>
      </c>
      <c r="MK45" s="159">
        <v>17</v>
      </c>
      <c r="ML45" s="160">
        <f t="shared" si="450"/>
        <v>-31.42</v>
      </c>
      <c r="MM45" s="161">
        <f t="shared" si="451"/>
        <v>-0.125</v>
      </c>
      <c r="MN45" s="161">
        <f t="shared" si="452"/>
        <v>0.75</v>
      </c>
      <c r="MO45" s="161">
        <f t="shared" si="453"/>
        <v>0.375</v>
      </c>
      <c r="MP45" s="26">
        <f t="shared" si="454"/>
        <v>-882.34875</v>
      </c>
      <c r="MR45" s="159">
        <v>17</v>
      </c>
      <c r="MS45" s="160">
        <f t="shared" si="455"/>
        <v>-22.307500000000001</v>
      </c>
      <c r="MT45" s="161">
        <f t="shared" si="456"/>
        <v>-0.125</v>
      </c>
      <c r="MU45" s="161">
        <f t="shared" si="457"/>
        <v>0.74999999999999989</v>
      </c>
      <c r="MV45" s="161">
        <f t="shared" si="458"/>
        <v>0.37499999999999994</v>
      </c>
      <c r="MW45" s="26">
        <f t="shared" si="459"/>
        <v>-971.46749999999975</v>
      </c>
      <c r="MY45" s="159">
        <v>17</v>
      </c>
      <c r="MZ45" s="160">
        <f t="shared" si="460"/>
        <v>-13.2</v>
      </c>
      <c r="NA45" s="161">
        <f t="shared" si="546"/>
        <v>-0.125</v>
      </c>
      <c r="NB45" s="161">
        <f t="shared" si="547"/>
        <v>0.75</v>
      </c>
      <c r="NC45" s="161">
        <f t="shared" si="548"/>
        <v>0.375</v>
      </c>
      <c r="ND45" s="26">
        <f t="shared" si="549"/>
        <v>-1060.5675000000001</v>
      </c>
      <c r="NF45" s="159">
        <v>17</v>
      </c>
      <c r="NG45" s="160">
        <f t="shared" si="461"/>
        <v>-40.524999999999999</v>
      </c>
      <c r="NH45" s="161">
        <f t="shared" si="462"/>
        <v>-0.125</v>
      </c>
      <c r="NI45" s="161">
        <f t="shared" si="463"/>
        <v>0.75</v>
      </c>
      <c r="NJ45" s="161">
        <f t="shared" si="464"/>
        <v>0.375</v>
      </c>
      <c r="NK45" s="26">
        <f t="shared" si="465"/>
        <v>-793.17</v>
      </c>
      <c r="NM45" s="159">
        <v>17</v>
      </c>
      <c r="NN45" s="160">
        <f t="shared" si="466"/>
        <v>-49.634999999999998</v>
      </c>
      <c r="NO45" s="161">
        <f t="shared" si="467"/>
        <v>-0.125</v>
      </c>
      <c r="NP45" s="161">
        <f t="shared" si="468"/>
        <v>0.75000000000000011</v>
      </c>
      <c r="NQ45" s="161">
        <f t="shared" si="469"/>
        <v>0.37500000000000006</v>
      </c>
      <c r="NR45" s="26">
        <f t="shared" si="470"/>
        <v>-704.02500000000009</v>
      </c>
      <c r="NT45" s="159">
        <v>17</v>
      </c>
      <c r="NU45" s="160">
        <f t="shared" si="471"/>
        <v>-58.744999999999997</v>
      </c>
      <c r="NV45" s="161">
        <f t="shared" si="472"/>
        <v>-0.125</v>
      </c>
      <c r="NW45" s="161">
        <f t="shared" si="473"/>
        <v>0.75</v>
      </c>
      <c r="NX45" s="161">
        <f t="shared" si="474"/>
        <v>0.375</v>
      </c>
      <c r="NY45" s="26">
        <f t="shared" si="475"/>
        <v>-614.91750000000002</v>
      </c>
      <c r="OA45" s="159">
        <v>17</v>
      </c>
      <c r="OB45" s="160">
        <f t="shared" si="476"/>
        <v>-67.852500000000006</v>
      </c>
      <c r="OC45" s="161">
        <f t="shared" si="477"/>
        <v>-0.125</v>
      </c>
      <c r="OD45" s="161">
        <f t="shared" si="478"/>
        <v>0.75</v>
      </c>
      <c r="OE45" s="161">
        <f t="shared" si="479"/>
        <v>0.375</v>
      </c>
      <c r="OF45" s="26">
        <f t="shared" si="480"/>
        <v>-525.78</v>
      </c>
      <c r="OH45" s="159">
        <v>17</v>
      </c>
      <c r="OI45" s="160">
        <f t="shared" si="481"/>
        <v>49.634999999999998</v>
      </c>
      <c r="OJ45" s="161">
        <f t="shared" si="482"/>
        <v>-0.125</v>
      </c>
      <c r="OK45" s="161">
        <f t="shared" si="483"/>
        <v>0.75000000000000011</v>
      </c>
      <c r="OL45" s="161">
        <f t="shared" si="484"/>
        <v>0.37500000000000006</v>
      </c>
      <c r="OM45" s="26">
        <f t="shared" si="485"/>
        <v>-485.72625000000005</v>
      </c>
      <c r="OO45" s="159">
        <v>17</v>
      </c>
      <c r="OP45" s="160">
        <f t="shared" si="486"/>
        <v>58.744999999999997</v>
      </c>
      <c r="OQ45" s="161">
        <f t="shared" si="487"/>
        <v>-0.125</v>
      </c>
      <c r="OR45" s="161">
        <f t="shared" si="488"/>
        <v>0.75</v>
      </c>
      <c r="OS45" s="161">
        <f t="shared" si="489"/>
        <v>0.375</v>
      </c>
      <c r="OT45" s="26">
        <f t="shared" si="490"/>
        <v>-574.84500000000003</v>
      </c>
      <c r="OV45" s="159">
        <v>17</v>
      </c>
      <c r="OW45" s="160">
        <f t="shared" si="491"/>
        <v>67.852500000000006</v>
      </c>
      <c r="OX45" s="161">
        <f t="shared" si="492"/>
        <v>-0.125</v>
      </c>
      <c r="OY45" s="161">
        <f t="shared" si="493"/>
        <v>0.75</v>
      </c>
      <c r="OZ45" s="161">
        <f t="shared" si="494"/>
        <v>0.375</v>
      </c>
      <c r="PA45" s="26">
        <f t="shared" si="495"/>
        <v>-663.95999999999992</v>
      </c>
      <c r="PC45" s="159">
        <v>17</v>
      </c>
      <c r="PD45" s="160">
        <f t="shared" si="550"/>
        <v>40.524999999999999</v>
      </c>
      <c r="PE45" s="161">
        <f t="shared" si="496"/>
        <v>-0.125</v>
      </c>
      <c r="PF45" s="161">
        <f t="shared" si="497"/>
        <v>0.75</v>
      </c>
      <c r="PG45" s="161">
        <f t="shared" si="498"/>
        <v>0.375</v>
      </c>
      <c r="PH45" s="26">
        <f t="shared" si="499"/>
        <v>-396.82499999999993</v>
      </c>
      <c r="PJ45" s="159">
        <v>17</v>
      </c>
      <c r="PK45" s="160">
        <f t="shared" si="551"/>
        <v>31.42</v>
      </c>
      <c r="PL45" s="161">
        <f t="shared" si="500"/>
        <v>-0.125</v>
      </c>
      <c r="PM45" s="161">
        <f t="shared" si="501"/>
        <v>0.75</v>
      </c>
      <c r="PN45" s="161">
        <f t="shared" si="502"/>
        <v>0.375</v>
      </c>
      <c r="PO45" s="26">
        <f t="shared" si="503"/>
        <v>-307.41750000000002</v>
      </c>
      <c r="PQ45" s="159">
        <v>17</v>
      </c>
      <c r="PR45" s="160">
        <f t="shared" si="504"/>
        <v>22.307500000000001</v>
      </c>
      <c r="PS45" s="161">
        <f t="shared" si="505"/>
        <v>-0.125</v>
      </c>
      <c r="PT45" s="161">
        <f t="shared" si="506"/>
        <v>0.74999999999999989</v>
      </c>
      <c r="PU45" s="161">
        <f t="shared" si="507"/>
        <v>0.37499999999999994</v>
      </c>
      <c r="PV45" s="26">
        <f t="shared" si="508"/>
        <v>-218.29499999999996</v>
      </c>
      <c r="PX45" s="159">
        <v>17</v>
      </c>
      <c r="PY45" s="160">
        <f t="shared" si="509"/>
        <v>13.202500000000001</v>
      </c>
      <c r="PZ45" s="161">
        <f t="shared" si="510"/>
        <v>-0.125</v>
      </c>
      <c r="QA45" s="161">
        <f t="shared" si="511"/>
        <v>0.75</v>
      </c>
      <c r="QB45" s="161">
        <f t="shared" si="512"/>
        <v>0.375</v>
      </c>
      <c r="QC45" s="26">
        <f t="shared" si="513"/>
        <v>-129.16499999999999</v>
      </c>
      <c r="QE45" s="159">
        <v>3</v>
      </c>
      <c r="QF45" s="162">
        <v>2</v>
      </c>
      <c r="QG45" s="304"/>
      <c r="QH45" s="12">
        <v>-60</v>
      </c>
      <c r="QI45" s="161">
        <f>(($F$16-$Z$15)*($F$16-$AD$15))/(($V$15-$Z$15)*($V$15-$AD$15))</f>
        <v>0</v>
      </c>
      <c r="QJ45" s="161">
        <f>(($F$16-$V$15)*($F$16-$AD$15))/(($Z$15-$V$15)*($Z$15-$AD$15))</f>
        <v>0</v>
      </c>
      <c r="QK45" s="161">
        <f>(($F$16-$V$15)*($F$16-$Z$15))/(($AD$15-$V$15)*($AD$15-$Z$15))</f>
        <v>1</v>
      </c>
      <c r="QL45" s="92">
        <f>QI45*$X$15+QJ45*$AB$15+QK45*$AF$15</f>
        <v>402.13</v>
      </c>
      <c r="QM45" s="16">
        <f>$V$15</f>
        <v>-391.07</v>
      </c>
      <c r="QN45" s="16">
        <f>$AF$15</f>
        <v>402.13</v>
      </c>
      <c r="QO45" s="167">
        <f t="shared" si="552"/>
        <v>0</v>
      </c>
      <c r="QP45" s="34"/>
      <c r="QQ45" s="159">
        <v>3</v>
      </c>
      <c r="QR45" s="162">
        <v>2</v>
      </c>
      <c r="QS45" s="304"/>
      <c r="QT45" s="12">
        <v>-60</v>
      </c>
      <c r="QU45" s="161">
        <f>(($F$16-$AT$15)*($F$16-$AX$15))/(($AP$15-$AT$15)*($AP$15-$AX$15))</f>
        <v>0</v>
      </c>
      <c r="QV45" s="161">
        <f>(($F$16-$AP$15)*($F$16-$AX$15))/(($AT$15-$AP$15)*($AT$15-$AX$15))</f>
        <v>0</v>
      </c>
      <c r="QW45" s="161">
        <f>(($F$16-$AP$15)*($F$16-$AT$15))/(($AX$15-$AP$15)*($AX$15-$AT$15))</f>
        <v>1</v>
      </c>
      <c r="QX45" s="92">
        <f>QU45*$AR$15+QV45*$AV$15+QW45*$AZ$15</f>
        <v>415.98</v>
      </c>
      <c r="QY45" s="16">
        <f>$AP$15</f>
        <v>-127.52</v>
      </c>
      <c r="QZ45" s="16">
        <f>$AZ$15</f>
        <v>415.98</v>
      </c>
      <c r="RA45" s="167">
        <f t="shared" si="553"/>
        <v>0</v>
      </c>
    </row>
    <row r="46" spans="2:469" ht="15" customHeight="1">
      <c r="B46" s="322"/>
      <c r="C46" s="321"/>
      <c r="D46" s="321" t="s">
        <v>325</v>
      </c>
      <c r="E46" s="180" t="s">
        <v>322</v>
      </c>
      <c r="F46" s="169"/>
      <c r="G46" s="175" t="s">
        <v>72</v>
      </c>
      <c r="H46" s="176">
        <v>13</v>
      </c>
      <c r="I46" s="177" t="str">
        <f xml:space="preserve"> IF(AND(F46&gt;0,F47&gt;0),1,(IF(AND(F46&lt;0,F47&gt;0),2,(IF(AND(F46&lt;0,F47&lt;0),3,(IF(AND(F46&gt;0,F47&lt;0),4,"-")))))))</f>
        <v>-</v>
      </c>
      <c r="J46" s="178" t="s">
        <v>318</v>
      </c>
      <c r="K46" s="177" t="str">
        <f>IF(OR(ISBLANK(F46),I46="-"),"-",(IF(OR(I46=1,I46=4), (IF(F46&lt;=(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,(IF(F46&g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)))</f>
        <v>-</v>
      </c>
      <c r="L46" s="179" t="str">
        <f>IF(OR(ISBLANK(F46),I46="-"),"-",(IF(OR(I46=1,I46=4), (IF(F46&lt;=(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,(IF(F46&g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)))</f>
        <v>-</v>
      </c>
      <c r="M46" s="315" t="str">
        <f>IF(OR(ISBLANK(F46),ISBLANK(F47),ISBLANK(F48)),"-", (IF(OR(J46="reprovado", K46="reprovado", L46="reprovado",J47="reprovado", K47="reprovado", L47="reprovado",J48="reprovado",K48="reprovado", L48="reprovado"),"reprovado","aprovado")))</f>
        <v>-</v>
      </c>
      <c r="O46" s="159">
        <v>42</v>
      </c>
      <c r="P46" s="164" t="s">
        <v>153</v>
      </c>
      <c r="Q46" s="164" t="s">
        <v>319</v>
      </c>
      <c r="R46" s="12">
        <v>0</v>
      </c>
      <c r="S46" s="164" t="s">
        <v>299</v>
      </c>
      <c r="T46" s="192">
        <v>11000</v>
      </c>
      <c r="U46" s="8" t="s">
        <v>71</v>
      </c>
      <c r="V46" s="101">
        <f>Gooseneck!$M$90</f>
        <v>-712.06</v>
      </c>
      <c r="W46" s="111" t="s">
        <v>72</v>
      </c>
      <c r="X46" s="101">
        <v>0</v>
      </c>
      <c r="Y46" s="111" t="s">
        <v>72</v>
      </c>
      <c r="Z46" s="101">
        <f>Gooseneck!$M$93</f>
        <v>-356.03</v>
      </c>
      <c r="AA46" s="111" t="s">
        <v>72</v>
      </c>
      <c r="AB46" s="101">
        <f>Gooseneck!$O$93</f>
        <v>474.21</v>
      </c>
      <c r="AC46" s="111" t="s">
        <v>72</v>
      </c>
      <c r="AD46" s="101">
        <v>0</v>
      </c>
      <c r="AE46" s="111" t="s">
        <v>72</v>
      </c>
      <c r="AF46" s="101">
        <f>Gooseneck!$O$75</f>
        <v>699.3</v>
      </c>
      <c r="AG46" s="165" t="s">
        <v>72</v>
      </c>
      <c r="AH46" s="166"/>
      <c r="AI46" s="159">
        <v>42</v>
      </c>
      <c r="AJ46" s="164" t="s">
        <v>153</v>
      </c>
      <c r="AK46" s="164" t="s">
        <v>319</v>
      </c>
      <c r="AL46" s="12">
        <v>0</v>
      </c>
      <c r="AM46" s="164" t="s">
        <v>299</v>
      </c>
      <c r="AN46" s="192">
        <v>5500</v>
      </c>
      <c r="AO46" s="8" t="s">
        <v>71</v>
      </c>
      <c r="AP46" s="101">
        <f>'Conector@5500 psi'!$M$90</f>
        <v>-271.41000000000003</v>
      </c>
      <c r="AQ46" s="111" t="s">
        <v>72</v>
      </c>
      <c r="AR46" s="101">
        <v>0</v>
      </c>
      <c r="AS46" s="111" t="s">
        <v>72</v>
      </c>
      <c r="AT46" s="101">
        <f>'Conector@5500 psi'!$M$93</f>
        <v>-135.70500000000001</v>
      </c>
      <c r="AU46" s="111" t="s">
        <v>72</v>
      </c>
      <c r="AV46" s="101">
        <f>'Conector@5500 psi'!$O$93</f>
        <v>442.65</v>
      </c>
      <c r="AW46" s="111" t="s">
        <v>72</v>
      </c>
      <c r="AX46" s="101">
        <v>0</v>
      </c>
      <c r="AY46" s="111" t="s">
        <v>72</v>
      </c>
      <c r="AZ46" s="101">
        <f>'Conector@5500 psi'!$O$75</f>
        <v>885.35</v>
      </c>
      <c r="BA46" s="165" t="s">
        <v>72</v>
      </c>
      <c r="BB46" s="183"/>
      <c r="BC46" s="159">
        <v>18</v>
      </c>
      <c r="BD46" s="160">
        <f t="shared" si="514"/>
        <v>54.65</v>
      </c>
      <c r="BE46" s="161">
        <f t="shared" si="272"/>
        <v>-0.1111111111111111</v>
      </c>
      <c r="BF46" s="161">
        <f t="shared" si="273"/>
        <v>0.88888888888888884</v>
      </c>
      <c r="BG46" s="161">
        <f t="shared" si="274"/>
        <v>0.22222222222222218</v>
      </c>
      <c r="BH46" s="26">
        <f t="shared" si="275"/>
        <v>567.83999999999992</v>
      </c>
      <c r="BJ46" s="159">
        <v>18</v>
      </c>
      <c r="BK46" s="160">
        <f t="shared" si="515"/>
        <v>66.796666666666667</v>
      </c>
      <c r="BL46" s="161">
        <f t="shared" si="276"/>
        <v>-0.11111111111111112</v>
      </c>
      <c r="BM46" s="161">
        <f t="shared" si="277"/>
        <v>0.88888888888888895</v>
      </c>
      <c r="BN46" s="161">
        <f t="shared" si="278"/>
        <v>0.22222222222222218</v>
      </c>
      <c r="BO46" s="26">
        <f t="shared" si="279"/>
        <v>488.60888888888894</v>
      </c>
      <c r="BQ46" s="159">
        <v>18</v>
      </c>
      <c r="BR46" s="160">
        <f t="shared" si="516"/>
        <v>78.94</v>
      </c>
      <c r="BS46" s="161">
        <f t="shared" si="280"/>
        <v>-0.1111111111111111</v>
      </c>
      <c r="BT46" s="161">
        <f t="shared" si="281"/>
        <v>0.88888888888888884</v>
      </c>
      <c r="BU46" s="161">
        <f t="shared" si="282"/>
        <v>0.22222222222222221</v>
      </c>
      <c r="BV46" s="26">
        <f t="shared" si="283"/>
        <v>409.34977777777777</v>
      </c>
      <c r="BX46" s="159">
        <v>18</v>
      </c>
      <c r="BY46" s="160">
        <f t="shared" si="517"/>
        <v>42.506666666666668</v>
      </c>
      <c r="BZ46" s="161">
        <f t="shared" si="284"/>
        <v>-0.1111111111111111</v>
      </c>
      <c r="CA46" s="161">
        <f t="shared" si="285"/>
        <v>0.88888888888888884</v>
      </c>
      <c r="CB46" s="161">
        <f t="shared" si="286"/>
        <v>0.22222222222222218</v>
      </c>
      <c r="CC46" s="26">
        <f t="shared" si="287"/>
        <v>647.07999999999993</v>
      </c>
      <c r="CE46" s="159">
        <v>18</v>
      </c>
      <c r="CF46" s="160">
        <f t="shared" si="518"/>
        <v>30.363333333333333</v>
      </c>
      <c r="CG46" s="161">
        <f t="shared" si="288"/>
        <v>-0.11111111111111113</v>
      </c>
      <c r="CH46" s="161">
        <f t="shared" si="289"/>
        <v>0.88888888888888906</v>
      </c>
      <c r="CI46" s="161">
        <f t="shared" si="290"/>
        <v>0.22222222222222229</v>
      </c>
      <c r="CJ46" s="26">
        <f t="shared" si="291"/>
        <v>726.33333333333348</v>
      </c>
      <c r="CL46" s="159">
        <v>18</v>
      </c>
      <c r="CM46" s="160">
        <f t="shared" si="519"/>
        <v>18.216666666666665</v>
      </c>
      <c r="CN46" s="161">
        <f t="shared" si="292"/>
        <v>-0.1111111111111111</v>
      </c>
      <c r="CO46" s="161">
        <f t="shared" si="293"/>
        <v>0.88888888888888884</v>
      </c>
      <c r="CP46" s="161">
        <f t="shared" si="294"/>
        <v>0.22222222222222227</v>
      </c>
      <c r="CQ46" s="26">
        <f t="shared" si="295"/>
        <v>805.54666666666674</v>
      </c>
      <c r="CS46" s="159">
        <v>18</v>
      </c>
      <c r="CT46" s="160">
        <f t="shared" si="520"/>
        <v>6.0733333333333333</v>
      </c>
      <c r="CU46" s="161">
        <f t="shared" si="296"/>
        <v>-0.11111111111111109</v>
      </c>
      <c r="CV46" s="161">
        <f t="shared" si="297"/>
        <v>0.88888888888888873</v>
      </c>
      <c r="CW46" s="161">
        <f t="shared" si="298"/>
        <v>0.22222222222222218</v>
      </c>
      <c r="CX46" s="26">
        <f t="shared" si="299"/>
        <v>884.77333333333308</v>
      </c>
      <c r="CZ46" s="159">
        <v>18</v>
      </c>
      <c r="DA46" s="160">
        <f t="shared" si="521"/>
        <v>-30.363333333333333</v>
      </c>
      <c r="DB46" s="161">
        <f t="shared" si="300"/>
        <v>-0.11111111111111113</v>
      </c>
      <c r="DC46" s="161">
        <f t="shared" si="301"/>
        <v>0.88888888888888906</v>
      </c>
      <c r="DD46" s="161">
        <f t="shared" si="302"/>
        <v>0.22222222222222229</v>
      </c>
      <c r="DE46" s="26">
        <f t="shared" si="303"/>
        <v>198.04444444444448</v>
      </c>
      <c r="DG46" s="159">
        <v>18</v>
      </c>
      <c r="DH46" s="160">
        <f t="shared" si="522"/>
        <v>-18.216666666666665</v>
      </c>
      <c r="DI46" s="161">
        <f t="shared" si="523"/>
        <v>-0.1111111111111111</v>
      </c>
      <c r="DJ46" s="161">
        <f t="shared" si="524"/>
        <v>0.88888888888888884</v>
      </c>
      <c r="DK46" s="161">
        <f t="shared" si="304"/>
        <v>0.22222222222222227</v>
      </c>
      <c r="DL46" s="26">
        <f t="shared" si="525"/>
        <v>118.82222222222222</v>
      </c>
      <c r="DM46" s="34"/>
      <c r="DN46" s="159">
        <v>18</v>
      </c>
      <c r="DO46" s="160">
        <f t="shared" si="526"/>
        <v>-6.0733333333333333</v>
      </c>
      <c r="DP46" s="161">
        <f t="shared" si="305"/>
        <v>-0.11111111111111109</v>
      </c>
      <c r="DQ46" s="161">
        <f t="shared" si="306"/>
        <v>0.88888888888888873</v>
      </c>
      <c r="DR46" s="161">
        <f t="shared" si="307"/>
        <v>0.22222222222222218</v>
      </c>
      <c r="DS46" s="26">
        <f t="shared" si="308"/>
        <v>39.61999999999999</v>
      </c>
      <c r="DT46" s="34"/>
      <c r="DU46" s="159">
        <v>18</v>
      </c>
      <c r="DV46" s="160">
        <f t="shared" si="527"/>
        <v>-42.506666666666668</v>
      </c>
      <c r="DW46" s="161">
        <f t="shared" si="309"/>
        <v>-0.1111111111111111</v>
      </c>
      <c r="DX46" s="161">
        <f t="shared" si="310"/>
        <v>0.88888888888888884</v>
      </c>
      <c r="DY46" s="161">
        <f t="shared" si="311"/>
        <v>0.22222222222222218</v>
      </c>
      <c r="DZ46" s="26">
        <f t="shared" si="312"/>
        <v>277.31111111111107</v>
      </c>
      <c r="EA46" s="34"/>
      <c r="EB46" s="159">
        <v>18</v>
      </c>
      <c r="EC46" s="160">
        <f t="shared" si="528"/>
        <v>-54.65</v>
      </c>
      <c r="ED46" s="161">
        <f t="shared" si="313"/>
        <v>-0.1111111111111111</v>
      </c>
      <c r="EE46" s="161">
        <f t="shared" si="314"/>
        <v>0.88888888888888884</v>
      </c>
      <c r="EF46" s="161">
        <f t="shared" si="315"/>
        <v>0.22222222222222218</v>
      </c>
      <c r="EG46" s="26">
        <f t="shared" si="316"/>
        <v>356.52888888888884</v>
      </c>
      <c r="EH46" s="34"/>
      <c r="EI46" s="159">
        <v>18</v>
      </c>
      <c r="EJ46" s="160">
        <f t="shared" si="529"/>
        <v>-66.796666666666667</v>
      </c>
      <c r="EK46" s="161">
        <f t="shared" si="317"/>
        <v>-0.11111111111111112</v>
      </c>
      <c r="EL46" s="161">
        <f t="shared" si="318"/>
        <v>0.88888888888888895</v>
      </c>
      <c r="EM46" s="161">
        <f t="shared" si="319"/>
        <v>0.22222222222222218</v>
      </c>
      <c r="EN46" s="26">
        <f t="shared" si="320"/>
        <v>435.76888888888885</v>
      </c>
      <c r="EP46" s="159">
        <v>18</v>
      </c>
      <c r="EQ46" s="160">
        <f t="shared" si="321"/>
        <v>-78.94</v>
      </c>
      <c r="ER46" s="161">
        <f t="shared" si="322"/>
        <v>-0.1111111111111111</v>
      </c>
      <c r="ES46" s="161">
        <f t="shared" si="323"/>
        <v>0.88888888888888884</v>
      </c>
      <c r="ET46" s="161">
        <f t="shared" si="324"/>
        <v>0.22222222222222221</v>
      </c>
      <c r="EU46" s="26">
        <f t="shared" si="325"/>
        <v>515.03111111111104</v>
      </c>
      <c r="EW46" s="159">
        <v>18</v>
      </c>
      <c r="EX46" s="160">
        <f t="shared" si="326"/>
        <v>-30.363333333333333</v>
      </c>
      <c r="EY46" s="161">
        <f t="shared" si="327"/>
        <v>-0.11111111111111113</v>
      </c>
      <c r="EZ46" s="161">
        <f t="shared" si="328"/>
        <v>0.88888888888888906</v>
      </c>
      <c r="FA46" s="161">
        <f t="shared" si="329"/>
        <v>0.22222222222222229</v>
      </c>
      <c r="FB46" s="26">
        <f>EY46*$AR$19+EZ46*$AV$19+FA46*$AZ$19</f>
        <v>-726.30222222222233</v>
      </c>
      <c r="FD46" s="159">
        <v>18</v>
      </c>
      <c r="FE46" s="160">
        <f t="shared" si="331"/>
        <v>-18.216666666666665</v>
      </c>
      <c r="FF46" s="161">
        <f t="shared" si="332"/>
        <v>-0.1111111111111111</v>
      </c>
      <c r="FG46" s="161">
        <f t="shared" si="333"/>
        <v>0.88888888888888884</v>
      </c>
      <c r="FH46" s="161">
        <f t="shared" si="334"/>
        <v>0.22222222222222227</v>
      </c>
      <c r="FI46" s="26">
        <f t="shared" si="335"/>
        <v>-805.52222222222213</v>
      </c>
      <c r="FK46" s="159">
        <v>18</v>
      </c>
      <c r="FL46" s="160">
        <f t="shared" si="336"/>
        <v>-6.0733333333333333</v>
      </c>
      <c r="FM46" s="161">
        <f t="shared" si="337"/>
        <v>-0.11111111111111109</v>
      </c>
      <c r="FN46" s="161">
        <f t="shared" si="338"/>
        <v>0.88888888888888873</v>
      </c>
      <c r="FO46" s="161">
        <f t="shared" si="339"/>
        <v>0.22222222222222218</v>
      </c>
      <c r="FP46" s="26">
        <f t="shared" si="340"/>
        <v>-884.75555555555547</v>
      </c>
      <c r="FR46" s="159">
        <v>18</v>
      </c>
      <c r="FS46" s="160">
        <f t="shared" si="530"/>
        <v>-42.506666666666668</v>
      </c>
      <c r="FT46" s="161">
        <f t="shared" si="341"/>
        <v>-0.1111111111111111</v>
      </c>
      <c r="FU46" s="161">
        <f t="shared" si="342"/>
        <v>0.88888888888888884</v>
      </c>
      <c r="FV46" s="161">
        <f t="shared" si="343"/>
        <v>0.22222222222222218</v>
      </c>
      <c r="FW46" s="26">
        <f t="shared" si="344"/>
        <v>-647.04666666666662</v>
      </c>
      <c r="FY46" s="159">
        <v>18</v>
      </c>
      <c r="FZ46" s="160">
        <f t="shared" si="531"/>
        <v>-54.65</v>
      </c>
      <c r="GA46" s="161">
        <f t="shared" si="532"/>
        <v>-0.1111111111111111</v>
      </c>
      <c r="GB46" s="161">
        <f t="shared" si="533"/>
        <v>0.88888888888888884</v>
      </c>
      <c r="GC46" s="161">
        <f t="shared" si="534"/>
        <v>0.22222222222222218</v>
      </c>
      <c r="GD46" s="26">
        <f t="shared" si="535"/>
        <v>-567.83999999999992</v>
      </c>
      <c r="GF46" s="159">
        <v>18</v>
      </c>
      <c r="GG46" s="160">
        <f t="shared" si="536"/>
        <v>-66.796666666666667</v>
      </c>
      <c r="GH46" s="161">
        <f t="shared" si="345"/>
        <v>-0.11111111111111112</v>
      </c>
      <c r="GI46" s="161">
        <f t="shared" si="346"/>
        <v>0.88888888888888895</v>
      </c>
      <c r="GJ46" s="161">
        <f t="shared" si="347"/>
        <v>0.22222222222222218</v>
      </c>
      <c r="GK46" s="26">
        <f t="shared" si="348"/>
        <v>-488.60888888888894</v>
      </c>
      <c r="GM46" s="159">
        <v>18</v>
      </c>
      <c r="GN46" s="160">
        <f t="shared" si="537"/>
        <v>-78.94</v>
      </c>
      <c r="GO46" s="161">
        <f t="shared" si="349"/>
        <v>-0.1111111111111111</v>
      </c>
      <c r="GP46" s="161">
        <f t="shared" si="350"/>
        <v>0.88888888888888884</v>
      </c>
      <c r="GQ46" s="161">
        <f t="shared" si="351"/>
        <v>0.22222222222222221</v>
      </c>
      <c r="GR46" s="26">
        <f t="shared" si="352"/>
        <v>-409.36888888888888</v>
      </c>
      <c r="GT46" s="159">
        <v>18</v>
      </c>
      <c r="GU46" s="160">
        <f t="shared" si="538"/>
        <v>54.65</v>
      </c>
      <c r="GV46" s="161">
        <f t="shared" si="353"/>
        <v>-0.1111111111111111</v>
      </c>
      <c r="GW46" s="161">
        <f t="shared" si="354"/>
        <v>0.88888888888888884</v>
      </c>
      <c r="GX46" s="161">
        <f t="shared" si="355"/>
        <v>0.22222222222222218</v>
      </c>
      <c r="GY46" s="26">
        <f t="shared" si="356"/>
        <v>-356.5333333333333</v>
      </c>
      <c r="HA46" s="159">
        <v>18</v>
      </c>
      <c r="HB46" s="160">
        <f t="shared" si="539"/>
        <v>66.796666666666667</v>
      </c>
      <c r="HC46" s="161">
        <f t="shared" si="357"/>
        <v>-0.11111111111111112</v>
      </c>
      <c r="HD46" s="161">
        <f t="shared" si="358"/>
        <v>0.88888888888888895</v>
      </c>
      <c r="HE46" s="161">
        <f t="shared" si="359"/>
        <v>0.22222222222222218</v>
      </c>
      <c r="HF46" s="26">
        <f t="shared" si="360"/>
        <v>-435.76222222222219</v>
      </c>
      <c r="HH46" s="159">
        <v>18</v>
      </c>
      <c r="HI46" s="160">
        <f t="shared" si="361"/>
        <v>78.94</v>
      </c>
      <c r="HJ46" s="161">
        <f t="shared" si="362"/>
        <v>-0.1111111111111111</v>
      </c>
      <c r="HK46" s="161">
        <f t="shared" si="363"/>
        <v>0.88888888888888884</v>
      </c>
      <c r="HL46" s="161">
        <f t="shared" si="364"/>
        <v>0.22222222222222221</v>
      </c>
      <c r="HM46" s="26">
        <f t="shared" si="365"/>
        <v>-515.03111111111104</v>
      </c>
      <c r="HO46" s="159">
        <v>18</v>
      </c>
      <c r="HP46" s="160">
        <f t="shared" si="540"/>
        <v>42.506666666666668</v>
      </c>
      <c r="HQ46" s="161">
        <f t="shared" si="366"/>
        <v>-0.1111111111111111</v>
      </c>
      <c r="HR46" s="161">
        <f t="shared" si="367"/>
        <v>0.88888888888888884</v>
      </c>
      <c r="HS46" s="161">
        <f t="shared" si="368"/>
        <v>0.22222222222222218</v>
      </c>
      <c r="HT46" s="26">
        <f t="shared" si="369"/>
        <v>-277.32222222222219</v>
      </c>
      <c r="HV46" s="159">
        <v>18</v>
      </c>
      <c r="HW46" s="160">
        <f t="shared" si="541"/>
        <v>30.363333333333333</v>
      </c>
      <c r="HX46" s="161">
        <f t="shared" si="370"/>
        <v>-0.11111111111111113</v>
      </c>
      <c r="HY46" s="161">
        <f t="shared" si="371"/>
        <v>0.88888888888888906</v>
      </c>
      <c r="HZ46" s="161">
        <f t="shared" si="372"/>
        <v>0.22222222222222229</v>
      </c>
      <c r="IA46" s="26">
        <f t="shared" si="373"/>
        <v>-198.08000000000004</v>
      </c>
      <c r="IC46" s="159">
        <v>18</v>
      </c>
      <c r="ID46" s="160">
        <f t="shared" si="374"/>
        <v>18.216666666666665</v>
      </c>
      <c r="IE46" s="161">
        <f t="shared" si="375"/>
        <v>-0.1111111111111111</v>
      </c>
      <c r="IF46" s="161">
        <f t="shared" si="376"/>
        <v>0.88888888888888884</v>
      </c>
      <c r="IG46" s="161">
        <f t="shared" si="377"/>
        <v>0.22222222222222227</v>
      </c>
      <c r="IH46" s="26">
        <f t="shared" si="378"/>
        <v>-118.84888888888889</v>
      </c>
      <c r="IJ46" s="159">
        <v>18</v>
      </c>
      <c r="IK46" s="160">
        <f t="shared" si="379"/>
        <v>6.0733333333333333</v>
      </c>
      <c r="IL46" s="161">
        <f t="shared" si="380"/>
        <v>-0.11111111111111109</v>
      </c>
      <c r="IM46" s="161">
        <f t="shared" si="381"/>
        <v>0.88888888888888873</v>
      </c>
      <c r="IN46" s="161">
        <f t="shared" si="382"/>
        <v>0.22222222222222218</v>
      </c>
      <c r="IO46" s="26">
        <f t="shared" si="383"/>
        <v>-39.626666666666658</v>
      </c>
      <c r="IQ46" s="159">
        <v>18</v>
      </c>
      <c r="IR46" s="160">
        <f t="shared" si="384"/>
        <v>66.179999999999993</v>
      </c>
      <c r="IS46" s="161">
        <f t="shared" si="385"/>
        <v>-0.11111111111111113</v>
      </c>
      <c r="IT46" s="161">
        <f t="shared" si="386"/>
        <v>0.88888888888888906</v>
      </c>
      <c r="IU46" s="161">
        <f t="shared" si="387"/>
        <v>0.22222222222222232</v>
      </c>
      <c r="IV46" s="26">
        <f t="shared" si="388"/>
        <v>743.32444444444457</v>
      </c>
      <c r="IX46" s="159">
        <v>18</v>
      </c>
      <c r="IY46" s="160">
        <f t="shared" si="389"/>
        <v>78.326666666666668</v>
      </c>
      <c r="IZ46" s="161">
        <f t="shared" si="390"/>
        <v>-0.1111111111111111</v>
      </c>
      <c r="JA46" s="161">
        <f t="shared" si="391"/>
        <v>0.88888888888888884</v>
      </c>
      <c r="JB46" s="161">
        <f t="shared" si="392"/>
        <v>0.22222222222222215</v>
      </c>
      <c r="JC46" s="26">
        <f t="shared" si="393"/>
        <v>664.11111111111109</v>
      </c>
      <c r="JE46" s="159">
        <v>18</v>
      </c>
      <c r="JF46" s="160">
        <f t="shared" si="542"/>
        <v>90.470000000000013</v>
      </c>
      <c r="JG46" s="161">
        <f t="shared" si="394"/>
        <v>-0.11111111111111112</v>
      </c>
      <c r="JH46" s="161">
        <f t="shared" si="395"/>
        <v>0.88888888888888895</v>
      </c>
      <c r="JI46" s="161">
        <f t="shared" si="396"/>
        <v>0.22222222222222218</v>
      </c>
      <c r="JJ46" s="26">
        <f t="shared" si="397"/>
        <v>584.8844444444444</v>
      </c>
      <c r="JL46" s="159">
        <v>18</v>
      </c>
      <c r="JM46" s="160">
        <f t="shared" si="398"/>
        <v>54.033333333333331</v>
      </c>
      <c r="JN46" s="161">
        <f t="shared" si="399"/>
        <v>-0.1111111111111111</v>
      </c>
      <c r="JO46" s="161">
        <f t="shared" si="400"/>
        <v>0.88888888888888884</v>
      </c>
      <c r="JP46" s="161">
        <f t="shared" si="401"/>
        <v>0.22222222222222221</v>
      </c>
      <c r="JQ46" s="26">
        <f t="shared" si="402"/>
        <v>822.52444444444438</v>
      </c>
      <c r="JS46" s="159">
        <v>18</v>
      </c>
      <c r="JT46" s="160">
        <f t="shared" si="403"/>
        <v>41.893333333333338</v>
      </c>
      <c r="JU46" s="161">
        <f t="shared" si="404"/>
        <v>-0.1111111111111111</v>
      </c>
      <c r="JV46" s="161">
        <f t="shared" si="405"/>
        <v>0.88888888888888884</v>
      </c>
      <c r="JW46" s="161">
        <f t="shared" si="406"/>
        <v>0.22222222222222215</v>
      </c>
      <c r="JX46" s="26">
        <f t="shared" si="407"/>
        <v>901.78888888888878</v>
      </c>
      <c r="JZ46" s="159">
        <v>18</v>
      </c>
      <c r="KA46" s="160">
        <f t="shared" si="543"/>
        <v>29.743333333333336</v>
      </c>
      <c r="KB46" s="161">
        <f t="shared" si="408"/>
        <v>-0.1111111111111111</v>
      </c>
      <c r="KC46" s="161">
        <f t="shared" si="409"/>
        <v>0.88888888888888884</v>
      </c>
      <c r="KD46" s="161">
        <f t="shared" si="410"/>
        <v>0.22222222222222218</v>
      </c>
      <c r="KE46" s="26">
        <f t="shared" si="411"/>
        <v>981.00666666666655</v>
      </c>
      <c r="KG46" s="159">
        <v>18</v>
      </c>
      <c r="KH46" s="160">
        <f t="shared" si="412"/>
        <v>17.603333333333335</v>
      </c>
      <c r="KI46" s="161">
        <f t="shared" si="413"/>
        <v>-0.1111111111111111</v>
      </c>
      <c r="KJ46" s="161">
        <f t="shared" si="414"/>
        <v>0.88888888888888884</v>
      </c>
      <c r="KK46" s="161">
        <f t="shared" si="415"/>
        <v>0.22222222222222213</v>
      </c>
      <c r="KL46" s="26">
        <f t="shared" si="416"/>
        <v>1060.3</v>
      </c>
      <c r="KN46" s="159">
        <v>18</v>
      </c>
      <c r="KO46" s="160">
        <f t="shared" si="544"/>
        <v>-41.893333333333338</v>
      </c>
      <c r="KP46" s="161">
        <f t="shared" si="417"/>
        <v>-0.1111111111111111</v>
      </c>
      <c r="KQ46" s="161">
        <f t="shared" si="418"/>
        <v>0.88888888888888884</v>
      </c>
      <c r="KR46" s="161">
        <f t="shared" si="419"/>
        <v>0.22222222222222215</v>
      </c>
      <c r="KS46" s="26">
        <f t="shared" si="420"/>
        <v>273.27111111111105</v>
      </c>
      <c r="KU46" s="159">
        <v>18</v>
      </c>
      <c r="KV46" s="160">
        <f t="shared" si="545"/>
        <v>-29.743333333333336</v>
      </c>
      <c r="KW46" s="161">
        <f t="shared" si="421"/>
        <v>-0.1111111111111111</v>
      </c>
      <c r="KX46" s="161">
        <f t="shared" si="422"/>
        <v>0.88888888888888884</v>
      </c>
      <c r="KY46" s="161">
        <f t="shared" si="423"/>
        <v>0.22222222222222218</v>
      </c>
      <c r="KZ46" s="26">
        <f t="shared" si="424"/>
        <v>194.0577777777778</v>
      </c>
      <c r="LB46" s="159">
        <v>18</v>
      </c>
      <c r="LC46" s="160">
        <f t="shared" si="425"/>
        <v>-17.599999999999998</v>
      </c>
      <c r="LD46" s="161">
        <f t="shared" si="426"/>
        <v>-0.11111111111111112</v>
      </c>
      <c r="LE46" s="161">
        <f t="shared" si="427"/>
        <v>0.88888888888888895</v>
      </c>
      <c r="LF46" s="161">
        <f t="shared" si="428"/>
        <v>0.22222222222222229</v>
      </c>
      <c r="LG46" s="26">
        <f t="shared" si="429"/>
        <v>114.85777777777778</v>
      </c>
      <c r="LI46" s="159">
        <v>18</v>
      </c>
      <c r="LJ46" s="160">
        <f t="shared" si="430"/>
        <v>-54.033333333333331</v>
      </c>
      <c r="LK46" s="161">
        <f t="shared" si="431"/>
        <v>-0.1111111111111111</v>
      </c>
      <c r="LL46" s="161">
        <f t="shared" si="432"/>
        <v>0.88888888888888884</v>
      </c>
      <c r="LM46" s="161">
        <f t="shared" si="433"/>
        <v>0.22222222222222221</v>
      </c>
      <c r="LN46" s="26">
        <f t="shared" si="434"/>
        <v>352.54222222222222</v>
      </c>
      <c r="LP46" s="159">
        <v>18</v>
      </c>
      <c r="LQ46" s="160">
        <f t="shared" si="435"/>
        <v>-66.179999999999993</v>
      </c>
      <c r="LR46" s="161">
        <f t="shared" si="436"/>
        <v>-0.11111111111111113</v>
      </c>
      <c r="LS46" s="161">
        <f t="shared" si="437"/>
        <v>0.88888888888888906</v>
      </c>
      <c r="LT46" s="161">
        <f t="shared" si="438"/>
        <v>0.22222222222222232</v>
      </c>
      <c r="LU46" s="26">
        <f t="shared" si="439"/>
        <v>431.74444444444458</v>
      </c>
      <c r="LW46" s="159">
        <v>18</v>
      </c>
      <c r="LX46" s="160">
        <f t="shared" si="440"/>
        <v>-78.326666666666668</v>
      </c>
      <c r="LY46" s="161">
        <f t="shared" si="441"/>
        <v>-0.1111111111111111</v>
      </c>
      <c r="LZ46" s="161">
        <f t="shared" si="442"/>
        <v>0.88888888888888884</v>
      </c>
      <c r="MA46" s="161">
        <f t="shared" si="443"/>
        <v>0.22222222222222215</v>
      </c>
      <c r="MB46" s="26">
        <f t="shared" si="444"/>
        <v>510.96222222222218</v>
      </c>
      <c r="MD46" s="159">
        <v>18</v>
      </c>
      <c r="ME46" s="160">
        <f t="shared" si="445"/>
        <v>-90.470000000000013</v>
      </c>
      <c r="MF46" s="161">
        <f t="shared" si="446"/>
        <v>-0.11111111111111112</v>
      </c>
      <c r="MG46" s="161">
        <f t="shared" si="447"/>
        <v>0.88888888888888895</v>
      </c>
      <c r="MH46" s="161">
        <f t="shared" si="448"/>
        <v>0.22222222222222218</v>
      </c>
      <c r="MI46" s="26">
        <f t="shared" si="449"/>
        <v>590.21111111111111</v>
      </c>
      <c r="MK46" s="159">
        <v>18</v>
      </c>
      <c r="ML46" s="160">
        <f t="shared" si="450"/>
        <v>-41.893333333333338</v>
      </c>
      <c r="MM46" s="161">
        <f t="shared" si="451"/>
        <v>-0.1111111111111111</v>
      </c>
      <c r="MN46" s="161">
        <f t="shared" si="452"/>
        <v>0.88888888888888884</v>
      </c>
      <c r="MO46" s="161">
        <f t="shared" si="453"/>
        <v>0.22222222222222215</v>
      </c>
      <c r="MP46" s="26">
        <f t="shared" si="454"/>
        <v>-901.82444444444423</v>
      </c>
      <c r="MR46" s="159">
        <v>18</v>
      </c>
      <c r="MS46" s="160">
        <f t="shared" si="455"/>
        <v>-29.743333333333336</v>
      </c>
      <c r="MT46" s="161">
        <f t="shared" si="456"/>
        <v>-0.1111111111111111</v>
      </c>
      <c r="MU46" s="161">
        <f t="shared" si="457"/>
        <v>0.88888888888888884</v>
      </c>
      <c r="MV46" s="161">
        <f t="shared" si="458"/>
        <v>0.22222222222222218</v>
      </c>
      <c r="MW46" s="26">
        <f t="shared" si="459"/>
        <v>-981.03555555555545</v>
      </c>
      <c r="MY46" s="159">
        <v>18</v>
      </c>
      <c r="MZ46" s="160">
        <f t="shared" si="460"/>
        <v>-17.599999999999998</v>
      </c>
      <c r="NA46" s="161">
        <f t="shared" si="546"/>
        <v>-0.11111111111111112</v>
      </c>
      <c r="NB46" s="161">
        <f t="shared" si="547"/>
        <v>0.88888888888888895</v>
      </c>
      <c r="NC46" s="161">
        <f t="shared" si="548"/>
        <v>0.22222222222222229</v>
      </c>
      <c r="ND46" s="26">
        <f t="shared" si="549"/>
        <v>-1060.2355555555557</v>
      </c>
      <c r="NF46" s="159">
        <v>18</v>
      </c>
      <c r="NG46" s="160">
        <f t="shared" si="461"/>
        <v>-54.033333333333331</v>
      </c>
      <c r="NH46" s="161">
        <f t="shared" si="462"/>
        <v>-0.1111111111111111</v>
      </c>
      <c r="NI46" s="161">
        <f t="shared" si="463"/>
        <v>0.88888888888888884</v>
      </c>
      <c r="NJ46" s="161">
        <f t="shared" si="464"/>
        <v>0.22222222222222221</v>
      </c>
      <c r="NK46" s="26">
        <f t="shared" si="465"/>
        <v>-822.54222222222211</v>
      </c>
      <c r="NM46" s="159">
        <v>18</v>
      </c>
      <c r="NN46" s="160">
        <f t="shared" si="466"/>
        <v>-66.179999999999993</v>
      </c>
      <c r="NO46" s="161">
        <f t="shared" si="467"/>
        <v>-0.11111111111111113</v>
      </c>
      <c r="NP46" s="161">
        <f t="shared" si="468"/>
        <v>0.88888888888888906</v>
      </c>
      <c r="NQ46" s="161">
        <f t="shared" si="469"/>
        <v>0.22222222222222232</v>
      </c>
      <c r="NR46" s="26">
        <f t="shared" si="470"/>
        <v>-743.30666666666684</v>
      </c>
      <c r="NT46" s="159">
        <v>18</v>
      </c>
      <c r="NU46" s="160">
        <f t="shared" si="471"/>
        <v>-78.326666666666668</v>
      </c>
      <c r="NV46" s="161">
        <f t="shared" si="472"/>
        <v>-0.1111111111111111</v>
      </c>
      <c r="NW46" s="161">
        <f t="shared" si="473"/>
        <v>0.88888888888888884</v>
      </c>
      <c r="NX46" s="161">
        <f t="shared" si="474"/>
        <v>0.22222222222222215</v>
      </c>
      <c r="NY46" s="26">
        <f t="shared" si="475"/>
        <v>-664.10666666666668</v>
      </c>
      <c r="OA46" s="159">
        <v>18</v>
      </c>
      <c r="OB46" s="160">
        <f t="shared" si="476"/>
        <v>-90.470000000000013</v>
      </c>
      <c r="OC46" s="161">
        <f t="shared" si="477"/>
        <v>-0.11111111111111112</v>
      </c>
      <c r="OD46" s="161">
        <f t="shared" si="478"/>
        <v>0.88888888888888895</v>
      </c>
      <c r="OE46" s="161">
        <f t="shared" si="479"/>
        <v>0.22222222222222218</v>
      </c>
      <c r="OF46" s="26">
        <f t="shared" si="480"/>
        <v>-584.87111111111108</v>
      </c>
      <c r="OH46" s="159">
        <v>18</v>
      </c>
      <c r="OI46" s="160">
        <f t="shared" si="481"/>
        <v>66.179999999999993</v>
      </c>
      <c r="OJ46" s="161">
        <f t="shared" si="482"/>
        <v>-0.11111111111111113</v>
      </c>
      <c r="OK46" s="161">
        <f t="shared" si="483"/>
        <v>0.88888888888888906</v>
      </c>
      <c r="OL46" s="161">
        <f t="shared" si="484"/>
        <v>0.22222222222222232</v>
      </c>
      <c r="OM46" s="26">
        <f t="shared" si="485"/>
        <v>-431.75333333333344</v>
      </c>
      <c r="OO46" s="159">
        <v>18</v>
      </c>
      <c r="OP46" s="160">
        <f t="shared" si="486"/>
        <v>78.326666666666668</v>
      </c>
      <c r="OQ46" s="161">
        <f t="shared" si="487"/>
        <v>-0.1111111111111111</v>
      </c>
      <c r="OR46" s="161">
        <f t="shared" si="488"/>
        <v>0.88888888888888884</v>
      </c>
      <c r="OS46" s="161">
        <f t="shared" si="489"/>
        <v>0.22222222222222215</v>
      </c>
      <c r="OT46" s="26">
        <f t="shared" si="490"/>
        <v>-510.96444444444433</v>
      </c>
      <c r="OV46" s="159">
        <v>18</v>
      </c>
      <c r="OW46" s="160">
        <f t="shared" si="491"/>
        <v>90.470000000000013</v>
      </c>
      <c r="OX46" s="161">
        <f t="shared" si="492"/>
        <v>-0.11111111111111112</v>
      </c>
      <c r="OY46" s="161">
        <f t="shared" si="493"/>
        <v>0.88888888888888895</v>
      </c>
      <c r="OZ46" s="161">
        <f t="shared" si="494"/>
        <v>0.22222222222222218</v>
      </c>
      <c r="PA46" s="26">
        <f t="shared" si="495"/>
        <v>-590.18222222222221</v>
      </c>
      <c r="PC46" s="159">
        <v>18</v>
      </c>
      <c r="PD46" s="160">
        <f t="shared" si="550"/>
        <v>54.033333333333331</v>
      </c>
      <c r="PE46" s="161">
        <f t="shared" si="496"/>
        <v>-0.1111111111111111</v>
      </c>
      <c r="PF46" s="161">
        <f t="shared" si="497"/>
        <v>0.88888888888888884</v>
      </c>
      <c r="PG46" s="161">
        <f t="shared" si="498"/>
        <v>0.22222222222222221</v>
      </c>
      <c r="PH46" s="26">
        <f t="shared" si="499"/>
        <v>-352.79999999999995</v>
      </c>
      <c r="PJ46" s="159">
        <v>18</v>
      </c>
      <c r="PK46" s="160">
        <f t="shared" si="551"/>
        <v>41.893333333333338</v>
      </c>
      <c r="PL46" s="161">
        <f t="shared" si="500"/>
        <v>-0.1111111111111111</v>
      </c>
      <c r="PM46" s="161">
        <f t="shared" si="501"/>
        <v>0.88888888888888884</v>
      </c>
      <c r="PN46" s="161">
        <f t="shared" si="502"/>
        <v>0.22222222222222215</v>
      </c>
      <c r="PO46" s="26">
        <f t="shared" si="503"/>
        <v>-273.25333333333333</v>
      </c>
      <c r="PQ46" s="159">
        <v>18</v>
      </c>
      <c r="PR46" s="160">
        <f t="shared" si="504"/>
        <v>29.743333333333336</v>
      </c>
      <c r="PS46" s="161">
        <f t="shared" si="505"/>
        <v>-0.1111111111111111</v>
      </c>
      <c r="PT46" s="161">
        <f t="shared" si="506"/>
        <v>0.88888888888888884</v>
      </c>
      <c r="PU46" s="161">
        <f t="shared" si="507"/>
        <v>0.22222222222222218</v>
      </c>
      <c r="PV46" s="26">
        <f t="shared" si="508"/>
        <v>-194.03555555555556</v>
      </c>
      <c r="PX46" s="159">
        <v>18</v>
      </c>
      <c r="PY46" s="160">
        <f t="shared" si="509"/>
        <v>17.603333333333335</v>
      </c>
      <c r="PZ46" s="161">
        <f t="shared" si="510"/>
        <v>-0.1111111111111111</v>
      </c>
      <c r="QA46" s="161">
        <f t="shared" si="511"/>
        <v>0.88888888888888884</v>
      </c>
      <c r="QB46" s="161">
        <f t="shared" si="512"/>
        <v>0.22222222222222213</v>
      </c>
      <c r="QC46" s="26">
        <f t="shared" si="513"/>
        <v>-114.80888888888886</v>
      </c>
      <c r="QE46" s="159">
        <v>3</v>
      </c>
      <c r="QF46" s="162">
        <v>3</v>
      </c>
      <c r="QG46" s="304"/>
      <c r="QH46" s="12">
        <v>-60</v>
      </c>
      <c r="QI46" s="161">
        <f>(($F$16-$Z$22)*($F$16-$AD$22))/(($V$22-$Z$22)*($V$22-$AD$22))</f>
        <v>0</v>
      </c>
      <c r="QJ46" s="161">
        <f>(($F$16-$V$22)*($F$16-$AD$22))/(($Z$22-$V$22)*($Z$22-$AD$22))</f>
        <v>0</v>
      </c>
      <c r="QK46" s="161">
        <f>(($F$16-$V$22)*($F$16-$Z$22))/(($AD$22-$V$22)*($AD$22-$Z$22))</f>
        <v>1</v>
      </c>
      <c r="QL46" s="92">
        <f>QI46*$X$22+QJ46*$AB$22+QK46*$AF$22</f>
        <v>-495</v>
      </c>
      <c r="QM46" s="16">
        <f>$V$22</f>
        <v>-391.07</v>
      </c>
      <c r="QN46" s="16">
        <f>$AF$22</f>
        <v>-495</v>
      </c>
      <c r="QO46" s="167">
        <f t="shared" si="552"/>
        <v>0</v>
      </c>
      <c r="QP46" s="34"/>
      <c r="QQ46" s="159">
        <v>3</v>
      </c>
      <c r="QR46" s="162">
        <v>3</v>
      </c>
      <c r="QS46" s="304"/>
      <c r="QT46" s="12">
        <v>-60</v>
      </c>
      <c r="QU46" s="161">
        <f>(($F$16-$AT$22)*($F$16-$AX$22))/(($AP$22-$AT$22)*($AP$22-$AX$22))</f>
        <v>0</v>
      </c>
      <c r="QV46" s="161">
        <f>(($F$16-$AP$22)*($F$16-$AX$22))/(($AT$22-$AP$22)*($AT$22-$AX$22))</f>
        <v>0</v>
      </c>
      <c r="QW46" s="161">
        <f>(($F$16-$AP$22)*($F$16-$AT$22))/(($AX$22-$AP$22)*($AX$22-$AT$22))</f>
        <v>1</v>
      </c>
      <c r="QX46" s="92">
        <f>QU46*$AR$22+QV46*$AV$22+QW46*$AZ$22</f>
        <v>-415.95</v>
      </c>
      <c r="QY46" s="16">
        <f>$AP$22</f>
        <v>-127.52</v>
      </c>
      <c r="QZ46" s="16">
        <f>$AZ$22</f>
        <v>-415.95</v>
      </c>
      <c r="RA46" s="167">
        <f t="shared" si="553"/>
        <v>0</v>
      </c>
    </row>
    <row r="47" spans="2:469" ht="15" customHeight="1">
      <c r="B47" s="322"/>
      <c r="C47" s="321"/>
      <c r="D47" s="321"/>
      <c r="E47" s="180" t="s">
        <v>323</v>
      </c>
      <c r="F47" s="169"/>
      <c r="G47" s="175" t="s">
        <v>72</v>
      </c>
      <c r="H47" s="176">
        <v>13</v>
      </c>
      <c r="I47" s="177" t="str">
        <f>I46</f>
        <v>-</v>
      </c>
      <c r="J47" s="178" t="s">
        <v>318</v>
      </c>
      <c r="K47" s="179" t="str">
        <f>IF(ISBLANK(F47),"-",(IF((IF(I46=1,((IF(F48=30,$RA$312,IF(F48=60,$RA$316,IF(F48=90,$RA$320,IF(F48=-30,$RA$324,IF(F48=-60,$RA$328,IF(F48=-90,$RA$332,IF(F48=0,$RA$336,(IF(AND(F48&gt;60,F48&lt;90),MAX($RA$316,$RA$320),IF(AND(F48&gt;30,F48&lt;60),MAX($RA$312,$RA$316),IF(AND(F48&gt;0,F48&lt;30),MAX($RA$336,$RA$312),IF(AND(F48&gt;-30,F48&lt;0),MAX($RA$324,$RA$336),IF(AND(F48&gt;-60,F48&lt;-30),MAX($RA$328,$RA$324),IF(AND(F48&gt;-90,F48&lt;-60),MAX($RA$332,$RA$328),"-")))))))))))))))),IF(I46=2,((IF(F48=30,$RA$313,IF(F48=60,$RA$317,IF(F48=90,$RA$321,IF(F48=-30,$RA$325,IF(F48=-60,$RA$329,IF(F48=-90,$RA$333,IF(F48=0,$RA$337,(IF(AND(F48&gt;60,F48&lt;90),MAX($RA$317,$RA$321),IF(AND(F48&gt;30,F48&lt;60),MAX($RA$313,$RA$317),IF(AND(F48&gt;0,F48&lt;30),MAX($RA$337,$RA$313),IF(AND(F48&gt;-30,F48&lt;0),MAX($RA$325,$RA$337),IF(AND(F48&gt;-60,F48&lt;-30),MAX($RA$329,$RA$325),IF(AND(F48&gt;-90,F48&lt;-60),MAX($RA$333,$RA$329),"-")))))))))))))))),IF(I46=3,((IF(F48=30,$RA$314,IF(F48=60,$RA$318,IF(F48=90,$RA$322,IF(F48=-30,$RA$326,IF(F48=-60,$RA$330,IF(F48=-90,$RA$334,IF(F48=0,$RA$338,(IF(AND(F48&gt;60,F48&lt;90),MAX($RA$318,$RA$322),IF(AND(F48&gt;30,F48&lt;60),MAX($RA$314,$RA$318),IF(AND(F48&gt;0,F48&lt;30),MAX($RA$338,$RA$314),IF(AND(F48&gt;-30,F48&lt;0),MAX($RA$326,$RA$338),IF(AND(F48&gt;-60,F48&lt;-30),MAX($RA$330,$RA$326),IF(AND(F48&gt;-90,F48&lt;-60),MAX($RA$334,$RA$330),"-")))))))))))))))),IF(I46=4,((IF(F48=30,$RA$315,IF(F48=60,$RA$319,IF(F48=90,$RA$323,IF(F48=-30,$RA$327,IF(F48=-60,$RA$331,IF(F48=-90,$RA$335,IF(F48=0,$RA$339,(IF(AND(F48&gt;60,F48&lt;90),MAX($RA$319,$RA$323),IF(AND(F48&gt;30,F48&lt;60),MAX($RA$315,$RA$319),IF(AND(F48&gt;0,F48&lt;30),MAX($RA$339,$RA$315),IF(AND(F48&gt;-30,F48&lt;0),MAX($RA$327,$RA$339),IF(AND(F48&gt;-60,F48&lt;-30),MAX($RA$331,$RA$327),IF(AND(F48&gt;-90,F48&lt;-60),MAX($RA$335,$RA$331),"-")))))))))))))))),"-")))))&lt;=1,"aprovado","reprovado")))</f>
        <v>-</v>
      </c>
      <c r="L47" s="179" t="str">
        <f>IF(ISBLANK(F47),"-",(IF((IF(I46=1,((IF(F48=30,$QO$312,IF(F48=60,$QO$316,IF(F48=90,$QO$320,IF(F48=-30,$QO$324,IF(F48=-60,$QO$328,IF(F48=-90,$QO$332,IF(F48=0,$QO$336,(IF(AND(F48&gt;60,F48&lt;90),MAX($QO$316,$QO$320),IF(AND(F48&gt;30,F48&lt;60),MAX($QO$312,$QO$316),IF(AND(F48&gt;0,F48&lt;30),MAX($QO$336,$QO$312),IF(AND(F48&gt;-30,F48&lt;0),MAX($QO$324,$QO$336),IF(AND(F48&gt;-60,F48&lt;-30),MAX($QO$328,$QO$324),IF(AND(F48&gt;-90,F48&lt;-60),MAX($QO$332,$QO$328),"-")))))))))))))))),IF(I46=2,((IF(F48=30,$QO$313,IF(F48=60,$QO$317,IF(F48=90,$QO$321,IF(F48=-30,$QO$325,IF(F48=-60,$QO$329,IF(F48=-90,$QO$333,IF(F48=0,$QO$337,(IF(AND(F48&gt;60,F48&lt;90),MAX($QO$317,$QO$321),IF(AND(F48&gt;30,F48&lt;60),MAX($QO$313,$QO$317),IF(AND(F48&gt;0,F48&lt;30),MAX($QO$337,$QO$313),IF(AND(F48&gt;-30,F48&lt;0),MAX($QO$325,$QO$337),IF(AND(F48&gt;-60,F48&lt;-30),MAX($QO$329,$QO$325),IF(AND(F48&gt;-90,F48&lt;-60),MAX($QO$333,$QO$329),"-")))))))))))))))),IF(I46=3,((IF(F48=30,$QO$314,IF(F48=60,$QO$318,IF(F48=90,$QO$322,IF(F48=-30,$QO$326,IF(F48=-60,$QO$330,IF(F48=-90,$QO$334,IF(F48=0,$QO$338,(IF(AND(F48&gt;60,F48&lt;90),MAX($QO$318,$QO$322),IF(AND(F48&gt;30,F48&lt;60),MAX($QO$314,$QO$318),IF(AND(F48&gt;0,F48&lt;30),MAX($QO$338,$QO$314),IF(AND(F48&gt;-30,F48&lt;0),MAX($QO$326,$QO$338),IF(AND(F48&gt;-60,F48&lt;-30),MAX($QO$330,$QO$326),IF(AND(F48&gt;-90,F48&lt;-60),MAX($QO$334,$QO$330),"-")))))))))))))))),IF(I46=4,((IF(F48=30,$QO$315,IF(F48=60,$QO$319,IF(F48=90,$QO$323,IF(F48=-30,$QO$327,IF(F48=-60,$QO$331,IF(F48=-90,$QO$335,IF(F48=0,$QO$339,(IF(AND(F48&gt;60,F48&lt;90),MAX($QO$319,$QO$323),IF(AND(F48&gt;30,F48&lt;60),MAX($QO$315,$QO$319),IF(AND(F48&gt;0,F48&lt;30),MAX($QO$339,$QO$315),IF(AND(F48&gt;-30,F48&lt;0),MAX($QO$327,$QO$339),IF(AND(F48&gt;-60,F48&lt;-30),MAX($QO$331,$QO$327),IF(AND(F48&gt;-90,F48&lt;-60),MAX($QO$335,$QO$331),"-")))))))))))))))),"-")))))&lt;=1,"aprovado","reprovado")))</f>
        <v>-</v>
      </c>
      <c r="M47" s="316"/>
      <c r="O47" s="159">
        <v>43</v>
      </c>
      <c r="P47" s="164" t="s">
        <v>167</v>
      </c>
      <c r="Q47" s="164" t="s">
        <v>327</v>
      </c>
      <c r="R47" s="12">
        <v>60</v>
      </c>
      <c r="S47" s="164" t="s">
        <v>299</v>
      </c>
      <c r="T47" s="192">
        <v>11000</v>
      </c>
      <c r="U47" s="8" t="s">
        <v>71</v>
      </c>
      <c r="V47" s="101">
        <f>Gooseneck!$M$82</f>
        <v>-389.34</v>
      </c>
      <c r="W47" s="111" t="s">
        <v>72</v>
      </c>
      <c r="X47" s="101">
        <v>0</v>
      </c>
      <c r="Y47" s="111" t="s">
        <v>72</v>
      </c>
      <c r="Z47" s="101">
        <f>Gooseneck!$M$99</f>
        <v>-194.67</v>
      </c>
      <c r="AA47" s="111" t="s">
        <v>72</v>
      </c>
      <c r="AB47" s="101">
        <f>Gooseneck!$O$99</f>
        <v>-879.04</v>
      </c>
      <c r="AC47" s="111" t="s">
        <v>72</v>
      </c>
      <c r="AD47" s="101">
        <v>0</v>
      </c>
      <c r="AE47" s="111" t="s">
        <v>72</v>
      </c>
      <c r="AF47" s="101">
        <f>Gooseneck!$O$96</f>
        <v>-723.49</v>
      </c>
      <c r="AG47" s="165" t="s">
        <v>72</v>
      </c>
      <c r="AH47" s="166"/>
      <c r="AI47" s="159">
        <v>43</v>
      </c>
      <c r="AJ47" s="164" t="s">
        <v>167</v>
      </c>
      <c r="AK47" s="164" t="s">
        <v>327</v>
      </c>
      <c r="AL47" s="12">
        <v>60</v>
      </c>
      <c r="AM47" s="164" t="s">
        <v>299</v>
      </c>
      <c r="AN47" s="192">
        <v>5500</v>
      </c>
      <c r="AO47" s="8" t="s">
        <v>71</v>
      </c>
      <c r="AP47" s="101">
        <f>'Conector@5500 psi'!$M$82</f>
        <v>-125.68</v>
      </c>
      <c r="AQ47" s="111" t="s">
        <v>72</v>
      </c>
      <c r="AR47" s="101">
        <v>0</v>
      </c>
      <c r="AS47" s="111" t="s">
        <v>72</v>
      </c>
      <c r="AT47" s="101">
        <f>'Conector@5500 psi'!$M$99</f>
        <v>-62.84</v>
      </c>
      <c r="AU47" s="111" t="s">
        <v>72</v>
      </c>
      <c r="AV47" s="101">
        <f>'Conector@5500 psi'!$O$99</f>
        <v>-852.64</v>
      </c>
      <c r="AW47" s="111" t="s">
        <v>72</v>
      </c>
      <c r="AX47" s="101">
        <v>0</v>
      </c>
      <c r="AY47" s="111" t="s">
        <v>72</v>
      </c>
      <c r="AZ47" s="101">
        <f>'Conector@5500 psi'!$O$96</f>
        <v>-647.65</v>
      </c>
      <c r="BA47" s="165" t="s">
        <v>72</v>
      </c>
      <c r="BB47" s="183"/>
      <c r="BC47" s="159">
        <v>19</v>
      </c>
      <c r="BD47" s="160">
        <f t="shared" si="514"/>
        <v>81.974999999999994</v>
      </c>
      <c r="BE47" s="161">
        <f t="shared" si="272"/>
        <v>0</v>
      </c>
      <c r="BF47" s="161">
        <f t="shared" si="273"/>
        <v>1</v>
      </c>
      <c r="BG47" s="161">
        <f t="shared" si="274"/>
        <v>0</v>
      </c>
      <c r="BH47" s="26">
        <f t="shared" si="275"/>
        <v>564.54</v>
      </c>
      <c r="BJ47" s="159">
        <v>19</v>
      </c>
      <c r="BK47" s="160">
        <f t="shared" si="515"/>
        <v>100.19499999999999</v>
      </c>
      <c r="BL47" s="161">
        <f t="shared" si="276"/>
        <v>0</v>
      </c>
      <c r="BM47" s="161">
        <f t="shared" si="277"/>
        <v>1</v>
      </c>
      <c r="BN47" s="161">
        <f t="shared" si="278"/>
        <v>0</v>
      </c>
      <c r="BO47" s="26">
        <f t="shared" si="279"/>
        <v>505.12</v>
      </c>
      <c r="BQ47" s="159">
        <v>19</v>
      </c>
      <c r="BR47" s="160">
        <f t="shared" si="516"/>
        <v>118.41</v>
      </c>
      <c r="BS47" s="161">
        <f t="shared" si="280"/>
        <v>0</v>
      </c>
      <c r="BT47" s="161">
        <f t="shared" si="281"/>
        <v>1</v>
      </c>
      <c r="BU47" s="161">
        <f t="shared" si="282"/>
        <v>0</v>
      </c>
      <c r="BV47" s="26">
        <f t="shared" si="283"/>
        <v>445.666</v>
      </c>
      <c r="BX47" s="159">
        <v>19</v>
      </c>
      <c r="BY47" s="160">
        <f t="shared" si="517"/>
        <v>63.76</v>
      </c>
      <c r="BZ47" s="161">
        <f t="shared" si="284"/>
        <v>0</v>
      </c>
      <c r="CA47" s="161">
        <f t="shared" si="285"/>
        <v>1</v>
      </c>
      <c r="CB47" s="161">
        <f t="shared" si="286"/>
        <v>0</v>
      </c>
      <c r="CC47" s="26">
        <f t="shared" si="287"/>
        <v>623.97</v>
      </c>
      <c r="CE47" s="159">
        <v>19</v>
      </c>
      <c r="CF47" s="160">
        <f t="shared" si="518"/>
        <v>45.545000000000002</v>
      </c>
      <c r="CG47" s="161">
        <f t="shared" si="288"/>
        <v>0</v>
      </c>
      <c r="CH47" s="161">
        <f t="shared" si="289"/>
        <v>1</v>
      </c>
      <c r="CI47" s="161">
        <f t="shared" si="290"/>
        <v>0</v>
      </c>
      <c r="CJ47" s="26">
        <f t="shared" si="291"/>
        <v>683.42</v>
      </c>
      <c r="CL47" s="159">
        <v>19</v>
      </c>
      <c r="CM47" s="160">
        <f t="shared" si="519"/>
        <v>27.324999999999999</v>
      </c>
      <c r="CN47" s="161">
        <f t="shared" si="292"/>
        <v>0</v>
      </c>
      <c r="CO47" s="161">
        <f t="shared" si="293"/>
        <v>1</v>
      </c>
      <c r="CP47" s="161">
        <f t="shared" si="294"/>
        <v>0</v>
      </c>
      <c r="CQ47" s="26">
        <f t="shared" si="295"/>
        <v>742.82</v>
      </c>
      <c r="CS47" s="159">
        <v>19</v>
      </c>
      <c r="CT47" s="160">
        <f t="shared" si="520"/>
        <v>9.11</v>
      </c>
      <c r="CU47" s="161">
        <f t="shared" si="296"/>
        <v>0</v>
      </c>
      <c r="CV47" s="161">
        <f t="shared" si="297"/>
        <v>1</v>
      </c>
      <c r="CW47" s="161">
        <f t="shared" si="298"/>
        <v>0</v>
      </c>
      <c r="CX47" s="26">
        <f t="shared" si="299"/>
        <v>802.24</v>
      </c>
      <c r="CZ47" s="159">
        <v>19</v>
      </c>
      <c r="DA47" s="160">
        <f t="shared" si="521"/>
        <v>-45.545000000000002</v>
      </c>
      <c r="DB47" s="161">
        <f t="shared" si="300"/>
        <v>0</v>
      </c>
      <c r="DC47" s="161">
        <f t="shared" si="301"/>
        <v>1</v>
      </c>
      <c r="DD47" s="161">
        <f t="shared" si="302"/>
        <v>0</v>
      </c>
      <c r="DE47" s="26">
        <f t="shared" si="303"/>
        <v>148.52000000000001</v>
      </c>
      <c r="DG47" s="159">
        <v>19</v>
      </c>
      <c r="DH47" s="160">
        <f t="shared" si="522"/>
        <v>-27.324999999999999</v>
      </c>
      <c r="DI47" s="161">
        <f t="shared" si="523"/>
        <v>0</v>
      </c>
      <c r="DJ47" s="161">
        <f t="shared" si="524"/>
        <v>1</v>
      </c>
      <c r="DK47" s="161">
        <f t="shared" si="304"/>
        <v>0</v>
      </c>
      <c r="DL47" s="26">
        <f t="shared" si="525"/>
        <v>89.11</v>
      </c>
      <c r="DM47" s="34"/>
      <c r="DN47" s="159">
        <v>19</v>
      </c>
      <c r="DO47" s="160">
        <f t="shared" si="526"/>
        <v>-9.11</v>
      </c>
      <c r="DP47" s="161">
        <f t="shared" si="305"/>
        <v>0</v>
      </c>
      <c r="DQ47" s="161">
        <f t="shared" si="306"/>
        <v>1</v>
      </c>
      <c r="DR47" s="161">
        <f t="shared" si="307"/>
        <v>0</v>
      </c>
      <c r="DS47" s="26">
        <f t="shared" si="308"/>
        <v>29.72</v>
      </c>
      <c r="DT47" s="34"/>
      <c r="DU47" s="159">
        <v>19</v>
      </c>
      <c r="DV47" s="160">
        <f t="shared" si="527"/>
        <v>-63.76</v>
      </c>
      <c r="DW47" s="161">
        <f t="shared" si="309"/>
        <v>0</v>
      </c>
      <c r="DX47" s="161">
        <f t="shared" si="310"/>
        <v>1</v>
      </c>
      <c r="DY47" s="161">
        <f t="shared" si="311"/>
        <v>0</v>
      </c>
      <c r="DZ47" s="26">
        <f t="shared" si="312"/>
        <v>207.98</v>
      </c>
      <c r="EA47" s="34"/>
      <c r="EB47" s="159">
        <v>19</v>
      </c>
      <c r="EC47" s="160">
        <f t="shared" si="528"/>
        <v>-81.974999999999994</v>
      </c>
      <c r="ED47" s="161">
        <f t="shared" si="313"/>
        <v>0</v>
      </c>
      <c r="EE47" s="161">
        <f t="shared" si="314"/>
        <v>1</v>
      </c>
      <c r="EF47" s="161">
        <f t="shared" si="315"/>
        <v>0</v>
      </c>
      <c r="EG47" s="26">
        <f t="shared" si="316"/>
        <v>267.39</v>
      </c>
      <c r="EH47" s="34"/>
      <c r="EI47" s="159">
        <v>19</v>
      </c>
      <c r="EJ47" s="160">
        <f t="shared" si="529"/>
        <v>-100.19499999999999</v>
      </c>
      <c r="EK47" s="161">
        <f t="shared" si="317"/>
        <v>0</v>
      </c>
      <c r="EL47" s="161">
        <f t="shared" si="318"/>
        <v>1</v>
      </c>
      <c r="EM47" s="161">
        <f t="shared" si="319"/>
        <v>0</v>
      </c>
      <c r="EN47" s="26">
        <f t="shared" si="320"/>
        <v>326.82</v>
      </c>
      <c r="EP47" s="159">
        <v>19</v>
      </c>
      <c r="EQ47" s="160">
        <f t="shared" si="321"/>
        <v>-118.41</v>
      </c>
      <c r="ER47" s="161">
        <f t="shared" si="322"/>
        <v>0</v>
      </c>
      <c r="ES47" s="161">
        <f t="shared" si="323"/>
        <v>1</v>
      </c>
      <c r="ET47" s="161">
        <f t="shared" si="324"/>
        <v>0</v>
      </c>
      <c r="EU47" s="26">
        <f t="shared" si="325"/>
        <v>386.28</v>
      </c>
      <c r="EW47" s="159">
        <v>19</v>
      </c>
      <c r="EX47" s="160">
        <f t="shared" si="326"/>
        <v>-45.545000000000002</v>
      </c>
      <c r="EY47" s="161">
        <f t="shared" si="327"/>
        <v>0</v>
      </c>
      <c r="EZ47" s="161">
        <f t="shared" si="328"/>
        <v>1</v>
      </c>
      <c r="FA47" s="161">
        <f t="shared" si="329"/>
        <v>0</v>
      </c>
      <c r="FB47" s="26">
        <f>EY47*$AR$19+EZ47*$AV$19+FA47*$AZ$19</f>
        <v>-683.39</v>
      </c>
      <c r="FD47" s="159">
        <v>19</v>
      </c>
      <c r="FE47" s="160">
        <f t="shared" si="331"/>
        <v>-27.324999999999999</v>
      </c>
      <c r="FF47" s="161">
        <f t="shared" si="332"/>
        <v>0</v>
      </c>
      <c r="FG47" s="161">
        <f t="shared" si="333"/>
        <v>1</v>
      </c>
      <c r="FH47" s="161">
        <f t="shared" si="334"/>
        <v>0</v>
      </c>
      <c r="FI47" s="26">
        <f t="shared" si="335"/>
        <v>-742.8</v>
      </c>
      <c r="FK47" s="159">
        <v>19</v>
      </c>
      <c r="FL47" s="160">
        <f t="shared" si="336"/>
        <v>-9.11</v>
      </c>
      <c r="FM47" s="161">
        <f t="shared" si="337"/>
        <v>0</v>
      </c>
      <c r="FN47" s="161">
        <f t="shared" si="338"/>
        <v>1</v>
      </c>
      <c r="FO47" s="161">
        <f t="shared" si="339"/>
        <v>0</v>
      </c>
      <c r="FP47" s="26">
        <f t="shared" si="340"/>
        <v>-802.22</v>
      </c>
      <c r="FR47" s="159">
        <v>19</v>
      </c>
      <c r="FS47" s="160">
        <f t="shared" si="530"/>
        <v>-63.76</v>
      </c>
      <c r="FT47" s="161">
        <f t="shared" si="341"/>
        <v>0</v>
      </c>
      <c r="FU47" s="161">
        <f t="shared" si="342"/>
        <v>1</v>
      </c>
      <c r="FV47" s="161">
        <f t="shared" si="343"/>
        <v>0</v>
      </c>
      <c r="FW47" s="26">
        <f t="shared" si="344"/>
        <v>-623.94000000000005</v>
      </c>
      <c r="FY47" s="159">
        <v>19</v>
      </c>
      <c r="FZ47" s="160">
        <f t="shared" si="531"/>
        <v>-81.974999999999994</v>
      </c>
      <c r="GA47" s="161">
        <f t="shared" si="532"/>
        <v>0</v>
      </c>
      <c r="GB47" s="161">
        <f t="shared" si="533"/>
        <v>1</v>
      </c>
      <c r="GC47" s="161">
        <f t="shared" si="534"/>
        <v>0</v>
      </c>
      <c r="GD47" s="26">
        <f t="shared" si="535"/>
        <v>-564.54</v>
      </c>
      <c r="GF47" s="159">
        <v>19</v>
      </c>
      <c r="GG47" s="160">
        <f t="shared" si="536"/>
        <v>-100.19499999999999</v>
      </c>
      <c r="GH47" s="161">
        <f t="shared" si="345"/>
        <v>0</v>
      </c>
      <c r="GI47" s="161">
        <f t="shared" si="346"/>
        <v>1</v>
      </c>
      <c r="GJ47" s="161">
        <f t="shared" si="347"/>
        <v>0</v>
      </c>
      <c r="GK47" s="26">
        <f t="shared" si="348"/>
        <v>-505.12</v>
      </c>
      <c r="GM47" s="159">
        <v>19</v>
      </c>
      <c r="GN47" s="160">
        <f t="shared" si="537"/>
        <v>-118.41</v>
      </c>
      <c r="GO47" s="161">
        <f t="shared" si="349"/>
        <v>0</v>
      </c>
      <c r="GP47" s="161">
        <f t="shared" si="350"/>
        <v>1</v>
      </c>
      <c r="GQ47" s="161">
        <f t="shared" si="351"/>
        <v>0</v>
      </c>
      <c r="GR47" s="26">
        <f t="shared" si="352"/>
        <v>-445.68</v>
      </c>
      <c r="GT47" s="159">
        <v>19</v>
      </c>
      <c r="GU47" s="160">
        <f t="shared" si="538"/>
        <v>81.974999999999994</v>
      </c>
      <c r="GV47" s="161">
        <f t="shared" si="353"/>
        <v>0</v>
      </c>
      <c r="GW47" s="161">
        <f t="shared" si="354"/>
        <v>1</v>
      </c>
      <c r="GX47" s="161">
        <f t="shared" si="355"/>
        <v>0</v>
      </c>
      <c r="GY47" s="26">
        <f t="shared" si="356"/>
        <v>-267.39999999999998</v>
      </c>
      <c r="HA47" s="159">
        <v>19</v>
      </c>
      <c r="HB47" s="160">
        <f t="shared" si="539"/>
        <v>100.19499999999999</v>
      </c>
      <c r="HC47" s="161">
        <f t="shared" si="357"/>
        <v>0</v>
      </c>
      <c r="HD47" s="161">
        <f t="shared" si="358"/>
        <v>1</v>
      </c>
      <c r="HE47" s="161">
        <f t="shared" si="359"/>
        <v>0</v>
      </c>
      <c r="HF47" s="26">
        <f t="shared" si="360"/>
        <v>-326.82</v>
      </c>
      <c r="HH47" s="159">
        <v>19</v>
      </c>
      <c r="HI47" s="160">
        <f t="shared" si="361"/>
        <v>118.41</v>
      </c>
      <c r="HJ47" s="161">
        <f t="shared" si="362"/>
        <v>0</v>
      </c>
      <c r="HK47" s="161">
        <f t="shared" si="363"/>
        <v>1</v>
      </c>
      <c r="HL47" s="161">
        <f t="shared" si="364"/>
        <v>0</v>
      </c>
      <c r="HM47" s="26">
        <f t="shared" si="365"/>
        <v>-386.28</v>
      </c>
      <c r="HO47" s="159">
        <v>19</v>
      </c>
      <c r="HP47" s="160">
        <f t="shared" si="540"/>
        <v>63.76</v>
      </c>
      <c r="HQ47" s="161">
        <f t="shared" si="366"/>
        <v>0</v>
      </c>
      <c r="HR47" s="161">
        <f t="shared" si="367"/>
        <v>1</v>
      </c>
      <c r="HS47" s="161">
        <f t="shared" si="368"/>
        <v>0</v>
      </c>
      <c r="HT47" s="26">
        <f t="shared" si="369"/>
        <v>-208</v>
      </c>
      <c r="HV47" s="159">
        <v>19</v>
      </c>
      <c r="HW47" s="160">
        <f t="shared" si="541"/>
        <v>45.545000000000002</v>
      </c>
      <c r="HX47" s="161">
        <f t="shared" si="370"/>
        <v>0</v>
      </c>
      <c r="HY47" s="161">
        <f t="shared" si="371"/>
        <v>1</v>
      </c>
      <c r="HZ47" s="161">
        <f t="shared" si="372"/>
        <v>0</v>
      </c>
      <c r="IA47" s="26">
        <f t="shared" si="373"/>
        <v>-148.56</v>
      </c>
      <c r="IC47" s="159">
        <v>19</v>
      </c>
      <c r="ID47" s="160">
        <f t="shared" si="374"/>
        <v>27.324999999999999</v>
      </c>
      <c r="IE47" s="161">
        <f t="shared" si="375"/>
        <v>0</v>
      </c>
      <c r="IF47" s="161">
        <f t="shared" si="376"/>
        <v>1</v>
      </c>
      <c r="IG47" s="161">
        <f t="shared" si="377"/>
        <v>0</v>
      </c>
      <c r="IH47" s="26">
        <f t="shared" si="378"/>
        <v>-89.14</v>
      </c>
      <c r="IJ47" s="159">
        <v>19</v>
      </c>
      <c r="IK47" s="160">
        <f t="shared" si="379"/>
        <v>9.11</v>
      </c>
      <c r="IL47" s="161">
        <f t="shared" si="380"/>
        <v>0</v>
      </c>
      <c r="IM47" s="161">
        <f t="shared" si="381"/>
        <v>1</v>
      </c>
      <c r="IN47" s="161">
        <f t="shared" si="382"/>
        <v>0</v>
      </c>
      <c r="IO47" s="26">
        <f t="shared" si="383"/>
        <v>-29.72</v>
      </c>
      <c r="IQ47" s="159">
        <v>19</v>
      </c>
      <c r="IR47" s="160">
        <f t="shared" si="384"/>
        <v>99.27</v>
      </c>
      <c r="IS47" s="161">
        <f t="shared" si="385"/>
        <v>0</v>
      </c>
      <c r="IT47" s="161">
        <f t="shared" si="386"/>
        <v>1</v>
      </c>
      <c r="IU47" s="161">
        <f t="shared" si="387"/>
        <v>0</v>
      </c>
      <c r="IV47" s="26">
        <f t="shared" si="388"/>
        <v>733.76</v>
      </c>
      <c r="IX47" s="159">
        <v>19</v>
      </c>
      <c r="IY47" s="160">
        <f t="shared" si="389"/>
        <v>117.49</v>
      </c>
      <c r="IZ47" s="161">
        <f t="shared" si="390"/>
        <v>0</v>
      </c>
      <c r="JA47" s="161">
        <f t="shared" si="391"/>
        <v>1</v>
      </c>
      <c r="JB47" s="161">
        <f t="shared" si="392"/>
        <v>0</v>
      </c>
      <c r="JC47" s="26">
        <f t="shared" si="393"/>
        <v>674.36</v>
      </c>
      <c r="JE47" s="159">
        <v>19</v>
      </c>
      <c r="JF47" s="160">
        <f t="shared" si="542"/>
        <v>135.70500000000001</v>
      </c>
      <c r="JG47" s="161">
        <f t="shared" si="394"/>
        <v>0</v>
      </c>
      <c r="JH47" s="161">
        <f t="shared" si="395"/>
        <v>1</v>
      </c>
      <c r="JI47" s="161">
        <f t="shared" si="396"/>
        <v>0</v>
      </c>
      <c r="JJ47" s="26">
        <f t="shared" si="397"/>
        <v>614.92999999999995</v>
      </c>
      <c r="JL47" s="159">
        <v>19</v>
      </c>
      <c r="JM47" s="160">
        <f t="shared" si="398"/>
        <v>81.05</v>
      </c>
      <c r="JN47" s="161">
        <f t="shared" si="399"/>
        <v>0</v>
      </c>
      <c r="JO47" s="161">
        <f t="shared" si="400"/>
        <v>1</v>
      </c>
      <c r="JP47" s="161">
        <f t="shared" si="401"/>
        <v>0</v>
      </c>
      <c r="JQ47" s="26">
        <f t="shared" si="402"/>
        <v>793.14</v>
      </c>
      <c r="JS47" s="159">
        <v>19</v>
      </c>
      <c r="JT47" s="160">
        <f t="shared" si="403"/>
        <v>62.84</v>
      </c>
      <c r="JU47" s="161">
        <f t="shared" si="404"/>
        <v>0</v>
      </c>
      <c r="JV47" s="161">
        <f t="shared" si="405"/>
        <v>1</v>
      </c>
      <c r="JW47" s="161">
        <f t="shared" si="406"/>
        <v>0</v>
      </c>
      <c r="JX47" s="26">
        <f t="shared" si="407"/>
        <v>852.6</v>
      </c>
      <c r="JZ47" s="159">
        <v>19</v>
      </c>
      <c r="KA47" s="160">
        <f t="shared" si="543"/>
        <v>44.615000000000002</v>
      </c>
      <c r="KB47" s="161">
        <f t="shared" si="408"/>
        <v>0</v>
      </c>
      <c r="KC47" s="161">
        <f t="shared" si="409"/>
        <v>1</v>
      </c>
      <c r="KD47" s="161">
        <f t="shared" si="410"/>
        <v>0</v>
      </c>
      <c r="KE47" s="26">
        <f t="shared" si="411"/>
        <v>912.02</v>
      </c>
      <c r="KG47" s="159">
        <v>19</v>
      </c>
      <c r="KH47" s="160">
        <f t="shared" si="412"/>
        <v>26.405000000000001</v>
      </c>
      <c r="KI47" s="161">
        <f t="shared" si="413"/>
        <v>0</v>
      </c>
      <c r="KJ47" s="161">
        <f t="shared" si="414"/>
        <v>1</v>
      </c>
      <c r="KK47" s="161">
        <f t="shared" si="415"/>
        <v>0</v>
      </c>
      <c r="KL47" s="26">
        <f t="shared" si="416"/>
        <v>971.5</v>
      </c>
      <c r="KN47" s="159">
        <v>19</v>
      </c>
      <c r="KO47" s="160">
        <f t="shared" si="544"/>
        <v>-62.84</v>
      </c>
      <c r="KP47" s="161">
        <f t="shared" si="417"/>
        <v>0</v>
      </c>
      <c r="KQ47" s="161">
        <f t="shared" si="418"/>
        <v>1</v>
      </c>
      <c r="KR47" s="161">
        <f t="shared" si="419"/>
        <v>0</v>
      </c>
      <c r="KS47" s="26">
        <f t="shared" si="420"/>
        <v>204.95</v>
      </c>
      <c r="KU47" s="159">
        <v>19</v>
      </c>
      <c r="KV47" s="160">
        <f t="shared" si="545"/>
        <v>-44.615000000000002</v>
      </c>
      <c r="KW47" s="161">
        <f t="shared" si="421"/>
        <v>0</v>
      </c>
      <c r="KX47" s="161">
        <f t="shared" si="422"/>
        <v>1</v>
      </c>
      <c r="KY47" s="161">
        <f t="shared" si="423"/>
        <v>0</v>
      </c>
      <c r="KZ47" s="26">
        <f t="shared" si="424"/>
        <v>145.55000000000001</v>
      </c>
      <c r="LB47" s="159">
        <v>19</v>
      </c>
      <c r="LC47" s="160">
        <f t="shared" si="425"/>
        <v>-26.4</v>
      </c>
      <c r="LD47" s="161">
        <f t="shared" si="426"/>
        <v>0</v>
      </c>
      <c r="LE47" s="161">
        <f t="shared" si="427"/>
        <v>1</v>
      </c>
      <c r="LF47" s="161">
        <f t="shared" si="428"/>
        <v>0</v>
      </c>
      <c r="LG47" s="26">
        <f t="shared" si="429"/>
        <v>86.15</v>
      </c>
      <c r="LI47" s="159">
        <v>19</v>
      </c>
      <c r="LJ47" s="160">
        <f t="shared" si="430"/>
        <v>-81.05</v>
      </c>
      <c r="LK47" s="161">
        <f t="shared" si="431"/>
        <v>0</v>
      </c>
      <c r="LL47" s="161">
        <f t="shared" si="432"/>
        <v>1</v>
      </c>
      <c r="LM47" s="161">
        <f t="shared" si="433"/>
        <v>0</v>
      </c>
      <c r="LN47" s="26">
        <f t="shared" si="434"/>
        <v>264.41000000000003</v>
      </c>
      <c r="LP47" s="159">
        <v>19</v>
      </c>
      <c r="LQ47" s="160">
        <f t="shared" si="435"/>
        <v>-99.27</v>
      </c>
      <c r="LR47" s="161">
        <f t="shared" si="436"/>
        <v>0</v>
      </c>
      <c r="LS47" s="161">
        <f t="shared" si="437"/>
        <v>1</v>
      </c>
      <c r="LT47" s="161">
        <f t="shared" si="438"/>
        <v>0</v>
      </c>
      <c r="LU47" s="26">
        <f t="shared" si="439"/>
        <v>323.8</v>
      </c>
      <c r="LW47" s="159">
        <v>19</v>
      </c>
      <c r="LX47" s="160">
        <f t="shared" si="440"/>
        <v>-117.49</v>
      </c>
      <c r="LY47" s="161">
        <f t="shared" si="441"/>
        <v>0</v>
      </c>
      <c r="LZ47" s="161">
        <f t="shared" si="442"/>
        <v>1</v>
      </c>
      <c r="MA47" s="161">
        <f t="shared" si="443"/>
        <v>0</v>
      </c>
      <c r="MB47" s="26">
        <f t="shared" si="444"/>
        <v>383.22</v>
      </c>
      <c r="MD47" s="159">
        <v>19</v>
      </c>
      <c r="ME47" s="160">
        <f t="shared" si="445"/>
        <v>-135.70500000000001</v>
      </c>
      <c r="MF47" s="161">
        <f t="shared" si="446"/>
        <v>0</v>
      </c>
      <c r="MG47" s="161">
        <f t="shared" si="447"/>
        <v>1</v>
      </c>
      <c r="MH47" s="161">
        <f t="shared" si="448"/>
        <v>0</v>
      </c>
      <c r="MI47" s="26">
        <f t="shared" si="449"/>
        <v>442.65</v>
      </c>
      <c r="MK47" s="159">
        <v>19</v>
      </c>
      <c r="ML47" s="160">
        <f t="shared" si="450"/>
        <v>-62.84</v>
      </c>
      <c r="MM47" s="161">
        <f t="shared" si="451"/>
        <v>0</v>
      </c>
      <c r="MN47" s="161">
        <f t="shared" si="452"/>
        <v>1</v>
      </c>
      <c r="MO47" s="161">
        <f t="shared" si="453"/>
        <v>0</v>
      </c>
      <c r="MP47" s="26">
        <f t="shared" si="454"/>
        <v>-852.64</v>
      </c>
      <c r="MR47" s="159">
        <v>19</v>
      </c>
      <c r="MS47" s="160">
        <f t="shared" si="455"/>
        <v>-44.615000000000002</v>
      </c>
      <c r="MT47" s="161">
        <f t="shared" si="456"/>
        <v>0</v>
      </c>
      <c r="MU47" s="161">
        <f t="shared" si="457"/>
        <v>1</v>
      </c>
      <c r="MV47" s="161">
        <f t="shared" si="458"/>
        <v>0</v>
      </c>
      <c r="MW47" s="26">
        <f t="shared" si="459"/>
        <v>-912.04</v>
      </c>
      <c r="MY47" s="159">
        <v>19</v>
      </c>
      <c r="MZ47" s="160">
        <f t="shared" si="460"/>
        <v>-26.4</v>
      </c>
      <c r="NA47" s="161">
        <f t="shared" si="546"/>
        <v>0</v>
      </c>
      <c r="NB47" s="161">
        <f t="shared" si="547"/>
        <v>1</v>
      </c>
      <c r="NC47" s="161">
        <f t="shared" si="548"/>
        <v>0</v>
      </c>
      <c r="ND47" s="26">
        <f t="shared" si="549"/>
        <v>-971.44</v>
      </c>
      <c r="NF47" s="159">
        <v>19</v>
      </c>
      <c r="NG47" s="160">
        <f t="shared" si="461"/>
        <v>-81.05</v>
      </c>
      <c r="NH47" s="161">
        <f t="shared" si="462"/>
        <v>0</v>
      </c>
      <c r="NI47" s="161">
        <f t="shared" si="463"/>
        <v>1</v>
      </c>
      <c r="NJ47" s="161">
        <f t="shared" si="464"/>
        <v>0</v>
      </c>
      <c r="NK47" s="26">
        <f t="shared" si="465"/>
        <v>-793.16</v>
      </c>
      <c r="NM47" s="159">
        <v>19</v>
      </c>
      <c r="NN47" s="160">
        <f t="shared" si="466"/>
        <v>-99.27</v>
      </c>
      <c r="NO47" s="161">
        <f t="shared" si="467"/>
        <v>0</v>
      </c>
      <c r="NP47" s="161">
        <f t="shared" si="468"/>
        <v>1</v>
      </c>
      <c r="NQ47" s="161">
        <f t="shared" si="469"/>
        <v>0</v>
      </c>
      <c r="NR47" s="26">
        <f t="shared" si="470"/>
        <v>-733.74</v>
      </c>
      <c r="NT47" s="159">
        <v>19</v>
      </c>
      <c r="NU47" s="160">
        <f t="shared" si="471"/>
        <v>-117.49</v>
      </c>
      <c r="NV47" s="161">
        <f t="shared" si="472"/>
        <v>0</v>
      </c>
      <c r="NW47" s="161">
        <f t="shared" si="473"/>
        <v>1</v>
      </c>
      <c r="NX47" s="161">
        <f t="shared" si="474"/>
        <v>0</v>
      </c>
      <c r="NY47" s="26">
        <f t="shared" si="475"/>
        <v>-674.35</v>
      </c>
      <c r="OA47" s="159">
        <v>19</v>
      </c>
      <c r="OB47" s="160">
        <f t="shared" si="476"/>
        <v>-135.70500000000001</v>
      </c>
      <c r="OC47" s="161">
        <f t="shared" si="477"/>
        <v>0</v>
      </c>
      <c r="OD47" s="161">
        <f t="shared" si="478"/>
        <v>1</v>
      </c>
      <c r="OE47" s="161">
        <f t="shared" si="479"/>
        <v>0</v>
      </c>
      <c r="OF47" s="26">
        <f t="shared" si="480"/>
        <v>-614.91999999999996</v>
      </c>
      <c r="OH47" s="159">
        <v>19</v>
      </c>
      <c r="OI47" s="160">
        <f t="shared" si="481"/>
        <v>99.27</v>
      </c>
      <c r="OJ47" s="161">
        <f t="shared" si="482"/>
        <v>0</v>
      </c>
      <c r="OK47" s="161">
        <f t="shared" si="483"/>
        <v>1</v>
      </c>
      <c r="OL47" s="161">
        <f t="shared" si="484"/>
        <v>0</v>
      </c>
      <c r="OM47" s="26">
        <f t="shared" si="485"/>
        <v>-323.81</v>
      </c>
      <c r="OO47" s="159">
        <v>19</v>
      </c>
      <c r="OP47" s="160">
        <f t="shared" si="486"/>
        <v>117.49</v>
      </c>
      <c r="OQ47" s="161">
        <f t="shared" si="487"/>
        <v>0</v>
      </c>
      <c r="OR47" s="161">
        <f t="shared" si="488"/>
        <v>1</v>
      </c>
      <c r="OS47" s="161">
        <f t="shared" si="489"/>
        <v>0</v>
      </c>
      <c r="OT47" s="26">
        <f t="shared" si="490"/>
        <v>-383.21</v>
      </c>
      <c r="OV47" s="159">
        <v>19</v>
      </c>
      <c r="OW47" s="160">
        <f t="shared" si="491"/>
        <v>135.70500000000001</v>
      </c>
      <c r="OX47" s="161">
        <f t="shared" si="492"/>
        <v>0</v>
      </c>
      <c r="OY47" s="161">
        <f t="shared" si="493"/>
        <v>1</v>
      </c>
      <c r="OZ47" s="161">
        <f t="shared" si="494"/>
        <v>0</v>
      </c>
      <c r="PA47" s="26">
        <f t="shared" si="495"/>
        <v>-442.63</v>
      </c>
      <c r="PC47" s="159">
        <v>19</v>
      </c>
      <c r="PD47" s="160">
        <f t="shared" si="550"/>
        <v>81.05</v>
      </c>
      <c r="PE47" s="161">
        <f t="shared" si="496"/>
        <v>0</v>
      </c>
      <c r="PF47" s="161">
        <f t="shared" si="497"/>
        <v>1</v>
      </c>
      <c r="PG47" s="161">
        <f t="shared" si="498"/>
        <v>0</v>
      </c>
      <c r="PH47" s="26">
        <f t="shared" si="499"/>
        <v>-264.7</v>
      </c>
      <c r="PJ47" s="159">
        <v>19</v>
      </c>
      <c r="PK47" s="160">
        <f t="shared" si="551"/>
        <v>62.84</v>
      </c>
      <c r="PL47" s="161">
        <f t="shared" si="500"/>
        <v>0</v>
      </c>
      <c r="PM47" s="161">
        <f t="shared" si="501"/>
        <v>1</v>
      </c>
      <c r="PN47" s="161">
        <f t="shared" si="502"/>
        <v>0</v>
      </c>
      <c r="PO47" s="26">
        <f t="shared" si="503"/>
        <v>-204.93</v>
      </c>
      <c r="PQ47" s="159">
        <v>19</v>
      </c>
      <c r="PR47" s="160">
        <f t="shared" si="504"/>
        <v>44.615000000000002</v>
      </c>
      <c r="PS47" s="161">
        <f t="shared" si="505"/>
        <v>0</v>
      </c>
      <c r="PT47" s="161">
        <f t="shared" si="506"/>
        <v>1</v>
      </c>
      <c r="PU47" s="161">
        <f t="shared" si="507"/>
        <v>0</v>
      </c>
      <c r="PV47" s="26">
        <f t="shared" si="508"/>
        <v>-145.52000000000001</v>
      </c>
      <c r="PX47" s="159">
        <v>19</v>
      </c>
      <c r="PY47" s="160">
        <f t="shared" si="509"/>
        <v>26.405000000000001</v>
      </c>
      <c r="PZ47" s="161">
        <f t="shared" si="510"/>
        <v>0</v>
      </c>
      <c r="QA47" s="161">
        <f t="shared" si="511"/>
        <v>1</v>
      </c>
      <c r="QB47" s="161">
        <f t="shared" si="512"/>
        <v>0</v>
      </c>
      <c r="QC47" s="26">
        <f t="shared" si="513"/>
        <v>-86.1</v>
      </c>
      <c r="QE47" s="159">
        <v>3</v>
      </c>
      <c r="QF47" s="162">
        <v>4</v>
      </c>
      <c r="QG47" s="304"/>
      <c r="QH47" s="12">
        <v>-60</v>
      </c>
      <c r="QI47" s="161">
        <f>(($F$16-$Z$29)*($F$16-$AD$29))/(($V$29-$Z$29)*($V$29-$AD$29))</f>
        <v>0</v>
      </c>
      <c r="QJ47" s="161">
        <f>(($F$16-$V$29)*($F$16-$AD$29))/(($Z$29-$V$29)*($Z$29-$AD$29))</f>
        <v>0</v>
      </c>
      <c r="QK47" s="161">
        <f>(($F$16-$V$29)*($F$16-$Z$29))/(($AD$29-$V$29)*($AD$29-$Z$29))</f>
        <v>1</v>
      </c>
      <c r="QL47" s="92">
        <f>QI47*$X$29+QJ47*$AB$29+QK47*$AF$29</f>
        <v>-495</v>
      </c>
      <c r="QM47" s="16">
        <f>$V$29</f>
        <v>406.67</v>
      </c>
      <c r="QN47" s="16">
        <f>$AF$29</f>
        <v>-495</v>
      </c>
      <c r="QO47" s="167">
        <f t="shared" si="552"/>
        <v>0</v>
      </c>
      <c r="QP47" s="34"/>
      <c r="QQ47" s="159">
        <v>3</v>
      </c>
      <c r="QR47" s="162">
        <v>4</v>
      </c>
      <c r="QS47" s="304"/>
      <c r="QT47" s="12">
        <v>-60</v>
      </c>
      <c r="QU47" s="161">
        <f>(($F$16-$AT$29)*($F$16-$AX$29))/(($AP$29-$AT$29)*($AP$29-$AX$29))</f>
        <v>0</v>
      </c>
      <c r="QV47" s="161">
        <f>(($F$16-$AP$29)*($F$16-$AX$29))/(($AT$29-$AP$29)*($AT$29-$AX$29))</f>
        <v>0</v>
      </c>
      <c r="QW47" s="161">
        <f>(($F$16-$AP$29)*($F$16-$AT$29))/(($AX$29-$AP$29)*($AX$29-$AT$29))</f>
        <v>1</v>
      </c>
      <c r="QX47" s="92">
        <f>QU47*$AR$29+QV47*$AV$29+QW47*$AZ$29</f>
        <v>-415.95</v>
      </c>
      <c r="QY47" s="16">
        <f>$AP$29</f>
        <v>127.52</v>
      </c>
      <c r="QZ47" s="16">
        <f>$AZ$29</f>
        <v>-415.95</v>
      </c>
      <c r="RA47" s="167">
        <f t="shared" si="553"/>
        <v>0</v>
      </c>
    </row>
    <row r="48" spans="2:469" ht="15" customHeight="1" thickBot="1">
      <c r="B48" s="323"/>
      <c r="C48" s="324"/>
      <c r="D48" s="324"/>
      <c r="E48" s="200" t="s">
        <v>324</v>
      </c>
      <c r="F48" s="201"/>
      <c r="G48" s="202" t="s">
        <v>299</v>
      </c>
      <c r="H48" s="203">
        <v>13</v>
      </c>
      <c r="I48" s="204" t="str">
        <f>I46</f>
        <v>-</v>
      </c>
      <c r="J48" s="204" t="str">
        <f>IF(ISBLANK(F48),"-",(IF(AND(F48&lt;=Input!$D$14,F48&gt;=Input!$D$17),"aprovado","reprovado")))</f>
        <v>-</v>
      </c>
      <c r="K48" s="204" t="str">
        <f>IF(ISBLANK(F48),"-",(IF(OR(F48&lt;Flange!$K$6,F48&gt;Flange!$L$6),"reprovado","aprovado")))</f>
        <v>-</v>
      </c>
      <c r="L48" s="4" t="s">
        <v>318</v>
      </c>
      <c r="M48" s="325"/>
      <c r="O48" s="159">
        <v>44</v>
      </c>
      <c r="P48" s="164" t="s">
        <v>171</v>
      </c>
      <c r="Q48" s="164" t="s">
        <v>327</v>
      </c>
      <c r="R48" s="12">
        <v>120</v>
      </c>
      <c r="S48" s="164" t="s">
        <v>299</v>
      </c>
      <c r="T48" s="192">
        <v>11000</v>
      </c>
      <c r="U48" s="8" t="s">
        <v>71</v>
      </c>
      <c r="V48" s="101">
        <f>Gooseneck!$M$83</f>
        <v>-277.2</v>
      </c>
      <c r="W48" s="111" t="s">
        <v>72</v>
      </c>
      <c r="X48" s="101">
        <v>0</v>
      </c>
      <c r="Y48" s="111" t="s">
        <v>72</v>
      </c>
      <c r="Z48" s="101">
        <f>Gooseneck!$M$100</f>
        <v>-138.6</v>
      </c>
      <c r="AA48" s="111" t="s">
        <v>72</v>
      </c>
      <c r="AB48" s="101">
        <f>Gooseneck!$O$100</f>
        <v>-943.34</v>
      </c>
      <c r="AC48" s="111" t="s">
        <v>72</v>
      </c>
      <c r="AD48" s="101">
        <v>0</v>
      </c>
      <c r="AE48" s="111" t="s">
        <v>72</v>
      </c>
      <c r="AF48" s="101">
        <f>Gooseneck!$O$97</f>
        <v>-826.17</v>
      </c>
      <c r="AG48" s="165" t="s">
        <v>72</v>
      </c>
      <c r="AH48" s="166"/>
      <c r="AI48" s="159">
        <v>44</v>
      </c>
      <c r="AJ48" s="164" t="s">
        <v>171</v>
      </c>
      <c r="AK48" s="164" t="s">
        <v>327</v>
      </c>
      <c r="AL48" s="12">
        <v>120</v>
      </c>
      <c r="AM48" s="164" t="s">
        <v>299</v>
      </c>
      <c r="AN48" s="192">
        <v>5500</v>
      </c>
      <c r="AO48" s="8" t="s">
        <v>71</v>
      </c>
      <c r="AP48" s="101">
        <f>'Conector@5500 psi'!$M$83</f>
        <v>-89.23</v>
      </c>
      <c r="AQ48" s="111" t="s">
        <v>72</v>
      </c>
      <c r="AR48" s="101">
        <v>0</v>
      </c>
      <c r="AS48" s="111" t="s">
        <v>72</v>
      </c>
      <c r="AT48" s="101">
        <f>'Conector@5500 psi'!$M$100</f>
        <v>-44.615000000000002</v>
      </c>
      <c r="AU48" s="111" t="s">
        <v>72</v>
      </c>
      <c r="AV48" s="101">
        <f>'Conector@5500 psi'!$O$100</f>
        <v>-912.04</v>
      </c>
      <c r="AW48" s="111" t="s">
        <v>72</v>
      </c>
      <c r="AX48" s="101">
        <v>0</v>
      </c>
      <c r="AY48" s="111" t="s">
        <v>72</v>
      </c>
      <c r="AZ48" s="101">
        <f>'Conector@5500 psi'!$O$97</f>
        <v>-766.5</v>
      </c>
      <c r="BA48" s="165" t="s">
        <v>72</v>
      </c>
      <c r="BC48" s="33">
        <v>20</v>
      </c>
      <c r="BD48" s="181">
        <f t="shared" si="514"/>
        <v>163.95</v>
      </c>
      <c r="BE48" s="182">
        <f t="shared" si="272"/>
        <v>1</v>
      </c>
      <c r="BF48" s="182">
        <f t="shared" si="273"/>
        <v>0</v>
      </c>
      <c r="BG48" s="182">
        <f t="shared" si="274"/>
        <v>0</v>
      </c>
      <c r="BH48" s="27">
        <f t="shared" si="275"/>
        <v>0</v>
      </c>
      <c r="BJ48" s="33">
        <v>20</v>
      </c>
      <c r="BK48" s="181">
        <f t="shared" si="515"/>
        <v>200.39</v>
      </c>
      <c r="BL48" s="182">
        <f t="shared" si="276"/>
        <v>1</v>
      </c>
      <c r="BM48" s="182">
        <f t="shared" si="277"/>
        <v>0</v>
      </c>
      <c r="BN48" s="182">
        <f t="shared" si="278"/>
        <v>0</v>
      </c>
      <c r="BO48" s="27">
        <f t="shared" si="279"/>
        <v>0</v>
      </c>
      <c r="BQ48" s="33">
        <v>20</v>
      </c>
      <c r="BR48" s="181">
        <f t="shared" si="516"/>
        <v>236.82</v>
      </c>
      <c r="BS48" s="182">
        <f t="shared" si="280"/>
        <v>1</v>
      </c>
      <c r="BT48" s="182">
        <f t="shared" si="281"/>
        <v>0</v>
      </c>
      <c r="BU48" s="182">
        <f t="shared" si="282"/>
        <v>0</v>
      </c>
      <c r="BV48" s="27">
        <f t="shared" si="283"/>
        <v>0</v>
      </c>
      <c r="BX48" s="33">
        <v>20</v>
      </c>
      <c r="BY48" s="181">
        <f t="shared" si="517"/>
        <v>127.52</v>
      </c>
      <c r="BZ48" s="182">
        <f t="shared" si="284"/>
        <v>1</v>
      </c>
      <c r="CA48" s="182">
        <f t="shared" si="285"/>
        <v>0</v>
      </c>
      <c r="CB48" s="182">
        <f t="shared" si="286"/>
        <v>0</v>
      </c>
      <c r="CC48" s="27">
        <f t="shared" si="287"/>
        <v>0</v>
      </c>
      <c r="CE48" s="33">
        <v>20</v>
      </c>
      <c r="CF48" s="181">
        <f t="shared" si="518"/>
        <v>91.09</v>
      </c>
      <c r="CG48" s="182">
        <f t="shared" si="288"/>
        <v>1</v>
      </c>
      <c r="CH48" s="182">
        <f t="shared" si="289"/>
        <v>0</v>
      </c>
      <c r="CI48" s="182">
        <f t="shared" si="290"/>
        <v>0</v>
      </c>
      <c r="CJ48" s="27">
        <f t="shared" si="291"/>
        <v>0</v>
      </c>
      <c r="CL48" s="33">
        <v>20</v>
      </c>
      <c r="CM48" s="181">
        <f t="shared" si="519"/>
        <v>54.65</v>
      </c>
      <c r="CN48" s="182">
        <f t="shared" si="292"/>
        <v>1</v>
      </c>
      <c r="CO48" s="182">
        <f t="shared" si="293"/>
        <v>0</v>
      </c>
      <c r="CP48" s="182">
        <f t="shared" si="294"/>
        <v>0</v>
      </c>
      <c r="CQ48" s="27">
        <f t="shared" si="295"/>
        <v>0</v>
      </c>
      <c r="CS48" s="33">
        <v>20</v>
      </c>
      <c r="CT48" s="181">
        <f t="shared" si="520"/>
        <v>18.22</v>
      </c>
      <c r="CU48" s="182">
        <f t="shared" si="296"/>
        <v>1</v>
      </c>
      <c r="CV48" s="182">
        <f t="shared" si="297"/>
        <v>0</v>
      </c>
      <c r="CW48" s="182">
        <f t="shared" si="298"/>
        <v>0</v>
      </c>
      <c r="CX48" s="27">
        <f t="shared" si="299"/>
        <v>0</v>
      </c>
      <c r="CZ48" s="33">
        <v>20</v>
      </c>
      <c r="DA48" s="181">
        <f t="shared" si="521"/>
        <v>-91.09</v>
      </c>
      <c r="DB48" s="182">
        <f t="shared" si="300"/>
        <v>1</v>
      </c>
      <c r="DC48" s="182">
        <f t="shared" si="301"/>
        <v>0</v>
      </c>
      <c r="DD48" s="182">
        <f t="shared" si="302"/>
        <v>0</v>
      </c>
      <c r="DE48" s="27">
        <f t="shared" si="303"/>
        <v>0</v>
      </c>
      <c r="DG48" s="33">
        <v>20</v>
      </c>
      <c r="DH48" s="181">
        <f t="shared" si="522"/>
        <v>-54.65</v>
      </c>
      <c r="DI48" s="182">
        <f t="shared" si="523"/>
        <v>1</v>
      </c>
      <c r="DJ48" s="182">
        <f t="shared" si="524"/>
        <v>0</v>
      </c>
      <c r="DK48" s="182">
        <f t="shared" si="304"/>
        <v>0</v>
      </c>
      <c r="DL48" s="27">
        <f t="shared" si="525"/>
        <v>0</v>
      </c>
      <c r="DM48" s="34"/>
      <c r="DN48" s="33">
        <v>20</v>
      </c>
      <c r="DO48" s="181">
        <f t="shared" si="526"/>
        <v>-18.22</v>
      </c>
      <c r="DP48" s="182">
        <f t="shared" si="305"/>
        <v>1</v>
      </c>
      <c r="DQ48" s="182">
        <f t="shared" si="306"/>
        <v>0</v>
      </c>
      <c r="DR48" s="182">
        <f t="shared" si="307"/>
        <v>0</v>
      </c>
      <c r="DS48" s="27">
        <f t="shared" si="308"/>
        <v>0</v>
      </c>
      <c r="DT48" s="34"/>
      <c r="DU48" s="33">
        <v>20</v>
      </c>
      <c r="DV48" s="181">
        <f t="shared" si="527"/>
        <v>-127.52</v>
      </c>
      <c r="DW48" s="182">
        <f t="shared" si="309"/>
        <v>1</v>
      </c>
      <c r="DX48" s="182">
        <f t="shared" si="310"/>
        <v>0</v>
      </c>
      <c r="DY48" s="182">
        <f t="shared" si="311"/>
        <v>0</v>
      </c>
      <c r="DZ48" s="27">
        <f t="shared" si="312"/>
        <v>0</v>
      </c>
      <c r="EA48" s="34"/>
      <c r="EB48" s="33">
        <v>20</v>
      </c>
      <c r="EC48" s="181">
        <f t="shared" si="528"/>
        <v>-163.95</v>
      </c>
      <c r="ED48" s="182">
        <f t="shared" si="313"/>
        <v>1</v>
      </c>
      <c r="EE48" s="182">
        <f t="shared" si="314"/>
        <v>0</v>
      </c>
      <c r="EF48" s="182">
        <f t="shared" si="315"/>
        <v>0</v>
      </c>
      <c r="EG48" s="27">
        <f t="shared" si="316"/>
        <v>0</v>
      </c>
      <c r="EH48" s="34"/>
      <c r="EI48" s="33">
        <v>20</v>
      </c>
      <c r="EJ48" s="181">
        <f t="shared" si="529"/>
        <v>-200.39</v>
      </c>
      <c r="EK48" s="182">
        <f t="shared" si="317"/>
        <v>1</v>
      </c>
      <c r="EL48" s="182">
        <f t="shared" si="318"/>
        <v>0</v>
      </c>
      <c r="EM48" s="182">
        <f t="shared" si="319"/>
        <v>0</v>
      </c>
      <c r="EN48" s="27">
        <f t="shared" si="320"/>
        <v>0</v>
      </c>
      <c r="EP48" s="33">
        <v>20</v>
      </c>
      <c r="EQ48" s="181">
        <f t="shared" si="321"/>
        <v>-236.82</v>
      </c>
      <c r="ER48" s="182">
        <f t="shared" si="322"/>
        <v>1</v>
      </c>
      <c r="ES48" s="182">
        <f t="shared" si="323"/>
        <v>0</v>
      </c>
      <c r="ET48" s="182">
        <f t="shared" si="324"/>
        <v>0</v>
      </c>
      <c r="EU48" s="27">
        <f t="shared" si="325"/>
        <v>0</v>
      </c>
      <c r="EW48" s="33">
        <v>20</v>
      </c>
      <c r="EX48" s="181">
        <f t="shared" si="326"/>
        <v>-91.09</v>
      </c>
      <c r="EY48" s="182">
        <f t="shared" si="327"/>
        <v>1</v>
      </c>
      <c r="EZ48" s="182">
        <f t="shared" si="328"/>
        <v>0</v>
      </c>
      <c r="FA48" s="182">
        <f t="shared" si="329"/>
        <v>0</v>
      </c>
      <c r="FB48" s="27">
        <f>EY48*$AR$19+EZ48*$AV$19+FA48*$AZ$19</f>
        <v>0</v>
      </c>
      <c r="FD48" s="33">
        <v>20</v>
      </c>
      <c r="FE48" s="181">
        <f t="shared" si="331"/>
        <v>-54.65</v>
      </c>
      <c r="FF48" s="182">
        <f t="shared" si="332"/>
        <v>1</v>
      </c>
      <c r="FG48" s="182">
        <f t="shared" si="333"/>
        <v>0</v>
      </c>
      <c r="FH48" s="182">
        <f t="shared" si="334"/>
        <v>0</v>
      </c>
      <c r="FI48" s="27">
        <f t="shared" si="335"/>
        <v>0</v>
      </c>
      <c r="FK48" s="33">
        <v>20</v>
      </c>
      <c r="FL48" s="181">
        <f t="shared" si="336"/>
        <v>-18.22</v>
      </c>
      <c r="FM48" s="182">
        <f t="shared" si="337"/>
        <v>1</v>
      </c>
      <c r="FN48" s="182">
        <f t="shared" si="338"/>
        <v>0</v>
      </c>
      <c r="FO48" s="182">
        <f t="shared" si="339"/>
        <v>0</v>
      </c>
      <c r="FP48" s="27">
        <f t="shared" si="340"/>
        <v>0</v>
      </c>
      <c r="FR48" s="33">
        <v>20</v>
      </c>
      <c r="FS48" s="181">
        <f t="shared" si="530"/>
        <v>-127.52</v>
      </c>
      <c r="FT48" s="182">
        <f t="shared" si="341"/>
        <v>1</v>
      </c>
      <c r="FU48" s="182">
        <f t="shared" si="342"/>
        <v>0</v>
      </c>
      <c r="FV48" s="182">
        <f t="shared" si="343"/>
        <v>0</v>
      </c>
      <c r="FW48" s="27">
        <f t="shared" si="344"/>
        <v>0</v>
      </c>
      <c r="FY48" s="33">
        <v>20</v>
      </c>
      <c r="FZ48" s="181">
        <f t="shared" si="531"/>
        <v>-163.95</v>
      </c>
      <c r="GA48" s="182">
        <f t="shared" si="532"/>
        <v>1</v>
      </c>
      <c r="GB48" s="182">
        <f t="shared" si="533"/>
        <v>0</v>
      </c>
      <c r="GC48" s="182">
        <f t="shared" si="534"/>
        <v>0</v>
      </c>
      <c r="GD48" s="27">
        <f t="shared" si="535"/>
        <v>0</v>
      </c>
      <c r="GF48" s="33">
        <v>20</v>
      </c>
      <c r="GG48" s="181">
        <f t="shared" si="536"/>
        <v>-200.39</v>
      </c>
      <c r="GH48" s="182">
        <f t="shared" si="345"/>
        <v>1</v>
      </c>
      <c r="GI48" s="182">
        <f t="shared" si="346"/>
        <v>0</v>
      </c>
      <c r="GJ48" s="182">
        <f t="shared" si="347"/>
        <v>0</v>
      </c>
      <c r="GK48" s="27">
        <f t="shared" si="348"/>
        <v>0</v>
      </c>
      <c r="GM48" s="33">
        <v>20</v>
      </c>
      <c r="GN48" s="181">
        <f t="shared" si="537"/>
        <v>-236.82</v>
      </c>
      <c r="GO48" s="182">
        <f t="shared" si="349"/>
        <v>1</v>
      </c>
      <c r="GP48" s="182">
        <f t="shared" si="350"/>
        <v>0</v>
      </c>
      <c r="GQ48" s="182">
        <f t="shared" si="351"/>
        <v>0</v>
      </c>
      <c r="GR48" s="27">
        <f t="shared" si="352"/>
        <v>0</v>
      </c>
      <c r="GT48" s="33">
        <v>20</v>
      </c>
      <c r="GU48" s="181">
        <f t="shared" si="538"/>
        <v>163.95</v>
      </c>
      <c r="GV48" s="182">
        <f t="shared" si="353"/>
        <v>1</v>
      </c>
      <c r="GW48" s="182">
        <f t="shared" si="354"/>
        <v>0</v>
      </c>
      <c r="GX48" s="182">
        <f t="shared" si="355"/>
        <v>0</v>
      </c>
      <c r="GY48" s="27">
        <f t="shared" si="356"/>
        <v>0</v>
      </c>
      <c r="HA48" s="33">
        <v>20</v>
      </c>
      <c r="HB48" s="181">
        <f t="shared" si="539"/>
        <v>200.39</v>
      </c>
      <c r="HC48" s="182">
        <f t="shared" si="357"/>
        <v>1</v>
      </c>
      <c r="HD48" s="182">
        <f t="shared" si="358"/>
        <v>0</v>
      </c>
      <c r="HE48" s="182">
        <f t="shared" si="359"/>
        <v>0</v>
      </c>
      <c r="HF48" s="27">
        <f t="shared" si="360"/>
        <v>0</v>
      </c>
      <c r="HH48" s="33">
        <v>20</v>
      </c>
      <c r="HI48" s="181">
        <f t="shared" si="361"/>
        <v>236.82</v>
      </c>
      <c r="HJ48" s="182">
        <f t="shared" si="362"/>
        <v>1</v>
      </c>
      <c r="HK48" s="182">
        <f t="shared" si="363"/>
        <v>0</v>
      </c>
      <c r="HL48" s="182">
        <f t="shared" si="364"/>
        <v>0</v>
      </c>
      <c r="HM48" s="27">
        <f t="shared" si="365"/>
        <v>0</v>
      </c>
      <c r="HO48" s="33">
        <v>20</v>
      </c>
      <c r="HP48" s="181">
        <f t="shared" si="540"/>
        <v>127.52</v>
      </c>
      <c r="HQ48" s="182">
        <f t="shared" si="366"/>
        <v>1</v>
      </c>
      <c r="HR48" s="182">
        <f t="shared" si="367"/>
        <v>0</v>
      </c>
      <c r="HS48" s="182">
        <f t="shared" si="368"/>
        <v>0</v>
      </c>
      <c r="HT48" s="27">
        <f t="shared" si="369"/>
        <v>0</v>
      </c>
      <c r="HV48" s="33">
        <v>20</v>
      </c>
      <c r="HW48" s="181">
        <f t="shared" si="541"/>
        <v>91.09</v>
      </c>
      <c r="HX48" s="182">
        <f t="shared" si="370"/>
        <v>1</v>
      </c>
      <c r="HY48" s="182">
        <f t="shared" si="371"/>
        <v>0</v>
      </c>
      <c r="HZ48" s="182">
        <f t="shared" si="372"/>
        <v>0</v>
      </c>
      <c r="IA48" s="27">
        <f t="shared" si="373"/>
        <v>0</v>
      </c>
      <c r="IC48" s="33">
        <v>20</v>
      </c>
      <c r="ID48" s="181">
        <f t="shared" si="374"/>
        <v>54.65</v>
      </c>
      <c r="IE48" s="182">
        <f t="shared" si="375"/>
        <v>1</v>
      </c>
      <c r="IF48" s="182">
        <f t="shared" si="376"/>
        <v>0</v>
      </c>
      <c r="IG48" s="182">
        <f t="shared" si="377"/>
        <v>0</v>
      </c>
      <c r="IH48" s="27">
        <f t="shared" si="378"/>
        <v>0</v>
      </c>
      <c r="IJ48" s="33">
        <v>20</v>
      </c>
      <c r="IK48" s="181">
        <f t="shared" si="379"/>
        <v>18.22</v>
      </c>
      <c r="IL48" s="182">
        <f t="shared" si="380"/>
        <v>1</v>
      </c>
      <c r="IM48" s="182">
        <f t="shared" si="381"/>
        <v>0</v>
      </c>
      <c r="IN48" s="182">
        <f t="shared" si="382"/>
        <v>0</v>
      </c>
      <c r="IO48" s="27">
        <f t="shared" si="383"/>
        <v>0</v>
      </c>
      <c r="IQ48" s="33">
        <v>20</v>
      </c>
      <c r="IR48" s="181">
        <f t="shared" si="384"/>
        <v>198.54</v>
      </c>
      <c r="IS48" s="182">
        <f t="shared" si="385"/>
        <v>1</v>
      </c>
      <c r="IT48" s="182">
        <f t="shared" si="386"/>
        <v>0</v>
      </c>
      <c r="IU48" s="182">
        <f t="shared" si="387"/>
        <v>0</v>
      </c>
      <c r="IV48" s="27">
        <f t="shared" si="388"/>
        <v>0</v>
      </c>
      <c r="IX48" s="33">
        <v>20</v>
      </c>
      <c r="IY48" s="181">
        <f t="shared" si="389"/>
        <v>234.98</v>
      </c>
      <c r="IZ48" s="182">
        <f t="shared" si="390"/>
        <v>1</v>
      </c>
      <c r="JA48" s="182">
        <f t="shared" si="391"/>
        <v>0</v>
      </c>
      <c r="JB48" s="182">
        <f t="shared" si="392"/>
        <v>0</v>
      </c>
      <c r="JC48" s="27">
        <f t="shared" si="393"/>
        <v>0</v>
      </c>
      <c r="JE48" s="33">
        <v>20</v>
      </c>
      <c r="JF48" s="181">
        <f t="shared" si="542"/>
        <v>271.41000000000003</v>
      </c>
      <c r="JG48" s="182">
        <f t="shared" si="394"/>
        <v>1</v>
      </c>
      <c r="JH48" s="182">
        <f t="shared" si="395"/>
        <v>0</v>
      </c>
      <c r="JI48" s="182">
        <f t="shared" si="396"/>
        <v>0</v>
      </c>
      <c r="JJ48" s="27">
        <f t="shared" si="397"/>
        <v>0</v>
      </c>
      <c r="JL48" s="33">
        <v>20</v>
      </c>
      <c r="JM48" s="181">
        <f t="shared" si="398"/>
        <v>162.1</v>
      </c>
      <c r="JN48" s="182">
        <f t="shared" si="399"/>
        <v>1</v>
      </c>
      <c r="JO48" s="182">
        <f t="shared" si="400"/>
        <v>0</v>
      </c>
      <c r="JP48" s="182">
        <f t="shared" si="401"/>
        <v>0</v>
      </c>
      <c r="JQ48" s="27">
        <f t="shared" si="402"/>
        <v>0</v>
      </c>
      <c r="JS48" s="33">
        <v>20</v>
      </c>
      <c r="JT48" s="181">
        <f t="shared" si="403"/>
        <v>125.68</v>
      </c>
      <c r="JU48" s="182">
        <f t="shared" si="404"/>
        <v>1</v>
      </c>
      <c r="JV48" s="182">
        <f t="shared" si="405"/>
        <v>0</v>
      </c>
      <c r="JW48" s="182">
        <f t="shared" si="406"/>
        <v>0</v>
      </c>
      <c r="JX48" s="27">
        <f t="shared" si="407"/>
        <v>0</v>
      </c>
      <c r="JZ48" s="33">
        <v>20</v>
      </c>
      <c r="KA48" s="181">
        <f t="shared" si="543"/>
        <v>89.23</v>
      </c>
      <c r="KB48" s="182">
        <f t="shared" si="408"/>
        <v>1</v>
      </c>
      <c r="KC48" s="182">
        <f t="shared" si="409"/>
        <v>0</v>
      </c>
      <c r="KD48" s="182">
        <f t="shared" si="410"/>
        <v>0</v>
      </c>
      <c r="KE48" s="27">
        <f t="shared" si="411"/>
        <v>0</v>
      </c>
      <c r="KG48" s="33">
        <v>20</v>
      </c>
      <c r="KH48" s="181">
        <f t="shared" si="412"/>
        <v>52.81</v>
      </c>
      <c r="KI48" s="182">
        <f t="shared" si="413"/>
        <v>1</v>
      </c>
      <c r="KJ48" s="182">
        <f t="shared" si="414"/>
        <v>0</v>
      </c>
      <c r="KK48" s="182">
        <f t="shared" si="415"/>
        <v>0</v>
      </c>
      <c r="KL48" s="27">
        <f t="shared" si="416"/>
        <v>0</v>
      </c>
      <c r="KN48" s="33">
        <v>20</v>
      </c>
      <c r="KO48" s="181">
        <f t="shared" si="544"/>
        <v>-125.68</v>
      </c>
      <c r="KP48" s="182">
        <f t="shared" si="417"/>
        <v>1</v>
      </c>
      <c r="KQ48" s="182">
        <f t="shared" si="418"/>
        <v>0</v>
      </c>
      <c r="KR48" s="182">
        <f t="shared" si="419"/>
        <v>0</v>
      </c>
      <c r="KS48" s="27">
        <f t="shared" si="420"/>
        <v>0</v>
      </c>
      <c r="KU48" s="33">
        <v>20</v>
      </c>
      <c r="KV48" s="181">
        <f t="shared" si="545"/>
        <v>-89.23</v>
      </c>
      <c r="KW48" s="182">
        <f t="shared" si="421"/>
        <v>1</v>
      </c>
      <c r="KX48" s="182">
        <f t="shared" si="422"/>
        <v>0</v>
      </c>
      <c r="KY48" s="182">
        <f t="shared" si="423"/>
        <v>0</v>
      </c>
      <c r="KZ48" s="27">
        <f t="shared" si="424"/>
        <v>0</v>
      </c>
      <c r="LB48" s="33">
        <v>20</v>
      </c>
      <c r="LC48" s="181">
        <f t="shared" si="425"/>
        <v>-52.8</v>
      </c>
      <c r="LD48" s="182">
        <f t="shared" si="426"/>
        <v>1</v>
      </c>
      <c r="LE48" s="182">
        <f t="shared" si="427"/>
        <v>0</v>
      </c>
      <c r="LF48" s="182">
        <f t="shared" si="428"/>
        <v>0</v>
      </c>
      <c r="LG48" s="27">
        <f t="shared" si="429"/>
        <v>0</v>
      </c>
      <c r="LI48" s="33">
        <v>20</v>
      </c>
      <c r="LJ48" s="181">
        <f t="shared" si="430"/>
        <v>-162.1</v>
      </c>
      <c r="LK48" s="182">
        <f t="shared" si="431"/>
        <v>1</v>
      </c>
      <c r="LL48" s="182">
        <f t="shared" si="432"/>
        <v>0</v>
      </c>
      <c r="LM48" s="182">
        <f t="shared" si="433"/>
        <v>0</v>
      </c>
      <c r="LN48" s="27">
        <f t="shared" si="434"/>
        <v>0</v>
      </c>
      <c r="LP48" s="33">
        <v>20</v>
      </c>
      <c r="LQ48" s="181">
        <f t="shared" si="435"/>
        <v>-198.54</v>
      </c>
      <c r="LR48" s="182">
        <f t="shared" si="436"/>
        <v>1</v>
      </c>
      <c r="LS48" s="182">
        <f t="shared" si="437"/>
        <v>0</v>
      </c>
      <c r="LT48" s="182">
        <f t="shared" si="438"/>
        <v>0</v>
      </c>
      <c r="LU48" s="27">
        <f t="shared" si="439"/>
        <v>0</v>
      </c>
      <c r="LW48" s="33">
        <v>20</v>
      </c>
      <c r="LX48" s="181">
        <f t="shared" si="440"/>
        <v>-234.98</v>
      </c>
      <c r="LY48" s="182">
        <f t="shared" si="441"/>
        <v>1</v>
      </c>
      <c r="LZ48" s="182">
        <f t="shared" si="442"/>
        <v>0</v>
      </c>
      <c r="MA48" s="182">
        <f t="shared" si="443"/>
        <v>0</v>
      </c>
      <c r="MB48" s="27">
        <f t="shared" si="444"/>
        <v>0</v>
      </c>
      <c r="MD48" s="33">
        <v>20</v>
      </c>
      <c r="ME48" s="181">
        <f t="shared" si="445"/>
        <v>-271.41000000000003</v>
      </c>
      <c r="MF48" s="182">
        <f t="shared" si="446"/>
        <v>1</v>
      </c>
      <c r="MG48" s="182">
        <f t="shared" si="447"/>
        <v>0</v>
      </c>
      <c r="MH48" s="182">
        <f t="shared" si="448"/>
        <v>0</v>
      </c>
      <c r="MI48" s="27">
        <f t="shared" si="449"/>
        <v>0</v>
      </c>
      <c r="MK48" s="33">
        <v>20</v>
      </c>
      <c r="ML48" s="181">
        <f t="shared" si="450"/>
        <v>-125.68</v>
      </c>
      <c r="MM48" s="182">
        <f t="shared" si="451"/>
        <v>1</v>
      </c>
      <c r="MN48" s="182">
        <f t="shared" si="452"/>
        <v>0</v>
      </c>
      <c r="MO48" s="182">
        <f t="shared" si="453"/>
        <v>0</v>
      </c>
      <c r="MP48" s="27">
        <f t="shared" si="454"/>
        <v>0</v>
      </c>
      <c r="MR48" s="33">
        <v>20</v>
      </c>
      <c r="MS48" s="181">
        <f t="shared" si="455"/>
        <v>-89.23</v>
      </c>
      <c r="MT48" s="182">
        <f t="shared" si="456"/>
        <v>1</v>
      </c>
      <c r="MU48" s="182">
        <f t="shared" si="457"/>
        <v>0</v>
      </c>
      <c r="MV48" s="182">
        <f t="shared" si="458"/>
        <v>0</v>
      </c>
      <c r="MW48" s="27">
        <f t="shared" si="459"/>
        <v>0</v>
      </c>
      <c r="MY48" s="33">
        <v>20</v>
      </c>
      <c r="MZ48" s="181">
        <f t="shared" si="460"/>
        <v>-52.8</v>
      </c>
      <c r="NA48" s="182">
        <f t="shared" si="546"/>
        <v>1</v>
      </c>
      <c r="NB48" s="182">
        <f t="shared" si="547"/>
        <v>0</v>
      </c>
      <c r="NC48" s="182">
        <f t="shared" si="548"/>
        <v>0</v>
      </c>
      <c r="ND48" s="27">
        <f t="shared" si="549"/>
        <v>0</v>
      </c>
      <c r="NF48" s="33">
        <v>20</v>
      </c>
      <c r="NG48" s="181">
        <f t="shared" si="461"/>
        <v>-162.1</v>
      </c>
      <c r="NH48" s="182">
        <f t="shared" si="462"/>
        <v>1</v>
      </c>
      <c r="NI48" s="182">
        <f t="shared" si="463"/>
        <v>0</v>
      </c>
      <c r="NJ48" s="182">
        <f t="shared" si="464"/>
        <v>0</v>
      </c>
      <c r="NK48" s="27">
        <f t="shared" si="465"/>
        <v>0</v>
      </c>
      <c r="NM48" s="33">
        <v>20</v>
      </c>
      <c r="NN48" s="181">
        <f t="shared" si="466"/>
        <v>-198.54</v>
      </c>
      <c r="NO48" s="182">
        <f t="shared" si="467"/>
        <v>1</v>
      </c>
      <c r="NP48" s="182">
        <f t="shared" si="468"/>
        <v>0</v>
      </c>
      <c r="NQ48" s="182">
        <f t="shared" si="469"/>
        <v>0</v>
      </c>
      <c r="NR48" s="27">
        <f t="shared" si="470"/>
        <v>0</v>
      </c>
      <c r="NT48" s="33">
        <v>20</v>
      </c>
      <c r="NU48" s="181">
        <f t="shared" si="471"/>
        <v>-234.98</v>
      </c>
      <c r="NV48" s="182">
        <f t="shared" si="472"/>
        <v>1</v>
      </c>
      <c r="NW48" s="182">
        <f t="shared" si="473"/>
        <v>0</v>
      </c>
      <c r="NX48" s="182">
        <f t="shared" si="474"/>
        <v>0</v>
      </c>
      <c r="NY48" s="27">
        <f t="shared" si="475"/>
        <v>0</v>
      </c>
      <c r="OA48" s="33">
        <v>20</v>
      </c>
      <c r="OB48" s="181">
        <f t="shared" si="476"/>
        <v>-271.41000000000003</v>
      </c>
      <c r="OC48" s="182">
        <f t="shared" si="477"/>
        <v>1</v>
      </c>
      <c r="OD48" s="182">
        <f t="shared" si="478"/>
        <v>0</v>
      </c>
      <c r="OE48" s="182">
        <f t="shared" si="479"/>
        <v>0</v>
      </c>
      <c r="OF48" s="27">
        <f t="shared" si="480"/>
        <v>0</v>
      </c>
      <c r="OH48" s="33">
        <v>20</v>
      </c>
      <c r="OI48" s="181">
        <f t="shared" si="481"/>
        <v>198.54</v>
      </c>
      <c r="OJ48" s="182">
        <f t="shared" si="482"/>
        <v>1</v>
      </c>
      <c r="OK48" s="182">
        <f t="shared" si="483"/>
        <v>0</v>
      </c>
      <c r="OL48" s="182">
        <f t="shared" si="484"/>
        <v>0</v>
      </c>
      <c r="OM48" s="27">
        <f t="shared" si="485"/>
        <v>0</v>
      </c>
      <c r="OO48" s="33">
        <v>20</v>
      </c>
      <c r="OP48" s="181">
        <f t="shared" si="486"/>
        <v>234.98</v>
      </c>
      <c r="OQ48" s="182">
        <f t="shared" si="487"/>
        <v>1</v>
      </c>
      <c r="OR48" s="182">
        <f t="shared" si="488"/>
        <v>0</v>
      </c>
      <c r="OS48" s="182">
        <f t="shared" si="489"/>
        <v>0</v>
      </c>
      <c r="OT48" s="27">
        <f t="shared" si="490"/>
        <v>0</v>
      </c>
      <c r="OV48" s="33">
        <v>20</v>
      </c>
      <c r="OW48" s="181">
        <f t="shared" si="491"/>
        <v>271.41000000000003</v>
      </c>
      <c r="OX48" s="182">
        <f t="shared" si="492"/>
        <v>1</v>
      </c>
      <c r="OY48" s="182">
        <f t="shared" si="493"/>
        <v>0</v>
      </c>
      <c r="OZ48" s="182">
        <f t="shared" si="494"/>
        <v>0</v>
      </c>
      <c r="PA48" s="27">
        <f t="shared" si="495"/>
        <v>0</v>
      </c>
      <c r="PC48" s="33">
        <v>20</v>
      </c>
      <c r="PD48" s="181">
        <f t="shared" si="550"/>
        <v>162.1</v>
      </c>
      <c r="PE48" s="182">
        <f t="shared" si="496"/>
        <v>1</v>
      </c>
      <c r="PF48" s="182">
        <f t="shared" si="497"/>
        <v>0</v>
      </c>
      <c r="PG48" s="182">
        <f t="shared" si="498"/>
        <v>0</v>
      </c>
      <c r="PH48" s="27">
        <f t="shared" si="499"/>
        <v>0</v>
      </c>
      <c r="PJ48" s="33">
        <v>20</v>
      </c>
      <c r="PK48" s="181">
        <f t="shared" si="551"/>
        <v>125.68</v>
      </c>
      <c r="PL48" s="182">
        <f t="shared" si="500"/>
        <v>1</v>
      </c>
      <c r="PM48" s="182">
        <f t="shared" si="501"/>
        <v>0</v>
      </c>
      <c r="PN48" s="182">
        <f t="shared" si="502"/>
        <v>0</v>
      </c>
      <c r="PO48" s="27">
        <f t="shared" si="503"/>
        <v>0</v>
      </c>
      <c r="PQ48" s="33">
        <v>20</v>
      </c>
      <c r="PR48" s="181">
        <f t="shared" si="504"/>
        <v>89.23</v>
      </c>
      <c r="PS48" s="182">
        <f t="shared" si="505"/>
        <v>1</v>
      </c>
      <c r="PT48" s="182">
        <f t="shared" si="506"/>
        <v>0</v>
      </c>
      <c r="PU48" s="182">
        <f t="shared" si="507"/>
        <v>0</v>
      </c>
      <c r="PV48" s="27">
        <f t="shared" si="508"/>
        <v>0</v>
      </c>
      <c r="PX48" s="33">
        <v>20</v>
      </c>
      <c r="PY48" s="181">
        <f t="shared" si="509"/>
        <v>52.81</v>
      </c>
      <c r="PZ48" s="182">
        <f t="shared" si="510"/>
        <v>1</v>
      </c>
      <c r="QA48" s="182">
        <f t="shared" si="511"/>
        <v>0</v>
      </c>
      <c r="QB48" s="182">
        <f t="shared" si="512"/>
        <v>0</v>
      </c>
      <c r="QC48" s="27">
        <f t="shared" si="513"/>
        <v>0</v>
      </c>
      <c r="QE48" s="159">
        <v>3</v>
      </c>
      <c r="QF48" s="162">
        <v>1</v>
      </c>
      <c r="QG48" s="305" t="s">
        <v>19</v>
      </c>
      <c r="QH48" s="12">
        <v>-120</v>
      </c>
      <c r="QI48" s="161">
        <f>(($F$16-$Z$9)*($F$16-$AD$9))/(($V$9-$Z$9)*($V$9-$AD$9))</f>
        <v>0</v>
      </c>
      <c r="QJ48" s="161">
        <f>(($F$16-$V$9)*($F$16-$AD$9))/(($Z$9-$V$9)*($Z$9-$AD$9))</f>
        <v>0</v>
      </c>
      <c r="QK48" s="161">
        <f>(($F$16-$V$9)*($F$16-$Z$9))/(($AD$9-$V$9)*($AD$9-$Z$9))</f>
        <v>1</v>
      </c>
      <c r="QL48" s="92">
        <f>QI48*$X$9+QJ48*$AB$9+QK48*$AF$9</f>
        <v>480</v>
      </c>
      <c r="QM48" s="16">
        <f>$V$9</f>
        <v>353.96</v>
      </c>
      <c r="QN48" s="16">
        <f>$AF$9</f>
        <v>480</v>
      </c>
      <c r="QO48" s="167">
        <f t="shared" si="552"/>
        <v>0</v>
      </c>
      <c r="QP48" s="34"/>
      <c r="QQ48" s="159">
        <v>3</v>
      </c>
      <c r="QR48" s="162">
        <v>1</v>
      </c>
      <c r="QS48" s="305" t="s">
        <v>19</v>
      </c>
      <c r="QT48" s="12">
        <v>-120</v>
      </c>
      <c r="QU48" s="161">
        <f>(($F$16-$AT$9)*($F$16-$AX$9))/(($AP$9-$AT$9)*($AP$9-$AX$9))</f>
        <v>0</v>
      </c>
      <c r="QV48" s="161">
        <f>(($F$16-$AP$9)*($F$16-$AX$9))/(($AT$9-$AP$9)*($AT$9-$AX$9))</f>
        <v>0</v>
      </c>
      <c r="QW48" s="161">
        <f>(($F$16-$AP$9)*($F$16-$AT$9))/(($AX$9-$AP$9)*($AX$9-$AT$9))</f>
        <v>1</v>
      </c>
      <c r="QX48" s="92">
        <f>QU48*$AR$9+QV48*$AV$9+QW48*$AZ$9</f>
        <v>534.82000000000005</v>
      </c>
      <c r="QY48" s="16">
        <f>$AP$9</f>
        <v>91.09</v>
      </c>
      <c r="QZ48" s="16">
        <f>$AZ$9</f>
        <v>534.82000000000005</v>
      </c>
      <c r="RA48" s="167">
        <f t="shared" si="553"/>
        <v>0</v>
      </c>
    </row>
    <row r="49" spans="2:469" ht="15.75" customHeight="1">
      <c r="B49" s="158"/>
      <c r="C49" s="205"/>
      <c r="D49" s="205"/>
      <c r="E49" s="158"/>
      <c r="F49" s="206"/>
      <c r="G49" s="207"/>
      <c r="H49" s="208"/>
      <c r="I49" s="158"/>
      <c r="J49" s="158"/>
      <c r="K49" s="158"/>
      <c r="L49" s="158"/>
      <c r="M49" s="158"/>
      <c r="O49" s="159">
        <v>45</v>
      </c>
      <c r="P49" s="164" t="s">
        <v>173</v>
      </c>
      <c r="Q49" s="164" t="s">
        <v>327</v>
      </c>
      <c r="R49" s="12">
        <v>180</v>
      </c>
      <c r="S49" s="164" t="s">
        <v>299</v>
      </c>
      <c r="T49" s="192">
        <v>11000</v>
      </c>
      <c r="U49" s="8" t="s">
        <v>71</v>
      </c>
      <c r="V49" s="101">
        <f>Gooseneck!$M$84</f>
        <v>-170.1</v>
      </c>
      <c r="W49" s="111" t="s">
        <v>72</v>
      </c>
      <c r="X49" s="101">
        <v>0</v>
      </c>
      <c r="Y49" s="111" t="s">
        <v>72</v>
      </c>
      <c r="Z49" s="101">
        <f>Gooseneck!$M$101</f>
        <v>-85.05</v>
      </c>
      <c r="AA49" s="111" t="s">
        <v>72</v>
      </c>
      <c r="AB49" s="101">
        <f>Gooseneck!$O$101</f>
        <v>-1004.75</v>
      </c>
      <c r="AC49" s="111" t="s">
        <v>72</v>
      </c>
      <c r="AD49" s="101">
        <v>0</v>
      </c>
      <c r="AE49" s="111" t="s">
        <v>72</v>
      </c>
      <c r="AF49" s="101">
        <f>Gooseneck!$O$98</f>
        <v>-929.25</v>
      </c>
      <c r="AG49" s="165" t="s">
        <v>72</v>
      </c>
      <c r="AH49" s="166"/>
      <c r="AI49" s="159">
        <v>45</v>
      </c>
      <c r="AJ49" s="164" t="s">
        <v>173</v>
      </c>
      <c r="AK49" s="164" t="s">
        <v>327</v>
      </c>
      <c r="AL49" s="12">
        <v>180</v>
      </c>
      <c r="AM49" s="164" t="s">
        <v>299</v>
      </c>
      <c r="AN49" s="192">
        <v>5500</v>
      </c>
      <c r="AO49" s="8" t="s">
        <v>71</v>
      </c>
      <c r="AP49" s="101">
        <f>'Conector@5500 psi'!$M$84</f>
        <v>-52.8</v>
      </c>
      <c r="AQ49" s="111" t="s">
        <v>72</v>
      </c>
      <c r="AR49" s="101">
        <v>0</v>
      </c>
      <c r="AS49" s="111" t="s">
        <v>72</v>
      </c>
      <c r="AT49" s="101">
        <f>'Conector@5500 psi'!$M$101</f>
        <v>-26.4</v>
      </c>
      <c r="AU49" s="111" t="s">
        <v>72</v>
      </c>
      <c r="AV49" s="101">
        <f>'Conector@5500 psi'!$O$101</f>
        <v>-971.44</v>
      </c>
      <c r="AW49" s="111" t="s">
        <v>72</v>
      </c>
      <c r="AX49" s="101">
        <v>0</v>
      </c>
      <c r="AY49" s="111" t="s">
        <v>72</v>
      </c>
      <c r="AZ49" s="101">
        <f>'Conector@5500 psi'!$O$98</f>
        <v>-885.3</v>
      </c>
      <c r="BA49" s="165" t="s">
        <v>72</v>
      </c>
      <c r="BC49" s="183"/>
      <c r="QE49" s="159">
        <v>3</v>
      </c>
      <c r="QF49" s="162">
        <v>2</v>
      </c>
      <c r="QG49" s="305"/>
      <c r="QH49" s="12">
        <v>-120</v>
      </c>
      <c r="QI49" s="161">
        <f>(($F$16-$Z$16)*($F$16-$AD$16))/(($V$16-$Z$16)*($V$16-$AD$16))</f>
        <v>0</v>
      </c>
      <c r="QJ49" s="161">
        <f>(($F$16-$V$16)*($F$16-$AD$16))/(($Z$16-$V$16)*($Z$16-$AD$16))</f>
        <v>0</v>
      </c>
      <c r="QK49" s="161">
        <f>(($F$16-$V$16)*($F$16-$Z$16))/(($AD$16-$V$16)*($AD$16-$Z$16))</f>
        <v>1</v>
      </c>
      <c r="QL49" s="92">
        <f>QI49*$X$16+QJ49*$AB$16+QK49*$AF$16</f>
        <v>480</v>
      </c>
      <c r="QM49" s="16">
        <f>$V$16</f>
        <v>-443.33</v>
      </c>
      <c r="QN49" s="16">
        <f>$AF$16</f>
        <v>480</v>
      </c>
      <c r="QO49" s="167">
        <f t="shared" si="552"/>
        <v>0</v>
      </c>
      <c r="QP49" s="34"/>
      <c r="QQ49" s="159">
        <v>3</v>
      </c>
      <c r="QR49" s="162">
        <v>2</v>
      </c>
      <c r="QS49" s="305"/>
      <c r="QT49" s="12">
        <v>-120</v>
      </c>
      <c r="QU49" s="161">
        <f>(($F$16-$AT$16)*($F$16-$AX$16))/(($AP$16-$AT$16)*($AP$16-$AX$16))</f>
        <v>0</v>
      </c>
      <c r="QV49" s="161">
        <f>(($F$16-$AP$16)*($F$16-$AX$16))/(($AT$16-$AP$16)*($AT$16-$AX$16))</f>
        <v>0</v>
      </c>
      <c r="QW49" s="161">
        <f>(($F$16-$AP$16)*($F$16-$AT$16))/(($AX$16-$AP$16)*($AX$16-$AT$16))</f>
        <v>1</v>
      </c>
      <c r="QX49" s="92">
        <f>QU49*$AR$16+QV49*$AV$16+QW49*$AZ$16</f>
        <v>534.82000000000005</v>
      </c>
      <c r="QY49" s="16">
        <f>$AP$16</f>
        <v>-163.95</v>
      </c>
      <c r="QZ49" s="16">
        <f>$AZ$16</f>
        <v>534.82000000000005</v>
      </c>
      <c r="RA49" s="167">
        <f t="shared" si="553"/>
        <v>0</v>
      </c>
    </row>
    <row r="50" spans="2:469" ht="15" customHeight="1">
      <c r="B50" s="158"/>
      <c r="C50" s="205"/>
      <c r="D50" s="205"/>
      <c r="E50" s="158"/>
      <c r="F50" s="206"/>
      <c r="G50" s="207"/>
      <c r="H50" s="208"/>
      <c r="I50" s="158"/>
      <c r="J50" s="158"/>
      <c r="K50" s="158"/>
      <c r="L50" s="158"/>
      <c r="M50" s="158"/>
      <c r="O50" s="159">
        <v>46</v>
      </c>
      <c r="P50" s="164" t="s">
        <v>189</v>
      </c>
      <c r="Q50" s="164" t="s">
        <v>327</v>
      </c>
      <c r="R50" s="12">
        <v>-60</v>
      </c>
      <c r="S50" s="164" t="s">
        <v>299</v>
      </c>
      <c r="T50" s="192">
        <v>11000</v>
      </c>
      <c r="U50" s="8" t="s">
        <v>71</v>
      </c>
      <c r="V50" s="101">
        <f>Gooseneck!$M$94</f>
        <v>-500.81</v>
      </c>
      <c r="W50" s="111" t="s">
        <v>72</v>
      </c>
      <c r="X50" s="101">
        <v>0</v>
      </c>
      <c r="Y50" s="111" t="s">
        <v>72</v>
      </c>
      <c r="Z50" s="101">
        <f>Gooseneck!$M$109</f>
        <v>-250.405</v>
      </c>
      <c r="AA50" s="111" t="s">
        <v>72</v>
      </c>
      <c r="AB50" s="101">
        <f>Gooseneck!$O$109</f>
        <v>-832.12</v>
      </c>
      <c r="AC50" s="111" t="s">
        <v>72</v>
      </c>
      <c r="AD50" s="101">
        <v>0</v>
      </c>
      <c r="AE50" s="111" t="s">
        <v>72</v>
      </c>
      <c r="AF50" s="101">
        <f>Gooseneck!$O$108</f>
        <v>-615.66999999999996</v>
      </c>
      <c r="AG50" s="165" t="s">
        <v>72</v>
      </c>
      <c r="AH50" s="166"/>
      <c r="AI50" s="159">
        <v>46</v>
      </c>
      <c r="AJ50" s="164" t="s">
        <v>189</v>
      </c>
      <c r="AK50" s="164" t="s">
        <v>327</v>
      </c>
      <c r="AL50" s="12">
        <v>-60</v>
      </c>
      <c r="AM50" s="164" t="s">
        <v>299</v>
      </c>
      <c r="AN50" s="192">
        <v>5500</v>
      </c>
      <c r="AO50" s="8" t="s">
        <v>71</v>
      </c>
      <c r="AP50" s="101">
        <f>'Conector@5500 psi'!$M$94</f>
        <v>-162.1</v>
      </c>
      <c r="AQ50" s="111" t="s">
        <v>72</v>
      </c>
      <c r="AR50" s="101">
        <v>0</v>
      </c>
      <c r="AS50" s="111" t="s">
        <v>72</v>
      </c>
      <c r="AT50" s="101">
        <f>'Conector@5500 psi'!$M$109</f>
        <v>-81.05</v>
      </c>
      <c r="AU50" s="111" t="s">
        <v>72</v>
      </c>
      <c r="AV50" s="101">
        <f>'Conector@5500 psi'!$O$109</f>
        <v>-793.16</v>
      </c>
      <c r="AW50" s="111" t="s">
        <v>72</v>
      </c>
      <c r="AX50" s="101">
        <v>0</v>
      </c>
      <c r="AY50" s="111" t="s">
        <v>72</v>
      </c>
      <c r="AZ50" s="101">
        <f>'Conector@5500 psi'!$O$108</f>
        <v>-528.79999999999995</v>
      </c>
      <c r="BA50" s="165" t="s">
        <v>72</v>
      </c>
      <c r="BC50" s="183"/>
      <c r="QE50" s="159">
        <v>3</v>
      </c>
      <c r="QF50" s="162">
        <v>3</v>
      </c>
      <c r="QG50" s="305"/>
      <c r="QH50" s="12">
        <v>-120</v>
      </c>
      <c r="QI50" s="161">
        <f>(($F$16-$Z$23)*($F$16-$AD$23))/(($V$23-$Z$23)*($V$23-$AD$23))</f>
        <v>0</v>
      </c>
      <c r="QJ50" s="161">
        <f>(($F$16-$V$23)*($F$16-$AD$23))/(($Z$23-$V$23)*($Z$23-$AD$23))</f>
        <v>0</v>
      </c>
      <c r="QK50" s="161">
        <f>(($F$16-$V$23)*($F$16-$Z$23))/(($AD$23-$V$23)*($AD$23-$Z$23))</f>
        <v>1</v>
      </c>
      <c r="QL50" s="92">
        <f>QI50*$X$23+QJ50*$AB$23+QK50*$AF$23</f>
        <v>-391.42</v>
      </c>
      <c r="QM50" s="16">
        <f>$V$23</f>
        <v>-443.33</v>
      </c>
      <c r="QN50" s="16">
        <f>$AF$23</f>
        <v>-391.42</v>
      </c>
      <c r="QO50" s="167">
        <f t="shared" si="552"/>
        <v>0</v>
      </c>
      <c r="QP50" s="34"/>
      <c r="QQ50" s="159">
        <v>3</v>
      </c>
      <c r="QR50" s="162">
        <v>3</v>
      </c>
      <c r="QS50" s="305"/>
      <c r="QT50" s="12">
        <v>-120</v>
      </c>
      <c r="QU50" s="161">
        <f>(($F$16-$AT$23)*($F$16-$AX$23))/(($AP$23-$AT$23)*($AP$23-$AX$23))</f>
        <v>0</v>
      </c>
      <c r="QV50" s="161">
        <f>(($F$16-$AP$23)*($F$16-$AX$23))/(($AT$23-$AP$23)*($AT$23-$AX$23))</f>
        <v>0</v>
      </c>
      <c r="QW50" s="161">
        <f>(($F$16-$AP$23)*($F$16-$AT$23))/(($AX$23-$AP$23)*($AX$23-$AT$23))</f>
        <v>1</v>
      </c>
      <c r="QX50" s="92">
        <f>QU50*$AR$23+QV50*$AV$23+QW50*$AZ$23</f>
        <v>-297.12</v>
      </c>
      <c r="QY50" s="16">
        <f>$AP$23</f>
        <v>-163.95</v>
      </c>
      <c r="QZ50" s="16">
        <f>$AZ$23</f>
        <v>-297.12</v>
      </c>
      <c r="RA50" s="167">
        <f t="shared" si="553"/>
        <v>0</v>
      </c>
    </row>
    <row r="51" spans="2:469" ht="15" customHeight="1">
      <c r="B51" s="158"/>
      <c r="C51" s="205"/>
      <c r="D51" s="205"/>
      <c r="E51" s="158"/>
      <c r="F51" s="206"/>
      <c r="G51" s="207"/>
      <c r="H51" s="208"/>
      <c r="I51" s="158"/>
      <c r="J51" s="158"/>
      <c r="K51" s="158"/>
      <c r="L51" s="158"/>
      <c r="M51" s="158"/>
      <c r="O51" s="159">
        <v>47</v>
      </c>
      <c r="P51" s="164" t="s">
        <v>181</v>
      </c>
      <c r="Q51" s="164" t="s">
        <v>327</v>
      </c>
      <c r="R51" s="12">
        <v>-120</v>
      </c>
      <c r="S51" s="164" t="s">
        <v>299</v>
      </c>
      <c r="T51" s="192">
        <v>11000</v>
      </c>
      <c r="U51" s="8" t="s">
        <v>71</v>
      </c>
      <c r="V51" s="101">
        <f>Gooseneck!$M$88</f>
        <v>-612.61</v>
      </c>
      <c r="W51" s="111" t="s">
        <v>72</v>
      </c>
      <c r="X51" s="101">
        <v>0</v>
      </c>
      <c r="Y51" s="111" t="s">
        <v>72</v>
      </c>
      <c r="Z51" s="101">
        <f>Gooseneck!$M$105</f>
        <v>-306.30500000000001</v>
      </c>
      <c r="AA51" s="111" t="s">
        <v>72</v>
      </c>
      <c r="AB51" s="101">
        <f>Gooseneck!$O$105</f>
        <v>-753.28</v>
      </c>
      <c r="AC51" s="111" t="s">
        <v>72</v>
      </c>
      <c r="AD51" s="101">
        <v>0</v>
      </c>
      <c r="AE51" s="111" t="s">
        <v>72</v>
      </c>
      <c r="AF51" s="101">
        <f>Gooseneck!$O$102</f>
        <v>-514.41</v>
      </c>
      <c r="AG51" s="165" t="s">
        <v>72</v>
      </c>
      <c r="AH51" s="166"/>
      <c r="AI51" s="159">
        <v>47</v>
      </c>
      <c r="AJ51" s="164" t="s">
        <v>181</v>
      </c>
      <c r="AK51" s="164" t="s">
        <v>327</v>
      </c>
      <c r="AL51" s="12">
        <v>-120</v>
      </c>
      <c r="AM51" s="164" t="s">
        <v>299</v>
      </c>
      <c r="AN51" s="192">
        <v>5500</v>
      </c>
      <c r="AO51" s="8" t="s">
        <v>71</v>
      </c>
      <c r="AP51" s="101">
        <f>'Conector@5500 psi'!$M$88</f>
        <v>-198.54</v>
      </c>
      <c r="AQ51" s="111" t="s">
        <v>72</v>
      </c>
      <c r="AR51" s="101">
        <v>0</v>
      </c>
      <c r="AS51" s="111" t="s">
        <v>72</v>
      </c>
      <c r="AT51" s="101">
        <f>'Conector@5500 psi'!$M$105</f>
        <v>-99.27</v>
      </c>
      <c r="AU51" s="111" t="s">
        <v>72</v>
      </c>
      <c r="AV51" s="101">
        <f>'Conector@5500 psi'!$O$105</f>
        <v>-733.74</v>
      </c>
      <c r="AW51" s="111" t="s">
        <v>72</v>
      </c>
      <c r="AX51" s="101">
        <v>0</v>
      </c>
      <c r="AY51" s="111" t="s">
        <v>72</v>
      </c>
      <c r="AZ51" s="101">
        <f>'Conector@5500 psi'!$O$102</f>
        <v>-409.92</v>
      </c>
      <c r="BA51" s="165" t="s">
        <v>72</v>
      </c>
      <c r="BC51" s="183"/>
      <c r="QE51" s="159">
        <v>3</v>
      </c>
      <c r="QF51" s="162">
        <v>4</v>
      </c>
      <c r="QG51" s="305"/>
      <c r="QH51" s="12">
        <v>-120</v>
      </c>
      <c r="QI51" s="161">
        <f>(($F$16-$Z$30)*($F$16-$AD$30))/(($V$30-$Z$30)*($V$30-$AD$30))</f>
        <v>0</v>
      </c>
      <c r="QJ51" s="161">
        <f>(($F$16-$V$30)*($F$16-$AD$30))/(($Z$30-$V$30)*($Z$30-$AD$30))</f>
        <v>0</v>
      </c>
      <c r="QK51" s="161">
        <f>(($F$16-$V$30)*($F$16-$Z$30))/(($AD$30-$V$30)*($AD$30-$Z$30))</f>
        <v>1</v>
      </c>
      <c r="QL51" s="92">
        <f>QI51*$X$30+QJ51*$AB$30+QK51*$AF$30</f>
        <v>-391.42</v>
      </c>
      <c r="QM51" s="16">
        <f>$V$30</f>
        <v>353.96</v>
      </c>
      <c r="QN51" s="16">
        <f>$AF$30</f>
        <v>-391.42</v>
      </c>
      <c r="QO51" s="167">
        <f t="shared" si="552"/>
        <v>0</v>
      </c>
      <c r="QP51" s="34"/>
      <c r="QQ51" s="159">
        <v>3</v>
      </c>
      <c r="QR51" s="162">
        <v>4</v>
      </c>
      <c r="QS51" s="305"/>
      <c r="QT51" s="12">
        <v>-120</v>
      </c>
      <c r="QU51" s="161">
        <f>(($F$16-$AT$30)*($F$16-$AX$30))/(($AP$30-$AT$30)*($AP$30-$AX$30))</f>
        <v>0</v>
      </c>
      <c r="QV51" s="161">
        <f>(($F$16-$AP$30)*($F$16-$AX$30))/(($AT$30-$AP$30)*($AT$30-$AX$30))</f>
        <v>0</v>
      </c>
      <c r="QW51" s="161">
        <f>(($F$16-$AP$30)*($F$16-$AT$30))/(($AX$30-$AP$30)*($AX$30-$AT$30))</f>
        <v>1</v>
      </c>
      <c r="QX51" s="92">
        <f>QU51*$AR$30+QV51*$AV$30+QW51*$AZ$30</f>
        <v>-297.12</v>
      </c>
      <c r="QY51" s="16">
        <f>$AP$30</f>
        <v>91.09</v>
      </c>
      <c r="QZ51" s="16">
        <f>$AZ$30</f>
        <v>-297.12</v>
      </c>
      <c r="RA51" s="167">
        <f t="shared" si="553"/>
        <v>0</v>
      </c>
    </row>
    <row r="52" spans="2:469" ht="15" customHeight="1">
      <c r="B52" s="158"/>
      <c r="C52" s="205"/>
      <c r="D52" s="205"/>
      <c r="E52" s="158"/>
      <c r="F52" s="206"/>
      <c r="G52" s="207"/>
      <c r="H52" s="208"/>
      <c r="I52" s="158"/>
      <c r="J52" s="158"/>
      <c r="K52" s="158"/>
      <c r="L52" s="158"/>
      <c r="M52" s="158"/>
      <c r="O52" s="159">
        <v>48</v>
      </c>
      <c r="P52" s="164" t="s">
        <v>183</v>
      </c>
      <c r="Q52" s="164" t="s">
        <v>327</v>
      </c>
      <c r="R52" s="12">
        <v>-180</v>
      </c>
      <c r="S52" s="164" t="s">
        <v>299</v>
      </c>
      <c r="T52" s="192">
        <v>11000</v>
      </c>
      <c r="U52" s="8" t="s">
        <v>71</v>
      </c>
      <c r="V52" s="101">
        <f>Gooseneck!$M$89</f>
        <v>-662.58</v>
      </c>
      <c r="W52" s="111" t="s">
        <v>72</v>
      </c>
      <c r="X52" s="101">
        <v>0</v>
      </c>
      <c r="Y52" s="111" t="s">
        <v>72</v>
      </c>
      <c r="Z52" s="101">
        <f>Gooseneck!$M$106</f>
        <v>-331.29</v>
      </c>
      <c r="AA52" s="111" t="s">
        <v>72</v>
      </c>
      <c r="AB52" s="101">
        <f>Gooseneck!$O$106</f>
        <v>-671.34</v>
      </c>
      <c r="AC52" s="111" t="s">
        <v>72</v>
      </c>
      <c r="AD52" s="101">
        <v>0</v>
      </c>
      <c r="AE52" s="111" t="s">
        <v>72</v>
      </c>
      <c r="AF52" s="101">
        <f>Gooseneck!$O$103</f>
        <v>-407.33</v>
      </c>
      <c r="AG52" s="165" t="s">
        <v>72</v>
      </c>
      <c r="AH52" s="166"/>
      <c r="AI52" s="159">
        <v>48</v>
      </c>
      <c r="AJ52" s="164" t="s">
        <v>183</v>
      </c>
      <c r="AK52" s="164" t="s">
        <v>327</v>
      </c>
      <c r="AL52" s="12">
        <v>-180</v>
      </c>
      <c r="AM52" s="164" t="s">
        <v>299</v>
      </c>
      <c r="AN52" s="192">
        <v>5500</v>
      </c>
      <c r="AO52" s="8" t="s">
        <v>71</v>
      </c>
      <c r="AP52" s="101">
        <f>'Conector@5500 psi'!$M$89</f>
        <v>-234.98</v>
      </c>
      <c r="AQ52" s="111" t="s">
        <v>72</v>
      </c>
      <c r="AR52" s="101">
        <v>0</v>
      </c>
      <c r="AS52" s="111" t="s">
        <v>72</v>
      </c>
      <c r="AT52" s="101">
        <f>'Conector@5500 psi'!$M$106</f>
        <v>-117.49</v>
      </c>
      <c r="AU52" s="111" t="s">
        <v>72</v>
      </c>
      <c r="AV52" s="101">
        <f>'Conector@5500 psi'!$O$106</f>
        <v>-674.35</v>
      </c>
      <c r="AW52" s="111" t="s">
        <v>72</v>
      </c>
      <c r="AX52" s="101">
        <v>0</v>
      </c>
      <c r="AY52" s="111" t="s">
        <v>72</v>
      </c>
      <c r="AZ52" s="101">
        <f>'Conector@5500 psi'!$O$103</f>
        <v>-291.08</v>
      </c>
      <c r="BA52" s="165" t="s">
        <v>72</v>
      </c>
      <c r="BC52" s="183"/>
      <c r="QE52" s="159">
        <v>3</v>
      </c>
      <c r="QF52" s="162">
        <v>1</v>
      </c>
      <c r="QG52" s="306" t="s">
        <v>20</v>
      </c>
      <c r="QH52" s="12">
        <v>-180</v>
      </c>
      <c r="QI52" s="161">
        <f>(($F$16-$Z$10)*($F$16-$AD$10))/(($V$10-$Z$10)*($V$10-$AD$10))</f>
        <v>0</v>
      </c>
      <c r="QJ52" s="161">
        <f>(($F$16-$V$10)*($F$16-$AD$10))/(($Z$10-$V$10)*($Z$10-$AD$10))</f>
        <v>0</v>
      </c>
      <c r="QK52" s="161">
        <f>(($F$16-$V$10)*($F$16-$Z$10))/(($AD$10-$V$10)*($AD$10-$Z$10))</f>
        <v>1</v>
      </c>
      <c r="QL52" s="92">
        <f>QI52*$X$10+QJ52*$AB$10+QK52*$AF$10</f>
        <v>556.07000000000005</v>
      </c>
      <c r="QM52" s="16">
        <f>$V$10</f>
        <v>301.67</v>
      </c>
      <c r="QN52" s="16">
        <f>$AF$10</f>
        <v>556.07000000000005</v>
      </c>
      <c r="QO52" s="167">
        <f t="shared" si="552"/>
        <v>0</v>
      </c>
      <c r="QP52" s="34"/>
      <c r="QQ52" s="159">
        <v>3</v>
      </c>
      <c r="QR52" s="162">
        <v>1</v>
      </c>
      <c r="QS52" s="306" t="s">
        <v>20</v>
      </c>
      <c r="QT52" s="12">
        <v>-180</v>
      </c>
      <c r="QU52" s="161">
        <f>(($F$16-$AT$10)*($F$16-$AX$10))/(($AP$10-$AT$10)*($AP$10-$AX$10))</f>
        <v>0</v>
      </c>
      <c r="QV52" s="161">
        <f>(($F$16-$AP$10)*($F$16-$AX$10))/(($AT$10-$AP$10)*($AT$10-$AX$10))</f>
        <v>0</v>
      </c>
      <c r="QW52" s="161">
        <f>(($F$16-$AP$10)*($F$16-$AT$10))/(($AX$10-$AP$10)*($AX$10-$AT$10))</f>
        <v>1</v>
      </c>
      <c r="QX52" s="92">
        <f>QU52*$AR$10+QV52*$AV$10+QW52*$AZ$10</f>
        <v>653.67999999999995</v>
      </c>
      <c r="QY52" s="16">
        <f>$AP$10</f>
        <v>54.65</v>
      </c>
      <c r="QZ52" s="16">
        <f>$AZ$10</f>
        <v>653.67999999999995</v>
      </c>
      <c r="RA52" s="167">
        <f t="shared" si="553"/>
        <v>0</v>
      </c>
    </row>
    <row r="53" spans="2:469" ht="15" customHeight="1">
      <c r="B53" s="158"/>
      <c r="C53" s="205"/>
      <c r="D53" s="205"/>
      <c r="E53" s="158"/>
      <c r="F53" s="206"/>
      <c r="G53" s="207"/>
      <c r="H53" s="208"/>
      <c r="I53" s="158"/>
      <c r="J53" s="158"/>
      <c r="K53" s="158"/>
      <c r="L53" s="158"/>
      <c r="M53" s="158"/>
      <c r="O53" s="159">
        <v>49</v>
      </c>
      <c r="P53" s="164" t="s">
        <v>185</v>
      </c>
      <c r="Q53" s="164" t="s">
        <v>327</v>
      </c>
      <c r="R53" s="12">
        <v>0</v>
      </c>
      <c r="S53" s="164" t="s">
        <v>299</v>
      </c>
      <c r="T53" s="192">
        <v>11000</v>
      </c>
      <c r="U53" s="8" t="s">
        <v>71</v>
      </c>
      <c r="V53" s="101">
        <f>Gooseneck!$M$90</f>
        <v>-712.06</v>
      </c>
      <c r="W53" s="111" t="s">
        <v>72</v>
      </c>
      <c r="X53" s="101">
        <v>0</v>
      </c>
      <c r="Y53" s="111" t="s">
        <v>72</v>
      </c>
      <c r="Z53" s="101">
        <f>Gooseneck!$M$107</f>
        <v>-356.03</v>
      </c>
      <c r="AA53" s="111" t="s">
        <v>72</v>
      </c>
      <c r="AB53" s="101">
        <f>Gooseneck!$O$107</f>
        <v>-589</v>
      </c>
      <c r="AC53" s="111" t="s">
        <v>72</v>
      </c>
      <c r="AD53" s="101">
        <v>0</v>
      </c>
      <c r="AE53" s="111" t="s">
        <v>72</v>
      </c>
      <c r="AF53" s="101">
        <f>Gooseneck!$O$104</f>
        <v>-301.45999999999998</v>
      </c>
      <c r="AG53" s="165" t="s">
        <v>72</v>
      </c>
      <c r="AH53" s="166"/>
      <c r="AI53" s="159">
        <v>49</v>
      </c>
      <c r="AJ53" s="164" t="s">
        <v>185</v>
      </c>
      <c r="AK53" s="164" t="s">
        <v>327</v>
      </c>
      <c r="AL53" s="12">
        <v>0</v>
      </c>
      <c r="AM53" s="164" t="s">
        <v>299</v>
      </c>
      <c r="AN53" s="192">
        <v>5500</v>
      </c>
      <c r="AO53" s="8" t="s">
        <v>71</v>
      </c>
      <c r="AP53" s="101">
        <f>'Conector@5500 psi'!$M$90</f>
        <v>-271.41000000000003</v>
      </c>
      <c r="AQ53" s="111" t="s">
        <v>72</v>
      </c>
      <c r="AR53" s="101">
        <v>0</v>
      </c>
      <c r="AS53" s="111" t="s">
        <v>72</v>
      </c>
      <c r="AT53" s="101">
        <f>'Conector@5500 psi'!$M$107</f>
        <v>-135.70500000000001</v>
      </c>
      <c r="AU53" s="111" t="s">
        <v>72</v>
      </c>
      <c r="AV53" s="101">
        <f>'Conector@5500 psi'!$O$107</f>
        <v>-614.91999999999996</v>
      </c>
      <c r="AW53" s="111" t="s">
        <v>72</v>
      </c>
      <c r="AX53" s="101">
        <v>0</v>
      </c>
      <c r="AY53" s="111" t="s">
        <v>72</v>
      </c>
      <c r="AZ53" s="101">
        <f>'Conector@5500 psi'!$O$104</f>
        <v>-172.24</v>
      </c>
      <c r="BA53" s="165" t="s">
        <v>72</v>
      </c>
      <c r="BC53" s="183"/>
      <c r="QE53" s="159">
        <v>3</v>
      </c>
      <c r="QF53" s="162">
        <v>2</v>
      </c>
      <c r="QG53" s="306"/>
      <c r="QH53" s="12">
        <v>-180</v>
      </c>
      <c r="QI53" s="161">
        <f>(($F$16-$Z$17)*($F$16-$AD$17))/(($V$17-$Z$17)*($V$17-$AD$17))</f>
        <v>0</v>
      </c>
      <c r="QJ53" s="161">
        <f>(($F$16-$V$17)*($F$16-$AD$17))/(($Z$17-$V$17)*($Z$17-$AD$17))</f>
        <v>0</v>
      </c>
      <c r="QK53" s="161">
        <f>(($F$16-$V$17)*($F$16-$Z$17))/(($AD$17-$V$17)*($AD$17-$Z$17))</f>
        <v>1</v>
      </c>
      <c r="QL53" s="92">
        <f>QI53*$X$17+QJ53*$AB$17+QK53*$AF$17</f>
        <v>556.07000000000005</v>
      </c>
      <c r="QM53" s="16">
        <f>$V$17</f>
        <v>-495.6</v>
      </c>
      <c r="QN53" s="16">
        <f>$AF$17</f>
        <v>556.07000000000005</v>
      </c>
      <c r="QO53" s="167">
        <f t="shared" si="552"/>
        <v>0</v>
      </c>
      <c r="QP53" s="34"/>
      <c r="QQ53" s="159">
        <v>3</v>
      </c>
      <c r="QR53" s="162">
        <v>2</v>
      </c>
      <c r="QS53" s="306"/>
      <c r="QT53" s="12">
        <v>-180</v>
      </c>
      <c r="QU53" s="161">
        <f>(($F$16-$AT$17)*($F$16-$AX$17))/(($AP$17-$AT$17)*($AP$17-$AX$17))</f>
        <v>0</v>
      </c>
      <c r="QV53" s="161">
        <f>(($F$16-$AP$17)*($F$16-$AX$17))/(($AT$17-$AP$17)*($AT$17-$AX$17))</f>
        <v>0</v>
      </c>
      <c r="QW53" s="161">
        <f>(($F$16-$AP$17)*($F$16-$AT$17))/(($AX$17-$AP$17)*($AX$17-$AT$17))</f>
        <v>1</v>
      </c>
      <c r="QX53" s="92">
        <f>QU53*$AR$17+QV53*$AV$17+QW53*$AZ$17</f>
        <v>653.67999999999995</v>
      </c>
      <c r="QY53" s="16">
        <f>$AP$17</f>
        <v>-200.39</v>
      </c>
      <c r="QZ53" s="16">
        <f>$AZ$17</f>
        <v>653.67999999999995</v>
      </c>
      <c r="RA53" s="167">
        <f t="shared" si="553"/>
        <v>0</v>
      </c>
    </row>
    <row r="54" spans="2:469" ht="15" customHeight="1">
      <c r="B54" s="158"/>
      <c r="C54" s="205"/>
      <c r="D54" s="205"/>
      <c r="E54" s="158"/>
      <c r="F54" s="206"/>
      <c r="G54" s="207"/>
      <c r="H54" s="208"/>
      <c r="I54" s="158"/>
      <c r="J54" s="158"/>
      <c r="K54" s="158"/>
      <c r="L54" s="158"/>
      <c r="M54" s="158"/>
      <c r="O54" s="159">
        <v>50</v>
      </c>
      <c r="P54" s="164" t="s">
        <v>191</v>
      </c>
      <c r="Q54" s="164" t="s">
        <v>329</v>
      </c>
      <c r="R54" s="12">
        <v>60</v>
      </c>
      <c r="S54" s="164" t="s">
        <v>299</v>
      </c>
      <c r="T54" s="192">
        <v>11000</v>
      </c>
      <c r="U54" s="8" t="s">
        <v>71</v>
      </c>
      <c r="V54" s="101">
        <f>Gooseneck!$M$61</f>
        <v>617.76</v>
      </c>
      <c r="W54" s="111" t="s">
        <v>72</v>
      </c>
      <c r="X54" s="101">
        <v>0</v>
      </c>
      <c r="Y54" s="111" t="s">
        <v>72</v>
      </c>
      <c r="Z54" s="101">
        <f>Gooseneck!$M$110</f>
        <v>308.88</v>
      </c>
      <c r="AA54" s="111" t="s">
        <v>72</v>
      </c>
      <c r="AB54" s="101">
        <f>Gooseneck!$O$110</f>
        <v>-458.97</v>
      </c>
      <c r="AC54" s="111" t="s">
        <v>72</v>
      </c>
      <c r="AD54" s="101">
        <v>0</v>
      </c>
      <c r="AE54" s="111" t="s">
        <v>72</v>
      </c>
      <c r="AF54" s="101">
        <f>Gooseneck!$O$96</f>
        <v>-723.49</v>
      </c>
      <c r="AG54" s="165" t="s">
        <v>72</v>
      </c>
      <c r="AH54" s="166"/>
      <c r="AI54" s="159">
        <v>50</v>
      </c>
      <c r="AJ54" s="164" t="s">
        <v>191</v>
      </c>
      <c r="AK54" s="164" t="s">
        <v>329</v>
      </c>
      <c r="AL54" s="12">
        <v>60</v>
      </c>
      <c r="AM54" s="164" t="s">
        <v>299</v>
      </c>
      <c r="AN54" s="192">
        <v>5500</v>
      </c>
      <c r="AO54" s="8" t="s">
        <v>71</v>
      </c>
      <c r="AP54" s="101">
        <f>'Conector@5500 psi'!$M$61</f>
        <v>198.54</v>
      </c>
      <c r="AQ54" s="111" t="s">
        <v>72</v>
      </c>
      <c r="AR54" s="101">
        <v>0</v>
      </c>
      <c r="AS54" s="111" t="s">
        <v>72</v>
      </c>
      <c r="AT54" s="101">
        <f>'Conector@5500 psi'!$M$110</f>
        <v>99.27</v>
      </c>
      <c r="AU54" s="111" t="s">
        <v>72</v>
      </c>
      <c r="AV54" s="101">
        <f>'Conector@5500 psi'!$O$110</f>
        <v>-323.81</v>
      </c>
      <c r="AW54" s="111" t="s">
        <v>72</v>
      </c>
      <c r="AX54" s="101">
        <v>0</v>
      </c>
      <c r="AY54" s="111" t="s">
        <v>72</v>
      </c>
      <c r="AZ54" s="101">
        <f>'Conector@5500 psi'!$O$96</f>
        <v>-647.65</v>
      </c>
      <c r="BA54" s="165" t="s">
        <v>72</v>
      </c>
      <c r="BB54" s="183"/>
      <c r="BC54" s="183"/>
      <c r="QE54" s="159">
        <v>3</v>
      </c>
      <c r="QF54" s="162">
        <v>3</v>
      </c>
      <c r="QG54" s="306"/>
      <c r="QH54" s="12">
        <v>-180</v>
      </c>
      <c r="QI54" s="161">
        <f>(($F$16-$Z$24)*($F$16-$AD$24))/(($V$24-$Z$24)*($V$24-$AD$24))</f>
        <v>0</v>
      </c>
      <c r="QJ54" s="161">
        <f>(($F$16-$V$24)*($F$16-$AD$24))/(($Z$24-$V$24)*($Z$24-$AD$24))</f>
        <v>0</v>
      </c>
      <c r="QK54" s="161">
        <f>(($F$16-$V$24)*($F$16-$Z$24))/(($AD$24-$V$24)*($AD$24-$Z$24))</f>
        <v>1</v>
      </c>
      <c r="QL54" s="92">
        <f>QI54*$X$24+QJ54*$AB$24+QK54*$AF$24</f>
        <v>-289.33</v>
      </c>
      <c r="QM54" s="16">
        <f>$V$24</f>
        <v>-495.6</v>
      </c>
      <c r="QN54" s="16">
        <f>$AF$24</f>
        <v>-289.33</v>
      </c>
      <c r="QO54" s="167">
        <f t="shared" si="552"/>
        <v>0</v>
      </c>
      <c r="QP54" s="34"/>
      <c r="QQ54" s="159">
        <v>3</v>
      </c>
      <c r="QR54" s="162">
        <v>3</v>
      </c>
      <c r="QS54" s="306"/>
      <c r="QT54" s="12">
        <v>-180</v>
      </c>
      <c r="QU54" s="161">
        <f>(($F$16-$AT$24)*($F$16-$AX$24))/(($AP$24-$AT$24)*($AP$24-$AX$24))</f>
        <v>0</v>
      </c>
      <c r="QV54" s="161">
        <f>(($F$16-$AP$24)*($F$16-$AX$24))/(($AT$24-$AP$24)*($AT$24-$AX$24))</f>
        <v>0</v>
      </c>
      <c r="QW54" s="161">
        <f>(($F$16-$AP$24)*($F$16-$AT$24))/(($AX$24-$AP$24)*($AX$24-$AT$24))</f>
        <v>1</v>
      </c>
      <c r="QX54" s="92">
        <f>QU54*$AR$24+QV54*$AV$24+QW54*$AZ$24</f>
        <v>-178.26</v>
      </c>
      <c r="QY54" s="16">
        <f>$AP$24</f>
        <v>-200.39</v>
      </c>
      <c r="QZ54" s="16">
        <f>$AZ$24</f>
        <v>-178.26</v>
      </c>
      <c r="RA54" s="167">
        <f t="shared" si="553"/>
        <v>0</v>
      </c>
    </row>
    <row r="55" spans="2:469" ht="15" customHeight="1">
      <c r="E55" s="99"/>
      <c r="F55" s="99"/>
      <c r="G55" s="99"/>
      <c r="H55" s="99"/>
      <c r="I55" s="99"/>
      <c r="J55" s="99"/>
      <c r="K55" s="99"/>
      <c r="L55" s="99"/>
      <c r="O55" s="159">
        <v>51</v>
      </c>
      <c r="P55" s="164" t="s">
        <v>194</v>
      </c>
      <c r="Q55" s="164" t="s">
        <v>329</v>
      </c>
      <c r="R55" s="12">
        <v>120</v>
      </c>
      <c r="S55" s="164" t="s">
        <v>299</v>
      </c>
      <c r="T55" s="192">
        <v>11000</v>
      </c>
      <c r="U55" s="8" t="s">
        <v>71</v>
      </c>
      <c r="V55" s="101">
        <f>Gooseneck!$M$62</f>
        <v>666.54</v>
      </c>
      <c r="W55" s="111" t="s">
        <v>72</v>
      </c>
      <c r="X55" s="101">
        <v>0</v>
      </c>
      <c r="Y55" s="111" t="s">
        <v>72</v>
      </c>
      <c r="Z55" s="101">
        <f>Gooseneck!$M$111</f>
        <v>333.27</v>
      </c>
      <c r="AA55" s="111" t="s">
        <v>72</v>
      </c>
      <c r="AB55" s="101">
        <f>Gooseneck!$O$111</f>
        <v>-541.01</v>
      </c>
      <c r="AC55" s="111" t="s">
        <v>72</v>
      </c>
      <c r="AD55" s="101">
        <v>0</v>
      </c>
      <c r="AE55" s="111" t="s">
        <v>72</v>
      </c>
      <c r="AF55" s="101">
        <f>Gooseneck!$O$97</f>
        <v>-826.17</v>
      </c>
      <c r="AG55" s="165" t="s">
        <v>72</v>
      </c>
      <c r="AH55" s="166"/>
      <c r="AI55" s="159">
        <v>51</v>
      </c>
      <c r="AJ55" s="164" t="s">
        <v>194</v>
      </c>
      <c r="AK55" s="164" t="s">
        <v>329</v>
      </c>
      <c r="AL55" s="12">
        <v>120</v>
      </c>
      <c r="AM55" s="164" t="s">
        <v>299</v>
      </c>
      <c r="AN55" s="192">
        <v>5500</v>
      </c>
      <c r="AO55" s="8" t="s">
        <v>71</v>
      </c>
      <c r="AP55" s="101">
        <f>'Conector@5500 psi'!$M$62</f>
        <v>234.98</v>
      </c>
      <c r="AQ55" s="111" t="s">
        <v>72</v>
      </c>
      <c r="AR55" s="101">
        <v>0</v>
      </c>
      <c r="AS55" s="111" t="s">
        <v>72</v>
      </c>
      <c r="AT55" s="101">
        <f>'Conector@5500 psi'!$M$111</f>
        <v>117.49</v>
      </c>
      <c r="AU55" s="111" t="s">
        <v>72</v>
      </c>
      <c r="AV55" s="101">
        <f>'Conector@5500 psi'!$O$111</f>
        <v>-383.21</v>
      </c>
      <c r="AW55" s="111" t="s">
        <v>72</v>
      </c>
      <c r="AX55" s="101">
        <v>0</v>
      </c>
      <c r="AY55" s="111" t="s">
        <v>72</v>
      </c>
      <c r="AZ55" s="101">
        <f>'Conector@5500 psi'!$O$97</f>
        <v>-766.5</v>
      </c>
      <c r="BA55" s="165" t="s">
        <v>72</v>
      </c>
      <c r="BB55" s="183"/>
      <c r="BC55" s="183"/>
      <c r="QE55" s="159">
        <v>3</v>
      </c>
      <c r="QF55" s="162">
        <v>4</v>
      </c>
      <c r="QG55" s="306"/>
      <c r="QH55" s="12">
        <v>-180</v>
      </c>
      <c r="QI55" s="161">
        <f>(($F$16-$Z$31)*($F$16-$AD$31))/(($V$31-$Z$31)*($V$31-$AD$31))</f>
        <v>0</v>
      </c>
      <c r="QJ55" s="161">
        <f>(($F$16-$V$31)*($F$16-$AD$31))/(($Z$31-$V$31)*($Z$31-$AD$31))</f>
        <v>0</v>
      </c>
      <c r="QK55" s="161">
        <f>(($F$16-$V$31)*($F$16-$Z$31))/(($AD$31-$V$31)*($AD$31-$Z$31))</f>
        <v>1</v>
      </c>
      <c r="QL55" s="92">
        <f>QI55*$X$31+QJ55*$AB$31+QK55*$AF$31</f>
        <v>-289.33</v>
      </c>
      <c r="QM55" s="16">
        <f>$V$31</f>
        <v>301.67</v>
      </c>
      <c r="QN55" s="16">
        <f>$AF$31</f>
        <v>-289.33</v>
      </c>
      <c r="QO55" s="167">
        <f t="shared" si="552"/>
        <v>0</v>
      </c>
      <c r="QP55" s="34"/>
      <c r="QQ55" s="159">
        <v>3</v>
      </c>
      <c r="QR55" s="162">
        <v>4</v>
      </c>
      <c r="QS55" s="306"/>
      <c r="QT55" s="12">
        <v>-180</v>
      </c>
      <c r="QU55" s="161">
        <f>(($F$16-$AT$31)*($F$16-$AX$31))/(($AP$31-$AT$31)*($AP$31-$AX$31))</f>
        <v>0</v>
      </c>
      <c r="QV55" s="161">
        <f>(($F$16-$AP$31)*($F$16-$AX$31))/(($AT$31-$AP$31)*($AT$31-$AX$31))</f>
        <v>0</v>
      </c>
      <c r="QW55" s="161">
        <f>(($F$16-$AP$31)*($F$16-$AT$31))/(($AX$31-$AP$31)*($AX$31-$AT$31))</f>
        <v>1</v>
      </c>
      <c r="QX55" s="92">
        <f>QU55*$AR$31+QV55*$AV$31+QW55*$AZ$31</f>
        <v>-178.26</v>
      </c>
      <c r="QY55" s="16">
        <f>$AP$31</f>
        <v>54.65</v>
      </c>
      <c r="QZ55" s="16">
        <f>$AZ$31</f>
        <v>-178.26</v>
      </c>
      <c r="RA55" s="167">
        <f t="shared" si="553"/>
        <v>0</v>
      </c>
    </row>
    <row r="56" spans="2:469" ht="15" customHeight="1">
      <c r="O56" s="159">
        <v>52</v>
      </c>
      <c r="P56" s="164" t="s">
        <v>196</v>
      </c>
      <c r="Q56" s="164" t="s">
        <v>329</v>
      </c>
      <c r="R56" s="12">
        <v>180</v>
      </c>
      <c r="S56" s="164" t="s">
        <v>299</v>
      </c>
      <c r="T56" s="192">
        <v>11000</v>
      </c>
      <c r="U56" s="8" t="s">
        <v>71</v>
      </c>
      <c r="V56" s="101">
        <f>Gooseneck!$M$63</f>
        <v>714.78</v>
      </c>
      <c r="W56" s="111" t="s">
        <v>72</v>
      </c>
      <c r="X56" s="101">
        <v>0</v>
      </c>
      <c r="Y56" s="111" t="s">
        <v>72</v>
      </c>
      <c r="Z56" s="101">
        <f>Gooseneck!$M$112</f>
        <v>357.39</v>
      </c>
      <c r="AA56" s="111" t="s">
        <v>72</v>
      </c>
      <c r="AB56" s="101">
        <f>Gooseneck!$O$112</f>
        <v>-622.89</v>
      </c>
      <c r="AC56" s="111" t="s">
        <v>72</v>
      </c>
      <c r="AD56" s="101">
        <v>0</v>
      </c>
      <c r="AE56" s="111" t="s">
        <v>72</v>
      </c>
      <c r="AF56" s="101">
        <f>Gooseneck!$O$98</f>
        <v>-929.25</v>
      </c>
      <c r="AG56" s="165" t="s">
        <v>72</v>
      </c>
      <c r="AH56" s="166"/>
      <c r="AI56" s="159">
        <v>52</v>
      </c>
      <c r="AJ56" s="164" t="s">
        <v>196</v>
      </c>
      <c r="AK56" s="164" t="s">
        <v>329</v>
      </c>
      <c r="AL56" s="12">
        <v>180</v>
      </c>
      <c r="AM56" s="164" t="s">
        <v>299</v>
      </c>
      <c r="AN56" s="192">
        <v>5500</v>
      </c>
      <c r="AO56" s="8" t="s">
        <v>71</v>
      </c>
      <c r="AP56" s="101">
        <f>'Conector@5500 psi'!$M$63</f>
        <v>271.41000000000003</v>
      </c>
      <c r="AQ56" s="111" t="s">
        <v>72</v>
      </c>
      <c r="AR56" s="101">
        <v>0</v>
      </c>
      <c r="AS56" s="111" t="s">
        <v>72</v>
      </c>
      <c r="AT56" s="101">
        <f>'Conector@5500 psi'!$M$112</f>
        <v>135.70500000000001</v>
      </c>
      <c r="AU56" s="111" t="s">
        <v>72</v>
      </c>
      <c r="AV56" s="101">
        <f>'Conector@5500 psi'!$O$112</f>
        <v>-442.63</v>
      </c>
      <c r="AW56" s="111" t="s">
        <v>72</v>
      </c>
      <c r="AX56" s="101">
        <v>0</v>
      </c>
      <c r="AY56" s="111" t="s">
        <v>72</v>
      </c>
      <c r="AZ56" s="101">
        <f>'Conector@5500 psi'!$O$98</f>
        <v>-885.3</v>
      </c>
      <c r="BA56" s="165" t="s">
        <v>72</v>
      </c>
      <c r="BB56" s="183"/>
      <c r="BC56" s="183"/>
      <c r="QE56" s="159">
        <v>3</v>
      </c>
      <c r="QF56" s="162">
        <v>1</v>
      </c>
      <c r="QG56" s="307" t="s">
        <v>21</v>
      </c>
      <c r="QH56" s="12">
        <v>0</v>
      </c>
      <c r="QI56" s="161">
        <f>(($F$16-$Z$11)*($F$16-$AD$11))/(($V$11-$Z$11)*($V$11-$AD$11))</f>
        <v>0</v>
      </c>
      <c r="QJ56" s="161">
        <f>(($F$16-$V$11)*($F$16-$AD$11))/(($Z$11-$V$11)*($Z$11-$AD$11))</f>
        <v>0</v>
      </c>
      <c r="QK56" s="161">
        <f>(($F$16-$V$11)*($F$16-$Z$11))/(($AD$11-$V$11)*($AD$11-$Z$11))</f>
        <v>1</v>
      </c>
      <c r="QL56" s="92">
        <f>QI56*$X$11+QJ56*$AB$11+QK56*$AF$11</f>
        <v>631.37</v>
      </c>
      <c r="QM56" s="16">
        <f>$V$11</f>
        <v>249</v>
      </c>
      <c r="QN56" s="16">
        <f>$AF$11</f>
        <v>631.37</v>
      </c>
      <c r="QO56" s="167">
        <f t="shared" si="552"/>
        <v>0</v>
      </c>
      <c r="QP56" s="34"/>
      <c r="QQ56" s="159">
        <v>3</v>
      </c>
      <c r="QR56" s="162">
        <v>1</v>
      </c>
      <c r="QS56" s="307" t="s">
        <v>21</v>
      </c>
      <c r="QT56" s="12">
        <v>0</v>
      </c>
      <c r="QU56" s="161">
        <f>(($F$16-$AT$11)*($F$16-$AX$11))/(($AP$11-$AT$11)*($AP$11-$AX$11))</f>
        <v>0</v>
      </c>
      <c r="QV56" s="161">
        <f>(($F$16-$AP$11)*($F$16-$AX$11))/(($AT$11-$AP$11)*($AT$11-$AX$11))</f>
        <v>0</v>
      </c>
      <c r="QW56" s="161">
        <f>(($F$16-$AP$11)*($F$16-$AT$11))/(($AX$11-$AP$11)*($AX$11-$AT$11))</f>
        <v>1</v>
      </c>
      <c r="QX56" s="92">
        <f>QU56*$AR$11+QV56*$AV$11+QW56*$AZ$11</f>
        <v>772.52</v>
      </c>
      <c r="QY56" s="16">
        <f>$AP$11</f>
        <v>18.22</v>
      </c>
      <c r="QZ56" s="16">
        <f>$AZ$11</f>
        <v>772.52</v>
      </c>
      <c r="RA56" s="167">
        <f t="shared" si="553"/>
        <v>0</v>
      </c>
    </row>
    <row r="57" spans="2:469" ht="15" customHeight="1">
      <c r="O57" s="159">
        <v>53</v>
      </c>
      <c r="P57" s="164" t="s">
        <v>204</v>
      </c>
      <c r="Q57" s="164" t="s">
        <v>329</v>
      </c>
      <c r="R57" s="12">
        <v>-60</v>
      </c>
      <c r="S57" s="164" t="s">
        <v>299</v>
      </c>
      <c r="T57" s="192">
        <v>11000</v>
      </c>
      <c r="U57" s="8" t="s">
        <v>71</v>
      </c>
      <c r="V57" s="101">
        <f>Gooseneck!$M$79</f>
        <v>567</v>
      </c>
      <c r="W57" s="111" t="s">
        <v>72</v>
      </c>
      <c r="X57" s="101">
        <v>0</v>
      </c>
      <c r="Y57" s="111" t="s">
        <v>72</v>
      </c>
      <c r="Z57" s="101">
        <f>Gooseneck!$M$116</f>
        <v>283.5</v>
      </c>
      <c r="AA57" s="111" t="s">
        <v>72</v>
      </c>
      <c r="AB57" s="101">
        <f>Gooseneck!$O$116</f>
        <v>-377.1</v>
      </c>
      <c r="AC57" s="111" t="s">
        <v>72</v>
      </c>
      <c r="AD57" s="101">
        <v>0</v>
      </c>
      <c r="AE57" s="111" t="s">
        <v>72</v>
      </c>
      <c r="AF57" s="101">
        <f>Gooseneck!$O$108</f>
        <v>-615.66999999999996</v>
      </c>
      <c r="AG57" s="165" t="s">
        <v>72</v>
      </c>
      <c r="AH57" s="166"/>
      <c r="AI57" s="159">
        <v>53</v>
      </c>
      <c r="AJ57" s="164" t="s">
        <v>204</v>
      </c>
      <c r="AK57" s="164" t="s">
        <v>329</v>
      </c>
      <c r="AL57" s="12">
        <v>-60</v>
      </c>
      <c r="AM57" s="164" t="s">
        <v>299</v>
      </c>
      <c r="AN57" s="192">
        <v>5500</v>
      </c>
      <c r="AO57" s="8" t="s">
        <v>71</v>
      </c>
      <c r="AP57" s="101">
        <f>'Conector@5500 psi'!$M$79</f>
        <v>162.1</v>
      </c>
      <c r="AQ57" s="111" t="s">
        <v>72</v>
      </c>
      <c r="AR57" s="101">
        <v>0</v>
      </c>
      <c r="AS57" s="111" t="s">
        <v>72</v>
      </c>
      <c r="AT57" s="101">
        <f>'Conector@5500 psi'!$M$116</f>
        <v>81.05</v>
      </c>
      <c r="AU57" s="111" t="s">
        <v>72</v>
      </c>
      <c r="AV57" s="101">
        <f>'Conector@5500 psi'!$O$116</f>
        <v>-264.7</v>
      </c>
      <c r="AW57" s="111" t="s">
        <v>72</v>
      </c>
      <c r="AX57" s="101">
        <v>0</v>
      </c>
      <c r="AY57" s="111" t="s">
        <v>72</v>
      </c>
      <c r="AZ57" s="101">
        <f>'Conector@5500 psi'!$O$108</f>
        <v>-528.79999999999995</v>
      </c>
      <c r="BA57" s="165" t="s">
        <v>72</v>
      </c>
      <c r="BB57" s="183"/>
      <c r="BC57" s="183"/>
      <c r="QE57" s="159">
        <v>3</v>
      </c>
      <c r="QF57" s="162">
        <v>2</v>
      </c>
      <c r="QG57" s="307"/>
      <c r="QH57" s="12">
        <v>0</v>
      </c>
      <c r="QI57" s="161">
        <f>(($F$16-$Z$18)*($F$16-$AD$18))/(($V$18-$Z$18)*($V$18-$AD$18))</f>
        <v>0</v>
      </c>
      <c r="QJ57" s="161">
        <f>(($F$16-$V$18)*($F$16-$AD$18))/(($Z$18-$V$18)*($Z$18-$AD$18))</f>
        <v>0</v>
      </c>
      <c r="QK57" s="161">
        <f>(($F$16-$V$18)*($F$16-$Z$18))/(($AD$18-$V$18)*($AD$18-$Z$18))</f>
        <v>1</v>
      </c>
      <c r="QL57" s="92">
        <f>QI57*$X$18+QJ57*$AB$18+QK57*$AF$18</f>
        <v>631.37</v>
      </c>
      <c r="QM57" s="16">
        <f>$V$18</f>
        <v>-548.08000000000004</v>
      </c>
      <c r="QN57" s="16">
        <f>$AF$18</f>
        <v>631.37</v>
      </c>
      <c r="QO57" s="167">
        <f t="shared" si="552"/>
        <v>0</v>
      </c>
      <c r="QP57" s="34"/>
      <c r="QQ57" s="159">
        <v>3</v>
      </c>
      <c r="QR57" s="162">
        <v>2</v>
      </c>
      <c r="QS57" s="307"/>
      <c r="QT57" s="12">
        <v>0</v>
      </c>
      <c r="QU57" s="161">
        <f>(($F$16-$AT$18)*($F$16-$AX$18))/(($AP$18-$AT$18)*($AP$18-$AX$18))</f>
        <v>0</v>
      </c>
      <c r="QV57" s="161">
        <f>(($F$16-$AP$18)*($F$16-$AX$18))/(($AT$18-$AP$18)*($AT$18-$AX$18))</f>
        <v>0</v>
      </c>
      <c r="QW57" s="161">
        <f>(($F$16-$AP$18)*($F$16-$AT$18))/(($AX$18-$AP$18)*($AX$18-$AT$18))</f>
        <v>1</v>
      </c>
      <c r="QX57" s="92">
        <f>QU57*$AR$18+QV57*$AV$18+QW57*$AZ$18</f>
        <v>772.52</v>
      </c>
      <c r="QY57" s="16">
        <f>$AP$18</f>
        <v>-236.82</v>
      </c>
      <c r="QZ57" s="16">
        <f>$AZ$18</f>
        <v>772.52</v>
      </c>
      <c r="RA57" s="167">
        <f t="shared" si="553"/>
        <v>0</v>
      </c>
    </row>
    <row r="58" spans="2:469" ht="15" customHeight="1">
      <c r="O58" s="159">
        <v>54</v>
      </c>
      <c r="P58" s="164" t="s">
        <v>198</v>
      </c>
      <c r="Q58" s="164" t="s">
        <v>329</v>
      </c>
      <c r="R58" s="12">
        <v>-120</v>
      </c>
      <c r="S58" s="164" t="s">
        <v>299</v>
      </c>
      <c r="T58" s="192">
        <v>11000</v>
      </c>
      <c r="U58" s="8" t="s">
        <v>71</v>
      </c>
      <c r="V58" s="101">
        <f>Gooseneck!$M$70</f>
        <v>517.14</v>
      </c>
      <c r="W58" s="111" t="s">
        <v>72</v>
      </c>
      <c r="X58" s="101">
        <v>0</v>
      </c>
      <c r="Y58" s="111" t="s">
        <v>72</v>
      </c>
      <c r="Z58" s="101">
        <f>Gooseneck!$M$113</f>
        <v>258.57</v>
      </c>
      <c r="AA58" s="111" t="s">
        <v>72</v>
      </c>
      <c r="AB58" s="101">
        <f>Gooseneck!$O$113</f>
        <v>-295.14</v>
      </c>
      <c r="AC58" s="111" t="s">
        <v>72</v>
      </c>
      <c r="AD58" s="101">
        <v>0</v>
      </c>
      <c r="AE58" s="111" t="s">
        <v>72</v>
      </c>
      <c r="AF58" s="101">
        <f>Gooseneck!$O$102</f>
        <v>-514.41</v>
      </c>
      <c r="AG58" s="165" t="s">
        <v>72</v>
      </c>
      <c r="AH58" s="166"/>
      <c r="AI58" s="159">
        <v>54</v>
      </c>
      <c r="AJ58" s="164" t="s">
        <v>198</v>
      </c>
      <c r="AK58" s="164" t="s">
        <v>329</v>
      </c>
      <c r="AL58" s="12">
        <v>-120</v>
      </c>
      <c r="AM58" s="164" t="s">
        <v>299</v>
      </c>
      <c r="AN58" s="192">
        <v>5500</v>
      </c>
      <c r="AO58" s="8" t="s">
        <v>71</v>
      </c>
      <c r="AP58" s="101">
        <f>'Conector@5500 psi'!$M$70</f>
        <v>125.68</v>
      </c>
      <c r="AQ58" s="111" t="s">
        <v>72</v>
      </c>
      <c r="AR58" s="101">
        <v>0</v>
      </c>
      <c r="AS58" s="111" t="s">
        <v>72</v>
      </c>
      <c r="AT58" s="101">
        <f>'Conector@5500 psi'!$M$113</f>
        <v>62.84</v>
      </c>
      <c r="AU58" s="111" t="s">
        <v>72</v>
      </c>
      <c r="AV58" s="101">
        <f>'Conector@5500 psi'!$O$113</f>
        <v>-204.93</v>
      </c>
      <c r="AW58" s="111" t="s">
        <v>72</v>
      </c>
      <c r="AX58" s="101">
        <v>0</v>
      </c>
      <c r="AY58" s="111" t="s">
        <v>72</v>
      </c>
      <c r="AZ58" s="101">
        <f>'Conector@5500 psi'!$O$102</f>
        <v>-409.92</v>
      </c>
      <c r="BA58" s="165" t="s">
        <v>72</v>
      </c>
      <c r="BB58" s="183"/>
      <c r="BC58" s="183"/>
      <c r="QE58" s="159">
        <v>3</v>
      </c>
      <c r="QF58" s="162">
        <v>3</v>
      </c>
      <c r="QG58" s="307"/>
      <c r="QH58" s="16">
        <v>0</v>
      </c>
      <c r="QI58" s="161">
        <f>(($F$16-$Z$25)*($F$16-$AD$25))/(($V$25-$Z$25)*($V$25-$AD$25))</f>
        <v>0</v>
      </c>
      <c r="QJ58" s="161">
        <f>(($F$16-$V$25)*($F$16-$AD$25))/(($Z$25-$V$25)*($Z$25-$AD$25))</f>
        <v>0</v>
      </c>
      <c r="QK58" s="161">
        <f>(($F$16-$V$25)*($F$16-$Z$25))/(($AD$25-$V$25)*($AD$25-$Z$25))</f>
        <v>1</v>
      </c>
      <c r="QL58" s="92">
        <f>QI58*$X$25+QJ58*$AB$25+QK58*$AF$25</f>
        <v>-186.91</v>
      </c>
      <c r="QM58" s="16">
        <f>$V$25</f>
        <v>-548.08000000000004</v>
      </c>
      <c r="QN58" s="16">
        <f>$AF$25</f>
        <v>-186.91</v>
      </c>
      <c r="QO58" s="167">
        <f t="shared" si="552"/>
        <v>0</v>
      </c>
      <c r="QP58" s="34"/>
      <c r="QQ58" s="159">
        <v>3</v>
      </c>
      <c r="QR58" s="162">
        <v>3</v>
      </c>
      <c r="QS58" s="307"/>
      <c r="QT58" s="16">
        <v>0</v>
      </c>
      <c r="QU58" s="161">
        <f>(($F$16-$AT$25)*($F$16-$AX$25))/(($AP$25-$AT$25)*($AP$25-$AX$25))</f>
        <v>0</v>
      </c>
      <c r="QV58" s="161">
        <f>(($F$16-$AP$25)*($F$16-$AX$25))/(($AT$25-$AP$25)*($AT$25-$AX$25))</f>
        <v>0</v>
      </c>
      <c r="QW58" s="161">
        <f>(($F$16-$AP$25)*($F$16-$AT$25))/(($AX$25-$AP$25)*($AX$25-$AT$25))</f>
        <v>1</v>
      </c>
      <c r="QX58" s="92">
        <f>QU58*$AR$25+QV58*$AV$25+QW58*$AZ$25</f>
        <v>-59.44</v>
      </c>
      <c r="QY58" s="16">
        <f>$AP$25</f>
        <v>-236.82</v>
      </c>
      <c r="QZ58" s="16">
        <f>$AZ$25</f>
        <v>-59.44</v>
      </c>
      <c r="RA58" s="167">
        <f t="shared" si="553"/>
        <v>0</v>
      </c>
    </row>
    <row r="59" spans="2:469" ht="15" customHeight="1">
      <c r="O59" s="159">
        <v>55</v>
      </c>
      <c r="P59" s="164" t="s">
        <v>200</v>
      </c>
      <c r="Q59" s="164" t="s">
        <v>329</v>
      </c>
      <c r="R59" s="12">
        <v>-180</v>
      </c>
      <c r="S59" s="164" t="s">
        <v>299</v>
      </c>
      <c r="T59" s="192">
        <v>11000</v>
      </c>
      <c r="U59" s="8" t="s">
        <v>71</v>
      </c>
      <c r="V59" s="101">
        <f>Gooseneck!$M$71</f>
        <v>468</v>
      </c>
      <c r="W59" s="111" t="s">
        <v>72</v>
      </c>
      <c r="X59" s="101">
        <v>0</v>
      </c>
      <c r="Y59" s="111" t="s">
        <v>72</v>
      </c>
      <c r="Z59" s="101">
        <f>Gooseneck!$M$114</f>
        <v>234</v>
      </c>
      <c r="AA59" s="111" t="s">
        <v>72</v>
      </c>
      <c r="AB59" s="101">
        <f>Gooseneck!$O$114</f>
        <v>-213.69</v>
      </c>
      <c r="AC59" s="111" t="s">
        <v>72</v>
      </c>
      <c r="AD59" s="101">
        <v>0</v>
      </c>
      <c r="AE59" s="111" t="s">
        <v>72</v>
      </c>
      <c r="AF59" s="101">
        <f>Gooseneck!$O$103</f>
        <v>-407.33</v>
      </c>
      <c r="AG59" s="165" t="s">
        <v>72</v>
      </c>
      <c r="AH59" s="166"/>
      <c r="AI59" s="159">
        <v>55</v>
      </c>
      <c r="AJ59" s="164" t="s">
        <v>200</v>
      </c>
      <c r="AK59" s="164" t="s">
        <v>329</v>
      </c>
      <c r="AL59" s="12">
        <v>-180</v>
      </c>
      <c r="AM59" s="164" t="s">
        <v>299</v>
      </c>
      <c r="AN59" s="192">
        <v>5500</v>
      </c>
      <c r="AO59" s="8" t="s">
        <v>71</v>
      </c>
      <c r="AP59" s="101">
        <f>'Conector@5500 psi'!$M$71</f>
        <v>89.23</v>
      </c>
      <c r="AQ59" s="111" t="s">
        <v>72</v>
      </c>
      <c r="AR59" s="101">
        <v>0</v>
      </c>
      <c r="AS59" s="111" t="s">
        <v>72</v>
      </c>
      <c r="AT59" s="101">
        <f>'Conector@5500 psi'!$M$114</f>
        <v>44.615000000000002</v>
      </c>
      <c r="AU59" s="111" t="s">
        <v>72</v>
      </c>
      <c r="AV59" s="101">
        <f>'Conector@5500 psi'!$O$114</f>
        <v>-145.52000000000001</v>
      </c>
      <c r="AW59" s="111" t="s">
        <v>72</v>
      </c>
      <c r="AX59" s="101">
        <v>0</v>
      </c>
      <c r="AY59" s="111" t="s">
        <v>72</v>
      </c>
      <c r="AZ59" s="101">
        <f>'Conector@5500 psi'!$O$103</f>
        <v>-291.08</v>
      </c>
      <c r="BA59" s="165" t="s">
        <v>72</v>
      </c>
      <c r="BB59" s="183"/>
      <c r="BC59" s="183"/>
      <c r="QE59" s="184">
        <v>3</v>
      </c>
      <c r="QF59" s="185">
        <v>4</v>
      </c>
      <c r="QG59" s="308"/>
      <c r="QH59" s="186">
        <v>0</v>
      </c>
      <c r="QI59" s="187">
        <f>(($F$16-$Z$32)*($F$16-$AD$32))/(($V$32-$Z$32)*($V$32-$AD$32))</f>
        <v>0</v>
      </c>
      <c r="QJ59" s="187">
        <f>(($F$16-$V$32)*($F$16-$AD$32))/(($Z$32-$V$32)*($Z$32-$AD$32))</f>
        <v>0</v>
      </c>
      <c r="QK59" s="187">
        <f>(($F$16-$V$32)*($F$16-$Z$32))/(($AD$32-$V$32)*($AD$32-$Z$32))</f>
        <v>1</v>
      </c>
      <c r="QL59" s="97">
        <f>QI59*$X$31+QJ59*$AB$31+QK59*$AF$32</f>
        <v>-186.91</v>
      </c>
      <c r="QM59" s="186">
        <f>$V$32</f>
        <v>249</v>
      </c>
      <c r="QN59" s="186">
        <f>$AF$32</f>
        <v>-186.91</v>
      </c>
      <c r="QO59" s="188">
        <f t="shared" si="552"/>
        <v>0</v>
      </c>
      <c r="QP59" s="34"/>
      <c r="QQ59" s="184">
        <v>3</v>
      </c>
      <c r="QR59" s="185">
        <v>4</v>
      </c>
      <c r="QS59" s="308"/>
      <c r="QT59" s="186">
        <v>0</v>
      </c>
      <c r="QU59" s="187">
        <f>(($F$16-$AT$32)*($F$16-$AX$32))/(($AP$32-$AT$32)*($AP$32-$AX$32))</f>
        <v>0</v>
      </c>
      <c r="QV59" s="187">
        <f>(($F$16-$AP$32)*($F$16-$AX$32))/(($AT$32-$AP$32)*($AT$32-$AX$32))</f>
        <v>0</v>
      </c>
      <c r="QW59" s="187">
        <f>(($F$16-$AP$32)*($F$16-$AT$32))/(($AX$32-$AP$32)*($AX$32-$AT$32))</f>
        <v>1</v>
      </c>
      <c r="QX59" s="97">
        <f>QU59*$AR$31+QV59*$AV$31+QW59*$AZ$32</f>
        <v>-59.44</v>
      </c>
      <c r="QY59" s="186">
        <f>$AP$32</f>
        <v>18.22</v>
      </c>
      <c r="QZ59" s="186">
        <f>$AZ$32</f>
        <v>-59.44</v>
      </c>
      <c r="RA59" s="188">
        <f t="shared" si="553"/>
        <v>0</v>
      </c>
    </row>
    <row r="60" spans="2:469" ht="15" customHeight="1" thickBot="1">
      <c r="O60" s="209">
        <v>56</v>
      </c>
      <c r="P60" s="210" t="s">
        <v>202</v>
      </c>
      <c r="Q60" s="210" t="s">
        <v>329</v>
      </c>
      <c r="R60" s="14">
        <v>0</v>
      </c>
      <c r="S60" s="210" t="s">
        <v>299</v>
      </c>
      <c r="T60" s="211">
        <v>11000</v>
      </c>
      <c r="U60" s="11" t="s">
        <v>71</v>
      </c>
      <c r="V60" s="6">
        <f>Gooseneck!$M$72</f>
        <v>409.06</v>
      </c>
      <c r="W60" s="212" t="s">
        <v>72</v>
      </c>
      <c r="X60" s="6">
        <v>0</v>
      </c>
      <c r="Y60" s="212" t="s">
        <v>72</v>
      </c>
      <c r="Z60" s="6">
        <f>Gooseneck!$M$115</f>
        <v>204.53</v>
      </c>
      <c r="AA60" s="212" t="s">
        <v>72</v>
      </c>
      <c r="AB60" s="6">
        <f>Gooseneck!$O$115</f>
        <v>-134.15</v>
      </c>
      <c r="AC60" s="212" t="s">
        <v>72</v>
      </c>
      <c r="AD60" s="6">
        <v>0</v>
      </c>
      <c r="AE60" s="212" t="s">
        <v>72</v>
      </c>
      <c r="AF60" s="6">
        <f>Gooseneck!$O$104</f>
        <v>-301.45999999999998</v>
      </c>
      <c r="AG60" s="213" t="s">
        <v>72</v>
      </c>
      <c r="AH60" s="166"/>
      <c r="AI60" s="209">
        <v>56</v>
      </c>
      <c r="AJ60" s="210" t="s">
        <v>202</v>
      </c>
      <c r="AK60" s="210" t="s">
        <v>329</v>
      </c>
      <c r="AL60" s="14">
        <v>0</v>
      </c>
      <c r="AM60" s="210" t="s">
        <v>299</v>
      </c>
      <c r="AN60" s="211">
        <v>5500</v>
      </c>
      <c r="AO60" s="11" t="s">
        <v>71</v>
      </c>
      <c r="AP60" s="6">
        <f>'Conector@5500 psi'!$M$72</f>
        <v>52.81</v>
      </c>
      <c r="AQ60" s="212" t="s">
        <v>72</v>
      </c>
      <c r="AR60" s="6">
        <v>0</v>
      </c>
      <c r="AS60" s="212" t="s">
        <v>72</v>
      </c>
      <c r="AT60" s="6">
        <f>'Conector@5500 psi'!$M$115</f>
        <v>26.405000000000001</v>
      </c>
      <c r="AU60" s="212" t="s">
        <v>72</v>
      </c>
      <c r="AV60" s="6">
        <f>'Conector@5500 psi'!$O$115</f>
        <v>-86.1</v>
      </c>
      <c r="AW60" s="212" t="s">
        <v>72</v>
      </c>
      <c r="AX60" s="6">
        <v>0</v>
      </c>
      <c r="AY60" s="212" t="s">
        <v>72</v>
      </c>
      <c r="AZ60" s="6">
        <f>'Conector@5500 psi'!$O$104</f>
        <v>-172.24</v>
      </c>
      <c r="BA60" s="213" t="s">
        <v>72</v>
      </c>
      <c r="BB60" s="183"/>
      <c r="BC60" s="183"/>
      <c r="QE60" s="191">
        <v>4</v>
      </c>
      <c r="QF60" s="192">
        <v>1</v>
      </c>
      <c r="QG60" s="295" t="s">
        <v>13</v>
      </c>
      <c r="QH60" s="15">
        <v>60</v>
      </c>
      <c r="QI60" s="193">
        <f>(($F$19-$Z$5)*($F$19-$AD$5))/(($V$5-$Z$5)*($V$5-$AD$5))</f>
        <v>0</v>
      </c>
      <c r="QJ60" s="193">
        <f>(($F$19-$V$5)*($F$19-$AD$5))/(($Z$5-$V$5)*($Z$5-$AD$5))</f>
        <v>0</v>
      </c>
      <c r="QK60" s="193">
        <f>(($F$19-$V$5)*($F$19-$Z$5))/(($AD$5-$V$5)*($AD$5-$Z$5))</f>
        <v>1</v>
      </c>
      <c r="QL60" s="98">
        <f>QI60*$X$5+QJ60*$AB$5+QK60*$AF$5</f>
        <v>326</v>
      </c>
      <c r="QM60" s="194">
        <f>$V$5</f>
        <v>458.5</v>
      </c>
      <c r="QN60" s="194">
        <f>$AF$5</f>
        <v>326</v>
      </c>
      <c r="QO60" s="195">
        <f t="shared" ref="QO60:QO87" si="554">ABS($F$20/QL60)</f>
        <v>0</v>
      </c>
      <c r="QP60" s="34"/>
      <c r="QQ60" s="191">
        <v>4</v>
      </c>
      <c r="QR60" s="192">
        <v>1</v>
      </c>
      <c r="QS60" s="295" t="s">
        <v>13</v>
      </c>
      <c r="QT60" s="15">
        <v>60</v>
      </c>
      <c r="QU60" s="193">
        <f>(($F$19-$AT$5)*($F$19-$AX$5))/(($AP$5-$AT$5)*($AP$5-$AX$5))</f>
        <v>0</v>
      </c>
      <c r="QV60" s="193">
        <f>(($F$19-$AP$5)*($F$19-$AX$5))/(($AT$5-$AP$5)*($AT$5-$AX$5))</f>
        <v>0</v>
      </c>
      <c r="QW60" s="193">
        <f>(($F$19-$AP$5)*($F$19-$AT$5))/(($AX$5-$AP$5)*($AX$5-$AT$5))</f>
        <v>1</v>
      </c>
      <c r="QX60" s="98">
        <f>QU60*$AR$5+QV60*$AV$5+QW60*$AZ$5</f>
        <v>297.12</v>
      </c>
      <c r="QY60" s="194">
        <f>$AP$5</f>
        <v>163.95</v>
      </c>
      <c r="QZ60" s="194">
        <f>$AZ$5</f>
        <v>297.12</v>
      </c>
      <c r="RA60" s="195">
        <f t="shared" ref="RA60:RA87" si="555">ABS($F$20/QX60)</f>
        <v>0</v>
      </c>
    </row>
    <row r="61" spans="2:469" ht="15" customHeight="1">
      <c r="O61" s="208"/>
      <c r="P61" s="214"/>
      <c r="Q61" s="214"/>
      <c r="R61" s="214"/>
      <c r="S61" s="214"/>
      <c r="T61" s="208"/>
      <c r="U61" s="215"/>
      <c r="V61" s="34"/>
      <c r="W61" s="166"/>
      <c r="X61" s="34"/>
      <c r="Y61" s="166"/>
      <c r="Z61" s="34"/>
      <c r="AA61" s="166"/>
      <c r="AB61" s="34"/>
      <c r="AC61" s="166"/>
      <c r="AD61" s="34"/>
      <c r="AE61" s="166"/>
      <c r="AF61" s="34"/>
      <c r="AG61" s="166"/>
      <c r="AH61" s="166"/>
      <c r="AI61" s="208"/>
      <c r="AJ61" s="214"/>
      <c r="AK61" s="214"/>
      <c r="AL61" s="214"/>
      <c r="AM61" s="214"/>
      <c r="AN61" s="208"/>
      <c r="AO61" s="215"/>
      <c r="AP61" s="34"/>
      <c r="AQ61" s="166"/>
      <c r="AR61" s="34"/>
      <c r="AS61" s="166"/>
      <c r="AT61" s="34"/>
      <c r="AU61" s="166"/>
      <c r="AV61" s="34"/>
      <c r="AW61" s="166"/>
      <c r="AX61" s="34"/>
      <c r="AY61" s="166"/>
      <c r="AZ61" s="34"/>
      <c r="BA61" s="166"/>
      <c r="BB61" s="183"/>
      <c r="BC61" s="183"/>
      <c r="QE61" s="159">
        <v>4</v>
      </c>
      <c r="QF61" s="162">
        <v>2</v>
      </c>
      <c r="QG61" s="296"/>
      <c r="QH61" s="12">
        <v>60</v>
      </c>
      <c r="QI61" s="161">
        <f>(($F$19-$Z$12)*($F$19-$AD$12))/(($V$12-$Z$12)*($V$12-$AD$12))</f>
        <v>0</v>
      </c>
      <c r="QJ61" s="161">
        <f>(($F$19-$V$12)*($F$19-$AD$12))/(($Z$12-$V$12)*($Z$12-$AD$12))</f>
        <v>0</v>
      </c>
      <c r="QK61" s="161">
        <f>(($F$19-$V$12)*($F$19-$Z$12))/(($AD$12-$V$12)*($AD$12-$Z$12))</f>
        <v>1</v>
      </c>
      <c r="QL61" s="92">
        <f>QI61*$X$12+QJ61*$AB$12+QK61*$AF$12</f>
        <v>326</v>
      </c>
      <c r="QM61" s="16">
        <f>$V$12</f>
        <v>-338.33</v>
      </c>
      <c r="QN61" s="16">
        <f>$AF$12</f>
        <v>326</v>
      </c>
      <c r="QO61" s="167">
        <f t="shared" si="554"/>
        <v>0</v>
      </c>
      <c r="QP61" s="34"/>
      <c r="QQ61" s="159">
        <v>4</v>
      </c>
      <c r="QR61" s="162">
        <v>2</v>
      </c>
      <c r="QS61" s="296"/>
      <c r="QT61" s="12">
        <v>60</v>
      </c>
      <c r="QU61" s="161">
        <f>(($F$19-$AT$12)*($F$19-$AX$12))/(($AP$12-$AT$12)*($AP$12-$AX$12))</f>
        <v>0</v>
      </c>
      <c r="QV61" s="161">
        <f>(($F$19-$AP$12)*($F$19-$AX$12))/(($AT$12-$AP$12)*($AT$12-$AX$12))</f>
        <v>0</v>
      </c>
      <c r="QW61" s="161">
        <f>(($F$19-$AP$12)*($F$19-$AT$12))/(($AX$12-$AP$12)*($AX$12-$AT$12))</f>
        <v>1</v>
      </c>
      <c r="QX61" s="92">
        <f>QU61*$AR$12+QV61*$AV$12+QW61*$AZ$12</f>
        <v>297.12</v>
      </c>
      <c r="QY61" s="16">
        <f>$AP$12</f>
        <v>-91.09</v>
      </c>
      <c r="QZ61" s="16">
        <f>$AZ$12</f>
        <v>297.12</v>
      </c>
      <c r="RA61" s="167">
        <f t="shared" si="555"/>
        <v>0</v>
      </c>
    </row>
    <row r="62" spans="2:469" ht="15" customHeight="1">
      <c r="O62" s="208"/>
      <c r="P62" s="214"/>
      <c r="Q62" s="214"/>
      <c r="R62" s="214"/>
      <c r="S62" s="214"/>
      <c r="T62" s="208"/>
      <c r="U62" s="215"/>
      <c r="V62" s="34"/>
      <c r="W62" s="166"/>
      <c r="X62" s="34"/>
      <c r="Y62" s="166"/>
      <c r="Z62" s="34"/>
      <c r="AA62" s="166"/>
      <c r="AB62" s="34"/>
      <c r="AC62" s="166"/>
      <c r="AD62" s="34"/>
      <c r="AE62" s="166"/>
      <c r="AF62" s="34"/>
      <c r="AG62" s="166"/>
      <c r="AH62" s="166"/>
      <c r="AI62" s="208"/>
      <c r="AJ62" s="214"/>
      <c r="AK62" s="214"/>
      <c r="AL62" s="214"/>
      <c r="AM62" s="214"/>
      <c r="AN62" s="208"/>
      <c r="AO62" s="215"/>
      <c r="AP62" s="34"/>
      <c r="AQ62" s="166"/>
      <c r="AR62" s="34"/>
      <c r="AS62" s="166"/>
      <c r="AT62" s="34"/>
      <c r="AU62" s="166"/>
      <c r="AV62" s="34"/>
      <c r="AW62" s="166"/>
      <c r="AX62" s="34"/>
      <c r="AY62" s="166"/>
      <c r="AZ62" s="34"/>
      <c r="BA62" s="166"/>
      <c r="BB62" s="183"/>
      <c r="BC62" s="183"/>
      <c r="QE62" s="159">
        <v>4</v>
      </c>
      <c r="QF62" s="162">
        <v>3</v>
      </c>
      <c r="QG62" s="296"/>
      <c r="QH62" s="12">
        <v>60</v>
      </c>
      <c r="QI62" s="161">
        <f>(($F$19-$Z$19)*($F$19-$AD$19))/(($V$19-$Z$19)*($V$19-$AD$19))</f>
        <v>0</v>
      </c>
      <c r="QJ62" s="161">
        <f>(($F$19-$V$19)*($F$19-$AD$19))/(($Z$19-$V$19)*($Z$19-$AD$19))</f>
        <v>0</v>
      </c>
      <c r="QK62" s="161">
        <f>(($F$19-$V$19)*($F$19-$Z$19))/(($AD$19-$V$19)*($AD$19-$Z$19))</f>
        <v>1</v>
      </c>
      <c r="QL62" s="92">
        <f>QI62*$X$19+QJ62*$AB$19+QK62*$AF$19</f>
        <v>-597.79999999999995</v>
      </c>
      <c r="QM62" s="16">
        <f>$V$19</f>
        <v>-338.33</v>
      </c>
      <c r="QN62" s="16">
        <f>$AF$19</f>
        <v>-597.79999999999995</v>
      </c>
      <c r="QO62" s="167">
        <f t="shared" si="554"/>
        <v>0</v>
      </c>
      <c r="QP62" s="34"/>
      <c r="QQ62" s="159">
        <v>4</v>
      </c>
      <c r="QR62" s="162">
        <v>3</v>
      </c>
      <c r="QS62" s="296"/>
      <c r="QT62" s="12">
        <v>60</v>
      </c>
      <c r="QU62" s="161">
        <f>(($F$19-$AT$19)*($F$19-$AX$19))/(($AP$19-$AT$19)*($AP$19-$AX$19))</f>
        <v>0</v>
      </c>
      <c r="QV62" s="161">
        <f>(($F$19-$AP$19)*($F$19-$AX$19))/(($AT$19-$AP$19)*($AT$19-$AX$19))</f>
        <v>0</v>
      </c>
      <c r="QW62" s="161">
        <f>(($F$19-$AP$19)*($F$19-$AT$19))/(($AX$19-$AP$19)*($AX$19-$AT$19))</f>
        <v>1</v>
      </c>
      <c r="QX62" s="92">
        <f>QU62*$AR$19+QV62*$AV$19+QW62*$AZ$19</f>
        <v>-534.79999999999995</v>
      </c>
      <c r="QY62" s="16">
        <f>$AP$19</f>
        <v>-91.09</v>
      </c>
      <c r="QZ62" s="16">
        <f>$AZ$19</f>
        <v>-534.79999999999995</v>
      </c>
      <c r="RA62" s="167">
        <f t="shared" si="555"/>
        <v>0</v>
      </c>
    </row>
    <row r="63" spans="2:469" ht="15" customHeight="1">
      <c r="O63" s="208"/>
      <c r="P63" s="214"/>
      <c r="Q63" s="214"/>
      <c r="R63" s="214"/>
      <c r="S63" s="214"/>
      <c r="T63" s="208"/>
      <c r="U63" s="215"/>
      <c r="V63" s="34"/>
      <c r="W63" s="166"/>
      <c r="X63" s="34"/>
      <c r="Y63" s="166"/>
      <c r="Z63" s="34"/>
      <c r="AA63" s="166"/>
      <c r="AB63" s="34"/>
      <c r="AC63" s="166"/>
      <c r="AD63" s="34"/>
      <c r="AE63" s="166"/>
      <c r="AF63" s="34"/>
      <c r="AG63" s="166"/>
      <c r="AH63" s="166"/>
      <c r="AI63" s="208"/>
      <c r="AJ63" s="214"/>
      <c r="AK63" s="214"/>
      <c r="AL63" s="214"/>
      <c r="AM63" s="214"/>
      <c r="AN63" s="208"/>
      <c r="AO63" s="215"/>
      <c r="AP63" s="34"/>
      <c r="AQ63" s="166"/>
      <c r="AR63" s="34"/>
      <c r="AS63" s="166"/>
      <c r="AT63" s="34"/>
      <c r="AU63" s="166"/>
      <c r="AV63" s="34"/>
      <c r="AW63" s="166"/>
      <c r="AX63" s="34"/>
      <c r="AY63" s="166"/>
      <c r="AZ63" s="34"/>
      <c r="BA63" s="166"/>
      <c r="BB63" s="183"/>
      <c r="BC63" s="183"/>
      <c r="QE63" s="159">
        <v>4</v>
      </c>
      <c r="QF63" s="162">
        <v>4</v>
      </c>
      <c r="QG63" s="296"/>
      <c r="QH63" s="12">
        <v>60</v>
      </c>
      <c r="QI63" s="161">
        <f>(($F$19-$Z$26)*($F$19-$AD$26))/(($V$26-$Z$26)*($V$26-$AD$26))</f>
        <v>0</v>
      </c>
      <c r="QJ63" s="161">
        <f>(($F$19-$V$26)*($F$19-$AD$26))/(($Z$26-$V$26)*($Z$26-$AD$26))</f>
        <v>0</v>
      </c>
      <c r="QK63" s="161">
        <f>(($F$19-$V$26)*($F$19-$Z$26))/(($AD$26-$V$26)*($AD$26-$Z$26))</f>
        <v>1</v>
      </c>
      <c r="QL63" s="92">
        <f>QI63*$X$26+QJ63*$AB$26+QK63*$AF$26</f>
        <v>-597.79999999999995</v>
      </c>
      <c r="QM63" s="16">
        <f>$V$26</f>
        <v>458.5</v>
      </c>
      <c r="QN63" s="16">
        <f>$AF$26</f>
        <v>-597.79999999999995</v>
      </c>
      <c r="QO63" s="167">
        <f t="shared" si="554"/>
        <v>0</v>
      </c>
      <c r="QP63" s="34"/>
      <c r="QQ63" s="159">
        <v>4</v>
      </c>
      <c r="QR63" s="162">
        <v>4</v>
      </c>
      <c r="QS63" s="296"/>
      <c r="QT63" s="12">
        <v>60</v>
      </c>
      <c r="QU63" s="161">
        <f>(($F$19-$AT$26)*($F$19-$AX$26))/(($AP$26-$AT$26)*($AP$26-$AX$26))</f>
        <v>0</v>
      </c>
      <c r="QV63" s="161">
        <f>(($F$19-$AP$26)*($F$19-$AX$26))/(($AT$26-$AP$26)*($AT$26-$AX$26))</f>
        <v>0</v>
      </c>
      <c r="QW63" s="161">
        <f>(($F$19-$AP$26)*($F$19-$AT$26))/(($AX$26-$AP$26)*($AX$26-$AT$26))</f>
        <v>1</v>
      </c>
      <c r="QX63" s="92">
        <f>QU63*$AR$26+QV63*$AV$26+QW63*$AZ$26</f>
        <v>-534.79999999999995</v>
      </c>
      <c r="QY63" s="16">
        <f>$AP$26</f>
        <v>163.95</v>
      </c>
      <c r="QZ63" s="16">
        <f>$AZ$26</f>
        <v>-534.79999999999995</v>
      </c>
      <c r="RA63" s="167">
        <f t="shared" si="555"/>
        <v>0</v>
      </c>
    </row>
    <row r="64" spans="2:469" ht="15" customHeight="1">
      <c r="O64" s="208"/>
      <c r="P64" s="214"/>
      <c r="Q64" s="214"/>
      <c r="R64" s="214"/>
      <c r="S64" s="214"/>
      <c r="T64" s="208"/>
      <c r="U64" s="215"/>
      <c r="V64" s="34"/>
      <c r="W64" s="166"/>
      <c r="X64" s="34"/>
      <c r="Y64" s="166"/>
      <c r="Z64" s="34"/>
      <c r="AA64" s="166"/>
      <c r="AB64" s="34"/>
      <c r="AC64" s="166"/>
      <c r="AD64" s="34"/>
      <c r="AE64" s="166"/>
      <c r="AF64" s="34"/>
      <c r="AG64" s="166"/>
      <c r="AH64" s="166"/>
      <c r="AI64" s="208"/>
      <c r="AJ64" s="214"/>
      <c r="AK64" s="214"/>
      <c r="AL64" s="214"/>
      <c r="AM64" s="214"/>
      <c r="AN64" s="208"/>
      <c r="AO64" s="215"/>
      <c r="AP64" s="34"/>
      <c r="AQ64" s="166"/>
      <c r="AR64" s="34"/>
      <c r="AS64" s="166"/>
      <c r="AT64" s="34"/>
      <c r="AU64" s="166"/>
      <c r="AV64" s="34"/>
      <c r="AW64" s="166"/>
      <c r="AX64" s="34"/>
      <c r="AY64" s="166"/>
      <c r="AZ64" s="34"/>
      <c r="BA64" s="166"/>
      <c r="BB64" s="183"/>
      <c r="BC64" s="183"/>
      <c r="QE64" s="159">
        <v>4</v>
      </c>
      <c r="QF64" s="162">
        <v>1</v>
      </c>
      <c r="QG64" s="297" t="s">
        <v>15</v>
      </c>
      <c r="QH64" s="12">
        <v>120</v>
      </c>
      <c r="QI64" s="161">
        <f>(($F$19-$Z$6)*($F$19-$AD$6))/(($V$6-$Z$6)*($V$6-$AD$6))</f>
        <v>0</v>
      </c>
      <c r="QJ64" s="161">
        <f>(($F$19-$V$6)*($F$19-$AD$6))/(($Z$6-$V$6)*($Z$6-$AD$6))</f>
        <v>0</v>
      </c>
      <c r="QK64" s="161">
        <f>(($F$19-$V$6)*($F$19-$Z$6))/(($AD$6-$V$6)*($AD$6-$Z$6))</f>
        <v>1</v>
      </c>
      <c r="QL64" s="92">
        <f>QI64*$X$6+QJ64*$AB$6+QK64*$AF$6</f>
        <v>247.2</v>
      </c>
      <c r="QM64" s="16">
        <f>$V$6</f>
        <v>510.42</v>
      </c>
      <c r="QN64" s="16">
        <f>$AF$6</f>
        <v>247.2</v>
      </c>
      <c r="QO64" s="167">
        <f t="shared" si="554"/>
        <v>0</v>
      </c>
      <c r="QP64" s="34"/>
      <c r="QQ64" s="159">
        <v>4</v>
      </c>
      <c r="QR64" s="162">
        <v>1</v>
      </c>
      <c r="QS64" s="297" t="s">
        <v>15</v>
      </c>
      <c r="QT64" s="12">
        <v>120</v>
      </c>
      <c r="QU64" s="161">
        <f>(($F$19-$AT$6)*($F$19-$AX$6))/(($AP$6-$AT$6)*($AP$6-$AX$6))</f>
        <v>0</v>
      </c>
      <c r="QV64" s="161">
        <f>(($F$19-$AP$6)*($F$19-$AX$6))/(($AT$6-$AP$6)*($AT$6-$AX$6))</f>
        <v>0</v>
      </c>
      <c r="QW64" s="161">
        <f>(($F$19-$AP$6)*($F$19-$AT$6))/(($AX$6-$AP$6)*($AX$6-$AT$6))</f>
        <v>1</v>
      </c>
      <c r="QX64" s="92">
        <f>QU64*$AR$6+QV64*$AV$6+QW64*$AZ$6</f>
        <v>178.26</v>
      </c>
      <c r="QY64" s="16">
        <f>$AP$6</f>
        <v>200.39</v>
      </c>
      <c r="QZ64" s="16">
        <f>$AZ$6</f>
        <v>178.26</v>
      </c>
      <c r="RA64" s="167">
        <f t="shared" si="555"/>
        <v>0</v>
      </c>
    </row>
    <row r="65" spans="15:469">
      <c r="O65" s="208"/>
      <c r="P65" s="214"/>
      <c r="Q65" s="214"/>
      <c r="R65" s="214"/>
      <c r="S65" s="214"/>
      <c r="T65" s="208"/>
      <c r="U65" s="215"/>
      <c r="V65" s="34"/>
      <c r="W65" s="166"/>
      <c r="X65" s="34"/>
      <c r="Y65" s="166"/>
      <c r="Z65" s="34"/>
      <c r="AA65" s="166"/>
      <c r="AB65" s="34"/>
      <c r="AC65" s="166"/>
      <c r="AD65" s="34"/>
      <c r="AE65" s="166"/>
      <c r="AF65" s="34"/>
      <c r="AG65" s="166"/>
      <c r="AH65" s="166"/>
      <c r="AI65" s="208"/>
      <c r="AJ65" s="214"/>
      <c r="AK65" s="214"/>
      <c r="AL65" s="214"/>
      <c r="AM65" s="214"/>
      <c r="AN65" s="208"/>
      <c r="AO65" s="215"/>
      <c r="AP65" s="34"/>
      <c r="AQ65" s="166"/>
      <c r="AR65" s="34"/>
      <c r="AS65" s="166"/>
      <c r="AT65" s="34"/>
      <c r="AU65" s="166"/>
      <c r="AV65" s="34"/>
      <c r="AW65" s="166"/>
      <c r="AX65" s="34"/>
      <c r="AY65" s="166"/>
      <c r="AZ65" s="34"/>
      <c r="BA65" s="166"/>
      <c r="BB65" s="183"/>
      <c r="BC65" s="183"/>
      <c r="QE65" s="159">
        <v>4</v>
      </c>
      <c r="QF65" s="162">
        <v>2</v>
      </c>
      <c r="QG65" s="297"/>
      <c r="QH65" s="12">
        <v>120</v>
      </c>
      <c r="QI65" s="161">
        <f>(($F$19-$Z$13)*($F$19-$AD$13))/(($V$13-$Z$13)*($V$13-$AD$13))</f>
        <v>0</v>
      </c>
      <c r="QJ65" s="161">
        <f>(($F$19-$V$13)*($F$19-$AD$13))/(($Z$13-$V$13)*($Z$13-$AD$13))</f>
        <v>0</v>
      </c>
      <c r="QK65" s="161">
        <f>(($F$19-$V$13)*($F$19-$Z$13))/(($AD$13-$V$13)*($AD$13-$Z$13))</f>
        <v>1</v>
      </c>
      <c r="QL65" s="92">
        <f>QI65*$X$13+QJ65*$AB$13+QK65*$AF$13</f>
        <v>247.2</v>
      </c>
      <c r="QM65" s="16">
        <f>$V$13</f>
        <v>-274.87</v>
      </c>
      <c r="QN65" s="16">
        <f>$AF$13</f>
        <v>247.2</v>
      </c>
      <c r="QO65" s="167">
        <f t="shared" si="554"/>
        <v>0</v>
      </c>
      <c r="QP65" s="34"/>
      <c r="QQ65" s="159">
        <v>4</v>
      </c>
      <c r="QR65" s="162">
        <v>2</v>
      </c>
      <c r="QS65" s="297"/>
      <c r="QT65" s="12">
        <v>120</v>
      </c>
      <c r="QU65" s="161">
        <f>(($F$19-$AT$13)*($F$19-$AX$13))/(($AP$13-$AT$13)*($AP$13-$AX$13))</f>
        <v>0</v>
      </c>
      <c r="QV65" s="161">
        <f>(($F$19-$AP$13)*($F$19-$AX$13))/(($AT$13-$AP$13)*($AT$13-$AX$13))</f>
        <v>0</v>
      </c>
      <c r="QW65" s="161">
        <f>(($F$19-$AP$13)*($F$19-$AT$13))/(($AX$13-$AP$13)*($AX$13-$AT$13))</f>
        <v>1</v>
      </c>
      <c r="QX65" s="92">
        <f>QU65*$AR$13+QV65*$AV$13+QW65*$AZ$13</f>
        <v>178.26</v>
      </c>
      <c r="QY65" s="16">
        <f>$AP$13</f>
        <v>-54.65</v>
      </c>
      <c r="QZ65" s="16">
        <f>$AZ$13</f>
        <v>178.26</v>
      </c>
      <c r="RA65" s="167">
        <f t="shared" si="555"/>
        <v>0</v>
      </c>
    </row>
    <row r="66" spans="15:469">
      <c r="O66" s="208"/>
      <c r="P66" s="214"/>
      <c r="Q66" s="214"/>
      <c r="R66" s="214"/>
      <c r="S66" s="214"/>
      <c r="T66" s="208"/>
      <c r="U66" s="215"/>
      <c r="V66" s="34"/>
      <c r="W66" s="166"/>
      <c r="X66" s="34"/>
      <c r="Y66" s="166"/>
      <c r="Z66" s="34"/>
      <c r="AA66" s="166"/>
      <c r="AB66" s="34"/>
      <c r="AC66" s="166"/>
      <c r="AD66" s="34"/>
      <c r="AE66" s="166"/>
      <c r="AF66" s="34"/>
      <c r="AG66" s="166"/>
      <c r="AH66" s="166"/>
      <c r="AI66" s="208"/>
      <c r="AJ66" s="214"/>
      <c r="AK66" s="214"/>
      <c r="AL66" s="214"/>
      <c r="AM66" s="214"/>
      <c r="AN66" s="208"/>
      <c r="AO66" s="215"/>
      <c r="AP66" s="34"/>
      <c r="AQ66" s="166"/>
      <c r="AR66" s="34"/>
      <c r="AS66" s="166"/>
      <c r="AT66" s="34"/>
      <c r="AU66" s="166"/>
      <c r="AV66" s="34"/>
      <c r="AW66" s="166"/>
      <c r="AX66" s="34"/>
      <c r="AY66" s="166"/>
      <c r="AZ66" s="34"/>
      <c r="BA66" s="166"/>
      <c r="BB66" s="183"/>
      <c r="BC66" s="183"/>
      <c r="QE66" s="159">
        <v>4</v>
      </c>
      <c r="QF66" s="162">
        <v>3</v>
      </c>
      <c r="QG66" s="297"/>
      <c r="QH66" s="12">
        <v>120</v>
      </c>
      <c r="QI66" s="161">
        <f>(($F$19-$Z$20)*($F$19-$AD$20))/(($V$20-$Z$20)*($V$20-$AD$20))</f>
        <v>0</v>
      </c>
      <c r="QJ66" s="161">
        <f>(($F$19-$V$20)*($F$19-$AD$20))/(($Z$20-$V$20)*($Z$20-$AD$20))</f>
        <v>0</v>
      </c>
      <c r="QK66" s="161">
        <f>(($F$19-$V$20)*($F$19-$Z$20))/(($AD$20-$V$20)*($AD$20-$Z$20))</f>
        <v>1</v>
      </c>
      <c r="QL66" s="92">
        <f>QI66*$X$20+QJ66*$AB$20+QK66*$AF$20</f>
        <v>-651.20000000000005</v>
      </c>
      <c r="QM66" s="16">
        <f>$V$20</f>
        <v>-274.87</v>
      </c>
      <c r="QN66" s="16">
        <f>$AF$20</f>
        <v>-651.20000000000005</v>
      </c>
      <c r="QO66" s="167">
        <f t="shared" si="554"/>
        <v>0</v>
      </c>
      <c r="QP66" s="34"/>
      <c r="QQ66" s="159">
        <v>4</v>
      </c>
      <c r="QR66" s="162">
        <v>3</v>
      </c>
      <c r="QS66" s="297"/>
      <c r="QT66" s="12">
        <v>120</v>
      </c>
      <c r="QU66" s="161">
        <f>(($F$19-$AT$20)*($F$19-$AX$20))/(($AP$20-$AT$20)*($AP$20-$AX$20))</f>
        <v>0</v>
      </c>
      <c r="QV66" s="161">
        <f>(($F$19-$AP$20)*($F$19-$AX$20))/(($AT$20-$AP$20)*($AT$20-$AX$20))</f>
        <v>0</v>
      </c>
      <c r="QW66" s="161">
        <f>(($F$19-$AP$20)*($F$19-$AT$20))/(($AX$20-$AP$20)*($AX$20-$AT$20))</f>
        <v>1</v>
      </c>
      <c r="QX66" s="92">
        <f>QU66*$AR$20+QV66*$AV$20+QW66*$AZ$20</f>
        <v>-653.65</v>
      </c>
      <c r="QY66" s="16">
        <f>$AP$20</f>
        <v>-54.65</v>
      </c>
      <c r="QZ66" s="16">
        <f>$AZ$20</f>
        <v>-653.65</v>
      </c>
      <c r="RA66" s="167">
        <f t="shared" si="555"/>
        <v>0</v>
      </c>
    </row>
    <row r="67" spans="15:469" ht="15" customHeight="1">
      <c r="O67" s="208"/>
      <c r="P67" s="214"/>
      <c r="Q67" s="214"/>
      <c r="R67" s="214"/>
      <c r="S67" s="214"/>
      <c r="T67" s="208"/>
      <c r="U67" s="215"/>
      <c r="V67" s="34"/>
      <c r="W67" s="166"/>
      <c r="X67" s="34"/>
      <c r="Y67" s="166"/>
      <c r="Z67" s="34"/>
      <c r="AA67" s="166"/>
      <c r="AB67" s="34"/>
      <c r="AC67" s="166"/>
      <c r="AD67" s="34"/>
      <c r="AE67" s="166"/>
      <c r="AF67" s="34"/>
      <c r="AG67" s="166"/>
      <c r="AH67" s="166"/>
      <c r="AI67" s="208"/>
      <c r="AJ67" s="214"/>
      <c r="AK67" s="214"/>
      <c r="AL67" s="214"/>
      <c r="AM67" s="214"/>
      <c r="AN67" s="208"/>
      <c r="AO67" s="215"/>
      <c r="AP67" s="34"/>
      <c r="AQ67" s="166"/>
      <c r="AR67" s="34"/>
      <c r="AS67" s="166"/>
      <c r="AT67" s="34"/>
      <c r="AU67" s="166"/>
      <c r="AV67" s="34"/>
      <c r="AW67" s="166"/>
      <c r="AX67" s="34"/>
      <c r="AY67" s="166"/>
      <c r="AZ67" s="34"/>
      <c r="BA67" s="166"/>
      <c r="BB67" s="183"/>
      <c r="BC67" s="183"/>
      <c r="QE67" s="159">
        <v>4</v>
      </c>
      <c r="QF67" s="162">
        <v>4</v>
      </c>
      <c r="QG67" s="297"/>
      <c r="QH67" s="12">
        <v>120</v>
      </c>
      <c r="QI67" s="161">
        <f>(($F$19-$Z$27)*($F$19-$AD$27))/(($V$27-$Z$27)*($V$27-$AD$27))</f>
        <v>0</v>
      </c>
      <c r="QJ67" s="161">
        <f>(($F$19-$V$27)*($F$19-$AD$27))/(($Z$27-$V$27)*($Z$27-$AD$27))</f>
        <v>0</v>
      </c>
      <c r="QK67" s="161">
        <f>(($F$19-$V$27)*($F$19-$Z$27))/(($AD$27-$V$27)*($AD$27-$Z$27))</f>
        <v>1</v>
      </c>
      <c r="QL67" s="92">
        <f>QI67*$X$27+QJ67*$AB$27+QK67*$AF$27</f>
        <v>-651.20000000000005</v>
      </c>
      <c r="QM67" s="16">
        <f>$V$27</f>
        <v>510.42</v>
      </c>
      <c r="QN67" s="16">
        <f>$AF$27</f>
        <v>-651.20000000000005</v>
      </c>
      <c r="QO67" s="167">
        <f t="shared" si="554"/>
        <v>0</v>
      </c>
      <c r="QP67" s="34"/>
      <c r="QQ67" s="159">
        <v>4</v>
      </c>
      <c r="QR67" s="162">
        <v>4</v>
      </c>
      <c r="QS67" s="297"/>
      <c r="QT67" s="12">
        <v>120</v>
      </c>
      <c r="QU67" s="161">
        <f>(($F$19-$AT$27)*($F$19-$AX$27))/(($AP$27-$AT$27)*($AP$27-$AX$27))</f>
        <v>0</v>
      </c>
      <c r="QV67" s="161">
        <f>(($F$19-$AP$27)*($F$19-$AX$27))/(($AT$27-$AP$27)*($AT$27-$AX$27))</f>
        <v>0</v>
      </c>
      <c r="QW67" s="161">
        <f>(($F$19-$AP$27)*($F$19-$AT$27))/(($AX$27-$AP$27)*($AX$27-$AT$27))</f>
        <v>1</v>
      </c>
      <c r="QX67" s="92">
        <f>QU67*$AR$27+QV67*$AV$27+QW67*$AZ$27</f>
        <v>-653.65</v>
      </c>
      <c r="QY67" s="16">
        <f>$AP$27</f>
        <v>200.39</v>
      </c>
      <c r="QZ67" s="16">
        <f>$AZ$27</f>
        <v>-653.65</v>
      </c>
      <c r="RA67" s="167">
        <f t="shared" si="555"/>
        <v>0</v>
      </c>
    </row>
    <row r="68" spans="15:469" ht="15" customHeight="1">
      <c r="U68" s="148"/>
      <c r="V68" s="99"/>
      <c r="W68" s="149"/>
      <c r="X68" s="99"/>
      <c r="Y68" s="149"/>
      <c r="Z68" s="99"/>
      <c r="AA68" s="149"/>
      <c r="AB68" s="99"/>
      <c r="AC68" s="149"/>
      <c r="AD68" s="99"/>
      <c r="AE68" s="149"/>
      <c r="AF68" s="99"/>
      <c r="AG68" s="149"/>
      <c r="AH68" s="149"/>
      <c r="AO68" s="148"/>
      <c r="AP68" s="99"/>
      <c r="AQ68" s="149"/>
      <c r="AR68" s="99"/>
      <c r="AS68" s="149"/>
      <c r="AT68" s="99"/>
      <c r="AU68" s="149"/>
      <c r="AV68" s="99"/>
      <c r="AW68" s="149"/>
      <c r="AX68" s="99"/>
      <c r="AY68" s="149"/>
      <c r="AZ68" s="99"/>
      <c r="BA68" s="149"/>
      <c r="BB68" s="183"/>
      <c r="BC68" s="183"/>
      <c r="QE68" s="159">
        <v>4</v>
      </c>
      <c r="QF68" s="162">
        <v>1</v>
      </c>
      <c r="QG68" s="309" t="s">
        <v>17</v>
      </c>
      <c r="QH68" s="12">
        <v>180</v>
      </c>
      <c r="QI68" s="161">
        <f>(($F$19-$Z$7)*($F$19-$AD$7))/(($V$7-$Z$7)*($V$7-$AD$7))</f>
        <v>0</v>
      </c>
      <c r="QJ68" s="161">
        <f>(($F$19-$V$7)*($F$19-$AD$7))/(($Z$7-$V$7)*($Z$7-$AD$7))</f>
        <v>0</v>
      </c>
      <c r="QK68" s="161">
        <f>(($F$19-$V$7)*($F$19-$Z$7))/(($AD$7-$V$7)*($AD$7-$Z$7))</f>
        <v>1</v>
      </c>
      <c r="QL68" s="92">
        <f>QI68*$X$7+QJ68*$AB$7+QK68*$AF$7</f>
        <v>162.80000000000001</v>
      </c>
      <c r="QM68" s="16">
        <f>$V$7</f>
        <v>562.66999999999996</v>
      </c>
      <c r="QN68" s="16">
        <f>$AF$7</f>
        <v>162.80000000000001</v>
      </c>
      <c r="QO68" s="167">
        <f t="shared" si="554"/>
        <v>0</v>
      </c>
      <c r="QP68" s="34"/>
      <c r="QQ68" s="159">
        <v>4</v>
      </c>
      <c r="QR68" s="162">
        <v>1</v>
      </c>
      <c r="QS68" s="309" t="s">
        <v>17</v>
      </c>
      <c r="QT68" s="12">
        <v>180</v>
      </c>
      <c r="QU68" s="161">
        <f>(($F$19-$AT$7)*($F$19-$AX$7))/(($AP$7-$AT$7)*($AP$7-$AX$7))</f>
        <v>0</v>
      </c>
      <c r="QV68" s="161">
        <f>(($F$19-$AP$7)*($F$19-$AX$7))/(($AT$7-$AP$7)*($AT$7-$AX$7))</f>
        <v>0</v>
      </c>
      <c r="QW68" s="161">
        <f>(($F$19-$AP$7)*($F$19-$AT$7))/(($AX$7-$AP$7)*($AX$7-$AT$7))</f>
        <v>1</v>
      </c>
      <c r="QX68" s="92">
        <f>QU68*$AR$7+QV68*$AV$7+QW68*$AZ$7</f>
        <v>59.41</v>
      </c>
      <c r="QY68" s="16">
        <f>$AP$7</f>
        <v>236.82</v>
      </c>
      <c r="QZ68" s="16">
        <f>$AZ$7</f>
        <v>59.41</v>
      </c>
      <c r="RA68" s="167">
        <f t="shared" si="555"/>
        <v>0</v>
      </c>
    </row>
    <row r="69" spans="15:469"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83"/>
      <c r="AB69" s="183"/>
      <c r="AC69" s="183"/>
      <c r="AD69" s="183"/>
      <c r="AE69" s="183"/>
      <c r="AF69" s="183"/>
      <c r="AG69" s="183"/>
      <c r="AH69" s="183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83"/>
      <c r="AV69" s="183"/>
      <c r="AW69" s="183"/>
      <c r="AX69" s="183"/>
      <c r="AY69" s="183"/>
      <c r="AZ69" s="183"/>
      <c r="BA69" s="183"/>
      <c r="BB69" s="183"/>
      <c r="BC69" s="183"/>
      <c r="QE69" s="159">
        <v>4</v>
      </c>
      <c r="QF69" s="162">
        <v>2</v>
      </c>
      <c r="QG69" s="309"/>
      <c r="QH69" s="12">
        <v>180</v>
      </c>
      <c r="QI69" s="161">
        <f>(($F$19-$Z$14)*($F$19-$AD$14))/(($V$14-$Z$14)*($V$14-$AD$14))</f>
        <v>0</v>
      </c>
      <c r="QJ69" s="161">
        <f>(($F$19-$V$14)*($F$19-$AD$14))/(($Z$14-$V$14)*($Z$14-$AD$14))</f>
        <v>0</v>
      </c>
      <c r="QK69" s="161">
        <f>(($F$19-$V$14)*($F$19-$Z$14))/(($AD$14-$V$14)*($AD$14-$Z$14))</f>
        <v>1</v>
      </c>
      <c r="QL69" s="92">
        <f>QI69*$X$14+QJ69*$AB$14+QK69*$AF$14</f>
        <v>162.80000000000001</v>
      </c>
      <c r="QM69" s="16">
        <f>$V$14</f>
        <v>-210.54</v>
      </c>
      <c r="QN69" s="16">
        <f>$AF$14</f>
        <v>162.80000000000001</v>
      </c>
      <c r="QO69" s="167">
        <f t="shared" si="554"/>
        <v>0</v>
      </c>
      <c r="QP69" s="34"/>
      <c r="QQ69" s="159">
        <v>4</v>
      </c>
      <c r="QR69" s="162">
        <v>2</v>
      </c>
      <c r="QS69" s="309"/>
      <c r="QT69" s="12">
        <v>180</v>
      </c>
      <c r="QU69" s="161">
        <f>(($F$19-$AT$14)*($F$19-$AX$14))/(($AP$14-$AT$14)*($AP$14-$AX$14))</f>
        <v>0</v>
      </c>
      <c r="QV69" s="161">
        <f>(($F$19-$AP$14)*($F$19-$AX$14))/(($AT$14-$AP$14)*($AT$14-$AX$14))</f>
        <v>0</v>
      </c>
      <c r="QW69" s="161">
        <f>(($F$19-$AP$14)*($F$19-$AT$14))/(($AX$14-$AP$14)*($AX$14-$AT$14))</f>
        <v>1</v>
      </c>
      <c r="QX69" s="92">
        <f>QU69*$AR$14+QV69*$AV$14+QW69*$AZ$14</f>
        <v>59.41</v>
      </c>
      <c r="QY69" s="16">
        <f>$AP$14</f>
        <v>-18.22</v>
      </c>
      <c r="QZ69" s="16">
        <f>$AZ$14</f>
        <v>59.41</v>
      </c>
      <c r="RA69" s="167">
        <f t="shared" si="555"/>
        <v>0</v>
      </c>
    </row>
    <row r="70" spans="15:469"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216"/>
      <c r="AD70" s="216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216"/>
      <c r="AX70" s="216"/>
      <c r="AY70" s="122"/>
      <c r="AZ70" s="122"/>
      <c r="BA70" s="122"/>
      <c r="BB70" s="183"/>
      <c r="BC70" s="183"/>
      <c r="QE70" s="159">
        <v>4</v>
      </c>
      <c r="QF70" s="162">
        <v>3</v>
      </c>
      <c r="QG70" s="309"/>
      <c r="QH70" s="12">
        <v>180</v>
      </c>
      <c r="QI70" s="161">
        <f>(($F$19-$Z$21)*($F$19-$AD$21))/(($V$21-$Z$21)*($V$21-$AD$21))</f>
        <v>0</v>
      </c>
      <c r="QJ70" s="161">
        <f>(($F$19-$V$21)*($F$19-$AD$21))/(($Z$21-$V$21)*($Z$21-$AD$21))</f>
        <v>0</v>
      </c>
      <c r="QK70" s="161">
        <f>(($F$19-$V$21)*($F$19-$Z$21))/(($AD$21-$V$21)*($AD$21-$Z$21))</f>
        <v>1</v>
      </c>
      <c r="QL70" s="92">
        <f>QI70*$X$21+QJ70*$AB$21+QK70*$AF$21</f>
        <v>-704.4</v>
      </c>
      <c r="QM70" s="16">
        <f>$V$21</f>
        <v>-210.54</v>
      </c>
      <c r="QN70" s="16">
        <f>$AF$21</f>
        <v>-704.4</v>
      </c>
      <c r="QO70" s="167">
        <f t="shared" si="554"/>
        <v>0</v>
      </c>
      <c r="QP70" s="34"/>
      <c r="QQ70" s="159">
        <v>4</v>
      </c>
      <c r="QR70" s="162">
        <v>3</v>
      </c>
      <c r="QS70" s="309"/>
      <c r="QT70" s="12">
        <v>180</v>
      </c>
      <c r="QU70" s="161">
        <f>(($F$19-$AT$21)*($F$19-$AX$21))/(($AP$21-$AT$21)*($AP$21-$AX$21))</f>
        <v>0</v>
      </c>
      <c r="QV70" s="161">
        <f>(($F$19-$AP$21)*($F$19-$AX$21))/(($AT$21-$AP$21)*($AT$21-$AX$21))</f>
        <v>0</v>
      </c>
      <c r="QW70" s="161">
        <f>(($F$19-$AP$21)*($F$19-$AT$21))/(($AX$21-$AP$21)*($AX$21-$AT$21))</f>
        <v>1</v>
      </c>
      <c r="QX70" s="92">
        <f>QU70*$AR$21+QV70*$AV$21+QW70*$AZ$21</f>
        <v>-772.52</v>
      </c>
      <c r="QY70" s="16">
        <f>$AP$21</f>
        <v>-18.22</v>
      </c>
      <c r="QZ70" s="16">
        <f>$AZ$21</f>
        <v>-772.52</v>
      </c>
      <c r="RA70" s="167">
        <f t="shared" si="555"/>
        <v>0</v>
      </c>
    </row>
    <row r="71" spans="15:469" ht="15" customHeight="1"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208"/>
      <c r="AB71" s="217"/>
      <c r="AC71" s="217"/>
      <c r="AD71" s="217"/>
      <c r="AE71" s="217"/>
      <c r="AF71" s="217"/>
      <c r="AG71" s="34"/>
      <c r="AH71" s="34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208"/>
      <c r="AV71" s="217"/>
      <c r="AW71" s="217"/>
      <c r="AX71" s="217"/>
      <c r="AY71" s="217"/>
      <c r="AZ71" s="217"/>
      <c r="BA71" s="34"/>
      <c r="BB71" s="183"/>
      <c r="BC71" s="183"/>
      <c r="QE71" s="159">
        <v>4</v>
      </c>
      <c r="QF71" s="162">
        <v>4</v>
      </c>
      <c r="QG71" s="309"/>
      <c r="QH71" s="12">
        <v>180</v>
      </c>
      <c r="QI71" s="161">
        <f>(($F$19-$Z$28)*($F$19-$AD$28))/(($V$28-$Z$28)*($V$28-$AD$28))</f>
        <v>0</v>
      </c>
      <c r="QJ71" s="161">
        <f>(($F$19-$V$28)*($F$19-$AD$28))/(($Z$28-$V$28)*($Z$28-$AD$28))</f>
        <v>0</v>
      </c>
      <c r="QK71" s="161">
        <f>(($F$19-$V$28)*($F$19-$Z$28))/(($AD$28-$V$28)*($AD$28-$Z$28))</f>
        <v>1</v>
      </c>
      <c r="QL71" s="92">
        <f>QI71*$X$28+QJ71*$AB$28+QK71*$AF$28</f>
        <v>-704.4</v>
      </c>
      <c r="QM71" s="16">
        <f>$V$28</f>
        <v>562.66999999999996</v>
      </c>
      <c r="QN71" s="16">
        <f>$AF$28</f>
        <v>-704.4</v>
      </c>
      <c r="QO71" s="167">
        <f t="shared" si="554"/>
        <v>0</v>
      </c>
      <c r="QP71" s="34"/>
      <c r="QQ71" s="159">
        <v>4</v>
      </c>
      <c r="QR71" s="162">
        <v>4</v>
      </c>
      <c r="QS71" s="309"/>
      <c r="QT71" s="12">
        <v>180</v>
      </c>
      <c r="QU71" s="161">
        <f>(($F$19-$AT$28)*($F$19-$AX$28))/(($AP$28-$AT$28)*($AP$28-$AX$28))</f>
        <v>0</v>
      </c>
      <c r="QV71" s="161">
        <f>(($F$19-$AP$28)*($F$19-$AX$28))/(($AT$28-$AP$28)*($AT$28-$AX$28))</f>
        <v>0</v>
      </c>
      <c r="QW71" s="161">
        <f>(($F$19-$AP$28)*($F$19-$AT$28))/(($AX$28-$AP$28)*($AX$28-$AT$28))</f>
        <v>1</v>
      </c>
      <c r="QX71" s="92">
        <f>QU71*$AR$28+QV71*$AV$28+QW71*$AZ$28</f>
        <v>-772.52</v>
      </c>
      <c r="QY71" s="16">
        <f>$AP$28</f>
        <v>236.82</v>
      </c>
      <c r="QZ71" s="16">
        <f>$AZ$28</f>
        <v>-772.52</v>
      </c>
      <c r="RA71" s="167">
        <f t="shared" si="555"/>
        <v>0</v>
      </c>
    </row>
    <row r="72" spans="15:469" ht="15" customHeight="1"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208"/>
      <c r="AB72" s="217"/>
      <c r="AC72" s="217"/>
      <c r="AD72" s="217"/>
      <c r="AE72" s="217"/>
      <c r="AF72" s="217"/>
      <c r="AG72" s="34"/>
      <c r="AH72" s="34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208"/>
      <c r="AV72" s="217"/>
      <c r="AW72" s="217"/>
      <c r="AX72" s="217"/>
      <c r="AY72" s="217"/>
      <c r="AZ72" s="217"/>
      <c r="BA72" s="34"/>
      <c r="BB72" s="183"/>
      <c r="BC72" s="183"/>
      <c r="QE72" s="159">
        <v>4</v>
      </c>
      <c r="QF72" s="162">
        <v>1</v>
      </c>
      <c r="QG72" s="304" t="s">
        <v>18</v>
      </c>
      <c r="QH72" s="12">
        <v>-60</v>
      </c>
      <c r="QI72" s="161">
        <f>(($F$19-$Z$8)*($F$19-$AD$8))/(($V$8-$Z$8)*($V$8-$AD$8))</f>
        <v>0</v>
      </c>
      <c r="QJ72" s="161">
        <f>(($F$19-$V$8)*($F$19-$AD$8))/(($Z$8-$V$8)*($Z$8-$AD$8))</f>
        <v>0</v>
      </c>
      <c r="QK72" s="161">
        <f>(($F$19-$V$8)*($F$19-$Z$8))/(($AD$8-$V$8)*($AD$8-$Z$8))</f>
        <v>1</v>
      </c>
      <c r="QL72" s="92">
        <f>QI72*$X$8+QJ72*$AB$8+QK72*$AF$8</f>
        <v>402.13</v>
      </c>
      <c r="QM72" s="16">
        <f>$V$8</f>
        <v>406.67</v>
      </c>
      <c r="QN72" s="16">
        <f>$AF$8</f>
        <v>402.13</v>
      </c>
      <c r="QO72" s="167">
        <f t="shared" si="554"/>
        <v>0</v>
      </c>
      <c r="QP72" s="34"/>
      <c r="QQ72" s="159">
        <v>4</v>
      </c>
      <c r="QR72" s="162">
        <v>1</v>
      </c>
      <c r="QS72" s="304" t="s">
        <v>18</v>
      </c>
      <c r="QT72" s="12">
        <v>-60</v>
      </c>
      <c r="QU72" s="161">
        <f>(($F$19-$AT$8)*($F$19-$AX$8))/(($AP$8-$AT$8)*($AP$8-$AX$8))</f>
        <v>0</v>
      </c>
      <c r="QV72" s="161">
        <f>(($F$19-$AP$8)*($F$19-$AX$8))/(($AT$8-$AP$8)*($AT$8-$AX$8))</f>
        <v>0</v>
      </c>
      <c r="QW72" s="161">
        <f>(($F$19-$AP$8)*($F$19-$AT$8))/(($AX$8-$AP$8)*($AX$8-$AT$8))</f>
        <v>1</v>
      </c>
      <c r="QX72" s="92">
        <f>QU72*$AR$8+QV72*$AV$8+QW72*$AZ$8</f>
        <v>415.98</v>
      </c>
      <c r="QY72" s="16">
        <f>$AP$8</f>
        <v>127.52</v>
      </c>
      <c r="QZ72" s="16">
        <f>$AZ$8</f>
        <v>415.98</v>
      </c>
      <c r="RA72" s="167">
        <f t="shared" si="555"/>
        <v>0</v>
      </c>
    </row>
    <row r="73" spans="15:469"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208"/>
      <c r="AB73" s="217"/>
      <c r="AC73" s="217"/>
      <c r="AD73" s="217"/>
      <c r="AE73" s="217"/>
      <c r="AF73" s="217"/>
      <c r="AG73" s="34"/>
      <c r="AH73" s="34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208"/>
      <c r="AV73" s="217"/>
      <c r="AW73" s="217"/>
      <c r="AX73" s="217"/>
      <c r="AY73" s="217"/>
      <c r="AZ73" s="217"/>
      <c r="BA73" s="34"/>
      <c r="BB73" s="183"/>
      <c r="BC73" s="183"/>
      <c r="QE73" s="159">
        <v>4</v>
      </c>
      <c r="QF73" s="162">
        <v>2</v>
      </c>
      <c r="QG73" s="304"/>
      <c r="QH73" s="12">
        <v>-60</v>
      </c>
      <c r="QI73" s="161">
        <f>(($F$19-$Z$15)*($F$19-$AD$15))/(($V$15-$Z$15)*($V$15-$AD$15))</f>
        <v>0</v>
      </c>
      <c r="QJ73" s="161">
        <f>(($F$19-$V$15)*($F$19-$AD$15))/(($Z$15-$V$15)*($Z$15-$AD$15))</f>
        <v>0</v>
      </c>
      <c r="QK73" s="161">
        <f>(($F$19-$V$15)*($F$19-$Z$15))/(($AD$15-$V$15)*($AD$15-$Z$15))</f>
        <v>1</v>
      </c>
      <c r="QL73" s="92">
        <f>QI73*$X$15+QJ73*$AB$15+QK73*$AF$15</f>
        <v>402.13</v>
      </c>
      <c r="QM73" s="16">
        <f>$V$15</f>
        <v>-391.07</v>
      </c>
      <c r="QN73" s="16">
        <f>$AF$15</f>
        <v>402.13</v>
      </c>
      <c r="QO73" s="167">
        <f t="shared" si="554"/>
        <v>0</v>
      </c>
      <c r="QP73" s="34"/>
      <c r="QQ73" s="159">
        <v>4</v>
      </c>
      <c r="QR73" s="162">
        <v>2</v>
      </c>
      <c r="QS73" s="304"/>
      <c r="QT73" s="12">
        <v>-60</v>
      </c>
      <c r="QU73" s="161">
        <f>(($F$19-$AT$15)*($F$19-$AX$15))/(($AP$15-$AT$15)*($AP$15-$AX$15))</f>
        <v>0</v>
      </c>
      <c r="QV73" s="161">
        <f>(($F$19-$AP$15)*($F$19-$AX$15))/(($AT$15-$AP$15)*($AT$15-$AX$15))</f>
        <v>0</v>
      </c>
      <c r="QW73" s="161">
        <f>(($F$19-$AP$15)*($F$19-$AT$15))/(($AX$15-$AP$15)*($AX$15-$AT$15))</f>
        <v>1</v>
      </c>
      <c r="QX73" s="92">
        <f>QU73*$AR$15+QV73*$AV$15+QW73*$AZ$15</f>
        <v>415.98</v>
      </c>
      <c r="QY73" s="16">
        <f>$AP$15</f>
        <v>-127.52</v>
      </c>
      <c r="QZ73" s="16">
        <f>$AZ$15</f>
        <v>415.98</v>
      </c>
      <c r="RA73" s="167">
        <f t="shared" si="555"/>
        <v>0</v>
      </c>
    </row>
    <row r="74" spans="15:469"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208"/>
      <c r="AB74" s="217"/>
      <c r="AC74" s="217"/>
      <c r="AD74" s="217"/>
      <c r="AE74" s="217"/>
      <c r="AF74" s="217"/>
      <c r="AG74" s="34"/>
      <c r="AH74" s="34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208"/>
      <c r="AV74" s="217"/>
      <c r="AW74" s="217"/>
      <c r="AX74" s="217"/>
      <c r="AY74" s="217"/>
      <c r="AZ74" s="217"/>
      <c r="BA74" s="34"/>
      <c r="BB74" s="183"/>
      <c r="BC74" s="183"/>
      <c r="QE74" s="159">
        <v>4</v>
      </c>
      <c r="QF74" s="162">
        <v>3</v>
      </c>
      <c r="QG74" s="304"/>
      <c r="QH74" s="12">
        <v>-60</v>
      </c>
      <c r="QI74" s="161">
        <f>(($F$19-$Z$22)*($F$19-$AD$22))/(($V$22-$Z$22)*($V$22-$AD$22))</f>
        <v>0</v>
      </c>
      <c r="QJ74" s="161">
        <f>(($F$19-$V$22)*($F$19-$AD$22))/(($Z$22-$V$22)*($Z$22-$AD$22))</f>
        <v>0</v>
      </c>
      <c r="QK74" s="161">
        <f>(($F$19-$V$22)*($F$19-$Z$22))/(($AD$22-$V$22)*($AD$22-$Z$22))</f>
        <v>1</v>
      </c>
      <c r="QL74" s="92">
        <f>QI74*$X$22+QJ74*$AB$22+QK74*$AF$22</f>
        <v>-495</v>
      </c>
      <c r="QM74" s="16">
        <f>$V$22</f>
        <v>-391.07</v>
      </c>
      <c r="QN74" s="16">
        <f>$AF$22</f>
        <v>-495</v>
      </c>
      <c r="QO74" s="167">
        <f t="shared" si="554"/>
        <v>0</v>
      </c>
      <c r="QP74" s="34"/>
      <c r="QQ74" s="159">
        <v>4</v>
      </c>
      <c r="QR74" s="162">
        <v>3</v>
      </c>
      <c r="QS74" s="304"/>
      <c r="QT74" s="12">
        <v>-60</v>
      </c>
      <c r="QU74" s="161">
        <f>(($F$19-$AT$22)*($F$19-$AX$22))/(($AP$22-$AT$22)*($AP$22-$AX$22))</f>
        <v>0</v>
      </c>
      <c r="QV74" s="161">
        <f>(($F$19-$AP$22)*($F$19-$AX$22))/(($AT$22-$AP$22)*($AT$22-$AX$22))</f>
        <v>0</v>
      </c>
      <c r="QW74" s="161">
        <f>(($F$19-$AP$22)*($F$19-$AT$22))/(($AX$22-$AP$22)*($AX$22-$AT$22))</f>
        <v>1</v>
      </c>
      <c r="QX74" s="92">
        <f>QU74*$AR$22+QV74*$AV$22+QW74*$AZ$22</f>
        <v>-415.95</v>
      </c>
      <c r="QY74" s="16">
        <f>$AP$22</f>
        <v>-127.52</v>
      </c>
      <c r="QZ74" s="16">
        <f>$AZ$22</f>
        <v>-415.95</v>
      </c>
      <c r="RA74" s="167">
        <f t="shared" si="555"/>
        <v>0</v>
      </c>
    </row>
    <row r="75" spans="15:469" ht="15" customHeight="1"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208"/>
      <c r="AB75" s="217"/>
      <c r="AC75" s="217"/>
      <c r="AD75" s="217"/>
      <c r="AE75" s="217"/>
      <c r="AF75" s="217"/>
      <c r="AG75" s="34"/>
      <c r="AH75" s="34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208"/>
      <c r="AV75" s="217"/>
      <c r="AW75" s="217"/>
      <c r="AX75" s="217"/>
      <c r="AY75" s="217"/>
      <c r="AZ75" s="217"/>
      <c r="BA75" s="34"/>
      <c r="BB75" s="183"/>
      <c r="BC75" s="183"/>
      <c r="QE75" s="159">
        <v>4</v>
      </c>
      <c r="QF75" s="162">
        <v>4</v>
      </c>
      <c r="QG75" s="304"/>
      <c r="QH75" s="12">
        <v>-60</v>
      </c>
      <c r="QI75" s="161">
        <f>(($F$19-$Z$29)*($F$19-$AD$29))/(($V$29-$Z$29)*($V$29-$AD$29))</f>
        <v>0</v>
      </c>
      <c r="QJ75" s="161">
        <f>(($F$19-$V$29)*($F$19-$AD$29))/(($Z$29-$V$29)*($Z$29-$AD$29))</f>
        <v>0</v>
      </c>
      <c r="QK75" s="161">
        <f>(($F$19-$V$29)*($F$19-$Z$29))/(($AD$29-$V$29)*($AD$29-$Z$29))</f>
        <v>1</v>
      </c>
      <c r="QL75" s="92">
        <f>QI75*$X$29+QJ75*$AB$29+QK75*$AF$29</f>
        <v>-495</v>
      </c>
      <c r="QM75" s="16">
        <f>$V$29</f>
        <v>406.67</v>
      </c>
      <c r="QN75" s="16">
        <f>$AF$29</f>
        <v>-495</v>
      </c>
      <c r="QO75" s="167">
        <f t="shared" si="554"/>
        <v>0</v>
      </c>
      <c r="QP75" s="34"/>
      <c r="QQ75" s="159">
        <v>4</v>
      </c>
      <c r="QR75" s="162">
        <v>4</v>
      </c>
      <c r="QS75" s="304"/>
      <c r="QT75" s="12">
        <v>-60</v>
      </c>
      <c r="QU75" s="161">
        <f>(($F$19-$AT$29)*($F$19-$AX$29))/(($AP$29-$AT$29)*($AP$29-$AX$29))</f>
        <v>0</v>
      </c>
      <c r="QV75" s="161">
        <f>(($F$19-$AP$29)*($F$19-$AX$29))/(($AT$29-$AP$29)*($AT$29-$AX$29))</f>
        <v>0</v>
      </c>
      <c r="QW75" s="161">
        <f>(($F$19-$AP$29)*($F$19-$AT$29))/(($AX$29-$AP$29)*($AX$29-$AT$29))</f>
        <v>1</v>
      </c>
      <c r="QX75" s="92">
        <f>QU75*$AR$29+QV75*$AV$29+QW75*$AZ$29</f>
        <v>-415.95</v>
      </c>
      <c r="QY75" s="16">
        <f>$AP$29</f>
        <v>127.52</v>
      </c>
      <c r="QZ75" s="16">
        <f>$AZ$29</f>
        <v>-415.95</v>
      </c>
      <c r="RA75" s="167">
        <f t="shared" si="555"/>
        <v>0</v>
      </c>
    </row>
    <row r="76" spans="15:469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208"/>
      <c r="AB76" s="217"/>
      <c r="AC76" s="217"/>
      <c r="AD76" s="217"/>
      <c r="AE76" s="217"/>
      <c r="AF76" s="217"/>
      <c r="AG76" s="34"/>
      <c r="AH76" s="34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208"/>
      <c r="AV76" s="217"/>
      <c r="AW76" s="217"/>
      <c r="AX76" s="217"/>
      <c r="AY76" s="217"/>
      <c r="AZ76" s="217"/>
      <c r="BA76" s="34"/>
      <c r="BB76" s="183"/>
      <c r="BC76" s="183"/>
      <c r="QE76" s="159">
        <v>4</v>
      </c>
      <c r="QF76" s="162">
        <v>1</v>
      </c>
      <c r="QG76" s="305" t="s">
        <v>19</v>
      </c>
      <c r="QH76" s="12">
        <v>-120</v>
      </c>
      <c r="QI76" s="161">
        <f>(($F$19-$Z$9)*($F$19-$AD$9))/(($V$9-$Z$9)*($V$9-$AD$9))</f>
        <v>0</v>
      </c>
      <c r="QJ76" s="161">
        <f>(($F$19-$V$9)*($F$19-$AD$9))/(($Z$9-$V$9)*($Z$9-$AD$9))</f>
        <v>0</v>
      </c>
      <c r="QK76" s="161">
        <f>(($F$19-$V$9)*($F$19-$Z$9))/(($AD$9-$V$9)*($AD$9-$Z$9))</f>
        <v>1</v>
      </c>
      <c r="QL76" s="92">
        <f>QI76*$X$9+QJ76*$AB$9+QK76*$AF$9</f>
        <v>480</v>
      </c>
      <c r="QM76" s="16">
        <f>$V$9</f>
        <v>353.96</v>
      </c>
      <c r="QN76" s="16">
        <f>$AF$9</f>
        <v>480</v>
      </c>
      <c r="QO76" s="167">
        <f t="shared" si="554"/>
        <v>0</v>
      </c>
      <c r="QP76" s="34"/>
      <c r="QQ76" s="159">
        <v>4</v>
      </c>
      <c r="QR76" s="162">
        <v>1</v>
      </c>
      <c r="QS76" s="305" t="s">
        <v>19</v>
      </c>
      <c r="QT76" s="12">
        <v>-120</v>
      </c>
      <c r="QU76" s="161">
        <f>(($F$19-$AT$9)*($F$19-$AX$9))/(($AP$9-$AT$9)*($AP$9-$AX$9))</f>
        <v>0</v>
      </c>
      <c r="QV76" s="161">
        <f>(($F$19-$AP$9)*($F$19-$AX$9))/(($AT$9-$AP$9)*($AT$9-$AX$9))</f>
        <v>0</v>
      </c>
      <c r="QW76" s="161">
        <f>(($F$19-$AP$9)*($F$19-$AT$9))/(($AX$9-$AP$9)*($AX$9-$AT$9))</f>
        <v>1</v>
      </c>
      <c r="QX76" s="92">
        <f>QU76*$AR$9+QV76*$AV$9+QW76*$AZ$9</f>
        <v>534.82000000000005</v>
      </c>
      <c r="QY76" s="16">
        <f>$AP$9</f>
        <v>91.09</v>
      </c>
      <c r="QZ76" s="16">
        <f>$AZ$9</f>
        <v>534.82000000000005</v>
      </c>
      <c r="RA76" s="167">
        <f t="shared" si="555"/>
        <v>0</v>
      </c>
    </row>
    <row r="77" spans="15:469"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208"/>
      <c r="AB77" s="217"/>
      <c r="AC77" s="217"/>
      <c r="AD77" s="217"/>
      <c r="AE77" s="217"/>
      <c r="AF77" s="217"/>
      <c r="AG77" s="34"/>
      <c r="AH77" s="34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208"/>
      <c r="AV77" s="217"/>
      <c r="AW77" s="217"/>
      <c r="AX77" s="217"/>
      <c r="AY77" s="217"/>
      <c r="AZ77" s="217"/>
      <c r="BA77" s="34"/>
      <c r="BB77" s="183"/>
      <c r="BC77" s="183"/>
      <c r="QE77" s="159">
        <v>4</v>
      </c>
      <c r="QF77" s="162">
        <v>2</v>
      </c>
      <c r="QG77" s="305"/>
      <c r="QH77" s="12">
        <v>-120</v>
      </c>
      <c r="QI77" s="161">
        <f>(($F$19-$Z$16)*($F$19-$AD$16))/(($V$16-$Z$16)*($V$16-$AD$16))</f>
        <v>0</v>
      </c>
      <c r="QJ77" s="161">
        <f>(($F$19-$V$16)*($F$19-$AD$16))/(($Z$16-$V$16)*($Z$16-$AD$16))</f>
        <v>0</v>
      </c>
      <c r="QK77" s="161">
        <f>(($F$19-$V$16)*($F$19-$Z$16))/(($AD$16-$V$16)*($AD$16-$Z$16))</f>
        <v>1</v>
      </c>
      <c r="QL77" s="92">
        <f>QI77*$X$16+QJ77*$AB$16+QK77*$AF$16</f>
        <v>480</v>
      </c>
      <c r="QM77" s="16">
        <f>$V$16</f>
        <v>-443.33</v>
      </c>
      <c r="QN77" s="16">
        <f>$AF$16</f>
        <v>480</v>
      </c>
      <c r="QO77" s="167">
        <f t="shared" si="554"/>
        <v>0</v>
      </c>
      <c r="QP77" s="34"/>
      <c r="QQ77" s="159">
        <v>4</v>
      </c>
      <c r="QR77" s="162">
        <v>2</v>
      </c>
      <c r="QS77" s="305"/>
      <c r="QT77" s="12">
        <v>-120</v>
      </c>
      <c r="QU77" s="161">
        <f>(($F$19-$AT$16)*($F$19-$AX$16))/(($AP$16-$AT$16)*($AP$16-$AX$16))</f>
        <v>0</v>
      </c>
      <c r="QV77" s="161">
        <f>(($F$19-$AP$16)*($F$19-$AX$16))/(($AT$16-$AP$16)*($AT$16-$AX$16))</f>
        <v>0</v>
      </c>
      <c r="QW77" s="161">
        <f>(($F$19-$AP$16)*($F$19-$AT$16))/(($AX$16-$AP$16)*($AX$16-$AT$16))</f>
        <v>1</v>
      </c>
      <c r="QX77" s="92">
        <f>QU77*$AR$16+QV77*$AV$16+QW77*$AZ$16</f>
        <v>534.82000000000005</v>
      </c>
      <c r="QY77" s="16">
        <f>$AP$16</f>
        <v>-163.95</v>
      </c>
      <c r="QZ77" s="16">
        <f>$AZ$16</f>
        <v>534.82000000000005</v>
      </c>
      <c r="RA77" s="167">
        <f t="shared" si="555"/>
        <v>0</v>
      </c>
    </row>
    <row r="78" spans="15:469"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208"/>
      <c r="AB78" s="217"/>
      <c r="AC78" s="217"/>
      <c r="AD78" s="217"/>
      <c r="AE78" s="217"/>
      <c r="AF78" s="217"/>
      <c r="AG78" s="34"/>
      <c r="AH78" s="34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208"/>
      <c r="AV78" s="217"/>
      <c r="AW78" s="217"/>
      <c r="AX78" s="217"/>
      <c r="AY78" s="217"/>
      <c r="AZ78" s="217"/>
      <c r="BA78" s="34"/>
      <c r="BB78" s="183"/>
      <c r="BC78" s="183"/>
      <c r="QE78" s="159">
        <v>4</v>
      </c>
      <c r="QF78" s="162">
        <v>3</v>
      </c>
      <c r="QG78" s="305"/>
      <c r="QH78" s="12">
        <v>-120</v>
      </c>
      <c r="QI78" s="161">
        <f>(($F$19-$Z$23)*($F$19-$AD$23))/(($V$23-$Z$23)*($V$23-$AD$23))</f>
        <v>0</v>
      </c>
      <c r="QJ78" s="161">
        <f>(($F$19-$V$23)*($F$19-$AD$23))/(($Z$23-$V$23)*($Z$23-$AD$23))</f>
        <v>0</v>
      </c>
      <c r="QK78" s="161">
        <f>(($F$19-$V$23)*($F$19-$Z$23))/(($AD$23-$V$23)*($AD$23-$Z$23))</f>
        <v>1</v>
      </c>
      <c r="QL78" s="92">
        <f>QI78*$X$23+QJ78*$AB$23+QK78*$AF$23</f>
        <v>-391.42</v>
      </c>
      <c r="QM78" s="16">
        <f>$V$23</f>
        <v>-443.33</v>
      </c>
      <c r="QN78" s="16">
        <f>$AF$23</f>
        <v>-391.42</v>
      </c>
      <c r="QO78" s="167">
        <f t="shared" si="554"/>
        <v>0</v>
      </c>
      <c r="QP78" s="34"/>
      <c r="QQ78" s="159">
        <v>4</v>
      </c>
      <c r="QR78" s="162">
        <v>3</v>
      </c>
      <c r="QS78" s="305"/>
      <c r="QT78" s="12">
        <v>-120</v>
      </c>
      <c r="QU78" s="161">
        <f>(($F$19-$AT$23)*($F$19-$AX$23))/(($AP$23-$AT$23)*($AP$23-$AX$23))</f>
        <v>0</v>
      </c>
      <c r="QV78" s="161">
        <f>(($F$19-$AP$23)*($F$19-$AX$23))/(($AT$23-$AP$23)*($AT$23-$AX$23))</f>
        <v>0</v>
      </c>
      <c r="QW78" s="161">
        <f>(($F$19-$AP$23)*($F$19-$AT$23))/(($AX$23-$AP$23)*($AX$23-$AT$23))</f>
        <v>1</v>
      </c>
      <c r="QX78" s="92">
        <f>QU78*$AR$23+QV78*$AV$23+QW78*$AZ$23</f>
        <v>-297.12</v>
      </c>
      <c r="QY78" s="16">
        <f>$AP$23</f>
        <v>-163.95</v>
      </c>
      <c r="QZ78" s="16">
        <f>$AZ$23</f>
        <v>-297.12</v>
      </c>
      <c r="RA78" s="167">
        <f t="shared" si="555"/>
        <v>0</v>
      </c>
    </row>
    <row r="79" spans="15:469" ht="15" customHeight="1"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208"/>
      <c r="AB79" s="217"/>
      <c r="AC79" s="217"/>
      <c r="AD79" s="217"/>
      <c r="AE79" s="217"/>
      <c r="AF79" s="217"/>
      <c r="AG79" s="34"/>
      <c r="AH79" s="34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208"/>
      <c r="AV79" s="217"/>
      <c r="AW79" s="217"/>
      <c r="AX79" s="217"/>
      <c r="AY79" s="217"/>
      <c r="AZ79" s="217"/>
      <c r="BA79" s="34"/>
      <c r="BB79" s="183"/>
      <c r="BC79" s="183"/>
      <c r="QE79" s="159">
        <v>4</v>
      </c>
      <c r="QF79" s="162">
        <v>4</v>
      </c>
      <c r="QG79" s="305"/>
      <c r="QH79" s="12">
        <v>-120</v>
      </c>
      <c r="QI79" s="161">
        <f>(($F$19-$Z$30)*($F$19-$AD$30))/(($V$30-$Z$30)*($V$30-$AD$30))</f>
        <v>0</v>
      </c>
      <c r="QJ79" s="161">
        <f>(($F$19-$V$30)*($F$19-$AD$30))/(($Z$30-$V$30)*($Z$30-$AD$30))</f>
        <v>0</v>
      </c>
      <c r="QK79" s="161">
        <f>(($F$19-$V$30)*($F$19-$Z$30))/(($AD$30-$V$30)*($AD$30-$Z$30))</f>
        <v>1</v>
      </c>
      <c r="QL79" s="92">
        <f>QI79*$X$30+QJ79*$AB$30+QK79*$AF$30</f>
        <v>-391.42</v>
      </c>
      <c r="QM79" s="16">
        <f>$V$30</f>
        <v>353.96</v>
      </c>
      <c r="QN79" s="16">
        <f>$AF$30</f>
        <v>-391.42</v>
      </c>
      <c r="QO79" s="167">
        <f t="shared" si="554"/>
        <v>0</v>
      </c>
      <c r="QP79" s="34"/>
      <c r="QQ79" s="159">
        <v>4</v>
      </c>
      <c r="QR79" s="162">
        <v>4</v>
      </c>
      <c r="QS79" s="305"/>
      <c r="QT79" s="12">
        <v>-120</v>
      </c>
      <c r="QU79" s="161">
        <f>(($F$19-$AT$30)*($F$19-$AX$30))/(($AP$30-$AT$30)*($AP$30-$AX$30))</f>
        <v>0</v>
      </c>
      <c r="QV79" s="161">
        <f>(($F$19-$AP$30)*($F$19-$AX$30))/(($AT$30-$AP$30)*($AT$30-$AX$30))</f>
        <v>0</v>
      </c>
      <c r="QW79" s="161">
        <f>(($F$19-$AP$30)*($F$19-$AT$30))/(($AX$30-$AP$30)*($AX$30-$AT$30))</f>
        <v>1</v>
      </c>
      <c r="QX79" s="92">
        <f>QU79*$AR$30+QV79*$AV$30+QW79*$AZ$30</f>
        <v>-297.12</v>
      </c>
      <c r="QY79" s="16">
        <f>$AP$30</f>
        <v>91.09</v>
      </c>
      <c r="QZ79" s="16">
        <f>$AZ$30</f>
        <v>-297.12</v>
      </c>
      <c r="RA79" s="167">
        <f t="shared" si="555"/>
        <v>0</v>
      </c>
    </row>
    <row r="80" spans="15:469" ht="15" customHeight="1"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208"/>
      <c r="AB80" s="217"/>
      <c r="AC80" s="217"/>
      <c r="AD80" s="217"/>
      <c r="AE80" s="217"/>
      <c r="AF80" s="217"/>
      <c r="AG80" s="34"/>
      <c r="AH80" s="34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208"/>
      <c r="AV80" s="217"/>
      <c r="AW80" s="217"/>
      <c r="AX80" s="217"/>
      <c r="AY80" s="217"/>
      <c r="AZ80" s="217"/>
      <c r="BA80" s="34"/>
      <c r="BB80" s="183"/>
      <c r="BC80" s="183"/>
      <c r="QE80" s="159">
        <v>4</v>
      </c>
      <c r="QF80" s="162">
        <v>1</v>
      </c>
      <c r="QG80" s="306" t="s">
        <v>20</v>
      </c>
      <c r="QH80" s="12">
        <v>-180</v>
      </c>
      <c r="QI80" s="161">
        <f>(($F$19-$Z$10)*($F$19-$AD$10))/(($V$10-$Z$10)*($V$10-$AD$10))</f>
        <v>0</v>
      </c>
      <c r="QJ80" s="161">
        <f>(($F$19-$V$10)*($F$19-$AD$10))/(($Z$10-$V$10)*($Z$10-$AD$10))</f>
        <v>0</v>
      </c>
      <c r="QK80" s="161">
        <f>(($F$19-$V$10)*($F$19-$Z$10))/(($AD$10-$V$10)*($AD$10-$Z$10))</f>
        <v>1</v>
      </c>
      <c r="QL80" s="92">
        <f>QI80*$X$10+QJ80*$AB$10+QK80*$AF$10</f>
        <v>556.07000000000005</v>
      </c>
      <c r="QM80" s="16">
        <f>$V$10</f>
        <v>301.67</v>
      </c>
      <c r="QN80" s="16">
        <f>$AF$10</f>
        <v>556.07000000000005</v>
      </c>
      <c r="QO80" s="167">
        <f t="shared" si="554"/>
        <v>0</v>
      </c>
      <c r="QP80" s="34"/>
      <c r="QQ80" s="159">
        <v>4</v>
      </c>
      <c r="QR80" s="162">
        <v>1</v>
      </c>
      <c r="QS80" s="306" t="s">
        <v>20</v>
      </c>
      <c r="QT80" s="12">
        <v>-180</v>
      </c>
      <c r="QU80" s="161">
        <f>(($F$19-$AT$10)*($F$19-$AX$10))/(($AP$10-$AT$10)*($AP$10-$AX$10))</f>
        <v>0</v>
      </c>
      <c r="QV80" s="161">
        <f>(($F$19-$AP$10)*($F$19-$AX$10))/(($AT$10-$AP$10)*($AT$10-$AX$10))</f>
        <v>0</v>
      </c>
      <c r="QW80" s="161">
        <f>(($F$19-$AP$10)*($F$19-$AT$10))/(($AX$10-$AP$10)*($AX$10-$AT$10))</f>
        <v>1</v>
      </c>
      <c r="QX80" s="92">
        <f>QU80*$AR$10+QV80*$AV$10+QW80*$AZ$10</f>
        <v>653.67999999999995</v>
      </c>
      <c r="QY80" s="16">
        <f>$AP$10</f>
        <v>54.65</v>
      </c>
      <c r="QZ80" s="16">
        <f>$AZ$10</f>
        <v>653.67999999999995</v>
      </c>
      <c r="RA80" s="167">
        <f t="shared" si="555"/>
        <v>0</v>
      </c>
    </row>
    <row r="81" spans="15:469"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208"/>
      <c r="AB81" s="217"/>
      <c r="AC81" s="217"/>
      <c r="AD81" s="217"/>
      <c r="AE81" s="217"/>
      <c r="AF81" s="217"/>
      <c r="AG81" s="34"/>
      <c r="AH81" s="34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208"/>
      <c r="AV81" s="217"/>
      <c r="AW81" s="217"/>
      <c r="AX81" s="217"/>
      <c r="AY81" s="217"/>
      <c r="AZ81" s="217"/>
      <c r="BA81" s="34"/>
      <c r="BB81" s="183"/>
      <c r="BC81" s="183"/>
      <c r="QE81" s="159">
        <v>4</v>
      </c>
      <c r="QF81" s="162">
        <v>2</v>
      </c>
      <c r="QG81" s="306"/>
      <c r="QH81" s="12">
        <v>-180</v>
      </c>
      <c r="QI81" s="161">
        <f>(($F$19-$Z$17)*($F$19-$AD$17))/(($V$17-$Z$17)*($V$17-$AD$17))</f>
        <v>0</v>
      </c>
      <c r="QJ81" s="161">
        <f>(($F$19-$V$17)*($F$19-$AD$17))/(($Z$17-$V$17)*($Z$17-$AD$17))</f>
        <v>0</v>
      </c>
      <c r="QK81" s="161">
        <f>(($F$19-$V$17)*($F$19-$Z$17))/(($AD$17-$V$17)*($AD$17-$Z$17))</f>
        <v>1</v>
      </c>
      <c r="QL81" s="92">
        <f>QI81*$X$17+QJ81*$AB$17+QK81*$AF$17</f>
        <v>556.07000000000005</v>
      </c>
      <c r="QM81" s="16">
        <f>$V$17</f>
        <v>-495.6</v>
      </c>
      <c r="QN81" s="16">
        <f>$AF$17</f>
        <v>556.07000000000005</v>
      </c>
      <c r="QO81" s="167">
        <f t="shared" si="554"/>
        <v>0</v>
      </c>
      <c r="QP81" s="34"/>
      <c r="QQ81" s="159">
        <v>4</v>
      </c>
      <c r="QR81" s="162">
        <v>2</v>
      </c>
      <c r="QS81" s="306"/>
      <c r="QT81" s="12">
        <v>-180</v>
      </c>
      <c r="QU81" s="161">
        <f>(($F$19-$AT$17)*($F$19-$AX$17))/(($AP$17-$AT$17)*($AP$17-$AX$17))</f>
        <v>0</v>
      </c>
      <c r="QV81" s="161">
        <f>(($F$19-$AP$17)*($F$19-$AX$17))/(($AT$17-$AP$17)*($AT$17-$AX$17))</f>
        <v>0</v>
      </c>
      <c r="QW81" s="161">
        <f>(($F$19-$AP$17)*($F$19-$AT$17))/(($AX$17-$AP$17)*($AX$17-$AT$17))</f>
        <v>1</v>
      </c>
      <c r="QX81" s="92">
        <f>QU81*$AR$17+QV81*$AV$17+QW81*$AZ$17</f>
        <v>653.67999999999995</v>
      </c>
      <c r="QY81" s="16">
        <f>$AP$17</f>
        <v>-200.39</v>
      </c>
      <c r="QZ81" s="16">
        <f>$AZ$17</f>
        <v>653.67999999999995</v>
      </c>
      <c r="RA81" s="167">
        <f t="shared" si="555"/>
        <v>0</v>
      </c>
    </row>
    <row r="82" spans="15:469"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208"/>
      <c r="AB82" s="217"/>
      <c r="AC82" s="217"/>
      <c r="AD82" s="217"/>
      <c r="AE82" s="217"/>
      <c r="AF82" s="217"/>
      <c r="AG82" s="34"/>
      <c r="AH82" s="34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208"/>
      <c r="AV82" s="217"/>
      <c r="AW82" s="217"/>
      <c r="AX82" s="217"/>
      <c r="AY82" s="217"/>
      <c r="AZ82" s="217"/>
      <c r="BA82" s="34"/>
      <c r="BB82" s="183"/>
      <c r="BC82" s="183"/>
      <c r="QE82" s="159">
        <v>4</v>
      </c>
      <c r="QF82" s="162">
        <v>3</v>
      </c>
      <c r="QG82" s="306"/>
      <c r="QH82" s="12">
        <v>-180</v>
      </c>
      <c r="QI82" s="161">
        <f>(($F$19-$Z$24)*($F$19-$AD$24))/(($V$24-$Z$24)*($V$24-$AD$24))</f>
        <v>0</v>
      </c>
      <c r="QJ82" s="161">
        <f>(($F$19-$V$24)*($F$19-$AD$24))/(($Z$24-$V$24)*($Z$24-$AD$24))</f>
        <v>0</v>
      </c>
      <c r="QK82" s="161">
        <f>(($F$19-$V$24)*($F$19-$Z$24))/(($AD$24-$V$24)*($AD$24-$Z$24))</f>
        <v>1</v>
      </c>
      <c r="QL82" s="92">
        <f>QI82*$X$24+QJ82*$AB$24+QK82*$AF$24</f>
        <v>-289.33</v>
      </c>
      <c r="QM82" s="16">
        <f>$V$24</f>
        <v>-495.6</v>
      </c>
      <c r="QN82" s="16">
        <f>$AF$24</f>
        <v>-289.33</v>
      </c>
      <c r="QO82" s="167">
        <f t="shared" si="554"/>
        <v>0</v>
      </c>
      <c r="QP82" s="34"/>
      <c r="QQ82" s="159">
        <v>4</v>
      </c>
      <c r="QR82" s="162">
        <v>3</v>
      </c>
      <c r="QS82" s="306"/>
      <c r="QT82" s="12">
        <v>-180</v>
      </c>
      <c r="QU82" s="161">
        <f>(($F$19-$AT$24)*($F$19-$AX$24))/(($AP$24-$AT$24)*($AP$24-$AX$24))</f>
        <v>0</v>
      </c>
      <c r="QV82" s="161">
        <f>(($F$19-$AP$24)*($F$19-$AX$24))/(($AT$24-$AP$24)*($AT$24-$AX$24))</f>
        <v>0</v>
      </c>
      <c r="QW82" s="161">
        <f>(($F$19-$AP$24)*($F$19-$AT$24))/(($AX$24-$AP$24)*($AX$24-$AT$24))</f>
        <v>1</v>
      </c>
      <c r="QX82" s="92">
        <f>QU82*$AR$24+QV82*$AV$24+QW82*$AZ$24</f>
        <v>-178.26</v>
      </c>
      <c r="QY82" s="16">
        <f>$AP$24</f>
        <v>-200.39</v>
      </c>
      <c r="QZ82" s="16">
        <f>$AZ$24</f>
        <v>-178.26</v>
      </c>
      <c r="RA82" s="167">
        <f t="shared" si="555"/>
        <v>0</v>
      </c>
    </row>
    <row r="83" spans="15:469" ht="15" customHeight="1"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208"/>
      <c r="AB83" s="217"/>
      <c r="AC83" s="217"/>
      <c r="AD83" s="217"/>
      <c r="AE83" s="217"/>
      <c r="AF83" s="217"/>
      <c r="AG83" s="34"/>
      <c r="AH83" s="34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208"/>
      <c r="AV83" s="217"/>
      <c r="AW83" s="217"/>
      <c r="AX83" s="217"/>
      <c r="AY83" s="217"/>
      <c r="AZ83" s="217"/>
      <c r="BA83" s="34"/>
      <c r="BB83" s="183"/>
      <c r="BC83" s="183"/>
      <c r="QE83" s="159">
        <v>4</v>
      </c>
      <c r="QF83" s="162">
        <v>4</v>
      </c>
      <c r="QG83" s="306"/>
      <c r="QH83" s="12">
        <v>-180</v>
      </c>
      <c r="QI83" s="161">
        <f>(($F$19-$Z$31)*($F$19-$AD$31))/(($V$31-$Z$31)*($V$31-$AD$31))</f>
        <v>0</v>
      </c>
      <c r="QJ83" s="161">
        <f>(($F$19-$V$31)*($F$19-$AD$31))/(($Z$31-$V$31)*($Z$31-$AD$31))</f>
        <v>0</v>
      </c>
      <c r="QK83" s="161">
        <f>(($F$19-$V$31)*($F$19-$Z$31))/(($AD$31-$V$31)*($AD$31-$Z$31))</f>
        <v>1</v>
      </c>
      <c r="QL83" s="92">
        <f>QI83*$X$31+QJ83*$AB$31+QK83*$AF$31</f>
        <v>-289.33</v>
      </c>
      <c r="QM83" s="16">
        <f>$V$31</f>
        <v>301.67</v>
      </c>
      <c r="QN83" s="16">
        <f>$AF$31</f>
        <v>-289.33</v>
      </c>
      <c r="QO83" s="167">
        <f t="shared" si="554"/>
        <v>0</v>
      </c>
      <c r="QP83" s="34"/>
      <c r="QQ83" s="159">
        <v>4</v>
      </c>
      <c r="QR83" s="162">
        <v>4</v>
      </c>
      <c r="QS83" s="306"/>
      <c r="QT83" s="12">
        <v>-180</v>
      </c>
      <c r="QU83" s="161">
        <f>(($F$19-$AT$31)*($F$19-$AX$31))/(($AP$31-$AT$31)*($AP$31-$AX$31))</f>
        <v>0</v>
      </c>
      <c r="QV83" s="161">
        <f>(($F$19-$AP$31)*($F$19-$AX$31))/(($AT$31-$AP$31)*($AT$31-$AX$31))</f>
        <v>0</v>
      </c>
      <c r="QW83" s="161">
        <f>(($F$19-$AP$31)*($F$19-$AT$31))/(($AX$31-$AP$31)*($AX$31-$AT$31))</f>
        <v>1</v>
      </c>
      <c r="QX83" s="92">
        <f>QU83*$AR$31+QV83*$AV$31+QW83*$AZ$31</f>
        <v>-178.26</v>
      </c>
      <c r="QY83" s="16">
        <f>$AP$31</f>
        <v>54.65</v>
      </c>
      <c r="QZ83" s="16">
        <f>$AZ$31</f>
        <v>-178.26</v>
      </c>
      <c r="RA83" s="167">
        <f t="shared" si="555"/>
        <v>0</v>
      </c>
    </row>
    <row r="84" spans="15:469" ht="15" customHeight="1"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208"/>
      <c r="AB84" s="217"/>
      <c r="AC84" s="217"/>
      <c r="AD84" s="217"/>
      <c r="AE84" s="217"/>
      <c r="AF84" s="217"/>
      <c r="AG84" s="34"/>
      <c r="AH84" s="34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208"/>
      <c r="AV84" s="217"/>
      <c r="AW84" s="217"/>
      <c r="AX84" s="217"/>
      <c r="AY84" s="217"/>
      <c r="AZ84" s="217"/>
      <c r="BA84" s="34"/>
      <c r="BB84" s="183"/>
      <c r="BC84" s="183"/>
      <c r="QE84" s="159">
        <v>4</v>
      </c>
      <c r="QF84" s="162">
        <v>1</v>
      </c>
      <c r="QG84" s="307" t="s">
        <v>21</v>
      </c>
      <c r="QH84" s="12">
        <v>0</v>
      </c>
      <c r="QI84" s="161">
        <f>(($F$19-$Z$11)*($F$19-$AD$11))/(($V$11-$Z$11)*($V$11-$AD$11))</f>
        <v>0</v>
      </c>
      <c r="QJ84" s="161">
        <f>(($F$19-$V$11)*($F$19-$AD$11))/(($Z$11-$V$11)*($Z$11-$AD$11))</f>
        <v>0</v>
      </c>
      <c r="QK84" s="161">
        <f>(($F$19-$V$11)*($F$19-$Z$11))/(($AD$11-$V$11)*($AD$11-$Z$11))</f>
        <v>1</v>
      </c>
      <c r="QL84" s="92">
        <f>QI84*$X$11+QJ84*$AB$11+QK84*$AF$11</f>
        <v>631.37</v>
      </c>
      <c r="QM84" s="16">
        <f>$V$11</f>
        <v>249</v>
      </c>
      <c r="QN84" s="16">
        <f>$AF$11</f>
        <v>631.37</v>
      </c>
      <c r="QO84" s="167">
        <f t="shared" si="554"/>
        <v>0</v>
      </c>
      <c r="QP84" s="34"/>
      <c r="QQ84" s="159">
        <v>4</v>
      </c>
      <c r="QR84" s="162">
        <v>1</v>
      </c>
      <c r="QS84" s="307" t="s">
        <v>21</v>
      </c>
      <c r="QT84" s="12">
        <v>0</v>
      </c>
      <c r="QU84" s="161">
        <f>(($F$19-$AT$11)*($F$19-$AX$11))/(($AP$11-$AT$11)*($AP$11-$AX$11))</f>
        <v>0</v>
      </c>
      <c r="QV84" s="161">
        <f>(($F$19-$AP$11)*($F$19-$AX$11))/(($AT$11-$AP$11)*($AT$11-$AX$11))</f>
        <v>0</v>
      </c>
      <c r="QW84" s="161">
        <f>(($F$19-$AP$11)*($F$19-$AT$11))/(($AX$11-$AP$11)*($AX$11-$AT$11))</f>
        <v>1</v>
      </c>
      <c r="QX84" s="92">
        <f>QU84*$AR$11+QV84*$AV$11+QW84*$AZ$11</f>
        <v>772.52</v>
      </c>
      <c r="QY84" s="16">
        <f>$AP$11</f>
        <v>18.22</v>
      </c>
      <c r="QZ84" s="16">
        <f>$AZ$11</f>
        <v>772.52</v>
      </c>
      <c r="RA84" s="167">
        <f t="shared" si="555"/>
        <v>0</v>
      </c>
    </row>
    <row r="85" spans="15:469"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208"/>
      <c r="AB85" s="217"/>
      <c r="AC85" s="217"/>
      <c r="AD85" s="217"/>
      <c r="AE85" s="217"/>
      <c r="AF85" s="217"/>
      <c r="AG85" s="34"/>
      <c r="AH85" s="34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208"/>
      <c r="AV85" s="217"/>
      <c r="AW85" s="217"/>
      <c r="AX85" s="217"/>
      <c r="AY85" s="217"/>
      <c r="AZ85" s="217"/>
      <c r="BA85" s="34"/>
      <c r="BB85" s="183"/>
      <c r="BC85" s="183"/>
      <c r="QE85" s="159">
        <v>4</v>
      </c>
      <c r="QF85" s="162">
        <v>2</v>
      </c>
      <c r="QG85" s="307"/>
      <c r="QH85" s="12">
        <v>0</v>
      </c>
      <c r="QI85" s="161">
        <f>(($F$19-$Z$18)*($F$19-$AD$18))/(($V$18-$Z$18)*($V$18-$AD$18))</f>
        <v>0</v>
      </c>
      <c r="QJ85" s="161">
        <f>(($F$19-$V$18)*($F$19-$AD$18))/(($Z$18-$V$18)*($Z$18-$AD$18))</f>
        <v>0</v>
      </c>
      <c r="QK85" s="161">
        <f>(($F$19-$V$18)*($F$19-$Z$18))/(($AD$18-$V$18)*($AD$18-$Z$18))</f>
        <v>1</v>
      </c>
      <c r="QL85" s="92">
        <f>QI85*$X$18+QJ85*$AB$18+QK85*$AF$18</f>
        <v>631.37</v>
      </c>
      <c r="QM85" s="16">
        <f>$V$18</f>
        <v>-548.08000000000004</v>
      </c>
      <c r="QN85" s="16">
        <f>$AF$18</f>
        <v>631.37</v>
      </c>
      <c r="QO85" s="167">
        <f t="shared" si="554"/>
        <v>0</v>
      </c>
      <c r="QP85" s="34"/>
      <c r="QQ85" s="159">
        <v>4</v>
      </c>
      <c r="QR85" s="162">
        <v>2</v>
      </c>
      <c r="QS85" s="307"/>
      <c r="QT85" s="12">
        <v>0</v>
      </c>
      <c r="QU85" s="161">
        <f>(($F$19-$AT$18)*($F$19-$AX$18))/(($AP$18-$AT$18)*($AP$18-$AX$18))</f>
        <v>0</v>
      </c>
      <c r="QV85" s="161">
        <f>(($F$19-$AP$18)*($F$19-$AX$18))/(($AT$18-$AP$18)*($AT$18-$AX$18))</f>
        <v>0</v>
      </c>
      <c r="QW85" s="161">
        <f>(($F$19-$AP$18)*($F$19-$AT$18))/(($AX$18-$AP$18)*($AX$18-$AT$18))</f>
        <v>1</v>
      </c>
      <c r="QX85" s="92">
        <f>QU85*$AR$18+QV85*$AV$18+QW85*$AZ$18</f>
        <v>772.52</v>
      </c>
      <c r="QY85" s="16">
        <f>$AP$18</f>
        <v>-236.82</v>
      </c>
      <c r="QZ85" s="16">
        <f>$AZ$18</f>
        <v>772.52</v>
      </c>
      <c r="RA85" s="167">
        <f t="shared" si="555"/>
        <v>0</v>
      </c>
    </row>
    <row r="86" spans="15:469"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208"/>
      <c r="AB86" s="217"/>
      <c r="AC86" s="217"/>
      <c r="AD86" s="217"/>
      <c r="AE86" s="217"/>
      <c r="AF86" s="217"/>
      <c r="AG86" s="34"/>
      <c r="AH86" s="34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208"/>
      <c r="AV86" s="217"/>
      <c r="AW86" s="217"/>
      <c r="AX86" s="217"/>
      <c r="AY86" s="217"/>
      <c r="AZ86" s="217"/>
      <c r="BA86" s="34"/>
      <c r="BB86" s="183"/>
      <c r="BC86" s="183"/>
      <c r="QE86" s="159">
        <v>4</v>
      </c>
      <c r="QF86" s="162">
        <v>3</v>
      </c>
      <c r="QG86" s="307"/>
      <c r="QH86" s="16">
        <v>0</v>
      </c>
      <c r="QI86" s="161">
        <f>(($F$19-$Z$25)*($F$19-$AD$25))/(($V$25-$Z$25)*($V$25-$AD$25))</f>
        <v>0</v>
      </c>
      <c r="QJ86" s="161">
        <f>(($F$19-$V$25)*($F$19-$AD$25))/(($Z$25-$V$25)*($Z$25-$AD$25))</f>
        <v>0</v>
      </c>
      <c r="QK86" s="161">
        <f>(($F$19-$V$25)*($F$19-$Z$25))/(($AD$25-$V$25)*($AD$25-$Z$25))</f>
        <v>1</v>
      </c>
      <c r="QL86" s="92">
        <f>QI86*$X$25+QJ86*$AB$25+QK86*$AF$25</f>
        <v>-186.91</v>
      </c>
      <c r="QM86" s="16">
        <f>$V$25</f>
        <v>-548.08000000000004</v>
      </c>
      <c r="QN86" s="16">
        <f>$AF$25</f>
        <v>-186.91</v>
      </c>
      <c r="QO86" s="167">
        <f t="shared" si="554"/>
        <v>0</v>
      </c>
      <c r="QP86" s="34"/>
      <c r="QQ86" s="159">
        <v>4</v>
      </c>
      <c r="QR86" s="162">
        <v>3</v>
      </c>
      <c r="QS86" s="307"/>
      <c r="QT86" s="16">
        <v>0</v>
      </c>
      <c r="QU86" s="161">
        <f>(($F$19-$AT$25)*($F$19-$AX$25))/(($AP$25-$AT$25)*($AP$25-$AX$25))</f>
        <v>0</v>
      </c>
      <c r="QV86" s="161">
        <f>(($F$19-$AP$25)*($F$19-$AX$25))/(($AT$25-$AP$25)*($AT$25-$AX$25))</f>
        <v>0</v>
      </c>
      <c r="QW86" s="161">
        <f>(($F$19-$AP$25)*($F$19-$AT$25))/(($AX$25-$AP$25)*($AX$25-$AT$25))</f>
        <v>1</v>
      </c>
      <c r="QX86" s="92">
        <f>QU86*$AR$25+QV86*$AV$25+QW86*$AZ$25</f>
        <v>-59.44</v>
      </c>
      <c r="QY86" s="16">
        <f>$AP$25</f>
        <v>-236.82</v>
      </c>
      <c r="QZ86" s="16">
        <f>$AZ$25</f>
        <v>-59.44</v>
      </c>
      <c r="RA86" s="167">
        <f t="shared" si="555"/>
        <v>0</v>
      </c>
    </row>
    <row r="87" spans="15:469" ht="15" customHeight="1"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208"/>
      <c r="AB87" s="217"/>
      <c r="AC87" s="217"/>
      <c r="AD87" s="217"/>
      <c r="AE87" s="217"/>
      <c r="AF87" s="217"/>
      <c r="AG87" s="34"/>
      <c r="AH87" s="34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208"/>
      <c r="AV87" s="217"/>
      <c r="AW87" s="217"/>
      <c r="AX87" s="217"/>
      <c r="AY87" s="217"/>
      <c r="AZ87" s="217"/>
      <c r="BA87" s="34"/>
      <c r="BB87" s="183"/>
      <c r="BC87" s="183"/>
      <c r="QE87" s="184">
        <v>4</v>
      </c>
      <c r="QF87" s="185">
        <v>4</v>
      </c>
      <c r="QG87" s="308"/>
      <c r="QH87" s="186">
        <v>0</v>
      </c>
      <c r="QI87" s="187">
        <f>(($F$19-$Z$32)*($F$19-$AD$32))/(($V$32-$Z$32)*($V$32-$AD$32))</f>
        <v>0</v>
      </c>
      <c r="QJ87" s="187">
        <f>(($F$19-$V$32)*($F$19-$AD$32))/(($Z$32-$V$32)*($Z$32-$AD$32))</f>
        <v>0</v>
      </c>
      <c r="QK87" s="187">
        <f>(($F$19-$V$32)*($F$19-$Z$32))/(($AD$32-$V$32)*($AD$32-$Z$32))</f>
        <v>1</v>
      </c>
      <c r="QL87" s="97">
        <f>QI87*$X$31+QJ87*$AB$31+QK87*$AF$32</f>
        <v>-186.91</v>
      </c>
      <c r="QM87" s="186">
        <f>$V$32</f>
        <v>249</v>
      </c>
      <c r="QN87" s="186">
        <f>$AF$32</f>
        <v>-186.91</v>
      </c>
      <c r="QO87" s="188">
        <f t="shared" si="554"/>
        <v>0</v>
      </c>
      <c r="QP87" s="34"/>
      <c r="QQ87" s="184">
        <v>4</v>
      </c>
      <c r="QR87" s="185">
        <v>4</v>
      </c>
      <c r="QS87" s="308"/>
      <c r="QT87" s="186">
        <v>0</v>
      </c>
      <c r="QU87" s="187">
        <f>(($F$19-$AT$32)*($F$19-$AX$32))/(($AP$32-$AT$32)*($AP$32-$AX$32))</f>
        <v>0</v>
      </c>
      <c r="QV87" s="187">
        <f>(($F$19-$AP$32)*($F$19-$AX$32))/(($AT$32-$AP$32)*($AT$32-$AX$32))</f>
        <v>0</v>
      </c>
      <c r="QW87" s="187">
        <f>(($F$19-$AP$32)*($F$19-$AT$32))/(($AX$32-$AP$32)*($AX$32-$AT$32))</f>
        <v>1</v>
      </c>
      <c r="QX87" s="97">
        <f>QU87*$AR$31+QV87*$AV$31+QW87*$AZ$32</f>
        <v>-59.44</v>
      </c>
      <c r="QY87" s="186">
        <f>$AP$32</f>
        <v>18.22</v>
      </c>
      <c r="QZ87" s="186">
        <f>$AZ$32</f>
        <v>-59.44</v>
      </c>
      <c r="RA87" s="188">
        <f t="shared" si="555"/>
        <v>0</v>
      </c>
    </row>
    <row r="88" spans="15:469" ht="15" customHeight="1"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83"/>
      <c r="AB88" s="183"/>
      <c r="AC88" s="183"/>
      <c r="AD88" s="183"/>
      <c r="AE88" s="183"/>
      <c r="AF88" s="183"/>
      <c r="AG88" s="183"/>
      <c r="AH88" s="183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83"/>
      <c r="AV88" s="183"/>
      <c r="AW88" s="183"/>
      <c r="AX88" s="183"/>
      <c r="AY88" s="183"/>
      <c r="AZ88" s="183"/>
      <c r="BA88" s="183"/>
      <c r="BB88" s="183"/>
      <c r="BC88" s="183"/>
      <c r="QE88" s="191">
        <v>5</v>
      </c>
      <c r="QF88" s="192">
        <v>1</v>
      </c>
      <c r="QG88" s="295" t="s">
        <v>13</v>
      </c>
      <c r="QH88" s="15">
        <v>60</v>
      </c>
      <c r="QI88" s="193">
        <f>(($F$22-$Z$5)*($F$22-$AD$5))/(($V$5-$Z$5)*($V$5-$AD$5))</f>
        <v>0</v>
      </c>
      <c r="QJ88" s="193">
        <f>(($F$22-$V$5)*($F$22-$AD$5))/(($Z$5-$V$5)*($Z$5-$AD$5))</f>
        <v>0</v>
      </c>
      <c r="QK88" s="193">
        <f>(($F$22-$V$5)*($F$22-$Z$5))/(($AD$5-$V$5)*($AD$5-$Z$5))</f>
        <v>1</v>
      </c>
      <c r="QL88" s="98">
        <f>QI88*$X$5+QJ88*$AB$5+QK88*$AF$5</f>
        <v>326</v>
      </c>
      <c r="QM88" s="194">
        <f>$V$5</f>
        <v>458.5</v>
      </c>
      <c r="QN88" s="194">
        <f>$AF$5</f>
        <v>326</v>
      </c>
      <c r="QO88" s="195">
        <f t="shared" ref="QO88:QO115" si="556">ABS($F$23/QL88)</f>
        <v>0</v>
      </c>
      <c r="QP88" s="34"/>
      <c r="QQ88" s="191">
        <v>5</v>
      </c>
      <c r="QR88" s="192">
        <v>1</v>
      </c>
      <c r="QS88" s="295" t="s">
        <v>13</v>
      </c>
      <c r="QT88" s="15">
        <v>60</v>
      </c>
      <c r="QU88" s="193">
        <f>(($F$22-$AT$5)*($F$22-$AX$5))/(($AP$5-$AT$5)*($AP$5-$AX$5))</f>
        <v>0</v>
      </c>
      <c r="QV88" s="193">
        <f>(($F$22-$AP$5)*($F$22-$AX$5))/(($AT$5-$AP$5)*($AT$5-$AX$5))</f>
        <v>0</v>
      </c>
      <c r="QW88" s="193">
        <f>(($F$22-$AP$5)*($F$22-$AT$5))/(($AX$5-$AP$5)*($AX$5-$AT$5))</f>
        <v>1</v>
      </c>
      <c r="QX88" s="98">
        <f>QU88*$AR$5+QV88*$AV$5+QW88*$AZ$5</f>
        <v>297.12</v>
      </c>
      <c r="QY88" s="194">
        <f>$AP$5</f>
        <v>163.95</v>
      </c>
      <c r="QZ88" s="194">
        <f>$AZ$5</f>
        <v>297.12</v>
      </c>
      <c r="RA88" s="195">
        <f t="shared" ref="RA88:RA115" si="557">ABS($F$23/QX88)</f>
        <v>0</v>
      </c>
    </row>
    <row r="89" spans="15:469"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216"/>
      <c r="AD89" s="216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216"/>
      <c r="AX89" s="216"/>
      <c r="AY89" s="122"/>
      <c r="AZ89" s="122"/>
      <c r="BA89" s="122"/>
      <c r="BB89" s="183"/>
      <c r="BC89" s="183"/>
      <c r="QE89" s="159">
        <v>5</v>
      </c>
      <c r="QF89" s="162">
        <v>2</v>
      </c>
      <c r="QG89" s="296"/>
      <c r="QH89" s="12">
        <v>60</v>
      </c>
      <c r="QI89" s="161">
        <f>(($F$22-$Z$12)*($F$22-$AD$12))/(($V$12-$Z$12)*($V$12-$AD$12))</f>
        <v>0</v>
      </c>
      <c r="QJ89" s="161">
        <f>(($F$22-$V$12)*($F$22-$AD$12))/(($Z$12-$V$12)*($Z$12-$AD$12))</f>
        <v>0</v>
      </c>
      <c r="QK89" s="161">
        <f>(($F$22-$V$12)*($F$22-$Z$12))/(($AD$12-$V$12)*($AD$12-$Z$12))</f>
        <v>1</v>
      </c>
      <c r="QL89" s="92">
        <f>QI89*$X$12+QJ89*$AB$12+QK89*$AF$12</f>
        <v>326</v>
      </c>
      <c r="QM89" s="16">
        <f>$V$12</f>
        <v>-338.33</v>
      </c>
      <c r="QN89" s="16">
        <f>$AF$12</f>
        <v>326</v>
      </c>
      <c r="QO89" s="167">
        <f t="shared" si="556"/>
        <v>0</v>
      </c>
      <c r="QP89" s="34"/>
      <c r="QQ89" s="159">
        <v>5</v>
      </c>
      <c r="QR89" s="162">
        <v>2</v>
      </c>
      <c r="QS89" s="296"/>
      <c r="QT89" s="12">
        <v>60</v>
      </c>
      <c r="QU89" s="161">
        <f>(($F$22-$AT$12)*($F$22-$AX$12))/(($AP$12-$AT$12)*($AP$12-$AX$12))</f>
        <v>0</v>
      </c>
      <c r="QV89" s="161">
        <f>(($F$22-$AP$12)*($F$22-$AX$12))/(($AT$12-$AP$12)*($AT$12-$AX$12))</f>
        <v>0</v>
      </c>
      <c r="QW89" s="161">
        <f>(($F$22-$AP$12)*($F$22-$AT$12))/(($AX$12-$AP$12)*($AX$12-$AT$12))</f>
        <v>1</v>
      </c>
      <c r="QX89" s="92">
        <f>QU89*$AR$12+QV89*$AV$12+QW89*$AZ$12</f>
        <v>297.12</v>
      </c>
      <c r="QY89" s="16">
        <f>$AP$12</f>
        <v>-91.09</v>
      </c>
      <c r="QZ89" s="16">
        <f>$AZ$12</f>
        <v>297.12</v>
      </c>
      <c r="RA89" s="167">
        <f t="shared" si="557"/>
        <v>0</v>
      </c>
    </row>
    <row r="90" spans="15:469"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208"/>
      <c r="AB90" s="217"/>
      <c r="AC90" s="217"/>
      <c r="AD90" s="217"/>
      <c r="AE90" s="217"/>
      <c r="AF90" s="217"/>
      <c r="AG90" s="34"/>
      <c r="AH90" s="34"/>
      <c r="AI90" s="122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/>
      <c r="AT90" s="122"/>
      <c r="AU90" s="208"/>
      <c r="AV90" s="217"/>
      <c r="AW90" s="217"/>
      <c r="AX90" s="217"/>
      <c r="AY90" s="217"/>
      <c r="AZ90" s="217"/>
      <c r="BA90" s="34"/>
      <c r="BB90" s="183"/>
      <c r="BC90" s="183"/>
      <c r="QE90" s="159">
        <v>5</v>
      </c>
      <c r="QF90" s="162">
        <v>3</v>
      </c>
      <c r="QG90" s="296"/>
      <c r="QH90" s="12">
        <v>60</v>
      </c>
      <c r="QI90" s="161">
        <f>(($F$22-$Z$19)*($F$22-$AD$19))/(($V$19-$Z$19)*($V$19-$AD$19))</f>
        <v>0</v>
      </c>
      <c r="QJ90" s="161">
        <f>(($F$22-$V$19)*($F$22-$AD$19))/(($Z$19-$V$19)*($Z$19-$AD$19))</f>
        <v>0</v>
      </c>
      <c r="QK90" s="161">
        <f>(($F$22-$V$19)*($F$22-$Z$19))/(($AD$19-$V$19)*($AD$19-$Z$19))</f>
        <v>1</v>
      </c>
      <c r="QL90" s="92">
        <f>QI90*$X$19+QJ90*$AB$19+QK90*$AF$19</f>
        <v>-597.79999999999995</v>
      </c>
      <c r="QM90" s="16">
        <f>$V$19</f>
        <v>-338.33</v>
      </c>
      <c r="QN90" s="16">
        <f>$AF$19</f>
        <v>-597.79999999999995</v>
      </c>
      <c r="QO90" s="167">
        <f t="shared" si="556"/>
        <v>0</v>
      </c>
      <c r="QP90" s="34"/>
      <c r="QQ90" s="159">
        <v>5</v>
      </c>
      <c r="QR90" s="162">
        <v>3</v>
      </c>
      <c r="QS90" s="296"/>
      <c r="QT90" s="12">
        <v>60</v>
      </c>
      <c r="QU90" s="161">
        <f>(($F$22-$AT$19)*($F$22-$AX$19))/(($AP$19-$AT$19)*($AP$19-$AX$19))</f>
        <v>0</v>
      </c>
      <c r="QV90" s="161">
        <f>(($F$22-$AP$19)*($F$22-$AX$19))/(($AT$19-$AP$19)*($AT$19-$AX$19))</f>
        <v>0</v>
      </c>
      <c r="QW90" s="161">
        <f>(($F$22-$AP$19)*($F$22-$AT$19))/(($AX$19-$AP$19)*($AX$19-$AT$19))</f>
        <v>1</v>
      </c>
      <c r="QX90" s="92">
        <f>QU90*$AR$19+QV90*$AV$19+QW90*$AZ$19</f>
        <v>-534.79999999999995</v>
      </c>
      <c r="QY90" s="16">
        <f>$AP$19</f>
        <v>-91.09</v>
      </c>
      <c r="QZ90" s="16">
        <f>$AZ$19</f>
        <v>-534.79999999999995</v>
      </c>
      <c r="RA90" s="167">
        <f t="shared" si="557"/>
        <v>0</v>
      </c>
    </row>
    <row r="91" spans="15:469" ht="15" customHeight="1"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208"/>
      <c r="AB91" s="217"/>
      <c r="AC91" s="217"/>
      <c r="AD91" s="217"/>
      <c r="AE91" s="217"/>
      <c r="AF91" s="217"/>
      <c r="AG91" s="34"/>
      <c r="AH91" s="34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208"/>
      <c r="AV91" s="217"/>
      <c r="AW91" s="217"/>
      <c r="AX91" s="217"/>
      <c r="AY91" s="217"/>
      <c r="AZ91" s="217"/>
      <c r="BA91" s="34"/>
      <c r="BB91" s="183"/>
      <c r="BC91" s="183"/>
      <c r="QE91" s="159">
        <v>5</v>
      </c>
      <c r="QF91" s="162">
        <v>4</v>
      </c>
      <c r="QG91" s="296"/>
      <c r="QH91" s="12">
        <v>60</v>
      </c>
      <c r="QI91" s="161">
        <f>(($F$22-$Z$26)*($F$22-$AD$26))/(($V$26-$Z$26)*($V$26-$AD$26))</f>
        <v>0</v>
      </c>
      <c r="QJ91" s="161">
        <f>(($F$22-$V$26)*($F$22-$AD$26))/(($Z$26-$V$26)*($Z$26-$AD$26))</f>
        <v>0</v>
      </c>
      <c r="QK91" s="161">
        <f>(($F$22-$V$26)*($F$22-$Z$26))/(($AD$26-$V$26)*($AD$26-$Z$26))</f>
        <v>1</v>
      </c>
      <c r="QL91" s="92">
        <f>QI91*$X$26+QJ91*$AB$26+QK91*$AF$26</f>
        <v>-597.79999999999995</v>
      </c>
      <c r="QM91" s="16">
        <f>$V$26</f>
        <v>458.5</v>
      </c>
      <c r="QN91" s="16">
        <f>$AF$26</f>
        <v>-597.79999999999995</v>
      </c>
      <c r="QO91" s="167">
        <f t="shared" si="556"/>
        <v>0</v>
      </c>
      <c r="QP91" s="34"/>
      <c r="QQ91" s="159">
        <v>5</v>
      </c>
      <c r="QR91" s="162">
        <v>4</v>
      </c>
      <c r="QS91" s="296"/>
      <c r="QT91" s="12">
        <v>60</v>
      </c>
      <c r="QU91" s="161">
        <f>(($F$22-$AT$26)*($F$22-$AX$26))/(($AP$26-$AT$26)*($AP$26-$AX$26))</f>
        <v>0</v>
      </c>
      <c r="QV91" s="161">
        <f>(($F$22-$AP$26)*($F$22-$AX$26))/(($AT$26-$AP$26)*($AT$26-$AX$26))</f>
        <v>0</v>
      </c>
      <c r="QW91" s="161">
        <f>(($F$22-$AP$26)*($F$22-$AT$26))/(($AX$26-$AP$26)*($AX$26-$AT$26))</f>
        <v>1</v>
      </c>
      <c r="QX91" s="92">
        <f>QU91*$AR$26+QV91*$AV$26+QW91*$AZ$26</f>
        <v>-534.79999999999995</v>
      </c>
      <c r="QY91" s="16">
        <f>$AP$26</f>
        <v>163.95</v>
      </c>
      <c r="QZ91" s="16">
        <f>$AZ$26</f>
        <v>-534.79999999999995</v>
      </c>
      <c r="RA91" s="167">
        <f t="shared" si="557"/>
        <v>0</v>
      </c>
    </row>
    <row r="92" spans="15:469" ht="15" customHeight="1"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208"/>
      <c r="AB92" s="217"/>
      <c r="AC92" s="217"/>
      <c r="AD92" s="217"/>
      <c r="AE92" s="217"/>
      <c r="AF92" s="217"/>
      <c r="AG92" s="34"/>
      <c r="AH92" s="34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208"/>
      <c r="AV92" s="217"/>
      <c r="AW92" s="217"/>
      <c r="AX92" s="217"/>
      <c r="AY92" s="217"/>
      <c r="AZ92" s="217"/>
      <c r="BA92" s="34"/>
      <c r="BB92" s="183"/>
      <c r="BC92" s="183"/>
      <c r="QE92" s="159">
        <v>5</v>
      </c>
      <c r="QF92" s="162">
        <v>1</v>
      </c>
      <c r="QG92" s="297" t="s">
        <v>15</v>
      </c>
      <c r="QH92" s="12">
        <v>120</v>
      </c>
      <c r="QI92" s="161">
        <f>(($F$22-$Z$6)*($F$22-$AD$6))/(($V$6-$Z$6)*($V$6-$AD$6))</f>
        <v>0</v>
      </c>
      <c r="QJ92" s="161">
        <f>(($F$22-$V$6)*($F$22-$AD$6))/(($Z$6-$V$6)*($Z$6-$AD$6))</f>
        <v>0</v>
      </c>
      <c r="QK92" s="161">
        <f>(($F$22-$V$6)*($F$22-$Z$6))/(($AD$6-$V$6)*($AD$6-$Z$6))</f>
        <v>1</v>
      </c>
      <c r="QL92" s="92">
        <f>QI92*$X$6+QJ92*$AB$6+QK92*$AF$6</f>
        <v>247.2</v>
      </c>
      <c r="QM92" s="16">
        <f>$V$6</f>
        <v>510.42</v>
      </c>
      <c r="QN92" s="16">
        <f>$AF$6</f>
        <v>247.2</v>
      </c>
      <c r="QO92" s="167">
        <f t="shared" si="556"/>
        <v>0</v>
      </c>
      <c r="QP92" s="34"/>
      <c r="QQ92" s="159">
        <v>5</v>
      </c>
      <c r="QR92" s="162">
        <v>1</v>
      </c>
      <c r="QS92" s="297" t="s">
        <v>15</v>
      </c>
      <c r="QT92" s="12">
        <v>120</v>
      </c>
      <c r="QU92" s="161">
        <f>(($F$22-$AT$6)*($F$22-$AX$6))/(($AP$6-$AT$6)*($AP$6-$AX$6))</f>
        <v>0</v>
      </c>
      <c r="QV92" s="161">
        <f>(($F$22-$AP$6)*($F$22-$AX$6))/(($AT$6-$AP$6)*($AT$6-$AX$6))</f>
        <v>0</v>
      </c>
      <c r="QW92" s="161">
        <f>(($F$22-$AP$6)*($F$22-$AT$6))/(($AX$6-$AP$6)*($AX$6-$AT$6))</f>
        <v>1</v>
      </c>
      <c r="QX92" s="92">
        <f>QU92*$AR$6+QV92*$AV$6+QW92*$AZ$6</f>
        <v>178.26</v>
      </c>
      <c r="QY92" s="16">
        <f>$AP$6</f>
        <v>200.39</v>
      </c>
      <c r="QZ92" s="16">
        <f>$AZ$6</f>
        <v>178.26</v>
      </c>
      <c r="RA92" s="167">
        <f t="shared" si="557"/>
        <v>0</v>
      </c>
    </row>
    <row r="93" spans="15:469"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208"/>
      <c r="AB93" s="217"/>
      <c r="AC93" s="217"/>
      <c r="AD93" s="217"/>
      <c r="AE93" s="217"/>
      <c r="AF93" s="217"/>
      <c r="AG93" s="34"/>
      <c r="AH93" s="34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208"/>
      <c r="AV93" s="217"/>
      <c r="AW93" s="217"/>
      <c r="AX93" s="217"/>
      <c r="AY93" s="217"/>
      <c r="AZ93" s="217"/>
      <c r="BA93" s="34"/>
      <c r="BB93" s="183"/>
      <c r="BC93" s="183"/>
      <c r="QE93" s="159">
        <v>5</v>
      </c>
      <c r="QF93" s="162">
        <v>2</v>
      </c>
      <c r="QG93" s="297"/>
      <c r="QH93" s="12">
        <v>120</v>
      </c>
      <c r="QI93" s="161">
        <f>(($F$22-$Z$13)*($F$22-$AD$13))/(($V$13-$Z$13)*($V$13-$AD$13))</f>
        <v>0</v>
      </c>
      <c r="QJ93" s="161">
        <f>(($F$22-$V$13)*($F$22-$AD$13))/(($Z$13-$V$13)*($Z$13-$AD$13))</f>
        <v>0</v>
      </c>
      <c r="QK93" s="161">
        <f>(($F$22-$V$13)*($F$22-$Z$13))/(($AD$13-$V$13)*($AD$13-$Z$13))</f>
        <v>1</v>
      </c>
      <c r="QL93" s="92">
        <f>QI93*$X$13+QJ93*$AB$13+QK93*$AF$13</f>
        <v>247.2</v>
      </c>
      <c r="QM93" s="16">
        <f>$V$13</f>
        <v>-274.87</v>
      </c>
      <c r="QN93" s="16">
        <f>$AF$13</f>
        <v>247.2</v>
      </c>
      <c r="QO93" s="167">
        <f t="shared" si="556"/>
        <v>0</v>
      </c>
      <c r="QP93" s="34"/>
      <c r="QQ93" s="159">
        <v>5</v>
      </c>
      <c r="QR93" s="162">
        <v>2</v>
      </c>
      <c r="QS93" s="297"/>
      <c r="QT93" s="12">
        <v>120</v>
      </c>
      <c r="QU93" s="161">
        <f>(($F$22-$AT$13)*($F$22-$AX$13))/(($AP$13-$AT$13)*($AP$13-$AX$13))</f>
        <v>0</v>
      </c>
      <c r="QV93" s="161">
        <f>(($F$22-$AP$13)*($F$22-$AX$13))/(($AT$13-$AP$13)*($AT$13-$AX$13))</f>
        <v>0</v>
      </c>
      <c r="QW93" s="161">
        <f>(($F$22-$AP$13)*($F$22-$AT$13))/(($AX$13-$AP$13)*($AX$13-$AT$13))</f>
        <v>1</v>
      </c>
      <c r="QX93" s="92">
        <f>QU93*$AR$13+QV93*$AV$13+QW93*$AZ$13</f>
        <v>178.26</v>
      </c>
      <c r="QY93" s="16">
        <f>$AP$13</f>
        <v>-54.65</v>
      </c>
      <c r="QZ93" s="16">
        <f>$AZ$13</f>
        <v>178.26</v>
      </c>
      <c r="RA93" s="167">
        <f t="shared" si="557"/>
        <v>0</v>
      </c>
    </row>
    <row r="94" spans="15:469"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208"/>
      <c r="AB94" s="217"/>
      <c r="AC94" s="217"/>
      <c r="AD94" s="217"/>
      <c r="AE94" s="217"/>
      <c r="AF94" s="217"/>
      <c r="AG94" s="34"/>
      <c r="AH94" s="34"/>
      <c r="AI94" s="122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/>
      <c r="AT94" s="122"/>
      <c r="AU94" s="208"/>
      <c r="AV94" s="217"/>
      <c r="AW94" s="217"/>
      <c r="AX94" s="217"/>
      <c r="AY94" s="217"/>
      <c r="AZ94" s="217"/>
      <c r="BA94" s="34"/>
      <c r="BB94" s="183"/>
      <c r="BC94" s="183"/>
      <c r="QE94" s="159">
        <v>5</v>
      </c>
      <c r="QF94" s="162">
        <v>3</v>
      </c>
      <c r="QG94" s="297"/>
      <c r="QH94" s="12">
        <v>120</v>
      </c>
      <c r="QI94" s="161">
        <f>(($F$22-$Z$20)*($F$22-$AD$20))/(($V$20-$Z$20)*($V$20-$AD$20))</f>
        <v>0</v>
      </c>
      <c r="QJ94" s="161">
        <f>(($F$22-$V$20)*($F$22-$AD$20))/(($Z$20-$V$20)*($Z$20-$AD$20))</f>
        <v>0</v>
      </c>
      <c r="QK94" s="161">
        <f>(($F$22-$V$20)*($F$22-$Z$20))/(($AD$20-$V$20)*($AD$20-$Z$20))</f>
        <v>1</v>
      </c>
      <c r="QL94" s="92">
        <f>QI94*$X$20+QJ94*$AB$20+QK94*$AF$20</f>
        <v>-651.20000000000005</v>
      </c>
      <c r="QM94" s="16">
        <f>$V$20</f>
        <v>-274.87</v>
      </c>
      <c r="QN94" s="16">
        <f>$AF$20</f>
        <v>-651.20000000000005</v>
      </c>
      <c r="QO94" s="167">
        <f t="shared" si="556"/>
        <v>0</v>
      </c>
      <c r="QP94" s="34"/>
      <c r="QQ94" s="159">
        <v>5</v>
      </c>
      <c r="QR94" s="162">
        <v>3</v>
      </c>
      <c r="QS94" s="297"/>
      <c r="QT94" s="12">
        <v>120</v>
      </c>
      <c r="QU94" s="161">
        <f>(($F$22-$AT$20)*($F$22-$AX$20))/(($AP$20-$AT$20)*($AP$20-$AX$20))</f>
        <v>0</v>
      </c>
      <c r="QV94" s="161">
        <f>(($F$22-$AP$20)*($F$22-$AX$20))/(($AT$20-$AP$20)*($AT$20-$AX$20))</f>
        <v>0</v>
      </c>
      <c r="QW94" s="161">
        <f>(($F$22-$AP$20)*($F$22-$AT$20))/(($AX$20-$AP$20)*($AX$20-$AT$20))</f>
        <v>1</v>
      </c>
      <c r="QX94" s="92">
        <f>QU94*$AR$20+QV94*$AV$20+QW94*$AZ$20</f>
        <v>-653.65</v>
      </c>
      <c r="QY94" s="16">
        <f>$AP$20</f>
        <v>-54.65</v>
      </c>
      <c r="QZ94" s="16">
        <f>$AZ$20</f>
        <v>-653.65</v>
      </c>
      <c r="RA94" s="167">
        <f t="shared" si="557"/>
        <v>0</v>
      </c>
    </row>
    <row r="95" spans="15:469" ht="15" customHeight="1"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208"/>
      <c r="AB95" s="217"/>
      <c r="AC95" s="217"/>
      <c r="AD95" s="217"/>
      <c r="AE95" s="217"/>
      <c r="AF95" s="217"/>
      <c r="AG95" s="34"/>
      <c r="AH95" s="34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208"/>
      <c r="AV95" s="217"/>
      <c r="AW95" s="217"/>
      <c r="AX95" s="217"/>
      <c r="AY95" s="217"/>
      <c r="AZ95" s="217"/>
      <c r="BA95" s="34"/>
      <c r="BB95" s="183"/>
      <c r="BC95" s="183"/>
      <c r="QE95" s="159">
        <v>5</v>
      </c>
      <c r="QF95" s="162">
        <v>4</v>
      </c>
      <c r="QG95" s="297"/>
      <c r="QH95" s="12">
        <v>120</v>
      </c>
      <c r="QI95" s="161">
        <f>(($F$22-$Z$27)*($F$22-$AD$27))/(($V$27-$Z$27)*($V$27-$AD$27))</f>
        <v>0</v>
      </c>
      <c r="QJ95" s="161">
        <f>(($F$22-$V$27)*($F$22-$AD$27))/(($Z$27-$V$27)*($Z$27-$AD$27))</f>
        <v>0</v>
      </c>
      <c r="QK95" s="161">
        <f>(($F$22-$V$27)*($F$22-$Z$27))/(($AD$27-$V$27)*($AD$27-$Z$27))</f>
        <v>1</v>
      </c>
      <c r="QL95" s="92">
        <f>QI95*$X$27+QJ95*$AB$27+QK95*$AF$27</f>
        <v>-651.20000000000005</v>
      </c>
      <c r="QM95" s="16">
        <f>$V$27</f>
        <v>510.42</v>
      </c>
      <c r="QN95" s="16">
        <f>$AF$27</f>
        <v>-651.20000000000005</v>
      </c>
      <c r="QO95" s="167">
        <f t="shared" si="556"/>
        <v>0</v>
      </c>
      <c r="QP95" s="34"/>
      <c r="QQ95" s="159">
        <v>5</v>
      </c>
      <c r="QR95" s="162">
        <v>4</v>
      </c>
      <c r="QS95" s="297"/>
      <c r="QT95" s="12">
        <v>120</v>
      </c>
      <c r="QU95" s="161">
        <f>(($F$22-$AT$27)*($F$22-$AX$27))/(($AP$27-$AT$27)*($AP$27-$AX$27))</f>
        <v>0</v>
      </c>
      <c r="QV95" s="161">
        <f>(($F$22-$AP$27)*($F$22-$AX$27))/(($AT$27-$AP$27)*($AT$27-$AX$27))</f>
        <v>0</v>
      </c>
      <c r="QW95" s="161">
        <f>(($F$22-$AP$27)*($F$22-$AT$27))/(($AX$27-$AP$27)*($AX$27-$AT$27))</f>
        <v>1</v>
      </c>
      <c r="QX95" s="92">
        <f>QU95*$AR$27+QV95*$AV$27+QW95*$AZ$27</f>
        <v>-653.65</v>
      </c>
      <c r="QY95" s="16">
        <f>$AP$27</f>
        <v>200.39</v>
      </c>
      <c r="QZ95" s="16">
        <f>$AZ$27</f>
        <v>-653.65</v>
      </c>
      <c r="RA95" s="167">
        <f t="shared" si="557"/>
        <v>0</v>
      </c>
    </row>
    <row r="96" spans="15:469" ht="15" customHeight="1"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208"/>
      <c r="AB96" s="217"/>
      <c r="AC96" s="217"/>
      <c r="AD96" s="217"/>
      <c r="AE96" s="217"/>
      <c r="AF96" s="217"/>
      <c r="AG96" s="34"/>
      <c r="AH96" s="34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208"/>
      <c r="AV96" s="217"/>
      <c r="AW96" s="217"/>
      <c r="AX96" s="217"/>
      <c r="AY96" s="217"/>
      <c r="AZ96" s="217"/>
      <c r="BA96" s="34"/>
      <c r="BB96" s="183"/>
      <c r="BC96" s="183"/>
      <c r="QE96" s="159">
        <v>5</v>
      </c>
      <c r="QF96" s="162">
        <v>1</v>
      </c>
      <c r="QG96" s="309" t="s">
        <v>17</v>
      </c>
      <c r="QH96" s="12">
        <v>180</v>
      </c>
      <c r="QI96" s="161">
        <f>(($F$22-$Z$7)*($F$22-$AD$7))/(($V$7-$Z$7)*($V$7-$AD$7))</f>
        <v>0</v>
      </c>
      <c r="QJ96" s="161">
        <f>(($F$22-$V$7)*($F$22-$AD$7))/(($Z$7-$V$7)*($Z$7-$AD$7))</f>
        <v>0</v>
      </c>
      <c r="QK96" s="161">
        <f>(($F$22-$V$7)*($F$22-$Z$7))/(($AD$7-$V$7)*($AD$7-$Z$7))</f>
        <v>1</v>
      </c>
      <c r="QL96" s="92">
        <f>QI96*$X$7+QJ96*$AB$7+QK96*$AF$7</f>
        <v>162.80000000000001</v>
      </c>
      <c r="QM96" s="16">
        <f>$V$7</f>
        <v>562.66999999999996</v>
      </c>
      <c r="QN96" s="16">
        <f>$AF$7</f>
        <v>162.80000000000001</v>
      </c>
      <c r="QO96" s="167">
        <f t="shared" si="556"/>
        <v>0</v>
      </c>
      <c r="QP96" s="34"/>
      <c r="QQ96" s="159">
        <v>5</v>
      </c>
      <c r="QR96" s="162">
        <v>1</v>
      </c>
      <c r="QS96" s="309" t="s">
        <v>17</v>
      </c>
      <c r="QT96" s="12">
        <v>180</v>
      </c>
      <c r="QU96" s="161">
        <f>(($F$22-$AT$7)*($F$22-$AX$7))/(($AP$7-$AT$7)*($AP$7-$AX$7))</f>
        <v>0</v>
      </c>
      <c r="QV96" s="161">
        <f>(($F$22-$AP$7)*($F$22-$AX$7))/(($AT$7-$AP$7)*($AT$7-$AX$7))</f>
        <v>0</v>
      </c>
      <c r="QW96" s="161">
        <f>(($F$22-$AP$7)*($F$22-$AT$7))/(($AX$7-$AP$7)*($AX$7-$AT$7))</f>
        <v>1</v>
      </c>
      <c r="QX96" s="92">
        <f>QU96*$AR$7+QV96*$AV$7+QW96*$AZ$7</f>
        <v>59.41</v>
      </c>
      <c r="QY96" s="16">
        <f>$AP$7</f>
        <v>236.82</v>
      </c>
      <c r="QZ96" s="16">
        <f>$AZ$7</f>
        <v>59.41</v>
      </c>
      <c r="RA96" s="167">
        <f t="shared" si="557"/>
        <v>0</v>
      </c>
    </row>
    <row r="97" spans="15:469"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208"/>
      <c r="AB97" s="217"/>
      <c r="AC97" s="217"/>
      <c r="AD97" s="217"/>
      <c r="AE97" s="217"/>
      <c r="AF97" s="217"/>
      <c r="AG97" s="34"/>
      <c r="AH97" s="34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208"/>
      <c r="AV97" s="217"/>
      <c r="AW97" s="217"/>
      <c r="AX97" s="217"/>
      <c r="AY97" s="217"/>
      <c r="AZ97" s="217"/>
      <c r="BA97" s="34"/>
      <c r="BB97" s="183"/>
      <c r="BC97" s="183"/>
      <c r="QE97" s="159">
        <v>5</v>
      </c>
      <c r="QF97" s="162">
        <v>2</v>
      </c>
      <c r="QG97" s="309"/>
      <c r="QH97" s="12">
        <v>180</v>
      </c>
      <c r="QI97" s="161">
        <f>(($F$22-$Z$14)*($F$22-$AD$14))/(($V$14-$Z$14)*($V$14-$AD$14))</f>
        <v>0</v>
      </c>
      <c r="QJ97" s="161">
        <f>(($F$22-$V$14)*($F$22-$AD$14))/(($Z$14-$V$14)*($Z$14-$AD$14))</f>
        <v>0</v>
      </c>
      <c r="QK97" s="161">
        <f>(($F$22-$V$14)*($F$22-$Z$14))/(($AD$14-$V$14)*($AD$14-$Z$14))</f>
        <v>1</v>
      </c>
      <c r="QL97" s="92">
        <f>QI97*$X$14+QJ97*$AB$14+QK97*$AF$14</f>
        <v>162.80000000000001</v>
      </c>
      <c r="QM97" s="16">
        <f>$V$14</f>
        <v>-210.54</v>
      </c>
      <c r="QN97" s="16">
        <f>$AF$14</f>
        <v>162.80000000000001</v>
      </c>
      <c r="QO97" s="167">
        <f t="shared" si="556"/>
        <v>0</v>
      </c>
      <c r="QP97" s="34"/>
      <c r="QQ97" s="159">
        <v>5</v>
      </c>
      <c r="QR97" s="162">
        <v>2</v>
      </c>
      <c r="QS97" s="309"/>
      <c r="QT97" s="12">
        <v>180</v>
      </c>
      <c r="QU97" s="161">
        <f>(($F$22-$AT$14)*($F$22-$AX$14))/(($AP$14-$AT$14)*($AP$14-$AX$14))</f>
        <v>0</v>
      </c>
      <c r="QV97" s="161">
        <f>(($F$22-$AP$14)*($F$22-$AX$14))/(($AT$14-$AP$14)*($AT$14-$AX$14))</f>
        <v>0</v>
      </c>
      <c r="QW97" s="161">
        <f>(($F$22-$AP$14)*($F$22-$AT$14))/(($AX$14-$AP$14)*($AX$14-$AT$14))</f>
        <v>1</v>
      </c>
      <c r="QX97" s="92">
        <f>QU97*$AR$14+QV97*$AV$14+QW97*$AZ$14</f>
        <v>59.41</v>
      </c>
      <c r="QY97" s="16">
        <f>$AP$14</f>
        <v>-18.22</v>
      </c>
      <c r="QZ97" s="16">
        <f>$AZ$14</f>
        <v>59.41</v>
      </c>
      <c r="RA97" s="167">
        <f t="shared" si="557"/>
        <v>0</v>
      </c>
    </row>
    <row r="98" spans="15:469"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208"/>
      <c r="AB98" s="217"/>
      <c r="AC98" s="217"/>
      <c r="AD98" s="217"/>
      <c r="AE98" s="217"/>
      <c r="AF98" s="217"/>
      <c r="AG98" s="34"/>
      <c r="AH98" s="34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208"/>
      <c r="AV98" s="217"/>
      <c r="AW98" s="217"/>
      <c r="AX98" s="217"/>
      <c r="AY98" s="217"/>
      <c r="AZ98" s="217"/>
      <c r="BA98" s="34"/>
      <c r="BB98" s="183"/>
      <c r="BC98" s="183"/>
      <c r="QE98" s="159">
        <v>5</v>
      </c>
      <c r="QF98" s="162">
        <v>3</v>
      </c>
      <c r="QG98" s="309"/>
      <c r="QH98" s="12">
        <v>180</v>
      </c>
      <c r="QI98" s="161">
        <f>(($F$22-$Z$21)*($F$22-$AD$21))/(($V$21-$Z$21)*($V$21-$AD$21))</f>
        <v>0</v>
      </c>
      <c r="QJ98" s="161">
        <f>(($F$22-$V$21)*($F$22-$AD$21))/(($Z$21-$V$21)*($Z$21-$AD$21))</f>
        <v>0</v>
      </c>
      <c r="QK98" s="161">
        <f>(($F$22-$V$21)*($F$22-$Z$21))/(($AD$21-$V$21)*($AD$21-$Z$21))</f>
        <v>1</v>
      </c>
      <c r="QL98" s="92">
        <f>QI98*$X$21+QJ98*$AB$21+QK98*$AF$21</f>
        <v>-704.4</v>
      </c>
      <c r="QM98" s="16">
        <f>$V$21</f>
        <v>-210.54</v>
      </c>
      <c r="QN98" s="16">
        <f>$AF$21</f>
        <v>-704.4</v>
      </c>
      <c r="QO98" s="167">
        <f t="shared" si="556"/>
        <v>0</v>
      </c>
      <c r="QP98" s="34"/>
      <c r="QQ98" s="159">
        <v>5</v>
      </c>
      <c r="QR98" s="162">
        <v>3</v>
      </c>
      <c r="QS98" s="309"/>
      <c r="QT98" s="12">
        <v>180</v>
      </c>
      <c r="QU98" s="161">
        <f>(($F$22-$AT$21)*($F$22-$AX$21))/(($AP$21-$AT$21)*($AP$21-$AX$21))</f>
        <v>0</v>
      </c>
      <c r="QV98" s="161">
        <f>(($F$22-$AP$21)*($F$22-$AX$21))/(($AT$21-$AP$21)*($AT$21-$AX$21))</f>
        <v>0</v>
      </c>
      <c r="QW98" s="161">
        <f>(($F$22-$AP$21)*($F$22-$AT$21))/(($AX$21-$AP$21)*($AX$21-$AT$21))</f>
        <v>1</v>
      </c>
      <c r="QX98" s="92">
        <f>QU98*$AR$21+QV98*$AV$21+QW98*$AZ$21</f>
        <v>-772.52</v>
      </c>
      <c r="QY98" s="16">
        <f>$AP$21</f>
        <v>-18.22</v>
      </c>
      <c r="QZ98" s="16">
        <f>$AZ$21</f>
        <v>-772.52</v>
      </c>
      <c r="RA98" s="167">
        <f t="shared" si="557"/>
        <v>0</v>
      </c>
    </row>
    <row r="99" spans="15:469" ht="15" customHeight="1"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208"/>
      <c r="AB99" s="217"/>
      <c r="AC99" s="217"/>
      <c r="AD99" s="217"/>
      <c r="AE99" s="217"/>
      <c r="AF99" s="217"/>
      <c r="AG99" s="34"/>
      <c r="AH99" s="34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208"/>
      <c r="AV99" s="217"/>
      <c r="AW99" s="217"/>
      <c r="AX99" s="217"/>
      <c r="AY99" s="217"/>
      <c r="AZ99" s="217"/>
      <c r="BA99" s="34"/>
      <c r="BB99" s="183"/>
      <c r="BC99" s="183"/>
      <c r="QE99" s="159">
        <v>5</v>
      </c>
      <c r="QF99" s="162">
        <v>4</v>
      </c>
      <c r="QG99" s="309"/>
      <c r="QH99" s="12">
        <v>180</v>
      </c>
      <c r="QI99" s="161">
        <f>(($F$22-$Z$28)*($F$22-$AD$28))/(($V$28-$Z$28)*($V$28-$AD$28))</f>
        <v>0</v>
      </c>
      <c r="QJ99" s="161">
        <f>(($F$22-$V$28)*($F$22-$AD$28))/(($Z$28-$V$28)*($Z$28-$AD$28))</f>
        <v>0</v>
      </c>
      <c r="QK99" s="161">
        <f>(($F$22-$V$28)*($F$22-$Z$28))/(($AD$28-$V$28)*($AD$28-$Z$28))</f>
        <v>1</v>
      </c>
      <c r="QL99" s="92">
        <f>QI99*$X$28+QJ99*$AB$28+QK99*$AF$28</f>
        <v>-704.4</v>
      </c>
      <c r="QM99" s="16">
        <f>$V$28</f>
        <v>562.66999999999996</v>
      </c>
      <c r="QN99" s="16">
        <f>$AF$28</f>
        <v>-704.4</v>
      </c>
      <c r="QO99" s="167">
        <f t="shared" si="556"/>
        <v>0</v>
      </c>
      <c r="QP99" s="34"/>
      <c r="QQ99" s="159">
        <v>5</v>
      </c>
      <c r="QR99" s="162">
        <v>4</v>
      </c>
      <c r="QS99" s="309"/>
      <c r="QT99" s="12">
        <v>180</v>
      </c>
      <c r="QU99" s="161">
        <f>(($F$22-$AT$28)*($F$22-$AX$28))/(($AP$28-$AT$28)*($AP$28-$AX$28))</f>
        <v>0</v>
      </c>
      <c r="QV99" s="161">
        <f>(($F$22-$AP$28)*($F$22-$AX$28))/(($AT$28-$AP$28)*($AT$28-$AX$28))</f>
        <v>0</v>
      </c>
      <c r="QW99" s="161">
        <f>(($F$22-$AP$28)*($F$22-$AT$28))/(($AX$28-$AP$28)*($AX$28-$AT$28))</f>
        <v>1</v>
      </c>
      <c r="QX99" s="92">
        <f>QU99*$AR$28+QV99*$AV$28+QW99*$AZ$28</f>
        <v>-772.52</v>
      </c>
      <c r="QY99" s="16">
        <f>$AP$28</f>
        <v>236.82</v>
      </c>
      <c r="QZ99" s="16">
        <f>$AZ$28</f>
        <v>-772.52</v>
      </c>
      <c r="RA99" s="167">
        <f t="shared" si="557"/>
        <v>0</v>
      </c>
    </row>
    <row r="100" spans="15:469" ht="15" customHeight="1"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208"/>
      <c r="AB100" s="217"/>
      <c r="AC100" s="217"/>
      <c r="AD100" s="217"/>
      <c r="AE100" s="217"/>
      <c r="AF100" s="217"/>
      <c r="AG100" s="34"/>
      <c r="AH100" s="34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208"/>
      <c r="AV100" s="217"/>
      <c r="AW100" s="217"/>
      <c r="AX100" s="217"/>
      <c r="AY100" s="217"/>
      <c r="AZ100" s="217"/>
      <c r="BA100" s="34"/>
      <c r="BB100" s="183"/>
      <c r="BC100" s="183"/>
      <c r="QE100" s="159">
        <v>5</v>
      </c>
      <c r="QF100" s="162">
        <v>1</v>
      </c>
      <c r="QG100" s="304" t="s">
        <v>18</v>
      </c>
      <c r="QH100" s="12">
        <v>-60</v>
      </c>
      <c r="QI100" s="161">
        <f>(($F$22-$Z$8)*($F$22-$AD$8))/(($V$8-$Z$8)*($V$8-$AD$8))</f>
        <v>0</v>
      </c>
      <c r="QJ100" s="161">
        <f>(($F$22-$V$8)*($F$22-$AD$8))/(($Z$8-$V$8)*($Z$8-$AD$8))</f>
        <v>0</v>
      </c>
      <c r="QK100" s="161">
        <f>(($F$22-$V$8)*($F$22-$Z$8))/(($AD$8-$V$8)*($AD$8-$Z$8))</f>
        <v>1</v>
      </c>
      <c r="QL100" s="92">
        <f>QI100*$X$8+QJ100*$AB$8+QK100*$AF$8</f>
        <v>402.13</v>
      </c>
      <c r="QM100" s="16">
        <f>$V$8</f>
        <v>406.67</v>
      </c>
      <c r="QN100" s="16">
        <f>$AF$8</f>
        <v>402.13</v>
      </c>
      <c r="QO100" s="167">
        <f t="shared" si="556"/>
        <v>0</v>
      </c>
      <c r="QP100" s="34"/>
      <c r="QQ100" s="159">
        <v>5</v>
      </c>
      <c r="QR100" s="162">
        <v>1</v>
      </c>
      <c r="QS100" s="304" t="s">
        <v>18</v>
      </c>
      <c r="QT100" s="12">
        <v>-60</v>
      </c>
      <c r="QU100" s="161">
        <f>(($F$22-$AT$8)*($F$22-$AX$8))/(($AP$8-$AT$8)*($AP$8-$AX$8))</f>
        <v>0</v>
      </c>
      <c r="QV100" s="161">
        <f>(($F$22-$AP$8)*($F$22-$AX$8))/(($AT$8-$AP$8)*($AT$8-$AX$8))</f>
        <v>0</v>
      </c>
      <c r="QW100" s="161">
        <f>(($F$22-$AP$8)*($F$22-$AT$8))/(($AX$8-$AP$8)*($AX$8-$AT$8))</f>
        <v>1</v>
      </c>
      <c r="QX100" s="92">
        <f>QU100*$AR$8+QV100*$AV$8+QW100*$AZ$8</f>
        <v>415.98</v>
      </c>
      <c r="QY100" s="16">
        <f>$AP$8</f>
        <v>127.52</v>
      </c>
      <c r="QZ100" s="16">
        <f>$AZ$8</f>
        <v>415.98</v>
      </c>
      <c r="RA100" s="167">
        <f t="shared" si="557"/>
        <v>0</v>
      </c>
    </row>
    <row r="101" spans="15:469"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208"/>
      <c r="AB101" s="217"/>
      <c r="AC101" s="217"/>
      <c r="AD101" s="217"/>
      <c r="AE101" s="217"/>
      <c r="AF101" s="217"/>
      <c r="AG101" s="34"/>
      <c r="AH101" s="34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208"/>
      <c r="AV101" s="217"/>
      <c r="AW101" s="217"/>
      <c r="AX101" s="217"/>
      <c r="AY101" s="217"/>
      <c r="AZ101" s="217"/>
      <c r="BA101" s="34"/>
      <c r="BB101" s="183"/>
      <c r="BC101" s="183"/>
      <c r="QE101" s="159">
        <v>5</v>
      </c>
      <c r="QF101" s="162">
        <v>2</v>
      </c>
      <c r="QG101" s="304"/>
      <c r="QH101" s="12">
        <v>-60</v>
      </c>
      <c r="QI101" s="161">
        <f>(($F$22-$Z$15)*($F$22-$AD$15))/(($V$15-$Z$15)*($V$15-$AD$15))</f>
        <v>0</v>
      </c>
      <c r="QJ101" s="161">
        <f>(($F$22-$V$15)*($F$22-$AD$15))/(($Z$15-$V$15)*($Z$15-$AD$15))</f>
        <v>0</v>
      </c>
      <c r="QK101" s="161">
        <f>(($F$22-$V$15)*($F$22-$Z$15))/(($AD$15-$V$15)*($AD$15-$Z$15))</f>
        <v>1</v>
      </c>
      <c r="QL101" s="92">
        <f>QI101*$X$15+QJ101*$AB$15+QK101*$AF$15</f>
        <v>402.13</v>
      </c>
      <c r="QM101" s="16">
        <f>$V$15</f>
        <v>-391.07</v>
      </c>
      <c r="QN101" s="16">
        <f>$AF$15</f>
        <v>402.13</v>
      </c>
      <c r="QO101" s="167">
        <f t="shared" si="556"/>
        <v>0</v>
      </c>
      <c r="QP101" s="34"/>
      <c r="QQ101" s="159">
        <v>5</v>
      </c>
      <c r="QR101" s="162">
        <v>2</v>
      </c>
      <c r="QS101" s="304"/>
      <c r="QT101" s="12">
        <v>-60</v>
      </c>
      <c r="QU101" s="161">
        <f>(($F$22-$AT$15)*($F$22-$AX$15))/(($AP$15-$AT$15)*($AP$15-$AX$15))</f>
        <v>0</v>
      </c>
      <c r="QV101" s="161">
        <f>(($F$22-$AP$15)*($F$22-$AX$15))/(($AT$15-$AP$15)*($AT$15-$AX$15))</f>
        <v>0</v>
      </c>
      <c r="QW101" s="161">
        <f>(($F$22-$AP$15)*($F$22-$AT$15))/(($AX$15-$AP$15)*($AX$15-$AT$15))</f>
        <v>1</v>
      </c>
      <c r="QX101" s="92">
        <f>QU101*$AR$15+QV101*$AV$15+QW101*$AZ$15</f>
        <v>415.98</v>
      </c>
      <c r="QY101" s="16">
        <f>$AP$15</f>
        <v>-127.52</v>
      </c>
      <c r="QZ101" s="16">
        <f>$AZ$15</f>
        <v>415.98</v>
      </c>
      <c r="RA101" s="167">
        <f t="shared" si="557"/>
        <v>0</v>
      </c>
    </row>
    <row r="102" spans="15:469"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208"/>
      <c r="AB102" s="217"/>
      <c r="AC102" s="217"/>
      <c r="AD102" s="217"/>
      <c r="AE102" s="217"/>
      <c r="AF102" s="217"/>
      <c r="AG102" s="34"/>
      <c r="AH102" s="34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208"/>
      <c r="AV102" s="217"/>
      <c r="AW102" s="217"/>
      <c r="AX102" s="217"/>
      <c r="AY102" s="217"/>
      <c r="AZ102" s="217"/>
      <c r="BA102" s="34"/>
      <c r="BB102" s="183"/>
      <c r="BC102" s="183"/>
      <c r="QE102" s="159">
        <v>5</v>
      </c>
      <c r="QF102" s="162">
        <v>3</v>
      </c>
      <c r="QG102" s="304"/>
      <c r="QH102" s="12">
        <v>-60</v>
      </c>
      <c r="QI102" s="161">
        <f>(($F$22-$Z$22)*($F$22-$AD$22))/(($V$22-$Z$22)*($V$22-$AD$22))</f>
        <v>0</v>
      </c>
      <c r="QJ102" s="161">
        <f>(($F$22-$V$22)*($F$22-$AD$22))/(($Z$22-$V$22)*($Z$22-$AD$22))</f>
        <v>0</v>
      </c>
      <c r="QK102" s="161">
        <f>(($F$22-$V$22)*($F$22-$Z$22))/(($AD$22-$V$22)*($AD$22-$Z$22))</f>
        <v>1</v>
      </c>
      <c r="QL102" s="92">
        <f>QI102*$X$22+QJ102*$AB$22+QK102*$AF$22</f>
        <v>-495</v>
      </c>
      <c r="QM102" s="16">
        <f>$V$22</f>
        <v>-391.07</v>
      </c>
      <c r="QN102" s="16">
        <f>$AF$22</f>
        <v>-495</v>
      </c>
      <c r="QO102" s="167">
        <f t="shared" si="556"/>
        <v>0</v>
      </c>
      <c r="QP102" s="34"/>
      <c r="QQ102" s="159">
        <v>5</v>
      </c>
      <c r="QR102" s="162">
        <v>3</v>
      </c>
      <c r="QS102" s="304"/>
      <c r="QT102" s="12">
        <v>-60</v>
      </c>
      <c r="QU102" s="161">
        <f>(($F$22-$AT$22)*($F$22-$AX$22))/(($AP$22-$AT$22)*($AP$22-$AX$22))</f>
        <v>0</v>
      </c>
      <c r="QV102" s="161">
        <f>(($F$22-$AP$22)*($F$22-$AX$22))/(($AT$22-$AP$22)*($AT$22-$AX$22))</f>
        <v>0</v>
      </c>
      <c r="QW102" s="161">
        <f>(($F$22-$AP$22)*($F$22-$AT$22))/(($AX$22-$AP$22)*($AX$22-$AT$22))</f>
        <v>1</v>
      </c>
      <c r="QX102" s="92">
        <f>QU102*$AR$22+QV102*$AV$22+QW102*$AZ$22</f>
        <v>-415.95</v>
      </c>
      <c r="QY102" s="16">
        <f>$AP$22</f>
        <v>-127.52</v>
      </c>
      <c r="QZ102" s="16">
        <f>$AZ$22</f>
        <v>-415.95</v>
      </c>
      <c r="RA102" s="167">
        <f t="shared" si="557"/>
        <v>0</v>
      </c>
    </row>
    <row r="103" spans="15:469" ht="15" customHeight="1"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208"/>
      <c r="AB103" s="217"/>
      <c r="AC103" s="217"/>
      <c r="AD103" s="217"/>
      <c r="AE103" s="217"/>
      <c r="AF103" s="217"/>
      <c r="AG103" s="34"/>
      <c r="AH103" s="34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208"/>
      <c r="AV103" s="217"/>
      <c r="AW103" s="217"/>
      <c r="AX103" s="217"/>
      <c r="AY103" s="217"/>
      <c r="AZ103" s="217"/>
      <c r="BA103" s="34"/>
      <c r="BB103" s="183"/>
      <c r="BC103" s="183"/>
      <c r="QE103" s="159">
        <v>5</v>
      </c>
      <c r="QF103" s="162">
        <v>4</v>
      </c>
      <c r="QG103" s="304"/>
      <c r="QH103" s="12">
        <v>-60</v>
      </c>
      <c r="QI103" s="161">
        <f>(($F$22-$Z$29)*($F$22-$AD$29))/(($V$29-$Z$29)*($V$29-$AD$29))</f>
        <v>0</v>
      </c>
      <c r="QJ103" s="161">
        <f>(($F$22-$V$29)*($F$22-$AD$29))/(($Z$29-$V$29)*($Z$29-$AD$29))</f>
        <v>0</v>
      </c>
      <c r="QK103" s="161">
        <f>(($F$22-$V$29)*($F$22-$Z$29))/(($AD$29-$V$29)*($AD$29-$Z$29))</f>
        <v>1</v>
      </c>
      <c r="QL103" s="92">
        <f>QI103*$X$29+QJ103*$AB$29+QK103*$AF$29</f>
        <v>-495</v>
      </c>
      <c r="QM103" s="16">
        <f>$V$29</f>
        <v>406.67</v>
      </c>
      <c r="QN103" s="16">
        <f>$AF$29</f>
        <v>-495</v>
      </c>
      <c r="QO103" s="167">
        <f t="shared" si="556"/>
        <v>0</v>
      </c>
      <c r="QP103" s="34"/>
      <c r="QQ103" s="159">
        <v>5</v>
      </c>
      <c r="QR103" s="162">
        <v>4</v>
      </c>
      <c r="QS103" s="304"/>
      <c r="QT103" s="12">
        <v>-60</v>
      </c>
      <c r="QU103" s="161">
        <f>(($F$22-$AT$29)*($F$22-$AX$29))/(($AP$29-$AT$29)*($AP$29-$AX$29))</f>
        <v>0</v>
      </c>
      <c r="QV103" s="161">
        <f>(($F$22-$AP$29)*($F$22-$AX$29))/(($AT$29-$AP$29)*($AT$29-$AX$29))</f>
        <v>0</v>
      </c>
      <c r="QW103" s="161">
        <f>(($F$22-$AP$29)*($F$22-$AT$29))/(($AX$29-$AP$29)*($AX$29-$AT$29))</f>
        <v>1</v>
      </c>
      <c r="QX103" s="92">
        <f>QU103*$AR$29+QV103*$AV$29+QW103*$AZ$29</f>
        <v>-415.95</v>
      </c>
      <c r="QY103" s="16">
        <f>$AP$29</f>
        <v>127.52</v>
      </c>
      <c r="QZ103" s="16">
        <f>$AZ$29</f>
        <v>-415.95</v>
      </c>
      <c r="RA103" s="167">
        <f t="shared" si="557"/>
        <v>0</v>
      </c>
    </row>
    <row r="104" spans="15:469" ht="15" customHeight="1"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208"/>
      <c r="AB104" s="217"/>
      <c r="AC104" s="217"/>
      <c r="AD104" s="217"/>
      <c r="AE104" s="217"/>
      <c r="AF104" s="217"/>
      <c r="AG104" s="34"/>
      <c r="AH104" s="34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208"/>
      <c r="AV104" s="217"/>
      <c r="AW104" s="217"/>
      <c r="AX104" s="217"/>
      <c r="AY104" s="217"/>
      <c r="AZ104" s="217"/>
      <c r="BA104" s="34"/>
      <c r="BB104" s="183"/>
      <c r="BC104" s="183"/>
      <c r="QE104" s="159">
        <v>5</v>
      </c>
      <c r="QF104" s="162">
        <v>1</v>
      </c>
      <c r="QG104" s="305" t="s">
        <v>19</v>
      </c>
      <c r="QH104" s="12">
        <v>-120</v>
      </c>
      <c r="QI104" s="161">
        <f>(($F$22-$Z$9)*($F$22-$AD$9))/(($V$9-$Z$9)*($V$9-$AD$9))</f>
        <v>0</v>
      </c>
      <c r="QJ104" s="161">
        <f>(($F$22-$V$9)*($F$22-$AD$9))/(($Z$9-$V$9)*($Z$9-$AD$9))</f>
        <v>0</v>
      </c>
      <c r="QK104" s="161">
        <f>(($F$22-$V$9)*($F$22-$Z$9))/(($AD$9-$V$9)*($AD$9-$Z$9))</f>
        <v>1</v>
      </c>
      <c r="QL104" s="92">
        <f>QI104*$X$9+QJ104*$AB$9+QK104*$AF$9</f>
        <v>480</v>
      </c>
      <c r="QM104" s="16">
        <f>$V$9</f>
        <v>353.96</v>
      </c>
      <c r="QN104" s="16">
        <f>$AF$9</f>
        <v>480</v>
      </c>
      <c r="QO104" s="167">
        <f t="shared" si="556"/>
        <v>0</v>
      </c>
      <c r="QP104" s="34"/>
      <c r="QQ104" s="159">
        <v>5</v>
      </c>
      <c r="QR104" s="162">
        <v>1</v>
      </c>
      <c r="QS104" s="305" t="s">
        <v>19</v>
      </c>
      <c r="QT104" s="12">
        <v>-120</v>
      </c>
      <c r="QU104" s="161">
        <f>(($F$22-$AT$9)*($F$22-$AX$9))/(($AP$9-$AT$9)*($AP$9-$AX$9))</f>
        <v>0</v>
      </c>
      <c r="QV104" s="161">
        <f>(($F$22-$AP$9)*($F$22-$AX$9))/(($AT$9-$AP$9)*($AT$9-$AX$9))</f>
        <v>0</v>
      </c>
      <c r="QW104" s="161">
        <f>(($F$22-$AP$9)*($F$22-$AT$9))/(($AX$9-$AP$9)*($AX$9-$AT$9))</f>
        <v>1</v>
      </c>
      <c r="QX104" s="92">
        <f>QU104*$AR$9+QV104*$AV$9+QW104*$AZ$9</f>
        <v>534.82000000000005</v>
      </c>
      <c r="QY104" s="16">
        <f>$AP$9</f>
        <v>91.09</v>
      </c>
      <c r="QZ104" s="16">
        <f>$AZ$9</f>
        <v>534.82000000000005</v>
      </c>
      <c r="RA104" s="167">
        <f t="shared" si="557"/>
        <v>0</v>
      </c>
    </row>
    <row r="105" spans="15:469"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208"/>
      <c r="AB105" s="217"/>
      <c r="AC105" s="217"/>
      <c r="AD105" s="217"/>
      <c r="AE105" s="217"/>
      <c r="AF105" s="217"/>
      <c r="AG105" s="34"/>
      <c r="AH105" s="34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208"/>
      <c r="AV105" s="217"/>
      <c r="AW105" s="217"/>
      <c r="AX105" s="217"/>
      <c r="AY105" s="217"/>
      <c r="AZ105" s="217"/>
      <c r="BA105" s="34"/>
      <c r="BB105" s="183"/>
      <c r="BC105" s="183"/>
      <c r="QE105" s="159">
        <v>5</v>
      </c>
      <c r="QF105" s="162">
        <v>2</v>
      </c>
      <c r="QG105" s="305"/>
      <c r="QH105" s="12">
        <v>-120</v>
      </c>
      <c r="QI105" s="161">
        <f>(($F$22-$Z$16)*($F$22-$AD$16))/(($V$16-$Z$16)*($V$16-$AD$16))</f>
        <v>0</v>
      </c>
      <c r="QJ105" s="161">
        <f>(($F$22-$V$16)*($F$22-$AD$16))/(($Z$16-$V$16)*($Z$16-$AD$16))</f>
        <v>0</v>
      </c>
      <c r="QK105" s="161">
        <f>(($F$22-$V$16)*($F$22-$Z$16))/(($AD$16-$V$16)*($AD$16-$Z$16))</f>
        <v>1</v>
      </c>
      <c r="QL105" s="92">
        <f>QI105*$X$16+QJ105*$AB$16+QK105*$AF$16</f>
        <v>480</v>
      </c>
      <c r="QM105" s="16">
        <f>$V$16</f>
        <v>-443.33</v>
      </c>
      <c r="QN105" s="16">
        <f>$AF$16</f>
        <v>480</v>
      </c>
      <c r="QO105" s="167">
        <f t="shared" si="556"/>
        <v>0</v>
      </c>
      <c r="QP105" s="34"/>
      <c r="QQ105" s="159">
        <v>5</v>
      </c>
      <c r="QR105" s="162">
        <v>2</v>
      </c>
      <c r="QS105" s="305"/>
      <c r="QT105" s="12">
        <v>-120</v>
      </c>
      <c r="QU105" s="161">
        <f>(($F$22-$AT$16)*($F$22-$AX$16))/(($AP$16-$AT$16)*($AP$16-$AX$16))</f>
        <v>0</v>
      </c>
      <c r="QV105" s="161">
        <f>(($F$22-$AP$16)*($F$22-$AX$16))/(($AT$16-$AP$16)*($AT$16-$AX$16))</f>
        <v>0</v>
      </c>
      <c r="QW105" s="161">
        <f>(($F$22-$AP$16)*($F$22-$AT$16))/(($AX$16-$AP$16)*($AX$16-$AT$16))</f>
        <v>1</v>
      </c>
      <c r="QX105" s="92">
        <f>QU105*$AR$16+QV105*$AV$16+QW105*$AZ$16</f>
        <v>534.82000000000005</v>
      </c>
      <c r="QY105" s="16">
        <f>$AP$16</f>
        <v>-163.95</v>
      </c>
      <c r="QZ105" s="16">
        <f>$AZ$16</f>
        <v>534.82000000000005</v>
      </c>
      <c r="RA105" s="167">
        <f t="shared" si="557"/>
        <v>0</v>
      </c>
    </row>
    <row r="106" spans="15:469"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83"/>
      <c r="AB106" s="183"/>
      <c r="AC106" s="183"/>
      <c r="AD106" s="183"/>
      <c r="AE106" s="183"/>
      <c r="AF106" s="183"/>
      <c r="AG106" s="183"/>
      <c r="AH106" s="183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83"/>
      <c r="AV106" s="183"/>
      <c r="AW106" s="183"/>
      <c r="AX106" s="183"/>
      <c r="AY106" s="183"/>
      <c r="AZ106" s="183"/>
      <c r="BA106" s="183"/>
      <c r="BB106" s="183"/>
      <c r="BC106" s="183"/>
      <c r="QE106" s="159">
        <v>5</v>
      </c>
      <c r="QF106" s="162">
        <v>3</v>
      </c>
      <c r="QG106" s="305"/>
      <c r="QH106" s="12">
        <v>-120</v>
      </c>
      <c r="QI106" s="161">
        <f>(($F$22-$Z$23)*($F$22-$AD$23))/(($V$23-$Z$23)*($V$23-$AD$23))</f>
        <v>0</v>
      </c>
      <c r="QJ106" s="161">
        <f>(($F$22-$V$23)*($F$22-$AD$23))/(($Z$23-$V$23)*($Z$23-$AD$23))</f>
        <v>0</v>
      </c>
      <c r="QK106" s="161">
        <f>(($F$22-$V$23)*($F$22-$Z$23))/(($AD$23-$V$23)*($AD$23-$Z$23))</f>
        <v>1</v>
      </c>
      <c r="QL106" s="92">
        <f>QI106*$X$23+QJ106*$AB$23+QK106*$AF$23</f>
        <v>-391.42</v>
      </c>
      <c r="QM106" s="16">
        <f>$V$23</f>
        <v>-443.33</v>
      </c>
      <c r="QN106" s="16">
        <f>$AF$23</f>
        <v>-391.42</v>
      </c>
      <c r="QO106" s="167">
        <f t="shared" si="556"/>
        <v>0</v>
      </c>
      <c r="QP106" s="34"/>
      <c r="QQ106" s="159">
        <v>5</v>
      </c>
      <c r="QR106" s="162">
        <v>3</v>
      </c>
      <c r="QS106" s="305"/>
      <c r="QT106" s="12">
        <v>-120</v>
      </c>
      <c r="QU106" s="161">
        <f>(($F$22-$AT$23)*($F$22-$AX$23))/(($AP$23-$AT$23)*($AP$23-$AX$23))</f>
        <v>0</v>
      </c>
      <c r="QV106" s="161">
        <f>(($F$22-$AP$23)*($F$22-$AX$23))/(($AT$23-$AP$23)*($AT$23-$AX$23))</f>
        <v>0</v>
      </c>
      <c r="QW106" s="161">
        <f>(($F$22-$AP$23)*($F$22-$AT$23))/(($AX$23-$AP$23)*($AX$23-$AT$23))</f>
        <v>1</v>
      </c>
      <c r="QX106" s="92">
        <f>QU106*$AR$23+QV106*$AV$23+QW106*$AZ$23</f>
        <v>-297.12</v>
      </c>
      <c r="QY106" s="16">
        <f>$AP$23</f>
        <v>-163.95</v>
      </c>
      <c r="QZ106" s="16">
        <f>$AZ$23</f>
        <v>-297.12</v>
      </c>
      <c r="RA106" s="167">
        <f t="shared" si="557"/>
        <v>0</v>
      </c>
    </row>
    <row r="107" spans="15:469" ht="15" customHeight="1"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83"/>
      <c r="AB107" s="183"/>
      <c r="AC107" s="183"/>
      <c r="AD107" s="183"/>
      <c r="AE107" s="183"/>
      <c r="AF107" s="183"/>
      <c r="AG107" s="183"/>
      <c r="AH107" s="183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83"/>
      <c r="AV107" s="183"/>
      <c r="AW107" s="183"/>
      <c r="AX107" s="183"/>
      <c r="AY107" s="183"/>
      <c r="AZ107" s="183"/>
      <c r="BA107" s="183"/>
      <c r="BB107" s="183"/>
      <c r="BC107" s="183"/>
      <c r="QE107" s="159">
        <v>5</v>
      </c>
      <c r="QF107" s="162">
        <v>4</v>
      </c>
      <c r="QG107" s="305"/>
      <c r="QH107" s="12">
        <v>-120</v>
      </c>
      <c r="QI107" s="161">
        <f>(($F$22-$Z$30)*($F$22-$AD$30))/(($V$30-$Z$30)*($V$30-$AD$30))</f>
        <v>0</v>
      </c>
      <c r="QJ107" s="161">
        <f>(($F$22-$V$30)*($F$22-$AD$30))/(($Z$30-$V$30)*($Z$30-$AD$30))</f>
        <v>0</v>
      </c>
      <c r="QK107" s="161">
        <f>(($F$22-$V$30)*($F$22-$Z$30))/(($AD$30-$V$30)*($AD$30-$Z$30))</f>
        <v>1</v>
      </c>
      <c r="QL107" s="92">
        <f>QI107*$X$30+QJ107*$AB$30+QK107*$AF$30</f>
        <v>-391.42</v>
      </c>
      <c r="QM107" s="16">
        <f>$V$30</f>
        <v>353.96</v>
      </c>
      <c r="QN107" s="16">
        <f>$AF$30</f>
        <v>-391.42</v>
      </c>
      <c r="QO107" s="167">
        <f t="shared" si="556"/>
        <v>0</v>
      </c>
      <c r="QP107" s="34"/>
      <c r="QQ107" s="159">
        <v>5</v>
      </c>
      <c r="QR107" s="162">
        <v>4</v>
      </c>
      <c r="QS107" s="305"/>
      <c r="QT107" s="12">
        <v>-120</v>
      </c>
      <c r="QU107" s="161">
        <f>(($F$22-$AT$30)*($F$22-$AX$30))/(($AP$30-$AT$30)*($AP$30-$AX$30))</f>
        <v>0</v>
      </c>
      <c r="QV107" s="161">
        <f>(($F$22-$AP$30)*($F$22-$AX$30))/(($AT$30-$AP$30)*($AT$30-$AX$30))</f>
        <v>0</v>
      </c>
      <c r="QW107" s="161">
        <f>(($F$22-$AP$30)*($F$22-$AT$30))/(($AX$30-$AP$30)*($AX$30-$AT$30))</f>
        <v>1</v>
      </c>
      <c r="QX107" s="92">
        <f>QU107*$AR$30+QV107*$AV$30+QW107*$AZ$30</f>
        <v>-297.12</v>
      </c>
      <c r="QY107" s="16">
        <f>$AP$30</f>
        <v>91.09</v>
      </c>
      <c r="QZ107" s="16">
        <f>$AZ$30</f>
        <v>-297.12</v>
      </c>
      <c r="RA107" s="167">
        <f t="shared" si="557"/>
        <v>0</v>
      </c>
    </row>
    <row r="108" spans="15:469" ht="15" customHeight="1"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83"/>
      <c r="AB108" s="183"/>
      <c r="AC108" s="183"/>
      <c r="AD108" s="183"/>
      <c r="AE108" s="183"/>
      <c r="AF108" s="183"/>
      <c r="AG108" s="183"/>
      <c r="AH108" s="183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83"/>
      <c r="AV108" s="183"/>
      <c r="AW108" s="183"/>
      <c r="AX108" s="183"/>
      <c r="AY108" s="183"/>
      <c r="AZ108" s="183"/>
      <c r="BA108" s="183"/>
      <c r="BB108" s="183"/>
      <c r="BC108" s="183"/>
      <c r="QE108" s="159">
        <v>5</v>
      </c>
      <c r="QF108" s="162">
        <v>1</v>
      </c>
      <c r="QG108" s="306" t="s">
        <v>20</v>
      </c>
      <c r="QH108" s="12">
        <v>-180</v>
      </c>
      <c r="QI108" s="161">
        <f>(($F$22-$Z$10)*($F$22-$AD$10))/(($V$10-$Z$10)*($V$10-$AD$10))</f>
        <v>0</v>
      </c>
      <c r="QJ108" s="161">
        <f>(($F$22-$V$10)*($F$22-$AD$10))/(($Z$10-$V$10)*($Z$10-$AD$10))</f>
        <v>0</v>
      </c>
      <c r="QK108" s="161">
        <f>(($F$22-$V$10)*($F$22-$Z$10))/(($AD$10-$V$10)*($AD$10-$Z$10))</f>
        <v>1</v>
      </c>
      <c r="QL108" s="92">
        <f>QI108*$X$10+QJ108*$AB$10+QK108*$AF$10</f>
        <v>556.07000000000005</v>
      </c>
      <c r="QM108" s="16">
        <f>$V$10</f>
        <v>301.67</v>
      </c>
      <c r="QN108" s="16">
        <f>$AF$10</f>
        <v>556.07000000000005</v>
      </c>
      <c r="QO108" s="167">
        <f t="shared" si="556"/>
        <v>0</v>
      </c>
      <c r="QP108" s="34"/>
      <c r="QQ108" s="159">
        <v>5</v>
      </c>
      <c r="QR108" s="162">
        <v>1</v>
      </c>
      <c r="QS108" s="306" t="s">
        <v>20</v>
      </c>
      <c r="QT108" s="12">
        <v>-180</v>
      </c>
      <c r="QU108" s="161">
        <f>(($F$22-$AT$10)*($F$22-$AX$10))/(($AP$10-$AT$10)*($AP$10-$AX$10))</f>
        <v>0</v>
      </c>
      <c r="QV108" s="161">
        <f>(($F$22-$AP$10)*($F$22-$AX$10))/(($AT$10-$AP$10)*($AT$10-$AX$10))</f>
        <v>0</v>
      </c>
      <c r="QW108" s="161">
        <f>(($F$22-$AP$10)*($F$22-$AT$10))/(($AX$10-$AP$10)*($AX$10-$AT$10))</f>
        <v>1</v>
      </c>
      <c r="QX108" s="92">
        <f>QU108*$AR$10+QV108*$AV$10+QW108*$AZ$10</f>
        <v>653.67999999999995</v>
      </c>
      <c r="QY108" s="16">
        <f>$AP$10</f>
        <v>54.65</v>
      </c>
      <c r="QZ108" s="16">
        <f>$AZ$10</f>
        <v>653.67999999999995</v>
      </c>
      <c r="RA108" s="167">
        <f t="shared" si="557"/>
        <v>0</v>
      </c>
    </row>
    <row r="109" spans="15:469"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83"/>
      <c r="AB109" s="183"/>
      <c r="AC109" s="183"/>
      <c r="AD109" s="183"/>
      <c r="AE109" s="183"/>
      <c r="AF109" s="183"/>
      <c r="AG109" s="183"/>
      <c r="AH109" s="183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83"/>
      <c r="AV109" s="183"/>
      <c r="AW109" s="183"/>
      <c r="AX109" s="183"/>
      <c r="AY109" s="183"/>
      <c r="AZ109" s="183"/>
      <c r="BA109" s="183"/>
      <c r="BB109" s="183"/>
      <c r="BC109" s="183"/>
      <c r="QE109" s="159">
        <v>5</v>
      </c>
      <c r="QF109" s="162">
        <v>2</v>
      </c>
      <c r="QG109" s="306"/>
      <c r="QH109" s="12">
        <v>-180</v>
      </c>
      <c r="QI109" s="161">
        <f>(($F$22-$Z$17)*($F$22-$AD$17))/(($V$17-$Z$17)*($V$17-$AD$17))</f>
        <v>0</v>
      </c>
      <c r="QJ109" s="161">
        <f>(($F$22-$V$17)*($F$22-$AD$17))/(($Z$17-$V$17)*($Z$17-$AD$17))</f>
        <v>0</v>
      </c>
      <c r="QK109" s="161">
        <f>(($F$22-$V$17)*($F$22-$Z$17))/(($AD$17-$V$17)*($AD$17-$Z$17))</f>
        <v>1</v>
      </c>
      <c r="QL109" s="92">
        <f>QI109*$X$17+QJ109*$AB$17+QK109*$AF$17</f>
        <v>556.07000000000005</v>
      </c>
      <c r="QM109" s="16">
        <f>$V$17</f>
        <v>-495.6</v>
      </c>
      <c r="QN109" s="16">
        <f>$AF$17</f>
        <v>556.07000000000005</v>
      </c>
      <c r="QO109" s="167">
        <f t="shared" si="556"/>
        <v>0</v>
      </c>
      <c r="QP109" s="34"/>
      <c r="QQ109" s="159">
        <v>5</v>
      </c>
      <c r="QR109" s="162">
        <v>2</v>
      </c>
      <c r="QS109" s="306"/>
      <c r="QT109" s="12">
        <v>-180</v>
      </c>
      <c r="QU109" s="161">
        <f>(($F$22-$AT$17)*($F$22-$AX$17))/(($AP$17-$AT$17)*($AP$17-$AX$17))</f>
        <v>0</v>
      </c>
      <c r="QV109" s="161">
        <f>(($F$22-$AP$17)*($F$22-$AX$17))/(($AT$17-$AP$17)*($AT$17-$AX$17))</f>
        <v>0</v>
      </c>
      <c r="QW109" s="161">
        <f>(($F$22-$AP$17)*($F$22-$AT$17))/(($AX$17-$AP$17)*($AX$17-$AT$17))</f>
        <v>1</v>
      </c>
      <c r="QX109" s="92">
        <f>QU109*$AR$17+QV109*$AV$17+QW109*$AZ$17</f>
        <v>653.67999999999995</v>
      </c>
      <c r="QY109" s="16">
        <f>$AP$17</f>
        <v>-200.39</v>
      </c>
      <c r="QZ109" s="16">
        <f>$AZ$17</f>
        <v>653.67999999999995</v>
      </c>
      <c r="RA109" s="167">
        <f t="shared" si="557"/>
        <v>0</v>
      </c>
    </row>
    <row r="110" spans="15:469"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83"/>
      <c r="AB110" s="183"/>
      <c r="AC110" s="183"/>
      <c r="AD110" s="183"/>
      <c r="AE110" s="183"/>
      <c r="AF110" s="183"/>
      <c r="AG110" s="183"/>
      <c r="AH110" s="183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83"/>
      <c r="AV110" s="183"/>
      <c r="AW110" s="183"/>
      <c r="AX110" s="183"/>
      <c r="AY110" s="183"/>
      <c r="AZ110" s="183"/>
      <c r="BA110" s="183"/>
      <c r="BB110" s="183"/>
      <c r="BC110" s="183"/>
      <c r="QE110" s="159">
        <v>5</v>
      </c>
      <c r="QF110" s="162">
        <v>3</v>
      </c>
      <c r="QG110" s="306"/>
      <c r="QH110" s="12">
        <v>-180</v>
      </c>
      <c r="QI110" s="161">
        <f>(($F$22-$Z$24)*($F$22-$AD$24))/(($V$24-$Z$24)*($V$24-$AD$24))</f>
        <v>0</v>
      </c>
      <c r="QJ110" s="161">
        <f>(($F$22-$V$24)*($F$22-$AD$24))/(($Z$24-$V$24)*($Z$24-$AD$24))</f>
        <v>0</v>
      </c>
      <c r="QK110" s="161">
        <f>(($F$22-$V$24)*($F$22-$Z$24))/(($AD$24-$V$24)*($AD$24-$Z$24))</f>
        <v>1</v>
      </c>
      <c r="QL110" s="92">
        <f>QI110*$X$24+QJ110*$AB$24+QK110*$AF$24</f>
        <v>-289.33</v>
      </c>
      <c r="QM110" s="16">
        <f>$V$24</f>
        <v>-495.6</v>
      </c>
      <c r="QN110" s="16">
        <f>$AF$24</f>
        <v>-289.33</v>
      </c>
      <c r="QO110" s="167">
        <f t="shared" si="556"/>
        <v>0</v>
      </c>
      <c r="QP110" s="34"/>
      <c r="QQ110" s="159">
        <v>5</v>
      </c>
      <c r="QR110" s="162">
        <v>3</v>
      </c>
      <c r="QS110" s="306"/>
      <c r="QT110" s="12">
        <v>-180</v>
      </c>
      <c r="QU110" s="161">
        <f>(($F$22-$AT$24)*($F$22-$AX$24))/(($AP$24-$AT$24)*($AP$24-$AX$24))</f>
        <v>0</v>
      </c>
      <c r="QV110" s="161">
        <f>(($F$22-$AP$24)*($F$22-$AX$24))/(($AT$24-$AP$24)*($AT$24-$AX$24))</f>
        <v>0</v>
      </c>
      <c r="QW110" s="161">
        <f>(($F$22-$AP$24)*($F$22-$AT$24))/(($AX$24-$AP$24)*($AX$24-$AT$24))</f>
        <v>1</v>
      </c>
      <c r="QX110" s="92">
        <f>QU110*$AR$24+QV110*$AV$24+QW110*$AZ$24</f>
        <v>-178.26</v>
      </c>
      <c r="QY110" s="16">
        <f>$AP$24</f>
        <v>-200.39</v>
      </c>
      <c r="QZ110" s="16">
        <f>$AZ$24</f>
        <v>-178.26</v>
      </c>
      <c r="RA110" s="167">
        <f t="shared" si="557"/>
        <v>0</v>
      </c>
    </row>
    <row r="111" spans="15:469" ht="15" customHeight="1"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83"/>
      <c r="AB111" s="183"/>
      <c r="AC111" s="183"/>
      <c r="AD111" s="183"/>
      <c r="AE111" s="183"/>
      <c r="AF111" s="183"/>
      <c r="AG111" s="183"/>
      <c r="AH111" s="183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83"/>
      <c r="AV111" s="183"/>
      <c r="AW111" s="183"/>
      <c r="AX111" s="183"/>
      <c r="AY111" s="183"/>
      <c r="AZ111" s="183"/>
      <c r="BA111" s="183"/>
      <c r="BB111" s="183"/>
      <c r="BC111" s="183"/>
      <c r="QE111" s="159">
        <v>5</v>
      </c>
      <c r="QF111" s="162">
        <v>4</v>
      </c>
      <c r="QG111" s="306"/>
      <c r="QH111" s="12">
        <v>-180</v>
      </c>
      <c r="QI111" s="161">
        <f>(($F$22-$Z$31)*($F$22-$AD$31))/(($V$31-$Z$31)*($V$31-$AD$31))</f>
        <v>0</v>
      </c>
      <c r="QJ111" s="161">
        <f>(($F$22-$V$31)*($F$22-$AD$31))/(($Z$31-$V$31)*($Z$31-$AD$31))</f>
        <v>0</v>
      </c>
      <c r="QK111" s="161">
        <f>(($F$22-$V$31)*($F$22-$Z$31))/(($AD$31-$V$31)*($AD$31-$Z$31))</f>
        <v>1</v>
      </c>
      <c r="QL111" s="92">
        <f>QI111*$X$31+QJ111*$AB$31+QK111*$AF$31</f>
        <v>-289.33</v>
      </c>
      <c r="QM111" s="16">
        <f>$V$31</f>
        <v>301.67</v>
      </c>
      <c r="QN111" s="16">
        <f>$AF$31</f>
        <v>-289.33</v>
      </c>
      <c r="QO111" s="167">
        <f t="shared" si="556"/>
        <v>0</v>
      </c>
      <c r="QP111" s="34"/>
      <c r="QQ111" s="159">
        <v>5</v>
      </c>
      <c r="QR111" s="162">
        <v>4</v>
      </c>
      <c r="QS111" s="306"/>
      <c r="QT111" s="12">
        <v>-180</v>
      </c>
      <c r="QU111" s="161">
        <f>(($F$22-$AT$31)*($F$22-$AX$31))/(($AP$31-$AT$31)*($AP$31-$AX$31))</f>
        <v>0</v>
      </c>
      <c r="QV111" s="161">
        <f>(($F$22-$AP$31)*($F$22-$AX$31))/(($AT$31-$AP$31)*($AT$31-$AX$31))</f>
        <v>0</v>
      </c>
      <c r="QW111" s="161">
        <f>(($F$22-$AP$31)*($F$22-$AT$31))/(($AX$31-$AP$31)*($AX$31-$AT$31))</f>
        <v>1</v>
      </c>
      <c r="QX111" s="92">
        <f>QU111*$AR$31+QV111*$AV$31+QW111*$AZ$31</f>
        <v>-178.26</v>
      </c>
      <c r="QY111" s="16">
        <f>$AP$31</f>
        <v>54.65</v>
      </c>
      <c r="QZ111" s="16">
        <f>$AZ$31</f>
        <v>-178.26</v>
      </c>
      <c r="RA111" s="167">
        <f t="shared" si="557"/>
        <v>0</v>
      </c>
    </row>
    <row r="112" spans="15:469" ht="15" customHeight="1"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83"/>
      <c r="AB112" s="183"/>
      <c r="AC112" s="183"/>
      <c r="AD112" s="183"/>
      <c r="AE112" s="183"/>
      <c r="AF112" s="183"/>
      <c r="AG112" s="183"/>
      <c r="AH112" s="183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83"/>
      <c r="AV112" s="183"/>
      <c r="AW112" s="183"/>
      <c r="AX112" s="183"/>
      <c r="AY112" s="183"/>
      <c r="AZ112" s="183"/>
      <c r="BA112" s="183"/>
      <c r="BB112" s="183"/>
      <c r="BC112" s="183"/>
      <c r="QE112" s="159">
        <v>5</v>
      </c>
      <c r="QF112" s="162">
        <v>1</v>
      </c>
      <c r="QG112" s="307" t="s">
        <v>21</v>
      </c>
      <c r="QH112" s="12">
        <v>0</v>
      </c>
      <c r="QI112" s="161">
        <f>(($F$22-$Z$11)*($F$22-$AD$11))/(($V$11-$Z$11)*($V$11-$AD$11))</f>
        <v>0</v>
      </c>
      <c r="QJ112" s="161">
        <f>(($F$22-$V$11)*($F$22-$AD$11))/(($Z$11-$V$11)*($Z$11-$AD$11))</f>
        <v>0</v>
      </c>
      <c r="QK112" s="161">
        <f>(($F$22-$V$11)*($F$22-$Z$11))/(($AD$11-$V$11)*($AD$11-$Z$11))</f>
        <v>1</v>
      </c>
      <c r="QL112" s="92">
        <f>QI112*$X$11+QJ112*$AB$11+QK112*$AF$11</f>
        <v>631.37</v>
      </c>
      <c r="QM112" s="16">
        <f>$V$11</f>
        <v>249</v>
      </c>
      <c r="QN112" s="16">
        <f>$AF$11</f>
        <v>631.37</v>
      </c>
      <c r="QO112" s="167">
        <f t="shared" si="556"/>
        <v>0</v>
      </c>
      <c r="QP112" s="34"/>
      <c r="QQ112" s="159">
        <v>5</v>
      </c>
      <c r="QR112" s="162">
        <v>1</v>
      </c>
      <c r="QS112" s="307" t="s">
        <v>21</v>
      </c>
      <c r="QT112" s="12">
        <v>0</v>
      </c>
      <c r="QU112" s="161">
        <f>(($F$22-$AT$11)*($F$22-$AX$11))/(($AP$11-$AT$11)*($AP$11-$AX$11))</f>
        <v>0</v>
      </c>
      <c r="QV112" s="161">
        <f>(($F$22-$AP$11)*($F$22-$AX$11))/(($AT$11-$AP$11)*($AT$11-$AX$11))</f>
        <v>0</v>
      </c>
      <c r="QW112" s="161">
        <f>(($F$22-$AP$11)*($F$22-$AT$11))/(($AX$11-$AP$11)*($AX$11-$AT$11))</f>
        <v>1</v>
      </c>
      <c r="QX112" s="92">
        <f>QU112*$AR$11+QV112*$AV$11+QW112*$AZ$11</f>
        <v>772.52</v>
      </c>
      <c r="QY112" s="16">
        <f>$AP$11</f>
        <v>18.22</v>
      </c>
      <c r="QZ112" s="16">
        <f>$AZ$11</f>
        <v>772.52</v>
      </c>
      <c r="RA112" s="167">
        <f t="shared" si="557"/>
        <v>0</v>
      </c>
    </row>
    <row r="113" spans="15:469"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83"/>
      <c r="AB113" s="183"/>
      <c r="AC113" s="183"/>
      <c r="AD113" s="183"/>
      <c r="AE113" s="183"/>
      <c r="AF113" s="183"/>
      <c r="AG113" s="183"/>
      <c r="AH113" s="183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83"/>
      <c r="AV113" s="183"/>
      <c r="AW113" s="183"/>
      <c r="AX113" s="183"/>
      <c r="AY113" s="183"/>
      <c r="AZ113" s="183"/>
      <c r="BA113" s="183"/>
      <c r="BB113" s="183"/>
      <c r="BC113" s="183"/>
      <c r="QE113" s="159">
        <v>5</v>
      </c>
      <c r="QF113" s="162">
        <v>2</v>
      </c>
      <c r="QG113" s="307"/>
      <c r="QH113" s="12">
        <v>0</v>
      </c>
      <c r="QI113" s="161">
        <f>(($F$22-$Z$18)*($F$22-$AD$18))/(($V$18-$Z$18)*($V$18-$AD$18))</f>
        <v>0</v>
      </c>
      <c r="QJ113" s="161">
        <f>(($F$22-$V$18)*($F$22-$AD$18))/(($Z$18-$V$18)*($Z$18-$AD$18))</f>
        <v>0</v>
      </c>
      <c r="QK113" s="161">
        <f>(($F$22-$V$18)*($F$22-$Z$18))/(($AD$18-$V$18)*($AD$18-$Z$18))</f>
        <v>1</v>
      </c>
      <c r="QL113" s="92">
        <f>QI113*$X$18+QJ113*$AB$18+QK113*$AF$18</f>
        <v>631.37</v>
      </c>
      <c r="QM113" s="16">
        <f>$V$18</f>
        <v>-548.08000000000004</v>
      </c>
      <c r="QN113" s="16">
        <f>$AF$18</f>
        <v>631.37</v>
      </c>
      <c r="QO113" s="167">
        <f t="shared" si="556"/>
        <v>0</v>
      </c>
      <c r="QP113" s="34"/>
      <c r="QQ113" s="159">
        <v>5</v>
      </c>
      <c r="QR113" s="162">
        <v>2</v>
      </c>
      <c r="QS113" s="307"/>
      <c r="QT113" s="12">
        <v>0</v>
      </c>
      <c r="QU113" s="161">
        <f>(($F$22-$AT$18)*($F$22-$AX$18))/(($AP$18-$AT$18)*($AP$18-$AX$18))</f>
        <v>0</v>
      </c>
      <c r="QV113" s="161">
        <f>(($F$22-$AP$18)*($F$22-$AX$18))/(($AT$18-$AP$18)*($AT$18-$AX$18))</f>
        <v>0</v>
      </c>
      <c r="QW113" s="161">
        <f>(($F$22-$AP$18)*($F$22-$AT$18))/(($AX$18-$AP$18)*($AX$18-$AT$18))</f>
        <v>1</v>
      </c>
      <c r="QX113" s="92">
        <f>QU113*$AR$18+QV113*$AV$18+QW113*$AZ$18</f>
        <v>772.52</v>
      </c>
      <c r="QY113" s="16">
        <f>$AP$18</f>
        <v>-236.82</v>
      </c>
      <c r="QZ113" s="16">
        <f>$AZ$18</f>
        <v>772.52</v>
      </c>
      <c r="RA113" s="167">
        <f t="shared" si="557"/>
        <v>0</v>
      </c>
    </row>
    <row r="114" spans="15:469"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83"/>
      <c r="AB114" s="183"/>
      <c r="AC114" s="183"/>
      <c r="AD114" s="183"/>
      <c r="AE114" s="183"/>
      <c r="AF114" s="183"/>
      <c r="AG114" s="183"/>
      <c r="AH114" s="183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83"/>
      <c r="AV114" s="183"/>
      <c r="AW114" s="183"/>
      <c r="AX114" s="183"/>
      <c r="AY114" s="183"/>
      <c r="AZ114" s="183"/>
      <c r="BA114" s="183"/>
      <c r="BB114" s="183"/>
      <c r="BC114" s="183"/>
      <c r="QE114" s="159">
        <v>5</v>
      </c>
      <c r="QF114" s="162">
        <v>3</v>
      </c>
      <c r="QG114" s="307"/>
      <c r="QH114" s="16">
        <v>0</v>
      </c>
      <c r="QI114" s="161">
        <f>(($F$22-$Z$25)*($F$22-$AD$25))/(($V$25-$Z$25)*($V$25-$AD$25))</f>
        <v>0</v>
      </c>
      <c r="QJ114" s="161">
        <f>(($F$22-$V$25)*($F$22-$AD$25))/(($Z$25-$V$25)*($Z$25-$AD$25))</f>
        <v>0</v>
      </c>
      <c r="QK114" s="161">
        <f>(($F$22-$V$25)*($F$22-$Z$25))/(($AD$25-$V$25)*($AD$25-$Z$25))</f>
        <v>1</v>
      </c>
      <c r="QL114" s="92">
        <f>QI114*$X$25+QJ114*$AB$25+QK114*$AF$25</f>
        <v>-186.91</v>
      </c>
      <c r="QM114" s="16">
        <f>$V$25</f>
        <v>-548.08000000000004</v>
      </c>
      <c r="QN114" s="16">
        <f>$AF$25</f>
        <v>-186.91</v>
      </c>
      <c r="QO114" s="167">
        <f t="shared" si="556"/>
        <v>0</v>
      </c>
      <c r="QP114" s="34"/>
      <c r="QQ114" s="159">
        <v>5</v>
      </c>
      <c r="QR114" s="162">
        <v>3</v>
      </c>
      <c r="QS114" s="307"/>
      <c r="QT114" s="16">
        <v>0</v>
      </c>
      <c r="QU114" s="161">
        <f>(($F$22-$AT$25)*($F$22-$AX$25))/(($AP$25-$AT$25)*($AP$25-$AX$25))</f>
        <v>0</v>
      </c>
      <c r="QV114" s="161">
        <f>(($F$22-$AP$25)*($F$22-$AX$25))/(($AT$25-$AP$25)*($AT$25-$AX$25))</f>
        <v>0</v>
      </c>
      <c r="QW114" s="161">
        <f>(($F$22-$AP$25)*($F$22-$AT$25))/(($AX$25-$AP$25)*($AX$25-$AT$25))</f>
        <v>1</v>
      </c>
      <c r="QX114" s="92">
        <f>QU114*$AR$25+QV114*$AV$25+QW114*$AZ$25</f>
        <v>-59.44</v>
      </c>
      <c r="QY114" s="16">
        <f>$AP$25</f>
        <v>-236.82</v>
      </c>
      <c r="QZ114" s="16">
        <f>$AZ$25</f>
        <v>-59.44</v>
      </c>
      <c r="RA114" s="167">
        <f t="shared" si="557"/>
        <v>0</v>
      </c>
    </row>
    <row r="115" spans="15:469" ht="15" customHeight="1"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83"/>
      <c r="AB115" s="183"/>
      <c r="AC115" s="183"/>
      <c r="AD115" s="183"/>
      <c r="AE115" s="183"/>
      <c r="AF115" s="183"/>
      <c r="AG115" s="183"/>
      <c r="AH115" s="183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83"/>
      <c r="AV115" s="183"/>
      <c r="AW115" s="183"/>
      <c r="AX115" s="183"/>
      <c r="AY115" s="183"/>
      <c r="AZ115" s="183"/>
      <c r="BA115" s="183"/>
      <c r="BB115" s="183"/>
      <c r="BC115" s="183"/>
      <c r="QE115" s="184">
        <v>5</v>
      </c>
      <c r="QF115" s="185">
        <v>4</v>
      </c>
      <c r="QG115" s="308"/>
      <c r="QH115" s="186">
        <v>0</v>
      </c>
      <c r="QI115" s="187">
        <f>(($F$22-$Z$32)*($F$22-$AD$32))/(($V$32-$Z$32)*($V$32-$AD$32))</f>
        <v>0</v>
      </c>
      <c r="QJ115" s="187">
        <f>(($F$22-$V$32)*($F$22-$AD$32))/(($Z$32-$V$32)*($Z$32-$AD$32))</f>
        <v>0</v>
      </c>
      <c r="QK115" s="187">
        <f>(($F$22-$V$32)*($F$22-$Z$32))/(($AD$32-$V$32)*($AD$32-$Z$32))</f>
        <v>1</v>
      </c>
      <c r="QL115" s="97">
        <f>QI115*$X$31+QJ115*$AB$31+QK115*$AF$32</f>
        <v>-186.91</v>
      </c>
      <c r="QM115" s="186">
        <f>$V$32</f>
        <v>249</v>
      </c>
      <c r="QN115" s="186">
        <f>$AF$32</f>
        <v>-186.91</v>
      </c>
      <c r="QO115" s="188">
        <f t="shared" si="556"/>
        <v>0</v>
      </c>
      <c r="QP115" s="34"/>
      <c r="QQ115" s="184">
        <v>5</v>
      </c>
      <c r="QR115" s="185">
        <v>4</v>
      </c>
      <c r="QS115" s="308"/>
      <c r="QT115" s="186">
        <v>0</v>
      </c>
      <c r="QU115" s="187">
        <f>(($F$22-$AT$32)*($F$22-$AX$32))/(($AP$32-$AT$32)*($AP$32-$AX$32))</f>
        <v>0</v>
      </c>
      <c r="QV115" s="187">
        <f>(($F$22-$AP$32)*($F$22-$AX$32))/(($AT$32-$AP$32)*($AT$32-$AX$32))</f>
        <v>0</v>
      </c>
      <c r="QW115" s="187">
        <f>(($F$22-$AP$32)*($F$22-$AT$32))/(($AX$32-$AP$32)*($AX$32-$AT$32))</f>
        <v>1</v>
      </c>
      <c r="QX115" s="97">
        <f>QU115*$AR$31+QV115*$AV$31+QW115*$AZ$32</f>
        <v>-59.44</v>
      </c>
      <c r="QY115" s="186">
        <f>$AP$32</f>
        <v>18.22</v>
      </c>
      <c r="QZ115" s="186">
        <f>$AZ$32</f>
        <v>-59.44</v>
      </c>
      <c r="RA115" s="188">
        <f t="shared" si="557"/>
        <v>0</v>
      </c>
    </row>
    <row r="116" spans="15:469" ht="15" customHeight="1"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83"/>
      <c r="AB116" s="183"/>
      <c r="AC116" s="183"/>
      <c r="AD116" s="183"/>
      <c r="AE116" s="183"/>
      <c r="AF116" s="183"/>
      <c r="AG116" s="183"/>
      <c r="AH116" s="183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83"/>
      <c r="AV116" s="183"/>
      <c r="AW116" s="183"/>
      <c r="AX116" s="183"/>
      <c r="AY116" s="183"/>
      <c r="AZ116" s="183"/>
      <c r="BA116" s="183"/>
      <c r="BB116" s="183"/>
      <c r="BC116" s="183"/>
      <c r="QE116" s="191">
        <v>6</v>
      </c>
      <c r="QF116" s="192">
        <v>1</v>
      </c>
      <c r="QG116" s="295" t="s">
        <v>13</v>
      </c>
      <c r="QH116" s="15">
        <v>60</v>
      </c>
      <c r="QI116" s="193">
        <f>(($F$25-$Z$5)*($F$25-$AD$5))/(($V$5-$Z$5)*($V$5-$AD$5))</f>
        <v>0</v>
      </c>
      <c r="QJ116" s="193">
        <f>(($F$25-$V$5)*($F$25-$AD$5))/(($Z$5-$V$5)*($Z$5-$AD$5))</f>
        <v>0</v>
      </c>
      <c r="QK116" s="193">
        <f>(($F$25-$V$5)*($F$25-$Z$5))/(($AD$5-$V$5)*($AD$5-$Z$5))</f>
        <v>1</v>
      </c>
      <c r="QL116" s="98">
        <f>QI116*$X$5+QJ116*$AB$5+QK116*$AF$5</f>
        <v>326</v>
      </c>
      <c r="QM116" s="194">
        <f>$V$5</f>
        <v>458.5</v>
      </c>
      <c r="QN116" s="194">
        <f>$AF$5</f>
        <v>326</v>
      </c>
      <c r="QO116" s="195">
        <f t="shared" ref="QO116:QO143" si="558">ABS($F$26/QL116)</f>
        <v>0</v>
      </c>
      <c r="QP116" s="34"/>
      <c r="QQ116" s="191">
        <v>6</v>
      </c>
      <c r="QR116" s="192">
        <v>1</v>
      </c>
      <c r="QS116" s="295" t="s">
        <v>13</v>
      </c>
      <c r="QT116" s="15">
        <v>60</v>
      </c>
      <c r="QU116" s="193">
        <f>(($F$25-$AT$5)*($F$25-$AX$5))/(($AP$5-$AT$5)*($AP$5-$AX$5))</f>
        <v>0</v>
      </c>
      <c r="QV116" s="193">
        <f>(($F$25-$AP$5)*($F$25-$AX$5))/(($AT$5-$AP$5)*($AT$5-$AX$5))</f>
        <v>0</v>
      </c>
      <c r="QW116" s="193">
        <f>(($F$25-$AP$5)*($F$25-$AT$5))/(($AX$5-$AP$5)*($AX$5-$AT$5))</f>
        <v>1</v>
      </c>
      <c r="QX116" s="98">
        <f>QU116*$AR$5+QV116*$AV$5+QW116*$AZ$5</f>
        <v>297.12</v>
      </c>
      <c r="QY116" s="194">
        <f>$AP$5</f>
        <v>163.95</v>
      </c>
      <c r="QZ116" s="194">
        <f>$AZ$5</f>
        <v>297.12</v>
      </c>
      <c r="RA116" s="195">
        <f t="shared" ref="RA116:RA143" si="559">ABS($F$26/QX116)</f>
        <v>0</v>
      </c>
    </row>
    <row r="117" spans="15:469"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83"/>
      <c r="AB117" s="183"/>
      <c r="AC117" s="183"/>
      <c r="AD117" s="183"/>
      <c r="AE117" s="183"/>
      <c r="AF117" s="183"/>
      <c r="AG117" s="183"/>
      <c r="AH117" s="183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83"/>
      <c r="AV117" s="183"/>
      <c r="AW117" s="183"/>
      <c r="AX117" s="183"/>
      <c r="AY117" s="183"/>
      <c r="AZ117" s="183"/>
      <c r="BA117" s="183"/>
      <c r="BB117" s="183"/>
      <c r="BC117" s="183"/>
      <c r="QE117" s="159">
        <v>6</v>
      </c>
      <c r="QF117" s="162">
        <v>2</v>
      </c>
      <c r="QG117" s="296"/>
      <c r="QH117" s="12">
        <v>60</v>
      </c>
      <c r="QI117" s="161">
        <f>(($F$25-$Z$12)*($F$25-$AD$12))/(($V$12-$Z$12)*($V$12-$AD$12))</f>
        <v>0</v>
      </c>
      <c r="QJ117" s="161">
        <f>(($F$25-$V$12)*($F$25-$AD$12))/(($Z$12-$V$12)*($Z$12-$AD$12))</f>
        <v>0</v>
      </c>
      <c r="QK117" s="161">
        <f>(($F$25-$V$12)*($F$25-$Z$12))/(($AD$12-$V$12)*($AD$12-$Z$12))</f>
        <v>1</v>
      </c>
      <c r="QL117" s="92">
        <f>QI117*$X$12+QJ117*$AB$12+QK117*$AF$12</f>
        <v>326</v>
      </c>
      <c r="QM117" s="16">
        <f>$V$12</f>
        <v>-338.33</v>
      </c>
      <c r="QN117" s="16">
        <f>$AF$12</f>
        <v>326</v>
      </c>
      <c r="QO117" s="167">
        <f t="shared" si="558"/>
        <v>0</v>
      </c>
      <c r="QP117" s="34"/>
      <c r="QQ117" s="159">
        <v>6</v>
      </c>
      <c r="QR117" s="162">
        <v>2</v>
      </c>
      <c r="QS117" s="296"/>
      <c r="QT117" s="12">
        <v>60</v>
      </c>
      <c r="QU117" s="161">
        <f>(($F$25-$AT$12)*($F$25-$AX$12))/(($AP$12-$AT$12)*($AP$12-$AX$12))</f>
        <v>0</v>
      </c>
      <c r="QV117" s="161">
        <f>(($F$25-$AP$12)*($F$25-$AX$12))/(($AT$12-$AP$12)*($AT$12-$AX$12))</f>
        <v>0</v>
      </c>
      <c r="QW117" s="161">
        <f>(($F$25-$AP$12)*($F$25-$AT$12))/(($AX$12-$AP$12)*($AX$12-$AT$12))</f>
        <v>1</v>
      </c>
      <c r="QX117" s="92">
        <f>QU117*$AR$12+QV117*$AV$12+QW117*$AZ$12</f>
        <v>297.12</v>
      </c>
      <c r="QY117" s="16">
        <f>$AP$12</f>
        <v>-91.09</v>
      </c>
      <c r="QZ117" s="16">
        <f>$AZ$12</f>
        <v>297.12</v>
      </c>
      <c r="RA117" s="167">
        <f t="shared" si="559"/>
        <v>0</v>
      </c>
    </row>
    <row r="118" spans="15:469"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83"/>
      <c r="AB118" s="183"/>
      <c r="AC118" s="183"/>
      <c r="AD118" s="183"/>
      <c r="AE118" s="183"/>
      <c r="AF118" s="183"/>
      <c r="AG118" s="183"/>
      <c r="AH118" s="183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83"/>
      <c r="AV118" s="183"/>
      <c r="AW118" s="183"/>
      <c r="AX118" s="183"/>
      <c r="AY118" s="183"/>
      <c r="AZ118" s="183"/>
      <c r="BA118" s="183"/>
      <c r="BB118" s="183"/>
      <c r="BC118" s="183"/>
      <c r="QE118" s="159">
        <v>6</v>
      </c>
      <c r="QF118" s="162">
        <v>3</v>
      </c>
      <c r="QG118" s="296"/>
      <c r="QH118" s="12">
        <v>60</v>
      </c>
      <c r="QI118" s="161">
        <f>(($F$25-$Z$19)*($F$25-$AD$19))/(($V$19-$Z$19)*($V$19-$AD$19))</f>
        <v>0</v>
      </c>
      <c r="QJ118" s="161">
        <f>(($F$25-$V$19)*($F$25-$AD$19))/(($Z$19-$V$19)*($Z$19-$AD$19))</f>
        <v>0</v>
      </c>
      <c r="QK118" s="161">
        <f>(($F$25-$V$19)*($F$25-$Z$19))/(($AD$19-$V$19)*($AD$19-$Z$19))</f>
        <v>1</v>
      </c>
      <c r="QL118" s="92">
        <f>QI118*$X$19+QJ118*$AB$19+QK118*$AF$19</f>
        <v>-597.79999999999995</v>
      </c>
      <c r="QM118" s="16">
        <f>$V$19</f>
        <v>-338.33</v>
      </c>
      <c r="QN118" s="16">
        <f>$AF$19</f>
        <v>-597.79999999999995</v>
      </c>
      <c r="QO118" s="167">
        <f t="shared" si="558"/>
        <v>0</v>
      </c>
      <c r="QP118" s="34"/>
      <c r="QQ118" s="159">
        <v>6</v>
      </c>
      <c r="QR118" s="162">
        <v>3</v>
      </c>
      <c r="QS118" s="296"/>
      <c r="QT118" s="12">
        <v>60</v>
      </c>
      <c r="QU118" s="161">
        <f>(($F$25-$AT$19)*($F$25-$AX$19))/(($AP$19-$AT$19)*($AP$19-$AX$19))</f>
        <v>0</v>
      </c>
      <c r="QV118" s="161">
        <f>(($F$25-$AP$19)*($F$25-$AX$19))/(($AT$19-$AP$19)*($AT$19-$AX$19))</f>
        <v>0</v>
      </c>
      <c r="QW118" s="161">
        <f>(($F$25-$AP$19)*($F$25-$AT$19))/(($AX$19-$AP$19)*($AX$19-$AT$19))</f>
        <v>1</v>
      </c>
      <c r="QX118" s="92">
        <f>QU118*$AR$19+QV118*$AV$19+QW118*$AZ$19</f>
        <v>-534.79999999999995</v>
      </c>
      <c r="QY118" s="16">
        <f>$AP$19</f>
        <v>-91.09</v>
      </c>
      <c r="QZ118" s="16">
        <f>$AZ$19</f>
        <v>-534.79999999999995</v>
      </c>
      <c r="RA118" s="167">
        <f t="shared" si="559"/>
        <v>0</v>
      </c>
    </row>
    <row r="119" spans="15:469" ht="15" customHeight="1"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C119" s="183"/>
      <c r="AD119" s="183"/>
      <c r="AE119" s="183"/>
      <c r="AG119" s="183"/>
      <c r="AH119" s="183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W119" s="183"/>
      <c r="AX119" s="183"/>
      <c r="AY119" s="183"/>
      <c r="BA119" s="183"/>
      <c r="BB119" s="183"/>
      <c r="BC119" s="183"/>
      <c r="QE119" s="159">
        <v>6</v>
      </c>
      <c r="QF119" s="162">
        <v>4</v>
      </c>
      <c r="QG119" s="296"/>
      <c r="QH119" s="12">
        <v>60</v>
      </c>
      <c r="QI119" s="161">
        <f>(($F$25-$Z$26)*($F$25-$AD$26))/(($V$26-$Z$26)*($V$26-$AD$26))</f>
        <v>0</v>
      </c>
      <c r="QJ119" s="161">
        <f>(($F$25-$V$26)*($F$25-$AD$26))/(($Z$26-$V$26)*($Z$26-$AD$26))</f>
        <v>0</v>
      </c>
      <c r="QK119" s="161">
        <f>(($F$25-$V$26)*($F$25-$Z$26))/(($AD$26-$V$26)*($AD$26-$Z$26))</f>
        <v>1</v>
      </c>
      <c r="QL119" s="92">
        <f>QI119*$X$26+QJ119*$AB$26+QK119*$AF$26</f>
        <v>-597.79999999999995</v>
      </c>
      <c r="QM119" s="16">
        <f>$V$26</f>
        <v>458.5</v>
      </c>
      <c r="QN119" s="16">
        <f>$AF$26</f>
        <v>-597.79999999999995</v>
      </c>
      <c r="QO119" s="167">
        <f t="shared" si="558"/>
        <v>0</v>
      </c>
      <c r="QP119" s="34"/>
      <c r="QQ119" s="159">
        <v>6</v>
      </c>
      <c r="QR119" s="162">
        <v>4</v>
      </c>
      <c r="QS119" s="296"/>
      <c r="QT119" s="12">
        <v>60</v>
      </c>
      <c r="QU119" s="161">
        <f>(($F$25-$AT$26)*($F$25-$AX$26))/(($AP$26-$AT$26)*($AP$26-$AX$26))</f>
        <v>0</v>
      </c>
      <c r="QV119" s="161">
        <f>(($F$25-$AP$26)*($F$25-$AX$26))/(($AT$26-$AP$26)*($AT$26-$AX$26))</f>
        <v>0</v>
      </c>
      <c r="QW119" s="161">
        <f>(($F$25-$AP$26)*($F$25-$AT$26))/(($AX$26-$AP$26)*($AX$26-$AT$26))</f>
        <v>1</v>
      </c>
      <c r="QX119" s="92">
        <f>QU119*$AR$26+QV119*$AV$26+QW119*$AZ$26</f>
        <v>-534.79999999999995</v>
      </c>
      <c r="QY119" s="16">
        <f>$AP$26</f>
        <v>163.95</v>
      </c>
      <c r="QZ119" s="16">
        <f>$AZ$26</f>
        <v>-534.79999999999995</v>
      </c>
      <c r="RA119" s="167">
        <f t="shared" si="559"/>
        <v>0</v>
      </c>
    </row>
    <row r="120" spans="15:469" ht="15" customHeight="1"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G120" s="183"/>
      <c r="AH120" s="183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BA120" s="183"/>
      <c r="BB120" s="183"/>
      <c r="BC120" s="183"/>
      <c r="QE120" s="159">
        <v>6</v>
      </c>
      <c r="QF120" s="162">
        <v>1</v>
      </c>
      <c r="QG120" s="297" t="s">
        <v>15</v>
      </c>
      <c r="QH120" s="12">
        <v>120</v>
      </c>
      <c r="QI120" s="161">
        <f>(($F$25-$Z$6)*($F$25-$AD$6))/(($V$6-$Z$6)*($V$6-$AD$6))</f>
        <v>0</v>
      </c>
      <c r="QJ120" s="161">
        <f>(($F$25-$V$6)*($F$25-$AD$6))/(($Z$6-$V$6)*($Z$6-$AD$6))</f>
        <v>0</v>
      </c>
      <c r="QK120" s="161">
        <f>(($F$25-$V$6)*($F$25-$Z$6))/(($AD$6-$V$6)*($AD$6-$Z$6))</f>
        <v>1</v>
      </c>
      <c r="QL120" s="92">
        <f>QI120*$X$6+QJ120*$AB$6+QK120*$AF$6</f>
        <v>247.2</v>
      </c>
      <c r="QM120" s="16">
        <f>$V$6</f>
        <v>510.42</v>
      </c>
      <c r="QN120" s="16">
        <f>$AF$6</f>
        <v>247.2</v>
      </c>
      <c r="QO120" s="167">
        <f t="shared" si="558"/>
        <v>0</v>
      </c>
      <c r="QP120" s="34"/>
      <c r="QQ120" s="159">
        <v>6</v>
      </c>
      <c r="QR120" s="162">
        <v>1</v>
      </c>
      <c r="QS120" s="297" t="s">
        <v>15</v>
      </c>
      <c r="QT120" s="12">
        <v>120</v>
      </c>
      <c r="QU120" s="161">
        <f>(($F$25-$AT$6)*($F$25-$AX$6))/(($AP$6-$AT$6)*($AP$6-$AX$6))</f>
        <v>0</v>
      </c>
      <c r="QV120" s="161">
        <f>(($F$25-$AP$6)*($F$25-$AX$6))/(($AT$6-$AP$6)*($AT$6-$AX$6))</f>
        <v>0</v>
      </c>
      <c r="QW120" s="161">
        <f>(($F$25-$AP$6)*($F$25-$AT$6))/(($AX$6-$AP$6)*($AX$6-$AT$6))</f>
        <v>1</v>
      </c>
      <c r="QX120" s="92">
        <f>QU120*$AR$6+QV120*$AV$6+QW120*$AZ$6</f>
        <v>178.26</v>
      </c>
      <c r="QY120" s="16">
        <f>$AP$6</f>
        <v>200.39</v>
      </c>
      <c r="QZ120" s="16">
        <f>$AZ$6</f>
        <v>178.26</v>
      </c>
      <c r="RA120" s="167">
        <f t="shared" si="559"/>
        <v>0</v>
      </c>
    </row>
    <row r="121" spans="15:469"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G121" s="183"/>
      <c r="AH121" s="183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BA121" s="183"/>
      <c r="BB121" s="183"/>
      <c r="BC121" s="183"/>
      <c r="QE121" s="159">
        <v>6</v>
      </c>
      <c r="QF121" s="162">
        <v>2</v>
      </c>
      <c r="QG121" s="297"/>
      <c r="QH121" s="12">
        <v>120</v>
      </c>
      <c r="QI121" s="161">
        <f>(($F$25-$Z$13)*($F$25-$AD$13))/(($V$13-$Z$13)*($V$13-$AD$13))</f>
        <v>0</v>
      </c>
      <c r="QJ121" s="161">
        <f>(($F$25-$V$13)*($F$25-$AD$13))/(($Z$13-$V$13)*($Z$13-$AD$13))</f>
        <v>0</v>
      </c>
      <c r="QK121" s="161">
        <f>(($F$25-$V$13)*($F$25-$Z$13))/(($AD$13-$V$13)*($AD$13-$Z$13))</f>
        <v>1</v>
      </c>
      <c r="QL121" s="92">
        <f>QI121*$X$13+QJ121*$AB$13+QK121*$AF$13</f>
        <v>247.2</v>
      </c>
      <c r="QM121" s="16">
        <f>$V$13</f>
        <v>-274.87</v>
      </c>
      <c r="QN121" s="16">
        <f>$AF$13</f>
        <v>247.2</v>
      </c>
      <c r="QO121" s="167">
        <f t="shared" si="558"/>
        <v>0</v>
      </c>
      <c r="QP121" s="34"/>
      <c r="QQ121" s="159">
        <v>6</v>
      </c>
      <c r="QR121" s="162">
        <v>2</v>
      </c>
      <c r="QS121" s="297"/>
      <c r="QT121" s="12">
        <v>120</v>
      </c>
      <c r="QU121" s="161">
        <f>(($F$25-$AT$13)*($F$25-$AX$13))/(($AP$13-$AT$13)*($AP$13-$AX$13))</f>
        <v>0</v>
      </c>
      <c r="QV121" s="161">
        <f>(($F$25-$AP$13)*($F$25-$AX$13))/(($AT$13-$AP$13)*($AT$13-$AX$13))</f>
        <v>0</v>
      </c>
      <c r="QW121" s="161">
        <f>(($F$25-$AP$13)*($F$25-$AT$13))/(($AX$13-$AP$13)*($AX$13-$AT$13))</f>
        <v>1</v>
      </c>
      <c r="QX121" s="92">
        <f>QU121*$AR$13+QV121*$AV$13+QW121*$AZ$13</f>
        <v>178.26</v>
      </c>
      <c r="QY121" s="16">
        <f>$AP$13</f>
        <v>-54.65</v>
      </c>
      <c r="QZ121" s="16">
        <f>$AZ$13</f>
        <v>178.26</v>
      </c>
      <c r="RA121" s="167">
        <f t="shared" si="559"/>
        <v>0</v>
      </c>
    </row>
    <row r="122" spans="15:469"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G122" s="183"/>
      <c r="AH122" s="183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BA122" s="183"/>
      <c r="BB122" s="183"/>
      <c r="BC122" s="183"/>
      <c r="QE122" s="159">
        <v>6</v>
      </c>
      <c r="QF122" s="162">
        <v>3</v>
      </c>
      <c r="QG122" s="297"/>
      <c r="QH122" s="12">
        <v>120</v>
      </c>
      <c r="QI122" s="161">
        <f>(($F$25-$Z$20)*($F$25-$AD$20))/(($V$20-$Z$20)*($V$20-$AD$20))</f>
        <v>0</v>
      </c>
      <c r="QJ122" s="161">
        <f>(($F$25-$V$20)*($F$25-$AD$20))/(($Z$20-$V$20)*($Z$20-$AD$20))</f>
        <v>0</v>
      </c>
      <c r="QK122" s="161">
        <f>(($F$25-$V$20)*($F$25-$Z$20))/(($AD$20-$V$20)*($AD$20-$Z$20))</f>
        <v>1</v>
      </c>
      <c r="QL122" s="92">
        <f>QI122*$X$20+QJ122*$AB$20+QK122*$AF$20</f>
        <v>-651.20000000000005</v>
      </c>
      <c r="QM122" s="16">
        <f>$V$20</f>
        <v>-274.87</v>
      </c>
      <c r="QN122" s="16">
        <f>$AF$20</f>
        <v>-651.20000000000005</v>
      </c>
      <c r="QO122" s="167">
        <f t="shared" si="558"/>
        <v>0</v>
      </c>
      <c r="QP122" s="34"/>
      <c r="QQ122" s="159">
        <v>6</v>
      </c>
      <c r="QR122" s="162">
        <v>3</v>
      </c>
      <c r="QS122" s="297"/>
      <c r="QT122" s="12">
        <v>120</v>
      </c>
      <c r="QU122" s="161">
        <f>(($F$25-$AT$20)*($F$25-$AX$20))/(($AP$20-$AT$20)*($AP$20-$AX$20))</f>
        <v>0</v>
      </c>
      <c r="QV122" s="161">
        <f>(($F$25-$AP$20)*($F$25-$AX$20))/(($AT$20-$AP$20)*($AT$20-$AX$20))</f>
        <v>0</v>
      </c>
      <c r="QW122" s="161">
        <f>(($F$25-$AP$20)*($F$25-$AT$20))/(($AX$20-$AP$20)*($AX$20-$AT$20))</f>
        <v>1</v>
      </c>
      <c r="QX122" s="92">
        <f>QU122*$AR$20+QV122*$AV$20+QW122*$AZ$20</f>
        <v>-653.65</v>
      </c>
      <c r="QY122" s="16">
        <f>$AP$20</f>
        <v>-54.65</v>
      </c>
      <c r="QZ122" s="16">
        <f>$AZ$20</f>
        <v>-653.65</v>
      </c>
      <c r="RA122" s="167">
        <f t="shared" si="559"/>
        <v>0</v>
      </c>
    </row>
    <row r="123" spans="15:469" ht="15" customHeight="1"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G123" s="183"/>
      <c r="AH123" s="183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BA123" s="183"/>
      <c r="BB123" s="183"/>
      <c r="BC123" s="183"/>
      <c r="QE123" s="159">
        <v>6</v>
      </c>
      <c r="QF123" s="162">
        <v>4</v>
      </c>
      <c r="QG123" s="297"/>
      <c r="QH123" s="12">
        <v>120</v>
      </c>
      <c r="QI123" s="161">
        <f>(($F$25-$Z$27)*($F$25-$AD$27))/(($V$27-$Z$27)*($V$27-$AD$27))</f>
        <v>0</v>
      </c>
      <c r="QJ123" s="161">
        <f>(($F$25-$V$27)*($F$25-$AD$27))/(($Z$27-$V$27)*($Z$27-$AD$27))</f>
        <v>0</v>
      </c>
      <c r="QK123" s="161">
        <f>(($F$25-$V$27)*($F$25-$Z$27))/(($AD$27-$V$27)*($AD$27-$Z$27))</f>
        <v>1</v>
      </c>
      <c r="QL123" s="92">
        <f>QI123*$X$27+QJ123*$AB$27+QK123*$AF$27</f>
        <v>-651.20000000000005</v>
      </c>
      <c r="QM123" s="16">
        <f>$V$27</f>
        <v>510.42</v>
      </c>
      <c r="QN123" s="16">
        <f>$AF$27</f>
        <v>-651.20000000000005</v>
      </c>
      <c r="QO123" s="167">
        <f t="shared" si="558"/>
        <v>0</v>
      </c>
      <c r="QP123" s="34"/>
      <c r="QQ123" s="159">
        <v>6</v>
      </c>
      <c r="QR123" s="162">
        <v>4</v>
      </c>
      <c r="QS123" s="297"/>
      <c r="QT123" s="12">
        <v>120</v>
      </c>
      <c r="QU123" s="161">
        <f>(($F$25-$AT$27)*($F$25-$AX$27))/(($AP$27-$AT$27)*($AP$27-$AX$27))</f>
        <v>0</v>
      </c>
      <c r="QV123" s="161">
        <f>(($F$25-$AP$27)*($F$25-$AX$27))/(($AT$27-$AP$27)*($AT$27-$AX$27))</f>
        <v>0</v>
      </c>
      <c r="QW123" s="161">
        <f>(($F$25-$AP$27)*($F$25-$AT$27))/(($AX$27-$AP$27)*($AX$27-$AT$27))</f>
        <v>1</v>
      </c>
      <c r="QX123" s="92">
        <f>QU123*$AR$27+QV123*$AV$27+QW123*$AZ$27</f>
        <v>-653.65</v>
      </c>
      <c r="QY123" s="16">
        <f>$AP$27</f>
        <v>200.39</v>
      </c>
      <c r="QZ123" s="16">
        <f>$AZ$27</f>
        <v>-653.65</v>
      </c>
      <c r="RA123" s="167">
        <f t="shared" si="559"/>
        <v>0</v>
      </c>
    </row>
    <row r="124" spans="15:469" ht="15" customHeight="1"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G124" s="183"/>
      <c r="AH124" s="183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BA124" s="183"/>
      <c r="BB124" s="183"/>
      <c r="BC124" s="183"/>
      <c r="QE124" s="159">
        <v>6</v>
      </c>
      <c r="QF124" s="162">
        <v>1</v>
      </c>
      <c r="QG124" s="309" t="s">
        <v>17</v>
      </c>
      <c r="QH124" s="12">
        <v>180</v>
      </c>
      <c r="QI124" s="161">
        <f>(($F$25-$Z$7)*($F$25-$AD$7))/(($V$7-$Z$7)*($V$7-$AD$7))</f>
        <v>0</v>
      </c>
      <c r="QJ124" s="161">
        <f>(($F$25-$V$7)*($F$25-$AD$7))/(($Z$7-$V$7)*($Z$7-$AD$7))</f>
        <v>0</v>
      </c>
      <c r="QK124" s="161">
        <f>(($F$25-$V$7)*($F$25-$Z$7))/(($AD$7-$V$7)*($AD$7-$Z$7))</f>
        <v>1</v>
      </c>
      <c r="QL124" s="92">
        <f>QI124*$X$7+QJ124*$AB$7+QK124*$AF$7</f>
        <v>162.80000000000001</v>
      </c>
      <c r="QM124" s="16">
        <f>$V$7</f>
        <v>562.66999999999996</v>
      </c>
      <c r="QN124" s="16">
        <f>$AF$7</f>
        <v>162.80000000000001</v>
      </c>
      <c r="QO124" s="167">
        <f t="shared" si="558"/>
        <v>0</v>
      </c>
      <c r="QP124" s="34"/>
      <c r="QQ124" s="159">
        <v>6</v>
      </c>
      <c r="QR124" s="162">
        <v>1</v>
      </c>
      <c r="QS124" s="309" t="s">
        <v>17</v>
      </c>
      <c r="QT124" s="12">
        <v>180</v>
      </c>
      <c r="QU124" s="161">
        <f>(($F$25-$AT$7)*($F$25-$AX$7))/(($AP$7-$AT$7)*($AP$7-$AX$7))</f>
        <v>0</v>
      </c>
      <c r="QV124" s="161">
        <f>(($F$25-$AP$7)*($F$25-$AX$7))/(($AT$7-$AP$7)*($AT$7-$AX$7))</f>
        <v>0</v>
      </c>
      <c r="QW124" s="161">
        <f>(($F$25-$AP$7)*($F$25-$AT$7))/(($AX$7-$AP$7)*($AX$7-$AT$7))</f>
        <v>1</v>
      </c>
      <c r="QX124" s="92">
        <f>QU124*$AR$7+QV124*$AV$7+QW124*$AZ$7</f>
        <v>59.41</v>
      </c>
      <c r="QY124" s="16">
        <f>$AP$7</f>
        <v>236.82</v>
      </c>
      <c r="QZ124" s="16">
        <f>$AZ$7</f>
        <v>59.41</v>
      </c>
      <c r="RA124" s="167">
        <f t="shared" si="559"/>
        <v>0</v>
      </c>
    </row>
    <row r="125" spans="15:469"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G125" s="183"/>
      <c r="AH125" s="183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BA125" s="183"/>
      <c r="BB125" s="183"/>
      <c r="BC125" s="183"/>
      <c r="QE125" s="159">
        <v>6</v>
      </c>
      <c r="QF125" s="162">
        <v>2</v>
      </c>
      <c r="QG125" s="309"/>
      <c r="QH125" s="12">
        <v>180</v>
      </c>
      <c r="QI125" s="161">
        <f>(($F$25-$Z$14)*($F$25-$AD$14))/(($V$14-$Z$14)*($V$14-$AD$14))</f>
        <v>0</v>
      </c>
      <c r="QJ125" s="161">
        <f>(($F$25-$V$14)*($F$25-$AD$14))/(($Z$14-$V$14)*($Z$14-$AD$14))</f>
        <v>0</v>
      </c>
      <c r="QK125" s="161">
        <f>(($F$25-$V$14)*($F$25-$Z$14))/(($AD$14-$V$14)*($AD$14-$Z$14))</f>
        <v>1</v>
      </c>
      <c r="QL125" s="92">
        <f>QI125*$X$14+QJ125*$AB$14+QK125*$AF$14</f>
        <v>162.80000000000001</v>
      </c>
      <c r="QM125" s="16">
        <f>$V$14</f>
        <v>-210.54</v>
      </c>
      <c r="QN125" s="16">
        <f>$AF$14</f>
        <v>162.80000000000001</v>
      </c>
      <c r="QO125" s="167">
        <f t="shared" si="558"/>
        <v>0</v>
      </c>
      <c r="QP125" s="34"/>
      <c r="QQ125" s="159">
        <v>6</v>
      </c>
      <c r="QR125" s="162">
        <v>2</v>
      </c>
      <c r="QS125" s="309"/>
      <c r="QT125" s="12">
        <v>180</v>
      </c>
      <c r="QU125" s="161">
        <f>(($F$25-$AT$14)*($F$25-$AX$14))/(($AP$14-$AT$14)*($AP$14-$AX$14))</f>
        <v>0</v>
      </c>
      <c r="QV125" s="161">
        <f>(($F$25-$AP$14)*($F$25-$AX$14))/(($AT$14-$AP$14)*($AT$14-$AX$14))</f>
        <v>0</v>
      </c>
      <c r="QW125" s="161">
        <f>(($F$25-$AP$14)*($F$25-$AT$14))/(($AX$14-$AP$14)*($AX$14-$AT$14))</f>
        <v>1</v>
      </c>
      <c r="QX125" s="92">
        <f>QU125*$AR$14+QV125*$AV$14+QW125*$AZ$14</f>
        <v>59.41</v>
      </c>
      <c r="QY125" s="16">
        <f>$AP$14</f>
        <v>-18.22</v>
      </c>
      <c r="QZ125" s="16">
        <f>$AZ$14</f>
        <v>59.41</v>
      </c>
      <c r="RA125" s="167">
        <f t="shared" si="559"/>
        <v>0</v>
      </c>
    </row>
    <row r="126" spans="15:469"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G126" s="183"/>
      <c r="AH126" s="183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BA126" s="183"/>
      <c r="BB126" s="183"/>
      <c r="BC126" s="183"/>
      <c r="QE126" s="159">
        <v>6</v>
      </c>
      <c r="QF126" s="162">
        <v>3</v>
      </c>
      <c r="QG126" s="309"/>
      <c r="QH126" s="12">
        <v>180</v>
      </c>
      <c r="QI126" s="161">
        <f>(($F$25-$Z$21)*($F$25-$AD$21))/(($V$21-$Z$21)*($V$21-$AD$21))</f>
        <v>0</v>
      </c>
      <c r="QJ126" s="161">
        <f>(($F$25-$V$21)*($F$25-$AD$21))/(($Z$21-$V$21)*($Z$21-$AD$21))</f>
        <v>0</v>
      </c>
      <c r="QK126" s="161">
        <f>(($F$25-$V$21)*($F$25-$Z$21))/(($AD$21-$V$21)*($AD$21-$Z$21))</f>
        <v>1</v>
      </c>
      <c r="QL126" s="92">
        <f>QI126*$X$21+QJ126*$AB$21+QK126*$AF$21</f>
        <v>-704.4</v>
      </c>
      <c r="QM126" s="16">
        <f>$V$21</f>
        <v>-210.54</v>
      </c>
      <c r="QN126" s="16">
        <f>$AF$21</f>
        <v>-704.4</v>
      </c>
      <c r="QO126" s="167">
        <f t="shared" si="558"/>
        <v>0</v>
      </c>
      <c r="QP126" s="34"/>
      <c r="QQ126" s="159">
        <v>6</v>
      </c>
      <c r="QR126" s="162">
        <v>3</v>
      </c>
      <c r="QS126" s="309"/>
      <c r="QT126" s="12">
        <v>180</v>
      </c>
      <c r="QU126" s="161">
        <f>(($F$25-$AT$21)*($F$25-$AX$21))/(($AP$21-$AT$21)*($AP$21-$AX$21))</f>
        <v>0</v>
      </c>
      <c r="QV126" s="161">
        <f>(($F$25-$AP$21)*($F$25-$AX$21))/(($AT$21-$AP$21)*($AT$21-$AX$21))</f>
        <v>0</v>
      </c>
      <c r="QW126" s="161">
        <f>(($F$25-$AP$21)*($F$25-$AT$21))/(($AX$21-$AP$21)*($AX$21-$AT$21))</f>
        <v>1</v>
      </c>
      <c r="QX126" s="92">
        <f>QU126*$AR$21+QV126*$AV$21+QW126*$AZ$21</f>
        <v>-772.52</v>
      </c>
      <c r="QY126" s="16">
        <f>$AP$21</f>
        <v>-18.22</v>
      </c>
      <c r="QZ126" s="16">
        <f>$AZ$21</f>
        <v>-772.52</v>
      </c>
      <c r="RA126" s="167">
        <f t="shared" si="559"/>
        <v>0</v>
      </c>
    </row>
    <row r="127" spans="15:469" ht="15" customHeight="1"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G127" s="183"/>
      <c r="AH127" s="183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BA127" s="183"/>
      <c r="BB127" s="183"/>
      <c r="BC127" s="183"/>
      <c r="QE127" s="159">
        <v>6</v>
      </c>
      <c r="QF127" s="162">
        <v>4</v>
      </c>
      <c r="QG127" s="309"/>
      <c r="QH127" s="12">
        <v>180</v>
      </c>
      <c r="QI127" s="161">
        <f>(($F$25-$Z$28)*($F$25-$AD$28))/(($V$28-$Z$28)*($V$28-$AD$28))</f>
        <v>0</v>
      </c>
      <c r="QJ127" s="161">
        <f>(($F$25-$V$28)*($F$25-$AD$28))/(($Z$28-$V$28)*($Z$28-$AD$28))</f>
        <v>0</v>
      </c>
      <c r="QK127" s="161">
        <f>(($F$25-$V$28)*($F$25-$Z$28))/(($AD$28-$V$28)*($AD$28-$Z$28))</f>
        <v>1</v>
      </c>
      <c r="QL127" s="92">
        <f>QI127*$X$28+QJ127*$AB$28+QK127*$AF$28</f>
        <v>-704.4</v>
      </c>
      <c r="QM127" s="16">
        <f>$V$28</f>
        <v>562.66999999999996</v>
      </c>
      <c r="QN127" s="16">
        <f>$AF$28</f>
        <v>-704.4</v>
      </c>
      <c r="QO127" s="167">
        <f t="shared" si="558"/>
        <v>0</v>
      </c>
      <c r="QP127" s="34"/>
      <c r="QQ127" s="159">
        <v>6</v>
      </c>
      <c r="QR127" s="162">
        <v>4</v>
      </c>
      <c r="QS127" s="309"/>
      <c r="QT127" s="12">
        <v>180</v>
      </c>
      <c r="QU127" s="161">
        <f>(($F$25-$AT$28)*($F$25-$AX$28))/(($AP$28-$AT$28)*($AP$28-$AX$28))</f>
        <v>0</v>
      </c>
      <c r="QV127" s="161">
        <f>(($F$25-$AP$28)*($F$25-$AX$28))/(($AT$28-$AP$28)*($AT$28-$AX$28))</f>
        <v>0</v>
      </c>
      <c r="QW127" s="161">
        <f>(($F$25-$AP$28)*($F$25-$AT$28))/(($AX$28-$AP$28)*($AX$28-$AT$28))</f>
        <v>1</v>
      </c>
      <c r="QX127" s="92">
        <f>QU127*$AR$28+QV127*$AV$28+QW127*$AZ$28</f>
        <v>-772.52</v>
      </c>
      <c r="QY127" s="16">
        <f>$AP$28</f>
        <v>236.82</v>
      </c>
      <c r="QZ127" s="16">
        <f>$AZ$28</f>
        <v>-772.52</v>
      </c>
      <c r="RA127" s="167">
        <f t="shared" si="559"/>
        <v>0</v>
      </c>
    </row>
    <row r="128" spans="15:469" ht="15" customHeight="1"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G128" s="183"/>
      <c r="AH128" s="183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BA128" s="183"/>
      <c r="BB128" s="183"/>
      <c r="QE128" s="159">
        <v>6</v>
      </c>
      <c r="QF128" s="162">
        <v>1</v>
      </c>
      <c r="QG128" s="304" t="s">
        <v>18</v>
      </c>
      <c r="QH128" s="12">
        <v>-60</v>
      </c>
      <c r="QI128" s="161">
        <f>(($F$25-$Z$8)*($F$25-$AD$8))/(($V$8-$Z$8)*($V$8-$AD$8))</f>
        <v>0</v>
      </c>
      <c r="QJ128" s="161">
        <f>(($F$25-$V$8)*($F$25-$AD$8))/(($Z$8-$V$8)*($Z$8-$AD$8))</f>
        <v>0</v>
      </c>
      <c r="QK128" s="161">
        <f>(($F$25-$V$8)*($F$25-$Z$8))/(($AD$8-$V$8)*($AD$8-$Z$8))</f>
        <v>1</v>
      </c>
      <c r="QL128" s="92">
        <f>QI128*$X$8+QJ128*$AB$8+QK128*$AF$8</f>
        <v>402.13</v>
      </c>
      <c r="QM128" s="16">
        <f>$V$8</f>
        <v>406.67</v>
      </c>
      <c r="QN128" s="16">
        <f>$AF$8</f>
        <v>402.13</v>
      </c>
      <c r="QO128" s="167">
        <f t="shared" si="558"/>
        <v>0</v>
      </c>
      <c r="QP128" s="34"/>
      <c r="QQ128" s="159">
        <v>6</v>
      </c>
      <c r="QR128" s="162">
        <v>1</v>
      </c>
      <c r="QS128" s="304" t="s">
        <v>18</v>
      </c>
      <c r="QT128" s="12">
        <v>-60</v>
      </c>
      <c r="QU128" s="161">
        <f>(($F$25-$AT$8)*($F$25-$AX$8))/(($AP$8-$AT$8)*($AP$8-$AX$8))</f>
        <v>0</v>
      </c>
      <c r="QV128" s="161">
        <f>(($F$25-$AP$8)*($F$25-$AX$8))/(($AT$8-$AP$8)*($AT$8-$AX$8))</f>
        <v>0</v>
      </c>
      <c r="QW128" s="161">
        <f>(($F$25-$AP$8)*($F$25-$AT$8))/(($AX$8-$AP$8)*($AX$8-$AT$8))</f>
        <v>1</v>
      </c>
      <c r="QX128" s="92">
        <f>QU128*$AR$8+QV128*$AV$8+QW128*$AZ$8</f>
        <v>415.98</v>
      </c>
      <c r="QY128" s="16">
        <f>$AP$8</f>
        <v>127.52</v>
      </c>
      <c r="QZ128" s="16">
        <f>$AZ$8</f>
        <v>415.98</v>
      </c>
      <c r="RA128" s="167">
        <f t="shared" si="559"/>
        <v>0</v>
      </c>
    </row>
    <row r="129" spans="15:469"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G129" s="183"/>
      <c r="AH129" s="183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BA129" s="183"/>
      <c r="BB129" s="183"/>
      <c r="QE129" s="159">
        <v>6</v>
      </c>
      <c r="QF129" s="162">
        <v>2</v>
      </c>
      <c r="QG129" s="304"/>
      <c r="QH129" s="12">
        <v>-60</v>
      </c>
      <c r="QI129" s="161">
        <f>(($F$25-$Z$15)*($F$25-$AD$15))/(($V$15-$Z$15)*($V$15-$AD$15))</f>
        <v>0</v>
      </c>
      <c r="QJ129" s="161">
        <f>(($F$25-$V$15)*($F$25-$AD$15))/(($Z$15-$V$15)*($Z$15-$AD$15))</f>
        <v>0</v>
      </c>
      <c r="QK129" s="161">
        <f>(($F$25-$V$15)*($F$25-$Z$15))/(($AD$15-$V$15)*($AD$15-$Z$15))</f>
        <v>1</v>
      </c>
      <c r="QL129" s="92">
        <f>QI129*$X$15+QJ129*$AB$15+QK129*$AF$15</f>
        <v>402.13</v>
      </c>
      <c r="QM129" s="16">
        <f>$V$15</f>
        <v>-391.07</v>
      </c>
      <c r="QN129" s="16">
        <f>$AF$15</f>
        <v>402.13</v>
      </c>
      <c r="QO129" s="167">
        <f t="shared" si="558"/>
        <v>0</v>
      </c>
      <c r="QP129" s="34"/>
      <c r="QQ129" s="159">
        <v>6</v>
      </c>
      <c r="QR129" s="162">
        <v>2</v>
      </c>
      <c r="QS129" s="304"/>
      <c r="QT129" s="12">
        <v>-60</v>
      </c>
      <c r="QU129" s="161">
        <f>(($F$25-$AT$15)*($F$25-$AX$15))/(($AP$15-$AT$15)*($AP$15-$AX$15))</f>
        <v>0</v>
      </c>
      <c r="QV129" s="161">
        <f>(($F$25-$AP$15)*($F$25-$AX$15))/(($AT$15-$AP$15)*($AT$15-$AX$15))</f>
        <v>0</v>
      </c>
      <c r="QW129" s="161">
        <f>(($F$25-$AP$15)*($F$25-$AT$15))/(($AX$15-$AP$15)*($AX$15-$AT$15))</f>
        <v>1</v>
      </c>
      <c r="QX129" s="92">
        <f>QU129*$AR$15+QV129*$AV$15+QW129*$AZ$15</f>
        <v>415.98</v>
      </c>
      <c r="QY129" s="16">
        <f>$AP$15</f>
        <v>-127.52</v>
      </c>
      <c r="QZ129" s="16">
        <f>$AZ$15</f>
        <v>415.98</v>
      </c>
      <c r="RA129" s="167">
        <f t="shared" si="559"/>
        <v>0</v>
      </c>
    </row>
    <row r="130" spans="15:469"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G130" s="183"/>
      <c r="AH130" s="183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BA130" s="183"/>
      <c r="BB130" s="183"/>
      <c r="QE130" s="159">
        <v>6</v>
      </c>
      <c r="QF130" s="162">
        <v>3</v>
      </c>
      <c r="QG130" s="304"/>
      <c r="QH130" s="12">
        <v>-60</v>
      </c>
      <c r="QI130" s="161">
        <f>(($F$25-$Z$22)*($F$25-$AD$22))/(($V$22-$Z$22)*($V$22-$AD$22))</f>
        <v>0</v>
      </c>
      <c r="QJ130" s="161">
        <f>(($F$25-$V$22)*($F$25-$AD$22))/(($Z$22-$V$22)*($Z$22-$AD$22))</f>
        <v>0</v>
      </c>
      <c r="QK130" s="161">
        <f>(($F$25-$V$22)*($F$25-$Z$22))/(($AD$22-$V$22)*($AD$22-$Z$22))</f>
        <v>1</v>
      </c>
      <c r="QL130" s="92">
        <f>QI130*$X$22+QJ130*$AB$22+QK130*$AF$22</f>
        <v>-495</v>
      </c>
      <c r="QM130" s="16">
        <f>$V$22</f>
        <v>-391.07</v>
      </c>
      <c r="QN130" s="16">
        <f>$AF$22</f>
        <v>-495</v>
      </c>
      <c r="QO130" s="167">
        <f t="shared" si="558"/>
        <v>0</v>
      </c>
      <c r="QP130" s="34"/>
      <c r="QQ130" s="159">
        <v>6</v>
      </c>
      <c r="QR130" s="162">
        <v>3</v>
      </c>
      <c r="QS130" s="304"/>
      <c r="QT130" s="12">
        <v>-60</v>
      </c>
      <c r="QU130" s="161">
        <f>(($F$25-$AT$22)*($F$25-$AX$22))/(($AP$22-$AT$22)*($AP$22-$AX$22))</f>
        <v>0</v>
      </c>
      <c r="QV130" s="161">
        <f>(($F$25-$AP$22)*($F$25-$AX$22))/(($AT$22-$AP$22)*($AT$22-$AX$22))</f>
        <v>0</v>
      </c>
      <c r="QW130" s="161">
        <f>(($F$25-$AP$22)*($F$25-$AT$22))/(($AX$22-$AP$22)*($AX$22-$AT$22))</f>
        <v>1</v>
      </c>
      <c r="QX130" s="92">
        <f>QU130*$AR$22+QV130*$AV$22+QW130*$AZ$22</f>
        <v>-415.95</v>
      </c>
      <c r="QY130" s="16">
        <f>$AP$22</f>
        <v>-127.52</v>
      </c>
      <c r="QZ130" s="16">
        <f>$AZ$22</f>
        <v>-415.95</v>
      </c>
      <c r="RA130" s="167">
        <f t="shared" si="559"/>
        <v>0</v>
      </c>
    </row>
    <row r="131" spans="15:469" ht="15" customHeight="1"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G131" s="183"/>
      <c r="AH131" s="183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BA131" s="183"/>
      <c r="BB131" s="183"/>
      <c r="QE131" s="159">
        <v>6</v>
      </c>
      <c r="QF131" s="162">
        <v>4</v>
      </c>
      <c r="QG131" s="304"/>
      <c r="QH131" s="12">
        <v>-60</v>
      </c>
      <c r="QI131" s="161">
        <f>(($F$25-$Z$29)*($F$25-$AD$29))/(($V$29-$Z$29)*($V$29-$AD$29))</f>
        <v>0</v>
      </c>
      <c r="QJ131" s="161">
        <f>(($F$25-$V$29)*($F$25-$AD$29))/(($Z$29-$V$29)*($Z$29-$AD$29))</f>
        <v>0</v>
      </c>
      <c r="QK131" s="161">
        <f>(($F$25-$V$29)*($F$25-$Z$29))/(($AD$29-$V$29)*($AD$29-$Z$29))</f>
        <v>1</v>
      </c>
      <c r="QL131" s="92">
        <f>QI131*$X$29+QJ131*$AB$29+QK131*$AF$29</f>
        <v>-495</v>
      </c>
      <c r="QM131" s="16">
        <f>$V$29</f>
        <v>406.67</v>
      </c>
      <c r="QN131" s="16">
        <f>$AF$29</f>
        <v>-495</v>
      </c>
      <c r="QO131" s="167">
        <f t="shared" si="558"/>
        <v>0</v>
      </c>
      <c r="QP131" s="34"/>
      <c r="QQ131" s="159">
        <v>6</v>
      </c>
      <c r="QR131" s="162">
        <v>4</v>
      </c>
      <c r="QS131" s="304"/>
      <c r="QT131" s="12">
        <v>-60</v>
      </c>
      <c r="QU131" s="161">
        <f>(($F$25-$AT$29)*($F$25-$AX$29))/(($AP$29-$AT$29)*($AP$29-$AX$29))</f>
        <v>0</v>
      </c>
      <c r="QV131" s="161">
        <f>(($F$25-$AP$29)*($F$25-$AX$29))/(($AT$29-$AP$29)*($AT$29-$AX$29))</f>
        <v>0</v>
      </c>
      <c r="QW131" s="161">
        <f>(($F$25-$AP$29)*($F$25-$AT$29))/(($AX$29-$AP$29)*($AX$29-$AT$29))</f>
        <v>1</v>
      </c>
      <c r="QX131" s="92">
        <f>QU131*$AR$29+QV131*$AV$29+QW131*$AZ$29</f>
        <v>-415.95</v>
      </c>
      <c r="QY131" s="16">
        <f>$AP$29</f>
        <v>127.52</v>
      </c>
      <c r="QZ131" s="16">
        <f>$AZ$29</f>
        <v>-415.95</v>
      </c>
      <c r="RA131" s="167">
        <f t="shared" si="559"/>
        <v>0</v>
      </c>
    </row>
    <row r="132" spans="15:469" ht="15" customHeight="1"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G132" s="183"/>
      <c r="AH132" s="183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BA132" s="183"/>
      <c r="BB132" s="183"/>
      <c r="QE132" s="159">
        <v>6</v>
      </c>
      <c r="QF132" s="162">
        <v>1</v>
      </c>
      <c r="QG132" s="305" t="s">
        <v>19</v>
      </c>
      <c r="QH132" s="12">
        <v>-120</v>
      </c>
      <c r="QI132" s="161">
        <f>(($F$25-$Z$9)*($F$25-$AD$9))/(($V$9-$Z$9)*($V$9-$AD$9))</f>
        <v>0</v>
      </c>
      <c r="QJ132" s="161">
        <f>(($F$25-$V$9)*($F$25-$AD$9))/(($Z$9-$V$9)*($Z$9-$AD$9))</f>
        <v>0</v>
      </c>
      <c r="QK132" s="161">
        <f>(($F$25-$V$9)*($F$25-$Z$9))/(($AD$9-$V$9)*($AD$9-$Z$9))</f>
        <v>1</v>
      </c>
      <c r="QL132" s="92">
        <f>QI132*$X$9+QJ132*$AB$9+QK132*$AF$9</f>
        <v>480</v>
      </c>
      <c r="QM132" s="16">
        <f>$V$9</f>
        <v>353.96</v>
      </c>
      <c r="QN132" s="16">
        <f>$AF$9</f>
        <v>480</v>
      </c>
      <c r="QO132" s="167">
        <f t="shared" si="558"/>
        <v>0</v>
      </c>
      <c r="QP132" s="34"/>
      <c r="QQ132" s="159">
        <v>6</v>
      </c>
      <c r="QR132" s="162">
        <v>1</v>
      </c>
      <c r="QS132" s="305" t="s">
        <v>19</v>
      </c>
      <c r="QT132" s="12">
        <v>-120</v>
      </c>
      <c r="QU132" s="161">
        <f>(($F$25-$AT$9)*($F$25-$AX$9))/(($AP$9-$AT$9)*($AP$9-$AX$9))</f>
        <v>0</v>
      </c>
      <c r="QV132" s="161">
        <f>(($F$25-$AP$9)*($F$25-$AX$9))/(($AT$9-$AP$9)*($AT$9-$AX$9))</f>
        <v>0</v>
      </c>
      <c r="QW132" s="161">
        <f>(($F$25-$AP$9)*($F$25-$AT$9))/(($AX$9-$AP$9)*($AX$9-$AT$9))</f>
        <v>1</v>
      </c>
      <c r="QX132" s="92">
        <f>QU132*$AR$9+QV132*$AV$9+QW132*$AZ$9</f>
        <v>534.82000000000005</v>
      </c>
      <c r="QY132" s="16">
        <f>$AP$9</f>
        <v>91.09</v>
      </c>
      <c r="QZ132" s="16">
        <f>$AZ$9</f>
        <v>534.82000000000005</v>
      </c>
      <c r="RA132" s="167">
        <f t="shared" si="559"/>
        <v>0</v>
      </c>
    </row>
    <row r="133" spans="15:469"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G133" s="183"/>
      <c r="AH133" s="183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BA133" s="183"/>
      <c r="BB133" s="183"/>
      <c r="QE133" s="159">
        <v>6</v>
      </c>
      <c r="QF133" s="162">
        <v>2</v>
      </c>
      <c r="QG133" s="305"/>
      <c r="QH133" s="12">
        <v>-120</v>
      </c>
      <c r="QI133" s="161">
        <f>(($F$25-$Z$16)*($F$25-$AD$16))/(($V$16-$Z$16)*($V$16-$AD$16))</f>
        <v>0</v>
      </c>
      <c r="QJ133" s="161">
        <f>(($F$25-$V$16)*($F$25-$AD$16))/(($Z$16-$V$16)*($Z$16-$AD$16))</f>
        <v>0</v>
      </c>
      <c r="QK133" s="161">
        <f>(($F$25-$V$16)*($F$25-$Z$16))/(($AD$16-$V$16)*($AD$16-$Z$16))</f>
        <v>1</v>
      </c>
      <c r="QL133" s="92">
        <f>QI133*$X$16+QJ133*$AB$16+QK133*$AF$16</f>
        <v>480</v>
      </c>
      <c r="QM133" s="16">
        <f>$V$16</f>
        <v>-443.33</v>
      </c>
      <c r="QN133" s="16">
        <f>$AF$16</f>
        <v>480</v>
      </c>
      <c r="QO133" s="167">
        <f t="shared" si="558"/>
        <v>0</v>
      </c>
      <c r="QP133" s="34"/>
      <c r="QQ133" s="159">
        <v>6</v>
      </c>
      <c r="QR133" s="162">
        <v>2</v>
      </c>
      <c r="QS133" s="305"/>
      <c r="QT133" s="12">
        <v>-120</v>
      </c>
      <c r="QU133" s="161">
        <f>(($F$25-$AT$16)*($F$25-$AX$16))/(($AP$16-$AT$16)*($AP$16-$AX$16))</f>
        <v>0</v>
      </c>
      <c r="QV133" s="161">
        <f>(($F$25-$AP$16)*($F$25-$AX$16))/(($AT$16-$AP$16)*($AT$16-$AX$16))</f>
        <v>0</v>
      </c>
      <c r="QW133" s="161">
        <f>(($F$25-$AP$16)*($F$25-$AT$16))/(($AX$16-$AP$16)*($AX$16-$AT$16))</f>
        <v>1</v>
      </c>
      <c r="QX133" s="92">
        <f>QU133*$AR$16+QV133*$AV$16+QW133*$AZ$16</f>
        <v>534.82000000000005</v>
      </c>
      <c r="QY133" s="16">
        <f>$AP$16</f>
        <v>-163.95</v>
      </c>
      <c r="QZ133" s="16">
        <f>$AZ$16</f>
        <v>534.82000000000005</v>
      </c>
      <c r="RA133" s="167">
        <f t="shared" si="559"/>
        <v>0</v>
      </c>
    </row>
    <row r="134" spans="15:469"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G134" s="183"/>
      <c r="AH134" s="183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BA134" s="183"/>
      <c r="BB134" s="183"/>
      <c r="QE134" s="159">
        <v>6</v>
      </c>
      <c r="QF134" s="162">
        <v>3</v>
      </c>
      <c r="QG134" s="305"/>
      <c r="QH134" s="12">
        <v>-120</v>
      </c>
      <c r="QI134" s="161">
        <f>(($F$25-$Z$23)*($F$25-$AD$23))/(($V$23-$Z$23)*($V$23-$AD$23))</f>
        <v>0</v>
      </c>
      <c r="QJ134" s="161">
        <f>(($F$25-$V$23)*($F$25-$AD$23))/(($Z$23-$V$23)*($Z$23-$AD$23))</f>
        <v>0</v>
      </c>
      <c r="QK134" s="161">
        <f>(($F$25-$V$23)*($F$25-$Z$23))/(($AD$23-$V$23)*($AD$23-$Z$23))</f>
        <v>1</v>
      </c>
      <c r="QL134" s="92">
        <f>QI134*$X$23+QJ134*$AB$23+QK134*$AF$23</f>
        <v>-391.42</v>
      </c>
      <c r="QM134" s="16">
        <f>$V$23</f>
        <v>-443.33</v>
      </c>
      <c r="QN134" s="16">
        <f>$AF$23</f>
        <v>-391.42</v>
      </c>
      <c r="QO134" s="167">
        <f t="shared" si="558"/>
        <v>0</v>
      </c>
      <c r="QP134" s="34"/>
      <c r="QQ134" s="159">
        <v>6</v>
      </c>
      <c r="QR134" s="162">
        <v>3</v>
      </c>
      <c r="QS134" s="305"/>
      <c r="QT134" s="12">
        <v>-120</v>
      </c>
      <c r="QU134" s="161">
        <f>(($F$25-$AT$23)*($F$25-$AX$23))/(($AP$23-$AT$23)*($AP$23-$AX$23))</f>
        <v>0</v>
      </c>
      <c r="QV134" s="161">
        <f>(($F$25-$AP$23)*($F$25-$AX$23))/(($AT$23-$AP$23)*($AT$23-$AX$23))</f>
        <v>0</v>
      </c>
      <c r="QW134" s="161">
        <f>(($F$25-$AP$23)*($F$25-$AT$23))/(($AX$23-$AP$23)*($AX$23-$AT$23))</f>
        <v>1</v>
      </c>
      <c r="QX134" s="92">
        <f>QU134*$AR$23+QV134*$AV$23+QW134*$AZ$23</f>
        <v>-297.12</v>
      </c>
      <c r="QY134" s="16">
        <f>$AP$23</f>
        <v>-163.95</v>
      </c>
      <c r="QZ134" s="16">
        <f>$AZ$23</f>
        <v>-297.12</v>
      </c>
      <c r="RA134" s="167">
        <f t="shared" si="559"/>
        <v>0</v>
      </c>
    </row>
    <row r="135" spans="15:469" ht="15" customHeight="1"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G135" s="183"/>
      <c r="AH135" s="183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BA135" s="183"/>
      <c r="BB135" s="183"/>
      <c r="QE135" s="159">
        <v>6</v>
      </c>
      <c r="QF135" s="162">
        <v>4</v>
      </c>
      <c r="QG135" s="305"/>
      <c r="QH135" s="12">
        <v>-120</v>
      </c>
      <c r="QI135" s="161">
        <f>(($F$25-$Z$30)*($F$25-$AD$30))/(($V$30-$Z$30)*($V$30-$AD$30))</f>
        <v>0</v>
      </c>
      <c r="QJ135" s="161">
        <f>(($F$25-$V$30)*($F$25-$AD$30))/(($Z$30-$V$30)*($Z$30-$AD$30))</f>
        <v>0</v>
      </c>
      <c r="QK135" s="161">
        <f>(($F$25-$V$30)*($F$25-$Z$30))/(($AD$30-$V$30)*($AD$30-$Z$30))</f>
        <v>1</v>
      </c>
      <c r="QL135" s="92">
        <f>QI135*$X$30+QJ135*$AB$30+QK135*$AF$30</f>
        <v>-391.42</v>
      </c>
      <c r="QM135" s="16">
        <f>$V$30</f>
        <v>353.96</v>
      </c>
      <c r="QN135" s="16">
        <f>$AF$30</f>
        <v>-391.42</v>
      </c>
      <c r="QO135" s="167">
        <f t="shared" si="558"/>
        <v>0</v>
      </c>
      <c r="QP135" s="34"/>
      <c r="QQ135" s="159">
        <v>6</v>
      </c>
      <c r="QR135" s="162">
        <v>4</v>
      </c>
      <c r="QS135" s="305"/>
      <c r="QT135" s="12">
        <v>-120</v>
      </c>
      <c r="QU135" s="161">
        <f>(($F$25-$AT$30)*($F$25-$AX$30))/(($AP$30-$AT$30)*($AP$30-$AX$30))</f>
        <v>0</v>
      </c>
      <c r="QV135" s="161">
        <f>(($F$25-$AP$30)*($F$25-$AX$30))/(($AT$30-$AP$30)*($AT$30-$AX$30))</f>
        <v>0</v>
      </c>
      <c r="QW135" s="161">
        <f>(($F$25-$AP$30)*($F$25-$AT$30))/(($AX$30-$AP$30)*($AX$30-$AT$30))</f>
        <v>1</v>
      </c>
      <c r="QX135" s="92">
        <f>QU135*$AR$30+QV135*$AV$30+QW135*$AZ$30</f>
        <v>-297.12</v>
      </c>
      <c r="QY135" s="16">
        <f>$AP$30</f>
        <v>91.09</v>
      </c>
      <c r="QZ135" s="16">
        <f>$AZ$30</f>
        <v>-297.12</v>
      </c>
      <c r="RA135" s="167">
        <f t="shared" si="559"/>
        <v>0</v>
      </c>
    </row>
    <row r="136" spans="15:469" ht="15" customHeight="1"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G136" s="183"/>
      <c r="AH136" s="183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BA136" s="183"/>
      <c r="BB136" s="183"/>
      <c r="QE136" s="159">
        <v>6</v>
      </c>
      <c r="QF136" s="162">
        <v>1</v>
      </c>
      <c r="QG136" s="306" t="s">
        <v>20</v>
      </c>
      <c r="QH136" s="12">
        <v>-180</v>
      </c>
      <c r="QI136" s="161">
        <f>(($F$25-$Z$10)*($F$25-$AD$10))/(($V$10-$Z$10)*($V$10-$AD$10))</f>
        <v>0</v>
      </c>
      <c r="QJ136" s="161">
        <f>(($F$25-$V$10)*($F$25-$AD$10))/(($Z$10-$V$10)*($Z$10-$AD$10))</f>
        <v>0</v>
      </c>
      <c r="QK136" s="161">
        <f>(($F$25-$V$10)*($F$25-$Z$10))/(($AD$10-$V$10)*($AD$10-$Z$10))</f>
        <v>1</v>
      </c>
      <c r="QL136" s="92">
        <f>QI136*$X$10+QJ136*$AB$10+QK136*$AF$10</f>
        <v>556.07000000000005</v>
      </c>
      <c r="QM136" s="16">
        <f>$V$10</f>
        <v>301.67</v>
      </c>
      <c r="QN136" s="16">
        <f>$AF$10</f>
        <v>556.07000000000005</v>
      </c>
      <c r="QO136" s="167">
        <f t="shared" si="558"/>
        <v>0</v>
      </c>
      <c r="QP136" s="34"/>
      <c r="QQ136" s="159">
        <v>6</v>
      </c>
      <c r="QR136" s="162">
        <v>1</v>
      </c>
      <c r="QS136" s="306" t="s">
        <v>20</v>
      </c>
      <c r="QT136" s="12">
        <v>-180</v>
      </c>
      <c r="QU136" s="161">
        <f>(($F$25-$AT$10)*($F$25-$AX$10))/(($AP$10-$AT$10)*($AP$10-$AX$10))</f>
        <v>0</v>
      </c>
      <c r="QV136" s="161">
        <f>(($F$25-$AP$10)*($F$25-$AX$10))/(($AT$10-$AP$10)*($AT$10-$AX$10))</f>
        <v>0</v>
      </c>
      <c r="QW136" s="161">
        <f>(($F$25-$AP$10)*($F$25-$AT$10))/(($AX$10-$AP$10)*($AX$10-$AT$10))</f>
        <v>1</v>
      </c>
      <c r="QX136" s="92">
        <f>QU136*$AR$10+QV136*$AV$10+QW136*$AZ$10</f>
        <v>653.67999999999995</v>
      </c>
      <c r="QY136" s="16">
        <f>$AP$10</f>
        <v>54.65</v>
      </c>
      <c r="QZ136" s="16">
        <f>$AZ$10</f>
        <v>653.67999999999995</v>
      </c>
      <c r="RA136" s="167">
        <f t="shared" si="559"/>
        <v>0</v>
      </c>
    </row>
    <row r="137" spans="15:469"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G137" s="183"/>
      <c r="AH137" s="183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BA137" s="183"/>
      <c r="BB137" s="183"/>
      <c r="QE137" s="159">
        <v>6</v>
      </c>
      <c r="QF137" s="162">
        <v>2</v>
      </c>
      <c r="QG137" s="306"/>
      <c r="QH137" s="12">
        <v>-180</v>
      </c>
      <c r="QI137" s="161">
        <f>(($F$25-$Z$17)*($F$25-$AD$17))/(($V$17-$Z$17)*($V$17-$AD$17))</f>
        <v>0</v>
      </c>
      <c r="QJ137" s="161">
        <f>(($F$25-$V$17)*($F$25-$AD$17))/(($Z$17-$V$17)*($Z$17-$AD$17))</f>
        <v>0</v>
      </c>
      <c r="QK137" s="161">
        <f>(($F$25-$V$17)*($F$25-$Z$17))/(($AD$17-$V$17)*($AD$17-$Z$17))</f>
        <v>1</v>
      </c>
      <c r="QL137" s="92">
        <f>QI137*$X$17+QJ137*$AB$17+QK137*$AF$17</f>
        <v>556.07000000000005</v>
      </c>
      <c r="QM137" s="16">
        <f>$V$17</f>
        <v>-495.6</v>
      </c>
      <c r="QN137" s="16">
        <f>$AF$17</f>
        <v>556.07000000000005</v>
      </c>
      <c r="QO137" s="167">
        <f t="shared" si="558"/>
        <v>0</v>
      </c>
      <c r="QP137" s="34"/>
      <c r="QQ137" s="159">
        <v>6</v>
      </c>
      <c r="QR137" s="162">
        <v>2</v>
      </c>
      <c r="QS137" s="306"/>
      <c r="QT137" s="12">
        <v>-180</v>
      </c>
      <c r="QU137" s="161">
        <f>(($F$25-$AT$17)*($F$25-$AX$17))/(($AP$17-$AT$17)*($AP$17-$AX$17))</f>
        <v>0</v>
      </c>
      <c r="QV137" s="161">
        <f>(($F$25-$AP$17)*($F$25-$AX$17))/(($AT$17-$AP$17)*($AT$17-$AX$17))</f>
        <v>0</v>
      </c>
      <c r="QW137" s="161">
        <f>(($F$25-$AP$17)*($F$25-$AT$17))/(($AX$17-$AP$17)*($AX$17-$AT$17))</f>
        <v>1</v>
      </c>
      <c r="QX137" s="92">
        <f>QU137*$AR$17+QV137*$AV$17+QW137*$AZ$17</f>
        <v>653.67999999999995</v>
      </c>
      <c r="QY137" s="16">
        <f>$AP$17</f>
        <v>-200.39</v>
      </c>
      <c r="QZ137" s="16">
        <f>$AZ$17</f>
        <v>653.67999999999995</v>
      </c>
      <c r="RA137" s="167">
        <f t="shared" si="559"/>
        <v>0</v>
      </c>
    </row>
    <row r="138" spans="15:469"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G138" s="183"/>
      <c r="AH138" s="183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BA138" s="183"/>
      <c r="BB138" s="183"/>
      <c r="QE138" s="159">
        <v>6</v>
      </c>
      <c r="QF138" s="162">
        <v>3</v>
      </c>
      <c r="QG138" s="306"/>
      <c r="QH138" s="12">
        <v>-180</v>
      </c>
      <c r="QI138" s="161">
        <f>(($F$25-$Z$24)*($F$25-$AD$24))/(($V$24-$Z$24)*($V$24-$AD$24))</f>
        <v>0</v>
      </c>
      <c r="QJ138" s="161">
        <f>(($F$25-$V$24)*($F$25-$AD$24))/(($Z$24-$V$24)*($Z$24-$AD$24))</f>
        <v>0</v>
      </c>
      <c r="QK138" s="161">
        <f>(($F$25-$V$24)*($F$25-$Z$24))/(($AD$24-$V$24)*($AD$24-$Z$24))</f>
        <v>1</v>
      </c>
      <c r="QL138" s="92">
        <f>QI138*$X$24+QJ138*$AB$24+QK138*$AF$24</f>
        <v>-289.33</v>
      </c>
      <c r="QM138" s="16">
        <f>$V$24</f>
        <v>-495.6</v>
      </c>
      <c r="QN138" s="16">
        <f>$AF$24</f>
        <v>-289.33</v>
      </c>
      <c r="QO138" s="167">
        <f t="shared" si="558"/>
        <v>0</v>
      </c>
      <c r="QP138" s="34"/>
      <c r="QQ138" s="159">
        <v>6</v>
      </c>
      <c r="QR138" s="162">
        <v>3</v>
      </c>
      <c r="QS138" s="306"/>
      <c r="QT138" s="12">
        <v>-180</v>
      </c>
      <c r="QU138" s="161">
        <f>(($F$25-$AT$24)*($F$25-$AX$24))/(($AP$24-$AT$24)*($AP$24-$AX$24))</f>
        <v>0</v>
      </c>
      <c r="QV138" s="161">
        <f>(($F$25-$AP$24)*($F$25-$AX$24))/(($AT$24-$AP$24)*($AT$24-$AX$24))</f>
        <v>0</v>
      </c>
      <c r="QW138" s="161">
        <f>(($F$25-$AP$24)*($F$25-$AT$24))/(($AX$24-$AP$24)*($AX$24-$AT$24))</f>
        <v>1</v>
      </c>
      <c r="QX138" s="92">
        <f>QU138*$AR$24+QV138*$AV$24+QW138*$AZ$24</f>
        <v>-178.26</v>
      </c>
      <c r="QY138" s="16">
        <f>$AP$24</f>
        <v>-200.39</v>
      </c>
      <c r="QZ138" s="16">
        <f>$AZ$24</f>
        <v>-178.26</v>
      </c>
      <c r="RA138" s="167">
        <f t="shared" si="559"/>
        <v>0</v>
      </c>
    </row>
    <row r="139" spans="15:469" ht="15" customHeight="1"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G139" s="183"/>
      <c r="AH139" s="183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BA139" s="183"/>
      <c r="BB139" s="183"/>
      <c r="QE139" s="159">
        <v>6</v>
      </c>
      <c r="QF139" s="162">
        <v>4</v>
      </c>
      <c r="QG139" s="306"/>
      <c r="QH139" s="12">
        <v>-180</v>
      </c>
      <c r="QI139" s="161">
        <f>(($F$25-$Z$31)*($F$25-$AD$31))/(($V$31-$Z$31)*($V$31-$AD$31))</f>
        <v>0</v>
      </c>
      <c r="QJ139" s="161">
        <f>(($F$25-$V$31)*($F$25-$AD$31))/(($Z$31-$V$31)*($Z$31-$AD$31))</f>
        <v>0</v>
      </c>
      <c r="QK139" s="161">
        <f>(($F$25-$V$31)*($F$25-$Z$31))/(($AD$31-$V$31)*($AD$31-$Z$31))</f>
        <v>1</v>
      </c>
      <c r="QL139" s="92">
        <f>QI139*$X$31+QJ139*$AB$31+QK139*$AF$31</f>
        <v>-289.33</v>
      </c>
      <c r="QM139" s="16">
        <f>$V$31</f>
        <v>301.67</v>
      </c>
      <c r="QN139" s="16">
        <f>$AF$31</f>
        <v>-289.33</v>
      </c>
      <c r="QO139" s="167">
        <f t="shared" si="558"/>
        <v>0</v>
      </c>
      <c r="QP139" s="34"/>
      <c r="QQ139" s="159">
        <v>6</v>
      </c>
      <c r="QR139" s="162">
        <v>4</v>
      </c>
      <c r="QS139" s="306"/>
      <c r="QT139" s="12">
        <v>-180</v>
      </c>
      <c r="QU139" s="161">
        <f>(($F$25-$AT$31)*($F$25-$AX$31))/(($AP$31-$AT$31)*($AP$31-$AX$31))</f>
        <v>0</v>
      </c>
      <c r="QV139" s="161">
        <f>(($F$25-$AP$31)*($F$25-$AX$31))/(($AT$31-$AP$31)*($AT$31-$AX$31))</f>
        <v>0</v>
      </c>
      <c r="QW139" s="161">
        <f>(($F$25-$AP$31)*($F$25-$AT$31))/(($AX$31-$AP$31)*($AX$31-$AT$31))</f>
        <v>1</v>
      </c>
      <c r="QX139" s="92">
        <f>QU139*$AR$31+QV139*$AV$31+QW139*$AZ$31</f>
        <v>-178.26</v>
      </c>
      <c r="QY139" s="16">
        <f>$AP$31</f>
        <v>54.65</v>
      </c>
      <c r="QZ139" s="16">
        <f>$AZ$31</f>
        <v>-178.26</v>
      </c>
      <c r="RA139" s="167">
        <f t="shared" si="559"/>
        <v>0</v>
      </c>
    </row>
    <row r="140" spans="15:469" ht="15" customHeight="1"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G140" s="183"/>
      <c r="AH140" s="183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BA140" s="183"/>
      <c r="BB140" s="183"/>
      <c r="QE140" s="159">
        <v>6</v>
      </c>
      <c r="QF140" s="162">
        <v>1</v>
      </c>
      <c r="QG140" s="307" t="s">
        <v>21</v>
      </c>
      <c r="QH140" s="12">
        <v>0</v>
      </c>
      <c r="QI140" s="161">
        <f>(($F$25-$Z$11)*($F$25-$AD$11))/(($V$11-$Z$11)*($V$11-$AD$11))</f>
        <v>0</v>
      </c>
      <c r="QJ140" s="161">
        <f>(($F$25-$V$11)*($F$25-$AD$11))/(($Z$11-$V$11)*($Z$11-$AD$11))</f>
        <v>0</v>
      </c>
      <c r="QK140" s="161">
        <f>(($F$25-$V$11)*($F$25-$Z$11))/(($AD$11-$V$11)*($AD$11-$Z$11))</f>
        <v>1</v>
      </c>
      <c r="QL140" s="92">
        <f>QI140*$X$11+QJ140*$AB$11+QK140*$AF$11</f>
        <v>631.37</v>
      </c>
      <c r="QM140" s="16">
        <f>$V$11</f>
        <v>249</v>
      </c>
      <c r="QN140" s="16">
        <f>$AF$11</f>
        <v>631.37</v>
      </c>
      <c r="QO140" s="167">
        <f t="shared" si="558"/>
        <v>0</v>
      </c>
      <c r="QP140" s="34"/>
      <c r="QQ140" s="159">
        <v>6</v>
      </c>
      <c r="QR140" s="162">
        <v>1</v>
      </c>
      <c r="QS140" s="307" t="s">
        <v>21</v>
      </c>
      <c r="QT140" s="12">
        <v>0</v>
      </c>
      <c r="QU140" s="161">
        <f>(($F$25-$AT$11)*($F$25-$AX$11))/(($AP$11-$AT$11)*($AP$11-$AX$11))</f>
        <v>0</v>
      </c>
      <c r="QV140" s="161">
        <f>(($F$25-$AP$11)*($F$25-$AX$11))/(($AT$11-$AP$11)*($AT$11-$AX$11))</f>
        <v>0</v>
      </c>
      <c r="QW140" s="161">
        <f>(($F$25-$AP$11)*($F$25-$AT$11))/(($AX$11-$AP$11)*($AX$11-$AT$11))</f>
        <v>1</v>
      </c>
      <c r="QX140" s="92">
        <f>QU140*$AR$11+QV140*$AV$11+QW140*$AZ$11</f>
        <v>772.52</v>
      </c>
      <c r="QY140" s="16">
        <f>$AP$11</f>
        <v>18.22</v>
      </c>
      <c r="QZ140" s="16">
        <f>$AZ$11</f>
        <v>772.52</v>
      </c>
      <c r="RA140" s="167">
        <f t="shared" si="559"/>
        <v>0</v>
      </c>
    </row>
    <row r="141" spans="15:469"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G141" s="183"/>
      <c r="AH141" s="183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BA141" s="183"/>
      <c r="BB141" s="183"/>
      <c r="QE141" s="159">
        <v>6</v>
      </c>
      <c r="QF141" s="162">
        <v>2</v>
      </c>
      <c r="QG141" s="307"/>
      <c r="QH141" s="12">
        <v>0</v>
      </c>
      <c r="QI141" s="161">
        <f>(($F$25-$Z$18)*($F$25-$AD$18))/(($V$18-$Z$18)*($V$18-$AD$18))</f>
        <v>0</v>
      </c>
      <c r="QJ141" s="161">
        <f>(($F$25-$V$18)*($F$25-$AD$18))/(($Z$18-$V$18)*($Z$18-$AD$18))</f>
        <v>0</v>
      </c>
      <c r="QK141" s="161">
        <f>(($F$25-$V$18)*($F$25-$Z$18))/(($AD$18-$V$18)*($AD$18-$Z$18))</f>
        <v>1</v>
      </c>
      <c r="QL141" s="92">
        <f>QI141*$X$18+QJ141*$AB$18+QK141*$AF$18</f>
        <v>631.37</v>
      </c>
      <c r="QM141" s="16">
        <f>$V$18</f>
        <v>-548.08000000000004</v>
      </c>
      <c r="QN141" s="16">
        <f>$AF$18</f>
        <v>631.37</v>
      </c>
      <c r="QO141" s="167">
        <f t="shared" si="558"/>
        <v>0</v>
      </c>
      <c r="QP141" s="34"/>
      <c r="QQ141" s="159">
        <v>6</v>
      </c>
      <c r="QR141" s="162">
        <v>2</v>
      </c>
      <c r="QS141" s="307"/>
      <c r="QT141" s="12">
        <v>0</v>
      </c>
      <c r="QU141" s="161">
        <f>(($F$25-$AT$18)*($F$25-$AX$18))/(($AP$18-$AT$18)*($AP$18-$AX$18))</f>
        <v>0</v>
      </c>
      <c r="QV141" s="161">
        <f>(($F$25-$AP$18)*($F$25-$AX$18))/(($AT$18-$AP$18)*($AT$18-$AX$18))</f>
        <v>0</v>
      </c>
      <c r="QW141" s="161">
        <f>(($F$25-$AP$18)*($F$25-$AT$18))/(($AX$18-$AP$18)*($AX$18-$AT$18))</f>
        <v>1</v>
      </c>
      <c r="QX141" s="92">
        <f>QU141*$AR$18+QV141*$AV$18+QW141*$AZ$18</f>
        <v>772.52</v>
      </c>
      <c r="QY141" s="16">
        <f>$AP$18</f>
        <v>-236.82</v>
      </c>
      <c r="QZ141" s="16">
        <f>$AZ$18</f>
        <v>772.52</v>
      </c>
      <c r="RA141" s="167">
        <f t="shared" si="559"/>
        <v>0</v>
      </c>
    </row>
    <row r="142" spans="15:469"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G142" s="183"/>
      <c r="AH142" s="183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BA142" s="183"/>
      <c r="BB142" s="183"/>
      <c r="QE142" s="159">
        <v>6</v>
      </c>
      <c r="QF142" s="162">
        <v>3</v>
      </c>
      <c r="QG142" s="307"/>
      <c r="QH142" s="16">
        <v>0</v>
      </c>
      <c r="QI142" s="161">
        <f>(($F$25-$Z$25)*($F$25-$AD$25))/(($V$25-$Z$25)*($V$25-$AD$25))</f>
        <v>0</v>
      </c>
      <c r="QJ142" s="161">
        <f>(($F$25-$V$25)*($F$25-$AD$25))/(($Z$25-$V$25)*($Z$25-$AD$25))</f>
        <v>0</v>
      </c>
      <c r="QK142" s="161">
        <f>(($F$25-$V$25)*($F$25-$Z$25))/(($AD$25-$V$25)*($AD$25-$Z$25))</f>
        <v>1</v>
      </c>
      <c r="QL142" s="92">
        <f>QI142*$X$25+QJ142*$AB$25+QK142*$AF$25</f>
        <v>-186.91</v>
      </c>
      <c r="QM142" s="16">
        <f>$V$25</f>
        <v>-548.08000000000004</v>
      </c>
      <c r="QN142" s="16">
        <f>$AF$25</f>
        <v>-186.91</v>
      </c>
      <c r="QO142" s="167">
        <f t="shared" si="558"/>
        <v>0</v>
      </c>
      <c r="QP142" s="34"/>
      <c r="QQ142" s="159">
        <v>6</v>
      </c>
      <c r="QR142" s="162">
        <v>3</v>
      </c>
      <c r="QS142" s="307"/>
      <c r="QT142" s="16">
        <v>0</v>
      </c>
      <c r="QU142" s="161">
        <f>(($F$25-$AT$25)*($F$25-$AX$25))/(($AP$25-$AT$25)*($AP$25-$AX$25))</f>
        <v>0</v>
      </c>
      <c r="QV142" s="161">
        <f>(($F$25-$AP$25)*($F$25-$AX$25))/(($AT$25-$AP$25)*($AT$25-$AX$25))</f>
        <v>0</v>
      </c>
      <c r="QW142" s="161">
        <f>(($F$25-$AP$25)*($F$25-$AT$25))/(($AX$25-$AP$25)*($AX$25-$AT$25))</f>
        <v>1</v>
      </c>
      <c r="QX142" s="92">
        <f>QU142*$AR$25+QV142*$AV$25+QW142*$AZ$25</f>
        <v>-59.44</v>
      </c>
      <c r="QY142" s="16">
        <f>$AP$25</f>
        <v>-236.82</v>
      </c>
      <c r="QZ142" s="16">
        <f>$AZ$25</f>
        <v>-59.44</v>
      </c>
      <c r="RA142" s="167">
        <f t="shared" si="559"/>
        <v>0</v>
      </c>
    </row>
    <row r="143" spans="15:469" ht="15" customHeight="1"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G143" s="183"/>
      <c r="AH143" s="183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BA143" s="183"/>
      <c r="BB143" s="183"/>
      <c r="QE143" s="184">
        <v>6</v>
      </c>
      <c r="QF143" s="185">
        <v>4</v>
      </c>
      <c r="QG143" s="308"/>
      <c r="QH143" s="186">
        <v>0</v>
      </c>
      <c r="QI143" s="187">
        <f>(($F$25-$Z$32)*($F$25-$AD$32))/(($V$32-$Z$32)*($V$32-$AD$32))</f>
        <v>0</v>
      </c>
      <c r="QJ143" s="187">
        <f>(($F$25-$V$32)*($F$25-$AD$32))/(($Z$32-$V$32)*($Z$32-$AD$32))</f>
        <v>0</v>
      </c>
      <c r="QK143" s="187">
        <f>(($F$25-$V$32)*($F$25-$Z$32))/(($AD$32-$V$32)*($AD$32-$Z$32))</f>
        <v>1</v>
      </c>
      <c r="QL143" s="97">
        <f>QI143*$X$31+QJ143*$AB$31+QK143*$AF$32</f>
        <v>-186.91</v>
      </c>
      <c r="QM143" s="186">
        <f>$V$32</f>
        <v>249</v>
      </c>
      <c r="QN143" s="186">
        <f>$AF$32</f>
        <v>-186.91</v>
      </c>
      <c r="QO143" s="188">
        <f t="shared" si="558"/>
        <v>0</v>
      </c>
      <c r="QP143" s="34"/>
      <c r="QQ143" s="184">
        <v>6</v>
      </c>
      <c r="QR143" s="185">
        <v>4</v>
      </c>
      <c r="QS143" s="308"/>
      <c r="QT143" s="186">
        <v>0</v>
      </c>
      <c r="QU143" s="187">
        <f>(($F$25-$AT$32)*($F$25-$AX$32))/(($AP$32-$AT$32)*($AP$32-$AX$32))</f>
        <v>0</v>
      </c>
      <c r="QV143" s="187">
        <f>(($F$25-$AP$32)*($F$25-$AX$32))/(($AT$32-$AP$32)*($AT$32-$AX$32))</f>
        <v>0</v>
      </c>
      <c r="QW143" s="187">
        <f>(($F$25-$AP$32)*($F$25-$AT$32))/(($AX$32-$AP$32)*($AX$32-$AT$32))</f>
        <v>1</v>
      </c>
      <c r="QX143" s="97">
        <f>QU143*$AR$31+QV143*$AV$31+QW143*$AZ$32</f>
        <v>-59.44</v>
      </c>
      <c r="QY143" s="186">
        <f>$AP$32</f>
        <v>18.22</v>
      </c>
      <c r="QZ143" s="186">
        <f>$AZ$32</f>
        <v>-59.44</v>
      </c>
      <c r="RA143" s="188">
        <f t="shared" si="559"/>
        <v>0</v>
      </c>
    </row>
    <row r="144" spans="15:469" ht="15" customHeight="1"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G144" s="183"/>
      <c r="AH144" s="183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BA144" s="183"/>
      <c r="BB144" s="183"/>
      <c r="QE144" s="191">
        <v>7</v>
      </c>
      <c r="QF144" s="192">
        <v>1</v>
      </c>
      <c r="QG144" s="295" t="s">
        <v>13</v>
      </c>
      <c r="QH144" s="15">
        <v>60</v>
      </c>
      <c r="QI144" s="193">
        <f>(($F$28-$Z$5)*($F$28-$AD$5))/(($V$5-$Z$5)*($V$5-$AD$5))</f>
        <v>0</v>
      </c>
      <c r="QJ144" s="193">
        <f>(($F$28-$V$5)*($F$28-$AD$5))/(($Z$5-$V$5)*($Z$5-$AD$5))</f>
        <v>0</v>
      </c>
      <c r="QK144" s="193">
        <f>(($F$28-$V$5)*($F$28-$Z$5))/(($AD$5-$V$5)*($AD$5-$Z$5))</f>
        <v>1</v>
      </c>
      <c r="QL144" s="98">
        <f>QI144*$X$5+QJ144*$AB$5+QK144*$AF$5</f>
        <v>326</v>
      </c>
      <c r="QM144" s="194">
        <f>$V$5</f>
        <v>458.5</v>
      </c>
      <c r="QN144" s="194">
        <f>$AF$5</f>
        <v>326</v>
      </c>
      <c r="QO144" s="195">
        <f t="shared" ref="QO144:QO171" si="560">ABS($F$29/QL144)</f>
        <v>0</v>
      </c>
      <c r="QP144" s="34"/>
      <c r="QQ144" s="191">
        <v>7</v>
      </c>
      <c r="QR144" s="192">
        <v>1</v>
      </c>
      <c r="QS144" s="295" t="s">
        <v>13</v>
      </c>
      <c r="QT144" s="15">
        <v>60</v>
      </c>
      <c r="QU144" s="193">
        <f>(($F$28-$AT$5)*($F$28-$AX$5))/(($AP$5-$AT$5)*($AP$5-$AX$5))</f>
        <v>0</v>
      </c>
      <c r="QV144" s="193">
        <f>(($F$28-$AP$5)*($F$28-$AX$5))/(($AT$5-$AP$5)*($AT$5-$AX$5))</f>
        <v>0</v>
      </c>
      <c r="QW144" s="193">
        <f>(($F$28-$AP$5)*($F$28-$AT$5))/(($AX$5-$AP$5)*($AX$5-$AT$5))</f>
        <v>1</v>
      </c>
      <c r="QX144" s="98">
        <f>QU144*$AR$5+QV144*$AV$5+QW144*$AZ$5</f>
        <v>297.12</v>
      </c>
      <c r="QY144" s="194">
        <f>$AP$5</f>
        <v>163.95</v>
      </c>
      <c r="QZ144" s="194">
        <f>$AZ$5</f>
        <v>297.12</v>
      </c>
      <c r="RA144" s="195">
        <f t="shared" ref="RA144:RA171" si="561">ABS($F$29/QX144)</f>
        <v>0</v>
      </c>
    </row>
    <row r="145" spans="15:469"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G145" s="183"/>
      <c r="AH145" s="183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BA145" s="183"/>
      <c r="BB145" s="183"/>
      <c r="QE145" s="159">
        <v>7</v>
      </c>
      <c r="QF145" s="162">
        <v>2</v>
      </c>
      <c r="QG145" s="296"/>
      <c r="QH145" s="12">
        <v>60</v>
      </c>
      <c r="QI145" s="161">
        <f>(($F$28-$Z$12)*($F$28-$AD$12))/(($V$12-$Z$12)*($V$12-$AD$12))</f>
        <v>0</v>
      </c>
      <c r="QJ145" s="161">
        <f>(($F$28-$V$12)*($F$28-$AD$12))/(($Z$12-$V$12)*($Z$12-$AD$12))</f>
        <v>0</v>
      </c>
      <c r="QK145" s="161">
        <f>(($F$28-$V$12)*($F$28-$Z$12))/(($AD$12-$V$12)*($AD$12-$Z$12))</f>
        <v>1</v>
      </c>
      <c r="QL145" s="92">
        <f>QI145*$X$12+QJ145*$AB$12+QK145*$AF$12</f>
        <v>326</v>
      </c>
      <c r="QM145" s="16">
        <f>$V$12</f>
        <v>-338.33</v>
      </c>
      <c r="QN145" s="16">
        <f>$AF$12</f>
        <v>326</v>
      </c>
      <c r="QO145" s="167">
        <f t="shared" si="560"/>
        <v>0</v>
      </c>
      <c r="QP145" s="34"/>
      <c r="QQ145" s="159">
        <v>7</v>
      </c>
      <c r="QR145" s="162">
        <v>2</v>
      </c>
      <c r="QS145" s="296"/>
      <c r="QT145" s="12">
        <v>60</v>
      </c>
      <c r="QU145" s="161">
        <f>(($F$28-$AT$12)*($F$28-$AX$12))/(($AP$12-$AT$12)*($AP$12-$AX$12))</f>
        <v>0</v>
      </c>
      <c r="QV145" s="161">
        <f>(($F$28-$AP$12)*($F$28-$AX$12))/(($AT$12-$AP$12)*($AT$12-$AX$12))</f>
        <v>0</v>
      </c>
      <c r="QW145" s="161">
        <f>(($F$28-$AP$12)*($F$28-$AT$12))/(($AX$12-$AP$12)*($AX$12-$AT$12))</f>
        <v>1</v>
      </c>
      <c r="QX145" s="92">
        <f>QU145*$AR$12+QV145*$AV$12+QW145*$AZ$12</f>
        <v>297.12</v>
      </c>
      <c r="QY145" s="16">
        <f>$AP$12</f>
        <v>-91.09</v>
      </c>
      <c r="QZ145" s="16">
        <f>$AZ$12</f>
        <v>297.12</v>
      </c>
      <c r="RA145" s="167">
        <f t="shared" si="561"/>
        <v>0</v>
      </c>
    </row>
    <row r="146" spans="15:469"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G146" s="183"/>
      <c r="AH146" s="183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BA146" s="183"/>
      <c r="BB146" s="183"/>
      <c r="QE146" s="159">
        <v>7</v>
      </c>
      <c r="QF146" s="162">
        <v>3</v>
      </c>
      <c r="QG146" s="296"/>
      <c r="QH146" s="12">
        <v>60</v>
      </c>
      <c r="QI146" s="161">
        <f>(($F$28-$Z$19)*($F$28-$AD$19))/(($V$19-$Z$19)*($V$19-$AD$19))</f>
        <v>0</v>
      </c>
      <c r="QJ146" s="161">
        <f>(($F$28-$V$19)*($F$28-$AD$19))/(($Z$19-$V$19)*($Z$19-$AD$19))</f>
        <v>0</v>
      </c>
      <c r="QK146" s="161">
        <f>(($F$28-$V$19)*($F$28-$Z$19))/(($AD$19-$V$19)*($AD$19-$Z$19))</f>
        <v>1</v>
      </c>
      <c r="QL146" s="92">
        <f>QI146*$X$19+QJ146*$AB$19+QK146*$AF$19</f>
        <v>-597.79999999999995</v>
      </c>
      <c r="QM146" s="16">
        <f>$V$19</f>
        <v>-338.33</v>
      </c>
      <c r="QN146" s="16">
        <f>$AF$19</f>
        <v>-597.79999999999995</v>
      </c>
      <c r="QO146" s="167">
        <f t="shared" si="560"/>
        <v>0</v>
      </c>
      <c r="QP146" s="34"/>
      <c r="QQ146" s="159">
        <v>7</v>
      </c>
      <c r="QR146" s="162">
        <v>3</v>
      </c>
      <c r="QS146" s="296"/>
      <c r="QT146" s="12">
        <v>60</v>
      </c>
      <c r="QU146" s="161">
        <f>(($F$28-$AT$19)*($F$28-$AX$19))/(($AP$19-$AT$19)*($AP$19-$AX$19))</f>
        <v>0</v>
      </c>
      <c r="QV146" s="161">
        <f>(($F$28-$AP$19)*($F$28-$AX$19))/(($AT$19-$AP$19)*($AT$19-$AX$19))</f>
        <v>0</v>
      </c>
      <c r="QW146" s="161">
        <f>(($F$28-$AP$19)*($F$28-$AT$19))/(($AX$19-$AP$19)*($AX$19-$AT$19))</f>
        <v>1</v>
      </c>
      <c r="QX146" s="92">
        <f>QU146*$AR$19+QV146*$AV$19+QW146*$AZ$19</f>
        <v>-534.79999999999995</v>
      </c>
      <c r="QY146" s="16">
        <f>$AP$19</f>
        <v>-91.09</v>
      </c>
      <c r="QZ146" s="16">
        <f>$AZ$19</f>
        <v>-534.79999999999995</v>
      </c>
      <c r="RA146" s="167">
        <f t="shared" si="561"/>
        <v>0</v>
      </c>
    </row>
    <row r="147" spans="15:469" ht="15" customHeight="1"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G147" s="183"/>
      <c r="AH147" s="183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BA147" s="183"/>
      <c r="BB147" s="183"/>
      <c r="QE147" s="159">
        <v>7</v>
      </c>
      <c r="QF147" s="162">
        <v>4</v>
      </c>
      <c r="QG147" s="296"/>
      <c r="QH147" s="12">
        <v>60</v>
      </c>
      <c r="QI147" s="161">
        <f>(($F$28-$Z$26)*($F$28-$AD$26))/(($V$26-$Z$26)*($V$26-$AD$26))</f>
        <v>0</v>
      </c>
      <c r="QJ147" s="161">
        <f>(($F$28-$V$26)*($F$28-$AD$26))/(($Z$26-$V$26)*($Z$26-$AD$26))</f>
        <v>0</v>
      </c>
      <c r="QK147" s="161">
        <f>(($F$28-$V$26)*($F$28-$Z$26))/(($AD$26-$V$26)*($AD$26-$Z$26))</f>
        <v>1</v>
      </c>
      <c r="QL147" s="92">
        <f>QI147*$X$26+QJ147*$AB$26+QK147*$AF$26</f>
        <v>-597.79999999999995</v>
      </c>
      <c r="QM147" s="16">
        <f>$V$26</f>
        <v>458.5</v>
      </c>
      <c r="QN147" s="16">
        <f>$AF$26</f>
        <v>-597.79999999999995</v>
      </c>
      <c r="QO147" s="167">
        <f t="shared" si="560"/>
        <v>0</v>
      </c>
      <c r="QP147" s="34"/>
      <c r="QQ147" s="159">
        <v>7</v>
      </c>
      <c r="QR147" s="162">
        <v>4</v>
      </c>
      <c r="QS147" s="296"/>
      <c r="QT147" s="12">
        <v>60</v>
      </c>
      <c r="QU147" s="161">
        <f>(($F$28-$AT$26)*($F$28-$AX$26))/(($AP$26-$AT$26)*($AP$26-$AX$26))</f>
        <v>0</v>
      </c>
      <c r="QV147" s="161">
        <f>(($F$28-$AP$26)*($F$28-$AX$26))/(($AT$26-$AP$26)*($AT$26-$AX$26))</f>
        <v>0</v>
      </c>
      <c r="QW147" s="161">
        <f>(($F$28-$AP$26)*($F$28-$AT$26))/(($AX$26-$AP$26)*($AX$26-$AT$26))</f>
        <v>1</v>
      </c>
      <c r="QX147" s="92">
        <f>QU147*$AR$26+QV147*$AV$26+QW147*$AZ$26</f>
        <v>-534.79999999999995</v>
      </c>
      <c r="QY147" s="16">
        <f>$AP$26</f>
        <v>163.95</v>
      </c>
      <c r="QZ147" s="16">
        <f>$AZ$26</f>
        <v>-534.79999999999995</v>
      </c>
      <c r="RA147" s="167">
        <f t="shared" si="561"/>
        <v>0</v>
      </c>
    </row>
    <row r="148" spans="15:469" ht="15" customHeight="1"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G148" s="183"/>
      <c r="AH148" s="183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BA148" s="183"/>
      <c r="BB148" s="183"/>
      <c r="QE148" s="159">
        <v>7</v>
      </c>
      <c r="QF148" s="162">
        <v>1</v>
      </c>
      <c r="QG148" s="297" t="s">
        <v>15</v>
      </c>
      <c r="QH148" s="12">
        <v>120</v>
      </c>
      <c r="QI148" s="161">
        <f>(($F$28-$Z$6)*($F$28-$AD$6))/(($V$6-$Z$6)*($V$6-$AD$6))</f>
        <v>0</v>
      </c>
      <c r="QJ148" s="161">
        <f>(($F$28-$V$6)*($F$28-$AD$6))/(($Z$6-$V$6)*($Z$6-$AD$6))</f>
        <v>0</v>
      </c>
      <c r="QK148" s="161">
        <f>(($F$28-$V$6)*($F$28-$Z$6))/(($AD$6-$V$6)*($AD$6-$Z$6))</f>
        <v>1</v>
      </c>
      <c r="QL148" s="92">
        <f>QI148*$X$6+QJ148*$AB$6+QK148*$AF$6</f>
        <v>247.2</v>
      </c>
      <c r="QM148" s="16">
        <f>$V$6</f>
        <v>510.42</v>
      </c>
      <c r="QN148" s="16">
        <f>$AF$6</f>
        <v>247.2</v>
      </c>
      <c r="QO148" s="167">
        <f t="shared" si="560"/>
        <v>0</v>
      </c>
      <c r="QP148" s="34"/>
      <c r="QQ148" s="159">
        <v>7</v>
      </c>
      <c r="QR148" s="162">
        <v>1</v>
      </c>
      <c r="QS148" s="297" t="s">
        <v>15</v>
      </c>
      <c r="QT148" s="12">
        <v>120</v>
      </c>
      <c r="QU148" s="161">
        <f>(($F$28-$AT$6)*($F$28-$AX$6))/(($AP$6-$AT$6)*($AP$6-$AX$6))</f>
        <v>0</v>
      </c>
      <c r="QV148" s="161">
        <f>(($F$28-$AP$6)*($F$28-$AX$6))/(($AT$6-$AP$6)*($AT$6-$AX$6))</f>
        <v>0</v>
      </c>
      <c r="QW148" s="161">
        <f>(($F$28-$AP$6)*($F$28-$AT$6))/(($AX$6-$AP$6)*($AX$6-$AT$6))</f>
        <v>1</v>
      </c>
      <c r="QX148" s="92">
        <f>QU148*$AR$6+QV148*$AV$6+QW148*$AZ$6</f>
        <v>178.26</v>
      </c>
      <c r="QY148" s="16">
        <f>$AP$6</f>
        <v>200.39</v>
      </c>
      <c r="QZ148" s="16">
        <f>$AZ$6</f>
        <v>178.26</v>
      </c>
      <c r="RA148" s="167">
        <f t="shared" si="561"/>
        <v>0</v>
      </c>
    </row>
    <row r="149" spans="15:469"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G149" s="183"/>
      <c r="AH149" s="183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BA149" s="183"/>
      <c r="BB149" s="183"/>
      <c r="QE149" s="159">
        <v>7</v>
      </c>
      <c r="QF149" s="162">
        <v>2</v>
      </c>
      <c r="QG149" s="297"/>
      <c r="QH149" s="12">
        <v>120</v>
      </c>
      <c r="QI149" s="161">
        <f>(($F$28-$Z$13)*($F$28-$AD$13))/(($V$13-$Z$13)*($V$13-$AD$13))</f>
        <v>0</v>
      </c>
      <c r="QJ149" s="161">
        <f>(($F$28-$V$13)*($F$28-$AD$13))/(($Z$13-$V$13)*($Z$13-$AD$13))</f>
        <v>0</v>
      </c>
      <c r="QK149" s="161">
        <f>(($F$28-$V$13)*($F$28-$Z$13))/(($AD$13-$V$13)*($AD$13-$Z$13))</f>
        <v>1</v>
      </c>
      <c r="QL149" s="92">
        <f>QI149*$X$13+QJ149*$AB$13+QK149*$AF$13</f>
        <v>247.2</v>
      </c>
      <c r="QM149" s="16">
        <f>$V$13</f>
        <v>-274.87</v>
      </c>
      <c r="QN149" s="16">
        <f>$AF$13</f>
        <v>247.2</v>
      </c>
      <c r="QO149" s="167">
        <f t="shared" si="560"/>
        <v>0</v>
      </c>
      <c r="QP149" s="34"/>
      <c r="QQ149" s="159">
        <v>7</v>
      </c>
      <c r="QR149" s="162">
        <v>2</v>
      </c>
      <c r="QS149" s="297"/>
      <c r="QT149" s="12">
        <v>120</v>
      </c>
      <c r="QU149" s="161">
        <f>(($F$28-$AT$13)*($F$28-$AX$13))/(($AP$13-$AT$13)*($AP$13-$AX$13))</f>
        <v>0</v>
      </c>
      <c r="QV149" s="161">
        <f>(($F$28-$AP$13)*($F$28-$AX$13))/(($AT$13-$AP$13)*($AT$13-$AX$13))</f>
        <v>0</v>
      </c>
      <c r="QW149" s="161">
        <f>(($F$28-$AP$13)*($F$28-$AT$13))/(($AX$13-$AP$13)*($AX$13-$AT$13))</f>
        <v>1</v>
      </c>
      <c r="QX149" s="92">
        <f>QU149*$AR$13+QV149*$AV$13+QW149*$AZ$13</f>
        <v>178.26</v>
      </c>
      <c r="QY149" s="16">
        <f>$AP$13</f>
        <v>-54.65</v>
      </c>
      <c r="QZ149" s="16">
        <f>$AZ$13</f>
        <v>178.26</v>
      </c>
      <c r="RA149" s="167">
        <f t="shared" si="561"/>
        <v>0</v>
      </c>
    </row>
    <row r="150" spans="15:469"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G150" s="183"/>
      <c r="AH150" s="183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BA150" s="183"/>
      <c r="BB150" s="183"/>
      <c r="QE150" s="159">
        <v>7</v>
      </c>
      <c r="QF150" s="162">
        <v>3</v>
      </c>
      <c r="QG150" s="297"/>
      <c r="QH150" s="12">
        <v>120</v>
      </c>
      <c r="QI150" s="161">
        <f>(($F$28-$Z$20)*($F$28-$AD$20))/(($V$20-$Z$20)*($V$20-$AD$20))</f>
        <v>0</v>
      </c>
      <c r="QJ150" s="161">
        <f>(($F$28-$V$20)*($F$28-$AD$20))/(($Z$20-$V$20)*($Z$20-$AD$20))</f>
        <v>0</v>
      </c>
      <c r="QK150" s="161">
        <f>(($F$28-$V$20)*($F$28-$Z$20))/(($AD$20-$V$20)*($AD$20-$Z$20))</f>
        <v>1</v>
      </c>
      <c r="QL150" s="92">
        <f>QI150*$X$20+QJ150*$AB$20+QK150*$AF$20</f>
        <v>-651.20000000000005</v>
      </c>
      <c r="QM150" s="16">
        <f>$V$20</f>
        <v>-274.87</v>
      </c>
      <c r="QN150" s="16">
        <f>$AF$20</f>
        <v>-651.20000000000005</v>
      </c>
      <c r="QO150" s="167">
        <f t="shared" si="560"/>
        <v>0</v>
      </c>
      <c r="QP150" s="34"/>
      <c r="QQ150" s="159">
        <v>7</v>
      </c>
      <c r="QR150" s="162">
        <v>3</v>
      </c>
      <c r="QS150" s="297"/>
      <c r="QT150" s="12">
        <v>120</v>
      </c>
      <c r="QU150" s="161">
        <f>(($F$28-$AT$20)*($F$28-$AX$20))/(($AP$20-$AT$20)*($AP$20-$AX$20))</f>
        <v>0</v>
      </c>
      <c r="QV150" s="161">
        <f>(($F$28-$AP$20)*($F$28-$AX$20))/(($AT$20-$AP$20)*($AT$20-$AX$20))</f>
        <v>0</v>
      </c>
      <c r="QW150" s="161">
        <f>(($F$28-$AP$20)*($F$28-$AT$20))/(($AX$20-$AP$20)*($AX$20-$AT$20))</f>
        <v>1</v>
      </c>
      <c r="QX150" s="92">
        <f>QU150*$AR$20+QV150*$AV$20+QW150*$AZ$20</f>
        <v>-653.65</v>
      </c>
      <c r="QY150" s="16">
        <f>$AP$20</f>
        <v>-54.65</v>
      </c>
      <c r="QZ150" s="16">
        <f>$AZ$20</f>
        <v>-653.65</v>
      </c>
      <c r="RA150" s="167">
        <f t="shared" si="561"/>
        <v>0</v>
      </c>
    </row>
    <row r="151" spans="15:469" ht="15" customHeight="1"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BB151" s="183"/>
      <c r="QE151" s="159">
        <v>7</v>
      </c>
      <c r="QF151" s="162">
        <v>4</v>
      </c>
      <c r="QG151" s="297"/>
      <c r="QH151" s="12">
        <v>120</v>
      </c>
      <c r="QI151" s="161">
        <f>(($F$28-$Z$27)*($F$28-$AD$27))/(($V$27-$Z$27)*($V$27-$AD$27))</f>
        <v>0</v>
      </c>
      <c r="QJ151" s="161">
        <f>(($F$28-$V$27)*($F$28-$AD$27))/(($Z$27-$V$27)*($Z$27-$AD$27))</f>
        <v>0</v>
      </c>
      <c r="QK151" s="161">
        <f>(($F$28-$V$27)*($F$28-$Z$27))/(($AD$27-$V$27)*($AD$27-$Z$27))</f>
        <v>1</v>
      </c>
      <c r="QL151" s="92">
        <f>QI151*$X$27+QJ151*$AB$27+QK151*$AF$27</f>
        <v>-651.20000000000005</v>
      </c>
      <c r="QM151" s="16">
        <f>$V$27</f>
        <v>510.42</v>
      </c>
      <c r="QN151" s="16">
        <f>$AF$27</f>
        <v>-651.20000000000005</v>
      </c>
      <c r="QO151" s="167">
        <f t="shared" si="560"/>
        <v>0</v>
      </c>
      <c r="QP151" s="34"/>
      <c r="QQ151" s="159">
        <v>7</v>
      </c>
      <c r="QR151" s="162">
        <v>4</v>
      </c>
      <c r="QS151" s="297"/>
      <c r="QT151" s="12">
        <v>120</v>
      </c>
      <c r="QU151" s="161">
        <f>(($F$28-$AT$27)*($F$28-$AX$27))/(($AP$27-$AT$27)*($AP$27-$AX$27))</f>
        <v>0</v>
      </c>
      <c r="QV151" s="161">
        <f>(($F$28-$AP$27)*($F$28-$AX$27))/(($AT$27-$AP$27)*($AT$27-$AX$27))</f>
        <v>0</v>
      </c>
      <c r="QW151" s="161">
        <f>(($F$28-$AP$27)*($F$28-$AT$27))/(($AX$27-$AP$27)*($AX$27-$AT$27))</f>
        <v>1</v>
      </c>
      <c r="QX151" s="92">
        <f>QU151*$AR$27+QV151*$AV$27+QW151*$AZ$27</f>
        <v>-653.65</v>
      </c>
      <c r="QY151" s="16">
        <f>$AP$27</f>
        <v>200.39</v>
      </c>
      <c r="QZ151" s="16">
        <f>$AZ$27</f>
        <v>-653.65</v>
      </c>
      <c r="RA151" s="167">
        <f t="shared" si="561"/>
        <v>0</v>
      </c>
    </row>
    <row r="152" spans="15:469" ht="15" customHeight="1"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BB152" s="183"/>
      <c r="QE152" s="159">
        <v>7</v>
      </c>
      <c r="QF152" s="162">
        <v>1</v>
      </c>
      <c r="QG152" s="309" t="s">
        <v>17</v>
      </c>
      <c r="QH152" s="12">
        <v>180</v>
      </c>
      <c r="QI152" s="161">
        <f>(($F$28-$Z$7)*($F$28-$AD$7))/(($V$7-$Z$7)*($V$7-$AD$7))</f>
        <v>0</v>
      </c>
      <c r="QJ152" s="161">
        <f>(($F$28-$V$7)*($F$28-$AD$7))/(($Z$7-$V$7)*($Z$7-$AD$7))</f>
        <v>0</v>
      </c>
      <c r="QK152" s="161">
        <f>(($F$28-$V$7)*($F$28-$Z$7))/(($AD$7-$V$7)*($AD$7-$Z$7))</f>
        <v>1</v>
      </c>
      <c r="QL152" s="92">
        <f>QI152*$X$7+QJ152*$AB$7+QK152*$AF$7</f>
        <v>162.80000000000001</v>
      </c>
      <c r="QM152" s="16">
        <f>$V$7</f>
        <v>562.66999999999996</v>
      </c>
      <c r="QN152" s="16">
        <f>$AF$7</f>
        <v>162.80000000000001</v>
      </c>
      <c r="QO152" s="167">
        <f t="shared" si="560"/>
        <v>0</v>
      </c>
      <c r="QP152" s="34"/>
      <c r="QQ152" s="159">
        <v>7</v>
      </c>
      <c r="QR152" s="162">
        <v>1</v>
      </c>
      <c r="QS152" s="309" t="s">
        <v>17</v>
      </c>
      <c r="QT152" s="12">
        <v>180</v>
      </c>
      <c r="QU152" s="161">
        <f>(($F$28-$AT$7)*($F$28-$AX$7))/(($AP$7-$AT$7)*($AP$7-$AX$7))</f>
        <v>0</v>
      </c>
      <c r="QV152" s="161">
        <f>(($F$28-$AP$7)*($F$28-$AX$7))/(($AT$7-$AP$7)*($AT$7-$AX$7))</f>
        <v>0</v>
      </c>
      <c r="QW152" s="161">
        <f>(($F$28-$AP$7)*($F$28-$AT$7))/(($AX$7-$AP$7)*($AX$7-$AT$7))</f>
        <v>1</v>
      </c>
      <c r="QX152" s="92">
        <f>QU152*$AR$7+QV152*$AV$7+QW152*$AZ$7</f>
        <v>59.41</v>
      </c>
      <c r="QY152" s="16">
        <f>$AP$7</f>
        <v>236.82</v>
      </c>
      <c r="QZ152" s="16">
        <f>$AZ$7</f>
        <v>59.41</v>
      </c>
      <c r="RA152" s="167">
        <f t="shared" si="561"/>
        <v>0</v>
      </c>
    </row>
    <row r="153" spans="15:469"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BB153" s="183"/>
      <c r="QE153" s="159">
        <v>7</v>
      </c>
      <c r="QF153" s="162">
        <v>2</v>
      </c>
      <c r="QG153" s="309"/>
      <c r="QH153" s="12">
        <v>180</v>
      </c>
      <c r="QI153" s="161">
        <f>(($F$28-$Z$14)*($F$28-$AD$14))/(($V$14-$Z$14)*($V$14-$AD$14))</f>
        <v>0</v>
      </c>
      <c r="QJ153" s="161">
        <f>(($F$28-$V$14)*($F$28-$AD$14))/(($Z$14-$V$14)*($Z$14-$AD$14))</f>
        <v>0</v>
      </c>
      <c r="QK153" s="161">
        <f>(($F$28-$V$14)*($F$28-$Z$14))/(($AD$14-$V$14)*($AD$14-$Z$14))</f>
        <v>1</v>
      </c>
      <c r="QL153" s="92">
        <f>QI153*$X$14+QJ153*$AB$14+QK153*$AF$14</f>
        <v>162.80000000000001</v>
      </c>
      <c r="QM153" s="16">
        <f>$V$14</f>
        <v>-210.54</v>
      </c>
      <c r="QN153" s="16">
        <f>$AF$14</f>
        <v>162.80000000000001</v>
      </c>
      <c r="QO153" s="167">
        <f t="shared" si="560"/>
        <v>0</v>
      </c>
      <c r="QP153" s="34"/>
      <c r="QQ153" s="159">
        <v>7</v>
      </c>
      <c r="QR153" s="162">
        <v>2</v>
      </c>
      <c r="QS153" s="309"/>
      <c r="QT153" s="12">
        <v>180</v>
      </c>
      <c r="QU153" s="161">
        <f>(($F$28-$AT$14)*($F$28-$AX$14))/(($AP$14-$AT$14)*($AP$14-$AX$14))</f>
        <v>0</v>
      </c>
      <c r="QV153" s="161">
        <f>(($F$28-$AP$14)*($F$28-$AX$14))/(($AT$14-$AP$14)*($AT$14-$AX$14))</f>
        <v>0</v>
      </c>
      <c r="QW153" s="161">
        <f>(($F$28-$AP$14)*($F$28-$AT$14))/(($AX$14-$AP$14)*($AX$14-$AT$14))</f>
        <v>1</v>
      </c>
      <c r="QX153" s="92">
        <f>QU153*$AR$14+QV153*$AV$14+QW153*$AZ$14</f>
        <v>59.41</v>
      </c>
      <c r="QY153" s="16">
        <f>$AP$14</f>
        <v>-18.22</v>
      </c>
      <c r="QZ153" s="16">
        <f>$AZ$14</f>
        <v>59.41</v>
      </c>
      <c r="RA153" s="167">
        <f t="shared" si="561"/>
        <v>0</v>
      </c>
    </row>
    <row r="154" spans="15:469"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BB154" s="183"/>
      <c r="QE154" s="159">
        <v>7</v>
      </c>
      <c r="QF154" s="162">
        <v>3</v>
      </c>
      <c r="QG154" s="309"/>
      <c r="QH154" s="12">
        <v>180</v>
      </c>
      <c r="QI154" s="161">
        <f>(($F$28-$Z$21)*($F$28-$AD$21))/(($V$21-$Z$21)*($V$21-$AD$21))</f>
        <v>0</v>
      </c>
      <c r="QJ154" s="161">
        <f>(($F$28-$V$21)*($F$28-$AD$21))/(($Z$21-$V$21)*($Z$21-$AD$21))</f>
        <v>0</v>
      </c>
      <c r="QK154" s="161">
        <f>(($F$28-$V$21)*($F$28-$Z$21))/(($AD$21-$V$21)*($AD$21-$Z$21))</f>
        <v>1</v>
      </c>
      <c r="QL154" s="92">
        <f>QI154*$X$21+QJ154*$AB$21+QK154*$AF$21</f>
        <v>-704.4</v>
      </c>
      <c r="QM154" s="16">
        <f>$V$21</f>
        <v>-210.54</v>
      </c>
      <c r="QN154" s="16">
        <f>$AF$21</f>
        <v>-704.4</v>
      </c>
      <c r="QO154" s="167">
        <f t="shared" si="560"/>
        <v>0</v>
      </c>
      <c r="QP154" s="34"/>
      <c r="QQ154" s="159">
        <v>7</v>
      </c>
      <c r="QR154" s="162">
        <v>3</v>
      </c>
      <c r="QS154" s="309"/>
      <c r="QT154" s="12">
        <v>180</v>
      </c>
      <c r="QU154" s="161">
        <f>(($F$28-$AT$21)*($F$28-$AX$21))/(($AP$21-$AT$21)*($AP$21-$AX$21))</f>
        <v>0</v>
      </c>
      <c r="QV154" s="161">
        <f>(($F$28-$AP$21)*($F$28-$AX$21))/(($AT$21-$AP$21)*($AT$21-$AX$21))</f>
        <v>0</v>
      </c>
      <c r="QW154" s="161">
        <f>(($F$28-$AP$21)*($F$28-$AT$21))/(($AX$21-$AP$21)*($AX$21-$AT$21))</f>
        <v>1</v>
      </c>
      <c r="QX154" s="92">
        <f>QU154*$AR$21+QV154*$AV$21+QW154*$AZ$21</f>
        <v>-772.52</v>
      </c>
      <c r="QY154" s="16">
        <f>$AP$21</f>
        <v>-18.22</v>
      </c>
      <c r="QZ154" s="16">
        <f>$AZ$21</f>
        <v>-772.52</v>
      </c>
      <c r="RA154" s="167">
        <f t="shared" si="561"/>
        <v>0</v>
      </c>
    </row>
    <row r="155" spans="15:469" ht="15" customHeight="1"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BB155" s="183"/>
      <c r="QE155" s="159">
        <v>7</v>
      </c>
      <c r="QF155" s="162">
        <v>4</v>
      </c>
      <c r="QG155" s="309"/>
      <c r="QH155" s="12">
        <v>180</v>
      </c>
      <c r="QI155" s="161">
        <f>(($F$28-$Z$28)*($F$28-$AD$28))/(($V$28-$Z$28)*($V$28-$AD$28))</f>
        <v>0</v>
      </c>
      <c r="QJ155" s="161">
        <f>(($F$28-$V$28)*($F$28-$AD$28))/(($Z$28-$V$28)*($Z$28-$AD$28))</f>
        <v>0</v>
      </c>
      <c r="QK155" s="161">
        <f>(($F$28-$V$28)*($F$28-$Z$28))/(($AD$28-$V$28)*($AD$28-$Z$28))</f>
        <v>1</v>
      </c>
      <c r="QL155" s="92">
        <f>QI155*$X$28+QJ155*$AB$28+QK155*$AF$28</f>
        <v>-704.4</v>
      </c>
      <c r="QM155" s="16">
        <f>$V$28</f>
        <v>562.66999999999996</v>
      </c>
      <c r="QN155" s="16">
        <f>$AF$28</f>
        <v>-704.4</v>
      </c>
      <c r="QO155" s="167">
        <f t="shared" si="560"/>
        <v>0</v>
      </c>
      <c r="QP155" s="34"/>
      <c r="QQ155" s="159">
        <v>7</v>
      </c>
      <c r="QR155" s="162">
        <v>4</v>
      </c>
      <c r="QS155" s="309"/>
      <c r="QT155" s="12">
        <v>180</v>
      </c>
      <c r="QU155" s="161">
        <f>(($F$28-$AT$28)*($F$28-$AX$28))/(($AP$28-$AT$28)*($AP$28-$AX$28))</f>
        <v>0</v>
      </c>
      <c r="QV155" s="161">
        <f>(($F$28-$AP$28)*($F$28-$AX$28))/(($AT$28-$AP$28)*($AT$28-$AX$28))</f>
        <v>0</v>
      </c>
      <c r="QW155" s="161">
        <f>(($F$28-$AP$28)*($F$28-$AT$28))/(($AX$28-$AP$28)*($AX$28-$AT$28))</f>
        <v>1</v>
      </c>
      <c r="QX155" s="92">
        <f>QU155*$AR$28+QV155*$AV$28+QW155*$AZ$28</f>
        <v>-772.52</v>
      </c>
      <c r="QY155" s="16">
        <f>$AP$28</f>
        <v>236.82</v>
      </c>
      <c r="QZ155" s="16">
        <f>$AZ$28</f>
        <v>-772.52</v>
      </c>
      <c r="RA155" s="167">
        <f t="shared" si="561"/>
        <v>0</v>
      </c>
    </row>
    <row r="156" spans="15:469" ht="15" customHeight="1"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BB156" s="183"/>
      <c r="QE156" s="159">
        <v>7</v>
      </c>
      <c r="QF156" s="162">
        <v>1</v>
      </c>
      <c r="QG156" s="304" t="s">
        <v>18</v>
      </c>
      <c r="QH156" s="12">
        <v>-60</v>
      </c>
      <c r="QI156" s="161">
        <f>(($F$28-$Z$8)*($F$28-$AD$8))/(($V$8-$Z$8)*($V$8-$AD$8))</f>
        <v>0</v>
      </c>
      <c r="QJ156" s="161">
        <f>(($F$28-$V$8)*($F$28-$AD$8))/(($Z$8-$V$8)*($Z$8-$AD$8))</f>
        <v>0</v>
      </c>
      <c r="QK156" s="161">
        <f>(($F$28-$V$8)*($F$28-$Z$8))/(($AD$8-$V$8)*($AD$8-$Z$8))</f>
        <v>1</v>
      </c>
      <c r="QL156" s="92">
        <f>QI156*$X$8+QJ156*$AB$8+QK156*$AF$8</f>
        <v>402.13</v>
      </c>
      <c r="QM156" s="16">
        <f>$V$8</f>
        <v>406.67</v>
      </c>
      <c r="QN156" s="16">
        <f>$AF$8</f>
        <v>402.13</v>
      </c>
      <c r="QO156" s="167">
        <f t="shared" si="560"/>
        <v>0</v>
      </c>
      <c r="QP156" s="34"/>
      <c r="QQ156" s="159">
        <v>7</v>
      </c>
      <c r="QR156" s="162">
        <v>1</v>
      </c>
      <c r="QS156" s="304" t="s">
        <v>18</v>
      </c>
      <c r="QT156" s="12">
        <v>-60</v>
      </c>
      <c r="QU156" s="161">
        <f>(($F$28-$AT$8)*($F$28-$AX$8))/(($AP$8-$AT$8)*($AP$8-$AX$8))</f>
        <v>0</v>
      </c>
      <c r="QV156" s="161">
        <f>(($F$28-$AP$8)*($F$28-$AX$8))/(($AT$8-$AP$8)*($AT$8-$AX$8))</f>
        <v>0</v>
      </c>
      <c r="QW156" s="161">
        <f>(($F$28-$AP$8)*($F$28-$AT$8))/(($AX$8-$AP$8)*($AX$8-$AT$8))</f>
        <v>1</v>
      </c>
      <c r="QX156" s="92">
        <f>QU156*$AR$8+QV156*$AV$8+QW156*$AZ$8</f>
        <v>415.98</v>
      </c>
      <c r="QY156" s="16">
        <f>$AP$8</f>
        <v>127.52</v>
      </c>
      <c r="QZ156" s="16">
        <f>$AZ$8</f>
        <v>415.98</v>
      </c>
      <c r="RA156" s="167">
        <f t="shared" si="561"/>
        <v>0</v>
      </c>
    </row>
    <row r="157" spans="15:469"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BB157" s="183"/>
      <c r="QE157" s="159">
        <v>7</v>
      </c>
      <c r="QF157" s="162">
        <v>2</v>
      </c>
      <c r="QG157" s="304"/>
      <c r="QH157" s="12">
        <v>-60</v>
      </c>
      <c r="QI157" s="161">
        <f>(($F$28-$Z$15)*($F$28-$AD$15))/(($V$15-$Z$15)*($V$15-$AD$15))</f>
        <v>0</v>
      </c>
      <c r="QJ157" s="161">
        <f>(($F$28-$V$15)*($F$28-$AD$15))/(($Z$15-$V$15)*($Z$15-$AD$15))</f>
        <v>0</v>
      </c>
      <c r="QK157" s="161">
        <f>(($F$28-$V$15)*($F$28-$Z$15))/(($AD$15-$V$15)*($AD$15-$Z$15))</f>
        <v>1</v>
      </c>
      <c r="QL157" s="92">
        <f>QI157*$X$15+QJ157*$AB$15+QK157*$AF$15</f>
        <v>402.13</v>
      </c>
      <c r="QM157" s="16">
        <f>$V$15</f>
        <v>-391.07</v>
      </c>
      <c r="QN157" s="16">
        <f>$AF$15</f>
        <v>402.13</v>
      </c>
      <c r="QO157" s="167">
        <f t="shared" si="560"/>
        <v>0</v>
      </c>
      <c r="QP157" s="34"/>
      <c r="QQ157" s="159">
        <v>7</v>
      </c>
      <c r="QR157" s="162">
        <v>2</v>
      </c>
      <c r="QS157" s="304"/>
      <c r="QT157" s="12">
        <v>-60</v>
      </c>
      <c r="QU157" s="161">
        <f>(($F$28-$AT$15)*($F$28-$AX$15))/(($AP$15-$AT$15)*($AP$15-$AX$15))</f>
        <v>0</v>
      </c>
      <c r="QV157" s="161">
        <f>(($F$28-$AP$15)*($F$28-$AX$15))/(($AT$15-$AP$15)*($AT$15-$AX$15))</f>
        <v>0</v>
      </c>
      <c r="QW157" s="161">
        <f>(($F$28-$AP$15)*($F$28-$AT$15))/(($AX$15-$AP$15)*($AX$15-$AT$15))</f>
        <v>1</v>
      </c>
      <c r="QX157" s="92">
        <f>QU157*$AR$15+QV157*$AV$15+QW157*$AZ$15</f>
        <v>415.98</v>
      </c>
      <c r="QY157" s="16">
        <f>$AP$15</f>
        <v>-127.52</v>
      </c>
      <c r="QZ157" s="16">
        <f>$AZ$15</f>
        <v>415.98</v>
      </c>
      <c r="RA157" s="167">
        <f t="shared" si="561"/>
        <v>0</v>
      </c>
    </row>
    <row r="158" spans="15:469"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BB158" s="183"/>
      <c r="QE158" s="159">
        <v>7</v>
      </c>
      <c r="QF158" s="162">
        <v>3</v>
      </c>
      <c r="QG158" s="304"/>
      <c r="QH158" s="12">
        <v>-60</v>
      </c>
      <c r="QI158" s="161">
        <f>(($F$28-$Z$22)*($F$28-$AD$22))/(($V$22-$Z$22)*($V$22-$AD$22))</f>
        <v>0</v>
      </c>
      <c r="QJ158" s="161">
        <f>(($F$28-$V$22)*($F$28-$AD$22))/(($Z$22-$V$22)*($Z$22-$AD$22))</f>
        <v>0</v>
      </c>
      <c r="QK158" s="161">
        <f>(($F$28-$V$22)*($F$28-$Z$22))/(($AD$22-$V$22)*($AD$22-$Z$22))</f>
        <v>1</v>
      </c>
      <c r="QL158" s="92">
        <f>QI158*$X$22+QJ158*$AB$22+QK158*$AF$22</f>
        <v>-495</v>
      </c>
      <c r="QM158" s="16">
        <f>$V$22</f>
        <v>-391.07</v>
      </c>
      <c r="QN158" s="16">
        <f>$AF$22</f>
        <v>-495</v>
      </c>
      <c r="QO158" s="167">
        <f t="shared" si="560"/>
        <v>0</v>
      </c>
      <c r="QP158" s="34"/>
      <c r="QQ158" s="159">
        <v>7</v>
      </c>
      <c r="QR158" s="162">
        <v>3</v>
      </c>
      <c r="QS158" s="304"/>
      <c r="QT158" s="12">
        <v>-60</v>
      </c>
      <c r="QU158" s="161">
        <f>(($F$28-$AT$22)*($F$28-$AX$22))/(($AP$22-$AT$22)*($AP$22-$AX$22))</f>
        <v>0</v>
      </c>
      <c r="QV158" s="161">
        <f>(($F$28-$AP$22)*($F$28-$AX$22))/(($AT$22-$AP$22)*($AT$22-$AX$22))</f>
        <v>0</v>
      </c>
      <c r="QW158" s="161">
        <f>(($F$28-$AP$22)*($F$28-$AT$22))/(($AX$22-$AP$22)*($AX$22-$AT$22))</f>
        <v>1</v>
      </c>
      <c r="QX158" s="92">
        <f>QU158*$AR$22+QV158*$AV$22+QW158*$AZ$22</f>
        <v>-415.95</v>
      </c>
      <c r="QY158" s="16">
        <f>$AP$22</f>
        <v>-127.52</v>
      </c>
      <c r="QZ158" s="16">
        <f>$AZ$22</f>
        <v>-415.95</v>
      </c>
      <c r="RA158" s="167">
        <f t="shared" si="561"/>
        <v>0</v>
      </c>
    </row>
    <row r="159" spans="15:469" ht="15" customHeight="1"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BB159" s="183"/>
      <c r="QE159" s="159">
        <v>7</v>
      </c>
      <c r="QF159" s="162">
        <v>4</v>
      </c>
      <c r="QG159" s="304"/>
      <c r="QH159" s="12">
        <v>-60</v>
      </c>
      <c r="QI159" s="161">
        <f>(($F$28-$Z$29)*($F$28-$AD$29))/(($V$29-$Z$29)*($V$29-$AD$29))</f>
        <v>0</v>
      </c>
      <c r="QJ159" s="161">
        <f>(($F$28-$V$29)*($F$28-$AD$29))/(($Z$29-$V$29)*($Z$29-$AD$29))</f>
        <v>0</v>
      </c>
      <c r="QK159" s="161">
        <f>(($F$28-$V$29)*($F$28-$Z$29))/(($AD$29-$V$29)*($AD$29-$Z$29))</f>
        <v>1</v>
      </c>
      <c r="QL159" s="92">
        <f>QI159*$X$29+QJ159*$AB$29+QK159*$AF$29</f>
        <v>-495</v>
      </c>
      <c r="QM159" s="16">
        <f>$V$29</f>
        <v>406.67</v>
      </c>
      <c r="QN159" s="16">
        <f>$AF$29</f>
        <v>-495</v>
      </c>
      <c r="QO159" s="167">
        <f t="shared" si="560"/>
        <v>0</v>
      </c>
      <c r="QP159" s="34"/>
      <c r="QQ159" s="159">
        <v>7</v>
      </c>
      <c r="QR159" s="162">
        <v>4</v>
      </c>
      <c r="QS159" s="304"/>
      <c r="QT159" s="12">
        <v>-60</v>
      </c>
      <c r="QU159" s="161">
        <f>(($F$28-$AT$29)*($F$28-$AX$29))/(($AP$29-$AT$29)*($AP$29-$AX$29))</f>
        <v>0</v>
      </c>
      <c r="QV159" s="161">
        <f>(($F$28-$AP$29)*($F$28-$AX$29))/(($AT$29-$AP$29)*($AT$29-$AX$29))</f>
        <v>0</v>
      </c>
      <c r="QW159" s="161">
        <f>(($F$28-$AP$29)*($F$28-$AT$29))/(($AX$29-$AP$29)*($AX$29-$AT$29))</f>
        <v>1</v>
      </c>
      <c r="QX159" s="92">
        <f>QU159*$AR$29+QV159*$AV$29+QW159*$AZ$29</f>
        <v>-415.95</v>
      </c>
      <c r="QY159" s="16">
        <f>$AP$29</f>
        <v>127.52</v>
      </c>
      <c r="QZ159" s="16">
        <f>$AZ$29</f>
        <v>-415.95</v>
      </c>
      <c r="RA159" s="167">
        <f t="shared" si="561"/>
        <v>0</v>
      </c>
    </row>
    <row r="160" spans="15:469" ht="15" customHeight="1"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BB160" s="183"/>
      <c r="QE160" s="159">
        <v>7</v>
      </c>
      <c r="QF160" s="162">
        <v>1</v>
      </c>
      <c r="QG160" s="305" t="s">
        <v>19</v>
      </c>
      <c r="QH160" s="12">
        <v>-120</v>
      </c>
      <c r="QI160" s="161">
        <f>(($F$28-$Z$9)*($F$28-$AD$9))/(($V$9-$Z$9)*($V$9-$AD$9))</f>
        <v>0</v>
      </c>
      <c r="QJ160" s="161">
        <f>(($F$28-$V$9)*($F$28-$AD$9))/(($Z$9-$V$9)*($Z$9-$AD$9))</f>
        <v>0</v>
      </c>
      <c r="QK160" s="161">
        <f>(($F$28-$V$9)*($F$28-$Z$9))/(($AD$9-$V$9)*($AD$9-$Z$9))</f>
        <v>1</v>
      </c>
      <c r="QL160" s="92">
        <f>QI160*$X$9+QJ160*$AB$9+QK160*$AF$9</f>
        <v>480</v>
      </c>
      <c r="QM160" s="16">
        <f>$V$9</f>
        <v>353.96</v>
      </c>
      <c r="QN160" s="16">
        <f>$AF$9</f>
        <v>480</v>
      </c>
      <c r="QO160" s="167">
        <f t="shared" si="560"/>
        <v>0</v>
      </c>
      <c r="QP160" s="34"/>
      <c r="QQ160" s="159">
        <v>7</v>
      </c>
      <c r="QR160" s="162">
        <v>1</v>
      </c>
      <c r="QS160" s="305" t="s">
        <v>19</v>
      </c>
      <c r="QT160" s="12">
        <v>-120</v>
      </c>
      <c r="QU160" s="161">
        <f>(($F$28-$AT$9)*($F$28-$AX$9))/(($AP$9-$AT$9)*($AP$9-$AX$9))</f>
        <v>0</v>
      </c>
      <c r="QV160" s="161">
        <f>(($F$28-$AP$9)*($F$28-$AX$9))/(($AT$9-$AP$9)*($AT$9-$AX$9))</f>
        <v>0</v>
      </c>
      <c r="QW160" s="161">
        <f>(($F$28-$AP$9)*($F$28-$AT$9))/(($AX$9-$AP$9)*($AX$9-$AT$9))</f>
        <v>1</v>
      </c>
      <c r="QX160" s="92">
        <f>QU160*$AR$9+QV160*$AV$9+QW160*$AZ$9</f>
        <v>534.82000000000005</v>
      </c>
      <c r="QY160" s="16">
        <f>$AP$9</f>
        <v>91.09</v>
      </c>
      <c r="QZ160" s="16">
        <f>$AZ$9</f>
        <v>534.82000000000005</v>
      </c>
      <c r="RA160" s="167">
        <f t="shared" si="561"/>
        <v>0</v>
      </c>
    </row>
    <row r="161" spans="15:469"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BB161" s="183"/>
      <c r="QE161" s="159">
        <v>7</v>
      </c>
      <c r="QF161" s="162">
        <v>2</v>
      </c>
      <c r="QG161" s="305"/>
      <c r="QH161" s="12">
        <v>-120</v>
      </c>
      <c r="QI161" s="161">
        <f>(($F$28-$Z$16)*($F$28-$AD$16))/(($V$16-$Z$16)*($V$16-$AD$16))</f>
        <v>0</v>
      </c>
      <c r="QJ161" s="161">
        <f>(($F$28-$V$16)*($F$28-$AD$16))/(($Z$16-$V$16)*($Z$16-$AD$16))</f>
        <v>0</v>
      </c>
      <c r="QK161" s="161">
        <f>(($F$28-$V$16)*($F$28-$Z$16))/(($AD$16-$V$16)*($AD$16-$Z$16))</f>
        <v>1</v>
      </c>
      <c r="QL161" s="92">
        <f>QI161*$X$16+QJ161*$AB$16+QK161*$AF$16</f>
        <v>480</v>
      </c>
      <c r="QM161" s="16">
        <f>$V$16</f>
        <v>-443.33</v>
      </c>
      <c r="QN161" s="16">
        <f>$AF$16</f>
        <v>480</v>
      </c>
      <c r="QO161" s="167">
        <f t="shared" si="560"/>
        <v>0</v>
      </c>
      <c r="QP161" s="34"/>
      <c r="QQ161" s="159">
        <v>7</v>
      </c>
      <c r="QR161" s="162">
        <v>2</v>
      </c>
      <c r="QS161" s="305"/>
      <c r="QT161" s="12">
        <v>-120</v>
      </c>
      <c r="QU161" s="161">
        <f>(($F$28-$AT$16)*($F$28-$AX$16))/(($AP$16-$AT$16)*($AP$16-$AX$16))</f>
        <v>0</v>
      </c>
      <c r="QV161" s="161">
        <f>(($F$28-$AP$16)*($F$28-$AX$16))/(($AT$16-$AP$16)*($AT$16-$AX$16))</f>
        <v>0</v>
      </c>
      <c r="QW161" s="161">
        <f>(($F$28-$AP$16)*($F$28-$AT$16))/(($AX$16-$AP$16)*($AX$16-$AT$16))</f>
        <v>1</v>
      </c>
      <c r="QX161" s="92">
        <f>QU161*$AR$16+QV161*$AV$16+QW161*$AZ$16</f>
        <v>534.82000000000005</v>
      </c>
      <c r="QY161" s="16">
        <f>$AP$16</f>
        <v>-163.95</v>
      </c>
      <c r="QZ161" s="16">
        <f>$AZ$16</f>
        <v>534.82000000000005</v>
      </c>
      <c r="RA161" s="167">
        <f t="shared" si="561"/>
        <v>0</v>
      </c>
    </row>
    <row r="162" spans="15:469"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BB162" s="183"/>
      <c r="QE162" s="159">
        <v>7</v>
      </c>
      <c r="QF162" s="162">
        <v>3</v>
      </c>
      <c r="QG162" s="305"/>
      <c r="QH162" s="12">
        <v>-120</v>
      </c>
      <c r="QI162" s="161">
        <f>(($F$28-$Z$23)*($F$28-$AD$23))/(($V$23-$Z$23)*($V$23-$AD$23))</f>
        <v>0</v>
      </c>
      <c r="QJ162" s="161">
        <f>(($F$28-$V$23)*($F$28-$AD$23))/(($Z$23-$V$23)*($Z$23-$AD$23))</f>
        <v>0</v>
      </c>
      <c r="QK162" s="161">
        <f>(($F$28-$V$23)*($F$28-$Z$23))/(($AD$23-$V$23)*($AD$23-$Z$23))</f>
        <v>1</v>
      </c>
      <c r="QL162" s="92">
        <f>QI162*$X$23+QJ162*$AB$23+QK162*$AF$23</f>
        <v>-391.42</v>
      </c>
      <c r="QM162" s="16">
        <f>$V$23</f>
        <v>-443.33</v>
      </c>
      <c r="QN162" s="16">
        <f>$AF$23</f>
        <v>-391.42</v>
      </c>
      <c r="QO162" s="167">
        <f t="shared" si="560"/>
        <v>0</v>
      </c>
      <c r="QP162" s="34"/>
      <c r="QQ162" s="159">
        <v>7</v>
      </c>
      <c r="QR162" s="162">
        <v>3</v>
      </c>
      <c r="QS162" s="305"/>
      <c r="QT162" s="12">
        <v>-120</v>
      </c>
      <c r="QU162" s="161">
        <f>(($F$28-$AT$23)*($F$28-$AX$23))/(($AP$23-$AT$23)*($AP$23-$AX$23))</f>
        <v>0</v>
      </c>
      <c r="QV162" s="161">
        <f>(($F$28-$AP$23)*($F$28-$AX$23))/(($AT$23-$AP$23)*($AT$23-$AX$23))</f>
        <v>0</v>
      </c>
      <c r="QW162" s="161">
        <f>(($F$28-$AP$23)*($F$28-$AT$23))/(($AX$23-$AP$23)*($AX$23-$AT$23))</f>
        <v>1</v>
      </c>
      <c r="QX162" s="92">
        <f>QU162*$AR$23+QV162*$AV$23+QW162*$AZ$23</f>
        <v>-297.12</v>
      </c>
      <c r="QY162" s="16">
        <f>$AP$23</f>
        <v>-163.95</v>
      </c>
      <c r="QZ162" s="16">
        <f>$AZ$23</f>
        <v>-297.12</v>
      </c>
      <c r="RA162" s="167">
        <f t="shared" si="561"/>
        <v>0</v>
      </c>
    </row>
    <row r="163" spans="15:469" ht="15" customHeight="1"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BB163" s="183"/>
      <c r="QE163" s="159">
        <v>7</v>
      </c>
      <c r="QF163" s="162">
        <v>4</v>
      </c>
      <c r="QG163" s="305"/>
      <c r="QH163" s="12">
        <v>-120</v>
      </c>
      <c r="QI163" s="161">
        <f>(($F$28-$Z$30)*($F$28-$AD$30))/(($V$30-$Z$30)*($V$30-$AD$30))</f>
        <v>0</v>
      </c>
      <c r="QJ163" s="161">
        <f>(($F$28-$V$30)*($F$28-$AD$30))/(($Z$30-$V$30)*($Z$30-$AD$30))</f>
        <v>0</v>
      </c>
      <c r="QK163" s="161">
        <f>(($F$28-$V$30)*($F$28-$Z$30))/(($AD$30-$V$30)*($AD$30-$Z$30))</f>
        <v>1</v>
      </c>
      <c r="QL163" s="92">
        <f>QI163*$X$30+QJ163*$AB$30+QK163*$AF$30</f>
        <v>-391.42</v>
      </c>
      <c r="QM163" s="16">
        <f>$V$30</f>
        <v>353.96</v>
      </c>
      <c r="QN163" s="16">
        <f>$AF$30</f>
        <v>-391.42</v>
      </c>
      <c r="QO163" s="167">
        <f t="shared" si="560"/>
        <v>0</v>
      </c>
      <c r="QP163" s="34"/>
      <c r="QQ163" s="159">
        <v>7</v>
      </c>
      <c r="QR163" s="162">
        <v>4</v>
      </c>
      <c r="QS163" s="305"/>
      <c r="QT163" s="12">
        <v>-120</v>
      </c>
      <c r="QU163" s="161">
        <f>(($F$28-$AT$30)*($F$28-$AX$30))/(($AP$30-$AT$30)*($AP$30-$AX$30))</f>
        <v>0</v>
      </c>
      <c r="QV163" s="161">
        <f>(($F$28-$AP$30)*($F$28-$AX$30))/(($AT$30-$AP$30)*($AT$30-$AX$30))</f>
        <v>0</v>
      </c>
      <c r="QW163" s="161">
        <f>(($F$28-$AP$30)*($F$28-$AT$30))/(($AX$30-$AP$30)*($AX$30-$AT$30))</f>
        <v>1</v>
      </c>
      <c r="QX163" s="92">
        <f>QU163*$AR$30+QV163*$AV$30+QW163*$AZ$30</f>
        <v>-297.12</v>
      </c>
      <c r="QY163" s="16">
        <f>$AP$30</f>
        <v>91.09</v>
      </c>
      <c r="QZ163" s="16">
        <f>$AZ$30</f>
        <v>-297.12</v>
      </c>
      <c r="RA163" s="167">
        <f t="shared" si="561"/>
        <v>0</v>
      </c>
    </row>
    <row r="164" spans="15:469" ht="15" customHeight="1"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BB164" s="183"/>
      <c r="QE164" s="159">
        <v>7</v>
      </c>
      <c r="QF164" s="162">
        <v>1</v>
      </c>
      <c r="QG164" s="306" t="s">
        <v>20</v>
      </c>
      <c r="QH164" s="12">
        <v>-180</v>
      </c>
      <c r="QI164" s="161">
        <f>(($F$28-$Z$10)*($F$28-$AD$10))/(($V$10-$Z$10)*($V$10-$AD$10))</f>
        <v>0</v>
      </c>
      <c r="QJ164" s="161">
        <f>(($F$28-$V$10)*($F$28-$AD$10))/(($Z$10-$V$10)*($Z$10-$AD$10))</f>
        <v>0</v>
      </c>
      <c r="QK164" s="161">
        <f>(($F$28-$V$10)*($F$28-$Z$10))/(($AD$10-$V$10)*($AD$10-$Z$10))</f>
        <v>1</v>
      </c>
      <c r="QL164" s="92">
        <f>QI164*$X$10+QJ164*$AB$10+QK164*$AF$10</f>
        <v>556.07000000000005</v>
      </c>
      <c r="QM164" s="16">
        <f>$V$10</f>
        <v>301.67</v>
      </c>
      <c r="QN164" s="16">
        <f>$AF$10</f>
        <v>556.07000000000005</v>
      </c>
      <c r="QO164" s="167">
        <f t="shared" si="560"/>
        <v>0</v>
      </c>
      <c r="QP164" s="34"/>
      <c r="QQ164" s="159">
        <v>7</v>
      </c>
      <c r="QR164" s="162">
        <v>1</v>
      </c>
      <c r="QS164" s="306" t="s">
        <v>20</v>
      </c>
      <c r="QT164" s="12">
        <v>-180</v>
      </c>
      <c r="QU164" s="161">
        <f>(($F$28-$AT$10)*($F$28-$AX$10))/(($AP$10-$AT$10)*($AP$10-$AX$10))</f>
        <v>0</v>
      </c>
      <c r="QV164" s="161">
        <f>(($F$28-$AP$10)*($F$28-$AX$10))/(($AT$10-$AP$10)*($AT$10-$AX$10))</f>
        <v>0</v>
      </c>
      <c r="QW164" s="161">
        <f>(($F$28-$AP$10)*($F$28-$AT$10))/(($AX$10-$AP$10)*($AX$10-$AT$10))</f>
        <v>1</v>
      </c>
      <c r="QX164" s="92">
        <f>QU164*$AR$10+QV164*$AV$10+QW164*$AZ$10</f>
        <v>653.67999999999995</v>
      </c>
      <c r="QY164" s="16">
        <f>$AP$10</f>
        <v>54.65</v>
      </c>
      <c r="QZ164" s="16">
        <f>$AZ$10</f>
        <v>653.67999999999995</v>
      </c>
      <c r="RA164" s="167">
        <f t="shared" si="561"/>
        <v>0</v>
      </c>
    </row>
    <row r="165" spans="15:469"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BB165" s="183"/>
      <c r="QE165" s="159">
        <v>7</v>
      </c>
      <c r="QF165" s="162">
        <v>2</v>
      </c>
      <c r="QG165" s="306"/>
      <c r="QH165" s="12">
        <v>-180</v>
      </c>
      <c r="QI165" s="161">
        <f>(($F$28-$Z$17)*($F$28-$AD$17))/(($V$17-$Z$17)*($V$17-$AD$17))</f>
        <v>0</v>
      </c>
      <c r="QJ165" s="161">
        <f>(($F$28-$V$17)*($F$28-$AD$17))/(($Z$17-$V$17)*($Z$17-$AD$17))</f>
        <v>0</v>
      </c>
      <c r="QK165" s="161">
        <f>(($F$28-$V$17)*($F$28-$Z$17))/(($AD$17-$V$17)*($AD$17-$Z$17))</f>
        <v>1</v>
      </c>
      <c r="QL165" s="92">
        <f>QI165*$X$17+QJ165*$AB$17+QK165*$AF$17</f>
        <v>556.07000000000005</v>
      </c>
      <c r="QM165" s="16">
        <f>$V$17</f>
        <v>-495.6</v>
      </c>
      <c r="QN165" s="16">
        <f>$AF$17</f>
        <v>556.07000000000005</v>
      </c>
      <c r="QO165" s="167">
        <f t="shared" si="560"/>
        <v>0</v>
      </c>
      <c r="QP165" s="34"/>
      <c r="QQ165" s="159">
        <v>7</v>
      </c>
      <c r="QR165" s="162">
        <v>2</v>
      </c>
      <c r="QS165" s="306"/>
      <c r="QT165" s="12">
        <v>-180</v>
      </c>
      <c r="QU165" s="161">
        <f>(($F$28-$AT$17)*($F$28-$AX$17))/(($AP$17-$AT$17)*($AP$17-$AX$17))</f>
        <v>0</v>
      </c>
      <c r="QV165" s="161">
        <f>(($F$28-$AP$17)*($F$28-$AX$17))/(($AT$17-$AP$17)*($AT$17-$AX$17))</f>
        <v>0</v>
      </c>
      <c r="QW165" s="161">
        <f>(($F$28-$AP$17)*($F$28-$AT$17))/(($AX$17-$AP$17)*($AX$17-$AT$17))</f>
        <v>1</v>
      </c>
      <c r="QX165" s="92">
        <f>QU165*$AR$17+QV165*$AV$17+QW165*$AZ$17</f>
        <v>653.67999999999995</v>
      </c>
      <c r="QY165" s="16">
        <f>$AP$17</f>
        <v>-200.39</v>
      </c>
      <c r="QZ165" s="16">
        <f>$AZ$17</f>
        <v>653.67999999999995</v>
      </c>
      <c r="RA165" s="167">
        <f t="shared" si="561"/>
        <v>0</v>
      </c>
    </row>
    <row r="166" spans="15:469"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BB166" s="183"/>
      <c r="QE166" s="159">
        <v>7</v>
      </c>
      <c r="QF166" s="162">
        <v>3</v>
      </c>
      <c r="QG166" s="306"/>
      <c r="QH166" s="12">
        <v>-180</v>
      </c>
      <c r="QI166" s="161">
        <f>(($F$28-$Z$24)*($F$28-$AD$24))/(($V$24-$Z$24)*($V$24-$AD$24))</f>
        <v>0</v>
      </c>
      <c r="QJ166" s="161">
        <f>(($F$28-$V$24)*($F$28-$AD$24))/(($Z$24-$V$24)*($Z$24-$AD$24))</f>
        <v>0</v>
      </c>
      <c r="QK166" s="161">
        <f>(($F$28-$V$24)*($F$28-$Z$24))/(($AD$24-$V$24)*($AD$24-$Z$24))</f>
        <v>1</v>
      </c>
      <c r="QL166" s="92">
        <f>QI166*$X$24+QJ166*$AB$24+QK166*$AF$24</f>
        <v>-289.33</v>
      </c>
      <c r="QM166" s="16">
        <f>$V$24</f>
        <v>-495.6</v>
      </c>
      <c r="QN166" s="16">
        <f>$AF$24</f>
        <v>-289.33</v>
      </c>
      <c r="QO166" s="167">
        <f t="shared" si="560"/>
        <v>0</v>
      </c>
      <c r="QP166" s="34"/>
      <c r="QQ166" s="159">
        <v>7</v>
      </c>
      <c r="QR166" s="162">
        <v>3</v>
      </c>
      <c r="QS166" s="306"/>
      <c r="QT166" s="12">
        <v>-180</v>
      </c>
      <c r="QU166" s="161">
        <f>(($F$28-$AT$24)*($F$28-$AX$24))/(($AP$24-$AT$24)*($AP$24-$AX$24))</f>
        <v>0</v>
      </c>
      <c r="QV166" s="161">
        <f>(($F$28-$AP$24)*($F$28-$AX$24))/(($AT$24-$AP$24)*($AT$24-$AX$24))</f>
        <v>0</v>
      </c>
      <c r="QW166" s="161">
        <f>(($F$28-$AP$24)*($F$28-$AT$24))/(($AX$24-$AP$24)*($AX$24-$AT$24))</f>
        <v>1</v>
      </c>
      <c r="QX166" s="92">
        <f>QU166*$AR$24+QV166*$AV$24+QW166*$AZ$24</f>
        <v>-178.26</v>
      </c>
      <c r="QY166" s="16">
        <f>$AP$24</f>
        <v>-200.39</v>
      </c>
      <c r="QZ166" s="16">
        <f>$AZ$24</f>
        <v>-178.26</v>
      </c>
      <c r="RA166" s="167">
        <f t="shared" si="561"/>
        <v>0</v>
      </c>
    </row>
    <row r="167" spans="15:469" ht="15" customHeight="1"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QE167" s="159">
        <v>7</v>
      </c>
      <c r="QF167" s="162">
        <v>4</v>
      </c>
      <c r="QG167" s="306"/>
      <c r="QH167" s="12">
        <v>-180</v>
      </c>
      <c r="QI167" s="161">
        <f>(($F$28-$Z$31)*($F$28-$AD$31))/(($V$31-$Z$31)*($V$31-$AD$31))</f>
        <v>0</v>
      </c>
      <c r="QJ167" s="161">
        <f>(($F$28-$V$31)*($F$28-$AD$31))/(($Z$31-$V$31)*($Z$31-$AD$31))</f>
        <v>0</v>
      </c>
      <c r="QK167" s="161">
        <f>(($F$28-$V$31)*($F$28-$Z$31))/(($AD$31-$V$31)*($AD$31-$Z$31))</f>
        <v>1</v>
      </c>
      <c r="QL167" s="92">
        <f>QI167*$X$31+QJ167*$AB$31+QK167*$AF$31</f>
        <v>-289.33</v>
      </c>
      <c r="QM167" s="16">
        <f>$V$31</f>
        <v>301.67</v>
      </c>
      <c r="QN167" s="16">
        <f>$AF$31</f>
        <v>-289.33</v>
      </c>
      <c r="QO167" s="167">
        <f t="shared" si="560"/>
        <v>0</v>
      </c>
      <c r="QP167" s="34"/>
      <c r="QQ167" s="159">
        <v>7</v>
      </c>
      <c r="QR167" s="162">
        <v>4</v>
      </c>
      <c r="QS167" s="306"/>
      <c r="QT167" s="12">
        <v>-180</v>
      </c>
      <c r="QU167" s="161">
        <f>(($F$28-$AT$31)*($F$28-$AX$31))/(($AP$31-$AT$31)*($AP$31-$AX$31))</f>
        <v>0</v>
      </c>
      <c r="QV167" s="161">
        <f>(($F$28-$AP$31)*($F$28-$AX$31))/(($AT$31-$AP$31)*($AT$31-$AX$31))</f>
        <v>0</v>
      </c>
      <c r="QW167" s="161">
        <f>(($F$28-$AP$31)*($F$28-$AT$31))/(($AX$31-$AP$31)*($AX$31-$AT$31))</f>
        <v>1</v>
      </c>
      <c r="QX167" s="92">
        <f>QU167*$AR$31+QV167*$AV$31+QW167*$AZ$31</f>
        <v>-178.26</v>
      </c>
      <c r="QY167" s="16">
        <f>$AP$31</f>
        <v>54.65</v>
      </c>
      <c r="QZ167" s="16">
        <f>$AZ$31</f>
        <v>-178.26</v>
      </c>
      <c r="RA167" s="167">
        <f t="shared" si="561"/>
        <v>0</v>
      </c>
    </row>
    <row r="168" spans="15:469" ht="15" customHeight="1"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QE168" s="159">
        <v>7</v>
      </c>
      <c r="QF168" s="162">
        <v>1</v>
      </c>
      <c r="QG168" s="307" t="s">
        <v>21</v>
      </c>
      <c r="QH168" s="12">
        <v>0</v>
      </c>
      <c r="QI168" s="161">
        <f>(($F$28-$Z$11)*($F$28-$AD$11))/(($V$11-$Z$11)*($V$11-$AD$11))</f>
        <v>0</v>
      </c>
      <c r="QJ168" s="161">
        <f>(($F$28-$V$11)*($F$28-$AD$11))/(($Z$11-$V$11)*($Z$11-$AD$11))</f>
        <v>0</v>
      </c>
      <c r="QK168" s="161">
        <f>(($F$28-$V$11)*($F$28-$Z$11))/(($AD$11-$V$11)*($AD$11-$Z$11))</f>
        <v>1</v>
      </c>
      <c r="QL168" s="92">
        <f>QI168*$X$11+QJ168*$AB$11+QK168*$AF$11</f>
        <v>631.37</v>
      </c>
      <c r="QM168" s="16">
        <f>$V$11</f>
        <v>249</v>
      </c>
      <c r="QN168" s="16">
        <f>$AF$11</f>
        <v>631.37</v>
      </c>
      <c r="QO168" s="167">
        <f t="shared" si="560"/>
        <v>0</v>
      </c>
      <c r="QP168" s="34"/>
      <c r="QQ168" s="159">
        <v>7</v>
      </c>
      <c r="QR168" s="162">
        <v>1</v>
      </c>
      <c r="QS168" s="307" t="s">
        <v>21</v>
      </c>
      <c r="QT168" s="12">
        <v>0</v>
      </c>
      <c r="QU168" s="161">
        <f>(($F$28-$AT$11)*($F$28-$AX$11))/(($AP$11-$AT$11)*($AP$11-$AX$11))</f>
        <v>0</v>
      </c>
      <c r="QV168" s="161">
        <f>(($F$28-$AP$11)*($F$28-$AX$11))/(($AT$11-$AP$11)*($AT$11-$AX$11))</f>
        <v>0</v>
      </c>
      <c r="QW168" s="161">
        <f>(($F$28-$AP$11)*($F$28-$AT$11))/(($AX$11-$AP$11)*($AX$11-$AT$11))</f>
        <v>1</v>
      </c>
      <c r="QX168" s="92">
        <f>QU168*$AR$11+QV168*$AV$11+QW168*$AZ$11</f>
        <v>772.52</v>
      </c>
      <c r="QY168" s="16">
        <f>$AP$11</f>
        <v>18.22</v>
      </c>
      <c r="QZ168" s="16">
        <f>$AZ$11</f>
        <v>772.52</v>
      </c>
      <c r="RA168" s="167">
        <f t="shared" si="561"/>
        <v>0</v>
      </c>
    </row>
    <row r="169" spans="15:469"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QE169" s="159">
        <v>7</v>
      </c>
      <c r="QF169" s="162">
        <v>2</v>
      </c>
      <c r="QG169" s="307"/>
      <c r="QH169" s="12">
        <v>0</v>
      </c>
      <c r="QI169" s="161">
        <f>(($F$28-$Z$18)*($F$28-$AD$18))/(($V$18-$Z$18)*($V$18-$AD$18))</f>
        <v>0</v>
      </c>
      <c r="QJ169" s="161">
        <f>(($F$28-$V$18)*($F$28-$AD$18))/(($Z$18-$V$18)*($Z$18-$AD$18))</f>
        <v>0</v>
      </c>
      <c r="QK169" s="161">
        <f>(($F$28-$V$18)*($F$28-$Z$18))/(($AD$18-$V$18)*($AD$18-$Z$18))</f>
        <v>1</v>
      </c>
      <c r="QL169" s="92">
        <f>QI169*$X$18+QJ169*$AB$18+QK169*$AF$18</f>
        <v>631.37</v>
      </c>
      <c r="QM169" s="16">
        <f>$V$18</f>
        <v>-548.08000000000004</v>
      </c>
      <c r="QN169" s="16">
        <f>$AF$18</f>
        <v>631.37</v>
      </c>
      <c r="QO169" s="167">
        <f t="shared" si="560"/>
        <v>0</v>
      </c>
      <c r="QP169" s="34"/>
      <c r="QQ169" s="159">
        <v>7</v>
      </c>
      <c r="QR169" s="162">
        <v>2</v>
      </c>
      <c r="QS169" s="307"/>
      <c r="QT169" s="12">
        <v>0</v>
      </c>
      <c r="QU169" s="161">
        <f>(($F$28-$AT$18)*($F$28-$AX$18))/(($AP$18-$AT$18)*($AP$18-$AX$18))</f>
        <v>0</v>
      </c>
      <c r="QV169" s="161">
        <f>(($F$28-$AP$18)*($F$28-$AX$18))/(($AT$18-$AP$18)*($AT$18-$AX$18))</f>
        <v>0</v>
      </c>
      <c r="QW169" s="161">
        <f>(($F$28-$AP$18)*($F$28-$AT$18))/(($AX$18-$AP$18)*($AX$18-$AT$18))</f>
        <v>1</v>
      </c>
      <c r="QX169" s="92">
        <f>QU169*$AR$18+QV169*$AV$18+QW169*$AZ$18</f>
        <v>772.52</v>
      </c>
      <c r="QY169" s="16">
        <f>$AP$18</f>
        <v>-236.82</v>
      </c>
      <c r="QZ169" s="16">
        <f>$AZ$18</f>
        <v>772.52</v>
      </c>
      <c r="RA169" s="167">
        <f t="shared" si="561"/>
        <v>0</v>
      </c>
    </row>
    <row r="170" spans="15:469"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QE170" s="159">
        <v>7</v>
      </c>
      <c r="QF170" s="162">
        <v>3</v>
      </c>
      <c r="QG170" s="307"/>
      <c r="QH170" s="16">
        <v>0</v>
      </c>
      <c r="QI170" s="161">
        <f>(($F$28-$Z$25)*($F$28-$AD$25))/(($V$25-$Z$25)*($V$25-$AD$25))</f>
        <v>0</v>
      </c>
      <c r="QJ170" s="161">
        <f>(($F$28-$V$25)*($F$28-$AD$25))/(($Z$25-$V$25)*($Z$25-$AD$25))</f>
        <v>0</v>
      </c>
      <c r="QK170" s="161">
        <f>(($F$28-$V$25)*($F$28-$Z$25))/(($AD$25-$V$25)*($AD$25-$Z$25))</f>
        <v>1</v>
      </c>
      <c r="QL170" s="92">
        <f>QI170*$X$25+QJ170*$AB$25+QK170*$AF$25</f>
        <v>-186.91</v>
      </c>
      <c r="QM170" s="16">
        <f>$V$25</f>
        <v>-548.08000000000004</v>
      </c>
      <c r="QN170" s="16">
        <f>$AF$25</f>
        <v>-186.91</v>
      </c>
      <c r="QO170" s="167">
        <f t="shared" si="560"/>
        <v>0</v>
      </c>
      <c r="QP170" s="34"/>
      <c r="QQ170" s="159">
        <v>7</v>
      </c>
      <c r="QR170" s="162">
        <v>3</v>
      </c>
      <c r="QS170" s="307"/>
      <c r="QT170" s="16">
        <v>0</v>
      </c>
      <c r="QU170" s="161">
        <f>(($F$28-$AT$25)*($F$28-$AX$25))/(($AP$25-$AT$25)*($AP$25-$AX$25))</f>
        <v>0</v>
      </c>
      <c r="QV170" s="161">
        <f>(($F$28-$AP$25)*($F$28-$AX$25))/(($AT$25-$AP$25)*($AT$25-$AX$25))</f>
        <v>0</v>
      </c>
      <c r="QW170" s="161">
        <f>(($F$28-$AP$25)*($F$28-$AT$25))/(($AX$25-$AP$25)*($AX$25-$AT$25))</f>
        <v>1</v>
      </c>
      <c r="QX170" s="92">
        <f>QU170*$AR$25+QV170*$AV$25+QW170*$AZ$25</f>
        <v>-59.44</v>
      </c>
      <c r="QY170" s="16">
        <f>$AP$25</f>
        <v>-236.82</v>
      </c>
      <c r="QZ170" s="16">
        <f>$AZ$25</f>
        <v>-59.44</v>
      </c>
      <c r="RA170" s="167">
        <f t="shared" si="561"/>
        <v>0</v>
      </c>
    </row>
    <row r="171" spans="15:469" ht="15" customHeight="1"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QE171" s="184">
        <v>7</v>
      </c>
      <c r="QF171" s="185">
        <v>4</v>
      </c>
      <c r="QG171" s="308"/>
      <c r="QH171" s="186">
        <v>0</v>
      </c>
      <c r="QI171" s="187">
        <f>(($F$28-$Z$32)*($F$28-$AD$32))/(($V$32-$Z$32)*($V$32-$AD$32))</f>
        <v>0</v>
      </c>
      <c r="QJ171" s="187">
        <f>(($F$28-$V$32)*($F$28-$AD$32))/(($Z$32-$V$32)*($Z$32-$AD$32))</f>
        <v>0</v>
      </c>
      <c r="QK171" s="187">
        <f>(($F$28-$V$32)*($F$28-$Z$32))/(($AD$32-$V$32)*($AD$32-$Z$32))</f>
        <v>1</v>
      </c>
      <c r="QL171" s="97">
        <f>QI171*$X$31+QJ171*$AB$31+QK171*$AF$32</f>
        <v>-186.91</v>
      </c>
      <c r="QM171" s="186">
        <f>$V$32</f>
        <v>249</v>
      </c>
      <c r="QN171" s="186">
        <f>$AF$32</f>
        <v>-186.91</v>
      </c>
      <c r="QO171" s="188">
        <f t="shared" si="560"/>
        <v>0</v>
      </c>
      <c r="QP171" s="34"/>
      <c r="QQ171" s="184">
        <v>7</v>
      </c>
      <c r="QR171" s="185">
        <v>4</v>
      </c>
      <c r="QS171" s="308"/>
      <c r="QT171" s="186">
        <v>0</v>
      </c>
      <c r="QU171" s="187">
        <f>(($F$28-$AT$32)*($F$28-$AX$32))/(($AP$32-$AT$32)*($AP$32-$AX$32))</f>
        <v>0</v>
      </c>
      <c r="QV171" s="187">
        <f>(($F$28-$AP$32)*($F$28-$AX$32))/(($AT$32-$AP$32)*($AT$32-$AX$32))</f>
        <v>0</v>
      </c>
      <c r="QW171" s="187">
        <f>(($F$28-$AP$32)*($F$28-$AT$32))/(($AX$32-$AP$32)*($AX$32-$AT$32))</f>
        <v>1</v>
      </c>
      <c r="QX171" s="97">
        <f>QU171*$AR$31+QV171*$AV$31+QW171*$AZ$32</f>
        <v>-59.44</v>
      </c>
      <c r="QY171" s="186">
        <f>$AP$32</f>
        <v>18.22</v>
      </c>
      <c r="QZ171" s="186">
        <f>$AZ$32</f>
        <v>-59.44</v>
      </c>
      <c r="RA171" s="188">
        <f t="shared" si="561"/>
        <v>0</v>
      </c>
    </row>
    <row r="172" spans="15:469" ht="15" customHeight="1"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QE172" s="191">
        <v>8</v>
      </c>
      <c r="QF172" s="192">
        <v>1</v>
      </c>
      <c r="QG172" s="295" t="s">
        <v>13</v>
      </c>
      <c r="QH172" s="15">
        <v>60</v>
      </c>
      <c r="QI172" s="193">
        <f>(($F$31-$Z$5)*($F$31-$AD$5))/(($V$5-$Z$5)*($V$5-$AD$5))</f>
        <v>0</v>
      </c>
      <c r="QJ172" s="193">
        <f>(($F$31-$V$5)*($F$31-$AD$5))/(($Z$5-$V$5)*($Z$5-$AD$5))</f>
        <v>0</v>
      </c>
      <c r="QK172" s="193">
        <f>(($F$31-$V$5)*($F$31-$Z$5))/(($AD$5-$V$5)*($AD$5-$Z$5))</f>
        <v>1</v>
      </c>
      <c r="QL172" s="98">
        <f>QI172*$X$5+QJ172*$AB$5+QK172*$AF$5</f>
        <v>326</v>
      </c>
      <c r="QM172" s="194">
        <f>$V$5</f>
        <v>458.5</v>
      </c>
      <c r="QN172" s="194">
        <f>$AF$5</f>
        <v>326</v>
      </c>
      <c r="QO172" s="195">
        <f t="shared" ref="QO172:QO199" si="562">ABS($F$32/QL172)</f>
        <v>0</v>
      </c>
      <c r="QP172" s="34"/>
      <c r="QQ172" s="191">
        <v>8</v>
      </c>
      <c r="QR172" s="192">
        <v>1</v>
      </c>
      <c r="QS172" s="295" t="s">
        <v>13</v>
      </c>
      <c r="QT172" s="15">
        <v>60</v>
      </c>
      <c r="QU172" s="193">
        <f>(($F$31-$AT$5)*($F$31-$AX$5))/(($AP$5-$AT$5)*($AP$5-$AX$5))</f>
        <v>0</v>
      </c>
      <c r="QV172" s="193">
        <f>(($F$31-$AP$5)*($F$31-$AX$5))/(($AT$5-$AP$5)*($AT$5-$AX$5))</f>
        <v>0</v>
      </c>
      <c r="QW172" s="193">
        <f>(($F$31-$AP$5)*($F$31-$AT$5))/(($AX$5-$AP$5)*($AX$5-$AT$5))</f>
        <v>1</v>
      </c>
      <c r="QX172" s="98">
        <f>QU172*$AR$5+QV172*$AV$5+QW172*$AZ$5</f>
        <v>297.12</v>
      </c>
      <c r="QY172" s="194">
        <f>$AP$5</f>
        <v>163.95</v>
      </c>
      <c r="QZ172" s="194">
        <f>$AZ$5</f>
        <v>297.12</v>
      </c>
      <c r="RA172" s="195">
        <f t="shared" ref="RA172:RA199" si="563">ABS($F$32/QX172)</f>
        <v>0</v>
      </c>
    </row>
    <row r="173" spans="15:469"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QE173" s="159">
        <v>8</v>
      </c>
      <c r="QF173" s="162">
        <v>2</v>
      </c>
      <c r="QG173" s="296"/>
      <c r="QH173" s="12">
        <v>60</v>
      </c>
      <c r="QI173" s="161">
        <f>(($F$31-$Z$12)*($F$31-$AD$12))/(($V$12-$Z$12)*($V$12-$AD$12))</f>
        <v>0</v>
      </c>
      <c r="QJ173" s="161">
        <f>(($F$31-$V$12)*($F$31-$AD$12))/(($Z$12-$V$12)*($Z$12-$AD$12))</f>
        <v>0</v>
      </c>
      <c r="QK173" s="161">
        <f>(($F$31-$V$12)*($F$31-$Z$12))/(($AD$12-$V$12)*($AD$12-$Z$12))</f>
        <v>1</v>
      </c>
      <c r="QL173" s="92">
        <f>QI173*$X$12+QJ173*$AB$12+QK173*$AF$12</f>
        <v>326</v>
      </c>
      <c r="QM173" s="16">
        <f>$V$12</f>
        <v>-338.33</v>
      </c>
      <c r="QN173" s="16">
        <f>$AF$12</f>
        <v>326</v>
      </c>
      <c r="QO173" s="167">
        <f t="shared" si="562"/>
        <v>0</v>
      </c>
      <c r="QP173" s="34"/>
      <c r="QQ173" s="159">
        <v>8</v>
      </c>
      <c r="QR173" s="162">
        <v>2</v>
      </c>
      <c r="QS173" s="296"/>
      <c r="QT173" s="12">
        <v>60</v>
      </c>
      <c r="QU173" s="161">
        <f>(($F$31-$AT$12)*($F$31-$AX$12))/(($AP$12-$AT$12)*($AP$12-$AX$12))</f>
        <v>0</v>
      </c>
      <c r="QV173" s="161">
        <f>(($F$31-$AP$12)*($F$31-$AX$12))/(($AT$12-$AP$12)*($AT$12-$AX$12))</f>
        <v>0</v>
      </c>
      <c r="QW173" s="161">
        <f>(($F$31-$AP$12)*($F$31-$AT$12))/(($AX$12-$AP$12)*($AX$12-$AT$12))</f>
        <v>1</v>
      </c>
      <c r="QX173" s="92">
        <f>QU173*$AR$12+QV173*$AV$12+QW173*$AZ$12</f>
        <v>297.12</v>
      </c>
      <c r="QY173" s="16">
        <f>$AP$12</f>
        <v>-91.09</v>
      </c>
      <c r="QZ173" s="16">
        <f>$AZ$12</f>
        <v>297.12</v>
      </c>
      <c r="RA173" s="167">
        <f t="shared" si="563"/>
        <v>0</v>
      </c>
    </row>
    <row r="174" spans="15:469"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QE174" s="159">
        <v>8</v>
      </c>
      <c r="QF174" s="162">
        <v>3</v>
      </c>
      <c r="QG174" s="296"/>
      <c r="QH174" s="12">
        <v>60</v>
      </c>
      <c r="QI174" s="161">
        <f>(($F$31-$Z$19)*($F$31-$AD$19))/(($V$19-$Z$19)*($V$19-$AD$19))</f>
        <v>0</v>
      </c>
      <c r="QJ174" s="161">
        <f>(($F$31-$V$19)*($F$31-$AD$19))/(($Z$19-$V$19)*($Z$19-$AD$19))</f>
        <v>0</v>
      </c>
      <c r="QK174" s="161">
        <f>(($F$31-$V$19)*($F$31-$Z$19))/(($AD$19-$V$19)*($AD$19-$Z$19))</f>
        <v>1</v>
      </c>
      <c r="QL174" s="92">
        <f>QI174*$X$19+QJ174*$AB$19+QK174*$AF$19</f>
        <v>-597.79999999999995</v>
      </c>
      <c r="QM174" s="16">
        <f>$V$19</f>
        <v>-338.33</v>
      </c>
      <c r="QN174" s="16">
        <f>$AF$19</f>
        <v>-597.79999999999995</v>
      </c>
      <c r="QO174" s="167">
        <f t="shared" si="562"/>
        <v>0</v>
      </c>
      <c r="QP174" s="34"/>
      <c r="QQ174" s="159">
        <v>8</v>
      </c>
      <c r="QR174" s="162">
        <v>3</v>
      </c>
      <c r="QS174" s="296"/>
      <c r="QT174" s="12">
        <v>60</v>
      </c>
      <c r="QU174" s="161">
        <f>(($F$31-$AT$19)*($F$31-$AX$19))/(($AP$19-$AT$19)*($AP$19-$AX$19))</f>
        <v>0</v>
      </c>
      <c r="QV174" s="161">
        <f>(($F$31-$AP$19)*($F$31-$AX$19))/(($AT$19-$AP$19)*($AT$19-$AX$19))</f>
        <v>0</v>
      </c>
      <c r="QW174" s="161">
        <f>(($F$31-$AP$19)*($F$31-$AT$19))/(($AX$19-$AP$19)*($AX$19-$AT$19))</f>
        <v>1</v>
      </c>
      <c r="QX174" s="92">
        <f>QU174*$AR$19+QV174*$AV$19+QW174*$AZ$19</f>
        <v>-534.79999999999995</v>
      </c>
      <c r="QY174" s="16">
        <f>$AP$19</f>
        <v>-91.09</v>
      </c>
      <c r="QZ174" s="16">
        <f>$AZ$19</f>
        <v>-534.79999999999995</v>
      </c>
      <c r="RA174" s="167">
        <f t="shared" si="563"/>
        <v>0</v>
      </c>
    </row>
    <row r="175" spans="15:469" ht="15" customHeight="1"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QE175" s="159">
        <v>8</v>
      </c>
      <c r="QF175" s="162">
        <v>4</v>
      </c>
      <c r="QG175" s="296"/>
      <c r="QH175" s="12">
        <v>60</v>
      </c>
      <c r="QI175" s="161">
        <f>(($F$31-$Z$26)*($F$31-$AD$26))/(($V$26-$Z$26)*($V$26-$AD$26))</f>
        <v>0</v>
      </c>
      <c r="QJ175" s="161">
        <f>(($F$31-$V$26)*($F$31-$AD$26))/(($Z$26-$V$26)*($Z$26-$AD$26))</f>
        <v>0</v>
      </c>
      <c r="QK175" s="161">
        <f>(($F$31-$V$26)*($F$31-$Z$26))/(($AD$26-$V$26)*($AD$26-$Z$26))</f>
        <v>1</v>
      </c>
      <c r="QL175" s="92">
        <f>QI175*$X$26+QJ175*$AB$26+QK175*$AF$26</f>
        <v>-597.79999999999995</v>
      </c>
      <c r="QM175" s="16">
        <f>$V$26</f>
        <v>458.5</v>
      </c>
      <c r="QN175" s="16">
        <f>$AF$26</f>
        <v>-597.79999999999995</v>
      </c>
      <c r="QO175" s="167">
        <f t="shared" si="562"/>
        <v>0</v>
      </c>
      <c r="QP175" s="34"/>
      <c r="QQ175" s="159">
        <v>8</v>
      </c>
      <c r="QR175" s="162">
        <v>4</v>
      </c>
      <c r="QS175" s="296"/>
      <c r="QT175" s="12">
        <v>60</v>
      </c>
      <c r="QU175" s="161">
        <f>(($F$31-$AT$26)*($F$31-$AX$26))/(($AP$26-$AT$26)*($AP$26-$AX$26))</f>
        <v>0</v>
      </c>
      <c r="QV175" s="161">
        <f>(($F$31-$AP$26)*($F$31-$AX$26))/(($AT$26-$AP$26)*($AT$26-$AX$26))</f>
        <v>0</v>
      </c>
      <c r="QW175" s="161">
        <f>(($F$31-$AP$26)*($F$31-$AT$26))/(($AX$26-$AP$26)*($AX$26-$AT$26))</f>
        <v>1</v>
      </c>
      <c r="QX175" s="92">
        <f>QU175*$AR$26+QV175*$AV$26+QW175*$AZ$26</f>
        <v>-534.79999999999995</v>
      </c>
      <c r="QY175" s="16">
        <f>$AP$26</f>
        <v>163.95</v>
      </c>
      <c r="QZ175" s="16">
        <f>$AZ$26</f>
        <v>-534.79999999999995</v>
      </c>
      <c r="RA175" s="167">
        <f t="shared" si="563"/>
        <v>0</v>
      </c>
    </row>
    <row r="176" spans="15:469" ht="15" customHeight="1"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QE176" s="159">
        <v>8</v>
      </c>
      <c r="QF176" s="162">
        <v>1</v>
      </c>
      <c r="QG176" s="297" t="s">
        <v>15</v>
      </c>
      <c r="QH176" s="12">
        <v>120</v>
      </c>
      <c r="QI176" s="161">
        <f>(($F$31-$Z$6)*($F$31-$AD$6))/(($V$6-$Z$6)*($V$6-$AD$6))</f>
        <v>0</v>
      </c>
      <c r="QJ176" s="161">
        <f>(($F$31-$V$6)*($F$31-$AD$6))/(($Z$6-$V$6)*($Z$6-$AD$6))</f>
        <v>0</v>
      </c>
      <c r="QK176" s="161">
        <f>(($F$31-$V$6)*($F$31-$Z$6))/(($AD$6-$V$6)*($AD$6-$Z$6))</f>
        <v>1</v>
      </c>
      <c r="QL176" s="92">
        <f>QI176*$X$6+QJ176*$AB$6+QK176*$AF$6</f>
        <v>247.2</v>
      </c>
      <c r="QM176" s="16">
        <f>$V$6</f>
        <v>510.42</v>
      </c>
      <c r="QN176" s="16">
        <f>$AF$6</f>
        <v>247.2</v>
      </c>
      <c r="QO176" s="167">
        <f t="shared" si="562"/>
        <v>0</v>
      </c>
      <c r="QP176" s="34"/>
      <c r="QQ176" s="159">
        <v>8</v>
      </c>
      <c r="QR176" s="162">
        <v>1</v>
      </c>
      <c r="QS176" s="297" t="s">
        <v>15</v>
      </c>
      <c r="QT176" s="12">
        <v>120</v>
      </c>
      <c r="QU176" s="161">
        <f>(($F$31-$AT$6)*($F$31-$AX$6))/(($AP$6-$AT$6)*($AP$6-$AX$6))</f>
        <v>0</v>
      </c>
      <c r="QV176" s="161">
        <f>(($F$31-$AP$6)*($F$31-$AX$6))/(($AT$6-$AP$6)*($AT$6-$AX$6))</f>
        <v>0</v>
      </c>
      <c r="QW176" s="161">
        <f>(($F$31-$AP$6)*($F$31-$AT$6))/(($AX$6-$AP$6)*($AX$6-$AT$6))</f>
        <v>1</v>
      </c>
      <c r="QX176" s="92">
        <f>QU176*$AR$6+QV176*$AV$6+QW176*$AZ$6</f>
        <v>178.26</v>
      </c>
      <c r="QY176" s="16">
        <f>$AP$6</f>
        <v>200.39</v>
      </c>
      <c r="QZ176" s="16">
        <f>$AZ$6</f>
        <v>178.26</v>
      </c>
      <c r="RA176" s="167">
        <f t="shared" si="563"/>
        <v>0</v>
      </c>
    </row>
    <row r="177" spans="15:469"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QE177" s="159">
        <v>8</v>
      </c>
      <c r="QF177" s="162">
        <v>2</v>
      </c>
      <c r="QG177" s="297"/>
      <c r="QH177" s="12">
        <v>120</v>
      </c>
      <c r="QI177" s="161">
        <f>(($F$31-$Z$13)*($F$31-$AD$13))/(($V$13-$Z$13)*($V$13-$AD$13))</f>
        <v>0</v>
      </c>
      <c r="QJ177" s="161">
        <f>(($F$31-$V$13)*($F$31-$AD$13))/(($Z$13-$V$13)*($Z$13-$AD$13))</f>
        <v>0</v>
      </c>
      <c r="QK177" s="161">
        <f>(($F$31-$V$13)*($F$31-$Z$13))/(($AD$13-$V$13)*($AD$13-$Z$13))</f>
        <v>1</v>
      </c>
      <c r="QL177" s="92">
        <f>QI177*$X$13+QJ177*$AB$13+QK177*$AF$13</f>
        <v>247.2</v>
      </c>
      <c r="QM177" s="16">
        <f>$V$13</f>
        <v>-274.87</v>
      </c>
      <c r="QN177" s="16">
        <f>$AF$13</f>
        <v>247.2</v>
      </c>
      <c r="QO177" s="167">
        <f t="shared" si="562"/>
        <v>0</v>
      </c>
      <c r="QP177" s="34"/>
      <c r="QQ177" s="159">
        <v>8</v>
      </c>
      <c r="QR177" s="162">
        <v>2</v>
      </c>
      <c r="QS177" s="297"/>
      <c r="QT177" s="12">
        <v>120</v>
      </c>
      <c r="QU177" s="161">
        <f>(($F$31-$AT$13)*($F$31-$AX$13))/(($AP$13-$AT$13)*($AP$13-$AX$13))</f>
        <v>0</v>
      </c>
      <c r="QV177" s="161">
        <f>(($F$31-$AP$13)*($F$31-$AX$13))/(($AT$13-$AP$13)*($AT$13-$AX$13))</f>
        <v>0</v>
      </c>
      <c r="QW177" s="161">
        <f>(($F$31-$AP$13)*($F$31-$AT$13))/(($AX$13-$AP$13)*($AX$13-$AT$13))</f>
        <v>1</v>
      </c>
      <c r="QX177" s="92">
        <f>QU177*$AR$13+QV177*$AV$13+QW177*$AZ$13</f>
        <v>178.26</v>
      </c>
      <c r="QY177" s="16">
        <f>$AP$13</f>
        <v>-54.65</v>
      </c>
      <c r="QZ177" s="16">
        <f>$AZ$13</f>
        <v>178.26</v>
      </c>
      <c r="RA177" s="167">
        <f t="shared" si="563"/>
        <v>0</v>
      </c>
    </row>
    <row r="178" spans="15:469"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QE178" s="159">
        <v>8</v>
      </c>
      <c r="QF178" s="162">
        <v>3</v>
      </c>
      <c r="QG178" s="297"/>
      <c r="QH178" s="12">
        <v>120</v>
      </c>
      <c r="QI178" s="161">
        <f>(($F$31-$Z$20)*($F$31-$AD$20))/(($V$20-$Z$20)*($V$20-$AD$20))</f>
        <v>0</v>
      </c>
      <c r="QJ178" s="161">
        <f>(($F$31-$V$20)*($F$31-$AD$20))/(($Z$20-$V$20)*($Z$20-$AD$20))</f>
        <v>0</v>
      </c>
      <c r="QK178" s="161">
        <f>(($F$31-$V$20)*($F$31-$Z$20))/(($AD$20-$V$20)*($AD$20-$Z$20))</f>
        <v>1</v>
      </c>
      <c r="QL178" s="92">
        <f>QI178*$X$20+QJ178*$AB$20+QK178*$AF$20</f>
        <v>-651.20000000000005</v>
      </c>
      <c r="QM178" s="16">
        <f>$V$20</f>
        <v>-274.87</v>
      </c>
      <c r="QN178" s="16">
        <f>$AF$20</f>
        <v>-651.20000000000005</v>
      </c>
      <c r="QO178" s="167">
        <f t="shared" si="562"/>
        <v>0</v>
      </c>
      <c r="QP178" s="34"/>
      <c r="QQ178" s="159">
        <v>8</v>
      </c>
      <c r="QR178" s="162">
        <v>3</v>
      </c>
      <c r="QS178" s="297"/>
      <c r="QT178" s="12">
        <v>120</v>
      </c>
      <c r="QU178" s="161">
        <f>(($F$31-$AT$20)*($F$31-$AX$20))/(($AP$20-$AT$20)*($AP$20-$AX$20))</f>
        <v>0</v>
      </c>
      <c r="QV178" s="161">
        <f>(($F$31-$AP$20)*($F$31-$AX$20))/(($AT$20-$AP$20)*($AT$20-$AX$20))</f>
        <v>0</v>
      </c>
      <c r="QW178" s="161">
        <f>(($F$31-$AP$20)*($F$31-$AT$20))/(($AX$20-$AP$20)*($AX$20-$AT$20))</f>
        <v>1</v>
      </c>
      <c r="QX178" s="92">
        <f>QU178*$AR$20+QV178*$AV$20+QW178*$AZ$20</f>
        <v>-653.65</v>
      </c>
      <c r="QY178" s="16">
        <f>$AP$20</f>
        <v>-54.65</v>
      </c>
      <c r="QZ178" s="16">
        <f>$AZ$20</f>
        <v>-653.65</v>
      </c>
      <c r="RA178" s="167">
        <f t="shared" si="563"/>
        <v>0</v>
      </c>
    </row>
    <row r="179" spans="15:469" ht="15" customHeight="1"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QE179" s="159">
        <v>8</v>
      </c>
      <c r="QF179" s="162">
        <v>4</v>
      </c>
      <c r="QG179" s="297"/>
      <c r="QH179" s="12">
        <v>120</v>
      </c>
      <c r="QI179" s="161">
        <f>(($F$31-$Z$27)*($F$31-$AD$27))/(($V$27-$Z$27)*($V$27-$AD$27))</f>
        <v>0</v>
      </c>
      <c r="QJ179" s="161">
        <f>(($F$31-$V$27)*($F$31-$AD$27))/(($Z$27-$V$27)*($Z$27-$AD$27))</f>
        <v>0</v>
      </c>
      <c r="QK179" s="161">
        <f>(($F$31-$V$27)*($F$31-$Z$27))/(($AD$27-$V$27)*($AD$27-$Z$27))</f>
        <v>1</v>
      </c>
      <c r="QL179" s="92">
        <f>QI179*$X$27+QJ179*$AB$27+QK179*$AF$27</f>
        <v>-651.20000000000005</v>
      </c>
      <c r="QM179" s="16">
        <f>$V$27</f>
        <v>510.42</v>
      </c>
      <c r="QN179" s="16">
        <f>$AF$27</f>
        <v>-651.20000000000005</v>
      </c>
      <c r="QO179" s="167">
        <f t="shared" si="562"/>
        <v>0</v>
      </c>
      <c r="QP179" s="34"/>
      <c r="QQ179" s="159">
        <v>8</v>
      </c>
      <c r="QR179" s="162">
        <v>4</v>
      </c>
      <c r="QS179" s="297"/>
      <c r="QT179" s="12">
        <v>120</v>
      </c>
      <c r="QU179" s="161">
        <f>(($F$31-$AT$27)*($F$31-$AX$27))/(($AP$27-$AT$27)*($AP$27-$AX$27))</f>
        <v>0</v>
      </c>
      <c r="QV179" s="161">
        <f>(($F$31-$AP$27)*($F$31-$AX$27))/(($AT$27-$AP$27)*($AT$27-$AX$27))</f>
        <v>0</v>
      </c>
      <c r="QW179" s="161">
        <f>(($F$31-$AP$27)*($F$31-$AT$27))/(($AX$27-$AP$27)*($AX$27-$AT$27))</f>
        <v>1</v>
      </c>
      <c r="QX179" s="92">
        <f>QU179*$AR$27+QV179*$AV$27+QW179*$AZ$27</f>
        <v>-653.65</v>
      </c>
      <c r="QY179" s="16">
        <f>$AP$27</f>
        <v>200.39</v>
      </c>
      <c r="QZ179" s="16">
        <f>$AZ$27</f>
        <v>-653.65</v>
      </c>
      <c r="RA179" s="167">
        <f t="shared" si="563"/>
        <v>0</v>
      </c>
    </row>
    <row r="180" spans="15:469" ht="15" customHeight="1"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QE180" s="159">
        <v>8</v>
      </c>
      <c r="QF180" s="162">
        <v>1</v>
      </c>
      <c r="QG180" s="309" t="s">
        <v>17</v>
      </c>
      <c r="QH180" s="12">
        <v>180</v>
      </c>
      <c r="QI180" s="161">
        <f>(($F$31-$Z$7)*($F$31-$AD$7))/(($V$7-$Z$7)*($V$7-$AD$7))</f>
        <v>0</v>
      </c>
      <c r="QJ180" s="161">
        <f>(($F$31-$V$7)*($F$31-$AD$7))/(($Z$7-$V$7)*($Z$7-$AD$7))</f>
        <v>0</v>
      </c>
      <c r="QK180" s="161">
        <f>(($F$31-$V$7)*($F$31-$Z$7))/(($AD$7-$V$7)*($AD$7-$Z$7))</f>
        <v>1</v>
      </c>
      <c r="QL180" s="92">
        <f>QI180*$X$7+QJ180*$AB$7+QK180*$AF$7</f>
        <v>162.80000000000001</v>
      </c>
      <c r="QM180" s="16">
        <f>$V$7</f>
        <v>562.66999999999996</v>
      </c>
      <c r="QN180" s="16">
        <f>$AF$7</f>
        <v>162.80000000000001</v>
      </c>
      <c r="QO180" s="167">
        <f t="shared" si="562"/>
        <v>0</v>
      </c>
      <c r="QP180" s="34"/>
      <c r="QQ180" s="159">
        <v>8</v>
      </c>
      <c r="QR180" s="162">
        <v>1</v>
      </c>
      <c r="QS180" s="309" t="s">
        <v>17</v>
      </c>
      <c r="QT180" s="12">
        <v>180</v>
      </c>
      <c r="QU180" s="161">
        <f>(($F$31-$AT$7)*($F$31-$AX$7))/(($AP$7-$AT$7)*($AP$7-$AX$7))</f>
        <v>0</v>
      </c>
      <c r="QV180" s="161">
        <f>(($F$31-$AP$7)*($F$31-$AX$7))/(($AT$7-$AP$7)*($AT$7-$AX$7))</f>
        <v>0</v>
      </c>
      <c r="QW180" s="161">
        <f>(($F$31-$AP$7)*($F$31-$AT$7))/(($AX$7-$AP$7)*($AX$7-$AT$7))</f>
        <v>1</v>
      </c>
      <c r="QX180" s="92">
        <f>QU180*$AR$7+QV180*$AV$7+QW180*$AZ$7</f>
        <v>59.41</v>
      </c>
      <c r="QY180" s="16">
        <f>$AP$7</f>
        <v>236.82</v>
      </c>
      <c r="QZ180" s="16">
        <f>$AZ$7</f>
        <v>59.41</v>
      </c>
      <c r="RA180" s="167">
        <f t="shared" si="563"/>
        <v>0</v>
      </c>
    </row>
    <row r="181" spans="15:469"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QE181" s="159">
        <v>8</v>
      </c>
      <c r="QF181" s="162">
        <v>2</v>
      </c>
      <c r="QG181" s="309"/>
      <c r="QH181" s="12">
        <v>180</v>
      </c>
      <c r="QI181" s="161">
        <f>(($F$31-$Z$14)*($F$31-$AD$14))/(($V$14-$Z$14)*($V$14-$AD$14))</f>
        <v>0</v>
      </c>
      <c r="QJ181" s="161">
        <f>(($F$31-$V$14)*($F$31-$AD$14))/(($Z$14-$V$14)*($Z$14-$AD$14))</f>
        <v>0</v>
      </c>
      <c r="QK181" s="161">
        <f>(($F$31-$V$14)*($F$31-$Z$14))/(($AD$14-$V$14)*($AD$14-$Z$14))</f>
        <v>1</v>
      </c>
      <c r="QL181" s="92">
        <f>QI181*$X$14+QJ181*$AB$14+QK181*$AF$14</f>
        <v>162.80000000000001</v>
      </c>
      <c r="QM181" s="16">
        <f>$V$14</f>
        <v>-210.54</v>
      </c>
      <c r="QN181" s="16">
        <f>$AF$14</f>
        <v>162.80000000000001</v>
      </c>
      <c r="QO181" s="167">
        <f t="shared" si="562"/>
        <v>0</v>
      </c>
      <c r="QP181" s="34"/>
      <c r="QQ181" s="159">
        <v>8</v>
      </c>
      <c r="QR181" s="162">
        <v>2</v>
      </c>
      <c r="QS181" s="309"/>
      <c r="QT181" s="12">
        <v>180</v>
      </c>
      <c r="QU181" s="161">
        <f>(($F$31-$AT$14)*($F$31-$AX$14))/(($AP$14-$AT$14)*($AP$14-$AX$14))</f>
        <v>0</v>
      </c>
      <c r="QV181" s="161">
        <f>(($F$31-$AP$14)*($F$31-$AX$14))/(($AT$14-$AP$14)*($AT$14-$AX$14))</f>
        <v>0</v>
      </c>
      <c r="QW181" s="161">
        <f>(($F$31-$AP$14)*($F$31-$AT$14))/(($AX$14-$AP$14)*($AX$14-$AT$14))</f>
        <v>1</v>
      </c>
      <c r="QX181" s="92">
        <f>QU181*$AR$14+QV181*$AV$14+QW181*$AZ$14</f>
        <v>59.41</v>
      </c>
      <c r="QY181" s="16">
        <f>$AP$14</f>
        <v>-18.22</v>
      </c>
      <c r="QZ181" s="16">
        <f>$AZ$14</f>
        <v>59.41</v>
      </c>
      <c r="RA181" s="167">
        <f t="shared" si="563"/>
        <v>0</v>
      </c>
    </row>
    <row r="182" spans="15:469"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QE182" s="159">
        <v>8</v>
      </c>
      <c r="QF182" s="162">
        <v>3</v>
      </c>
      <c r="QG182" s="309"/>
      <c r="QH182" s="12">
        <v>180</v>
      </c>
      <c r="QI182" s="161">
        <f>(($F$31-$Z$21)*($F$31-$AD$21))/(($V$21-$Z$21)*($V$21-$AD$21))</f>
        <v>0</v>
      </c>
      <c r="QJ182" s="161">
        <f>(($F$31-$V$21)*($F$31-$AD$21))/(($Z$21-$V$21)*($Z$21-$AD$21))</f>
        <v>0</v>
      </c>
      <c r="QK182" s="161">
        <f>(($F$31-$V$21)*($F$31-$Z$21))/(($AD$21-$V$21)*($AD$21-$Z$21))</f>
        <v>1</v>
      </c>
      <c r="QL182" s="92">
        <f>QI182*$X$21+QJ182*$AB$21+QK182*$AF$21</f>
        <v>-704.4</v>
      </c>
      <c r="QM182" s="16">
        <f>$V$21</f>
        <v>-210.54</v>
      </c>
      <c r="QN182" s="16">
        <f>$AF$21</f>
        <v>-704.4</v>
      </c>
      <c r="QO182" s="167">
        <f t="shared" si="562"/>
        <v>0</v>
      </c>
      <c r="QP182" s="34"/>
      <c r="QQ182" s="159">
        <v>8</v>
      </c>
      <c r="QR182" s="162">
        <v>3</v>
      </c>
      <c r="QS182" s="309"/>
      <c r="QT182" s="12">
        <v>180</v>
      </c>
      <c r="QU182" s="161">
        <f>(($F$31-$AT$21)*($F$31-$AX$21))/(($AP$21-$AT$21)*($AP$21-$AX$21))</f>
        <v>0</v>
      </c>
      <c r="QV182" s="161">
        <f>(($F$31-$AP$21)*($F$31-$AX$21))/(($AT$21-$AP$21)*($AT$21-$AX$21))</f>
        <v>0</v>
      </c>
      <c r="QW182" s="161">
        <f>(($F$31-$AP$21)*($F$31-$AT$21))/(($AX$21-$AP$21)*($AX$21-$AT$21))</f>
        <v>1</v>
      </c>
      <c r="QX182" s="92">
        <f>QU182*$AR$21+QV182*$AV$21+QW182*$AZ$21</f>
        <v>-772.52</v>
      </c>
      <c r="QY182" s="16">
        <f>$AP$21</f>
        <v>-18.22</v>
      </c>
      <c r="QZ182" s="16">
        <f>$AZ$21</f>
        <v>-772.52</v>
      </c>
      <c r="RA182" s="167">
        <f t="shared" si="563"/>
        <v>0</v>
      </c>
    </row>
    <row r="183" spans="15:469" ht="15" customHeight="1"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QE183" s="159">
        <v>8</v>
      </c>
      <c r="QF183" s="162">
        <v>4</v>
      </c>
      <c r="QG183" s="309"/>
      <c r="QH183" s="12">
        <v>180</v>
      </c>
      <c r="QI183" s="161">
        <f>(($F$31-$Z$28)*($F$31-$AD$28))/(($V$28-$Z$28)*($V$28-$AD$28))</f>
        <v>0</v>
      </c>
      <c r="QJ183" s="161">
        <f>(($F$31-$V$28)*($F$31-$AD$28))/(($Z$28-$V$28)*($Z$28-$AD$28))</f>
        <v>0</v>
      </c>
      <c r="QK183" s="161">
        <f>(($F$31-$V$28)*($F$31-$Z$28))/(($AD$28-$V$28)*($AD$28-$Z$28))</f>
        <v>1</v>
      </c>
      <c r="QL183" s="92">
        <f>QI183*$X$28+QJ183*$AB$28+QK183*$AF$28</f>
        <v>-704.4</v>
      </c>
      <c r="QM183" s="16">
        <f>$V$28</f>
        <v>562.66999999999996</v>
      </c>
      <c r="QN183" s="16">
        <f>$AF$28</f>
        <v>-704.4</v>
      </c>
      <c r="QO183" s="167">
        <f t="shared" si="562"/>
        <v>0</v>
      </c>
      <c r="QP183" s="34"/>
      <c r="QQ183" s="159">
        <v>8</v>
      </c>
      <c r="QR183" s="162">
        <v>4</v>
      </c>
      <c r="QS183" s="309"/>
      <c r="QT183" s="12">
        <v>180</v>
      </c>
      <c r="QU183" s="161">
        <f>(($F$31-$AT$28)*($F$31-$AX$28))/(($AP$28-$AT$28)*($AP$28-$AX$28))</f>
        <v>0</v>
      </c>
      <c r="QV183" s="161">
        <f>(($F$31-$AP$28)*($F$31-$AX$28))/(($AT$28-$AP$28)*($AT$28-$AX$28))</f>
        <v>0</v>
      </c>
      <c r="QW183" s="161">
        <f>(($F$31-$AP$28)*($F$31-$AT$28))/(($AX$28-$AP$28)*($AX$28-$AT$28))</f>
        <v>1</v>
      </c>
      <c r="QX183" s="92">
        <f>QU183*$AR$28+QV183*$AV$28+QW183*$AZ$28</f>
        <v>-772.52</v>
      </c>
      <c r="QY183" s="16">
        <f>$AP$28</f>
        <v>236.82</v>
      </c>
      <c r="QZ183" s="16">
        <f>$AZ$28</f>
        <v>-772.52</v>
      </c>
      <c r="RA183" s="167">
        <f t="shared" si="563"/>
        <v>0</v>
      </c>
    </row>
    <row r="184" spans="15:469" ht="15" customHeight="1"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QE184" s="159">
        <v>8</v>
      </c>
      <c r="QF184" s="162">
        <v>1</v>
      </c>
      <c r="QG184" s="304" t="s">
        <v>18</v>
      </c>
      <c r="QH184" s="12">
        <v>-60</v>
      </c>
      <c r="QI184" s="161">
        <f>(($F$31-$Z$8)*($F$31-$AD$8))/(($V$8-$Z$8)*($V$8-$AD$8))</f>
        <v>0</v>
      </c>
      <c r="QJ184" s="161">
        <f>(($F$31-$V$8)*($F$31-$AD$8))/(($Z$8-$V$8)*($Z$8-$AD$8))</f>
        <v>0</v>
      </c>
      <c r="QK184" s="161">
        <f>(($F$31-$V$8)*($F$31-$Z$8))/(($AD$8-$V$8)*($AD$8-$Z$8))</f>
        <v>1</v>
      </c>
      <c r="QL184" s="92">
        <f>QI184*$X$8+QJ184*$AB$8+QK184*$AF$8</f>
        <v>402.13</v>
      </c>
      <c r="QM184" s="16">
        <f>$V$8</f>
        <v>406.67</v>
      </c>
      <c r="QN184" s="16">
        <f>$AF$8</f>
        <v>402.13</v>
      </c>
      <c r="QO184" s="167">
        <f t="shared" si="562"/>
        <v>0</v>
      </c>
      <c r="QP184" s="34"/>
      <c r="QQ184" s="159">
        <v>8</v>
      </c>
      <c r="QR184" s="162">
        <v>1</v>
      </c>
      <c r="QS184" s="304" t="s">
        <v>18</v>
      </c>
      <c r="QT184" s="12">
        <v>-60</v>
      </c>
      <c r="QU184" s="161">
        <f>(($F$31-$AT$8)*($F$31-$AX$8))/(($AP$8-$AT$8)*($AP$8-$AX$8))</f>
        <v>0</v>
      </c>
      <c r="QV184" s="161">
        <f>(($F$31-$AP$8)*($F$31-$AX$8))/(($AT$8-$AP$8)*($AT$8-$AX$8))</f>
        <v>0</v>
      </c>
      <c r="QW184" s="161">
        <f>(($F$31-$AP$8)*($F$31-$AT$8))/(($AX$8-$AP$8)*($AX$8-$AT$8))</f>
        <v>1</v>
      </c>
      <c r="QX184" s="92">
        <f>QU184*$AR$8+QV184*$AV$8+QW184*$AZ$8</f>
        <v>415.98</v>
      </c>
      <c r="QY184" s="16">
        <f>$AP$8</f>
        <v>127.52</v>
      </c>
      <c r="QZ184" s="16">
        <f>$AZ$8</f>
        <v>415.98</v>
      </c>
      <c r="RA184" s="167">
        <f t="shared" si="563"/>
        <v>0</v>
      </c>
    </row>
    <row r="185" spans="15:469"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QE185" s="159">
        <v>8</v>
      </c>
      <c r="QF185" s="162">
        <v>2</v>
      </c>
      <c r="QG185" s="304"/>
      <c r="QH185" s="12">
        <v>-60</v>
      </c>
      <c r="QI185" s="161">
        <f>(($F$31-$Z$15)*($F$31-$AD$15))/(($V$15-$Z$15)*($V$15-$AD$15))</f>
        <v>0</v>
      </c>
      <c r="QJ185" s="161">
        <f>(($F$31-$V$15)*($F$31-$AD$15))/(($Z$15-$V$15)*($Z$15-$AD$15))</f>
        <v>0</v>
      </c>
      <c r="QK185" s="161">
        <f>(($F$31-$V$15)*($F$31-$Z$15))/(($AD$15-$V$15)*($AD$15-$Z$15))</f>
        <v>1</v>
      </c>
      <c r="QL185" s="92">
        <f>QI185*$X$15+QJ185*$AB$15+QK185*$AF$15</f>
        <v>402.13</v>
      </c>
      <c r="QM185" s="16">
        <f>$V$15</f>
        <v>-391.07</v>
      </c>
      <c r="QN185" s="16">
        <f>$AF$15</f>
        <v>402.13</v>
      </c>
      <c r="QO185" s="167">
        <f t="shared" si="562"/>
        <v>0</v>
      </c>
      <c r="QP185" s="34"/>
      <c r="QQ185" s="159">
        <v>8</v>
      </c>
      <c r="QR185" s="162">
        <v>2</v>
      </c>
      <c r="QS185" s="304"/>
      <c r="QT185" s="12">
        <v>-60</v>
      </c>
      <c r="QU185" s="161">
        <f>(($F$31-$AT$15)*($F$31-$AX$15))/(($AP$15-$AT$15)*($AP$15-$AX$15))</f>
        <v>0</v>
      </c>
      <c r="QV185" s="161">
        <f>(($F$31-$AP$15)*($F$31-$AX$15))/(($AT$15-$AP$15)*($AT$15-$AX$15))</f>
        <v>0</v>
      </c>
      <c r="QW185" s="161">
        <f>(($F$31-$AP$15)*($F$31-$AT$15))/(($AX$15-$AP$15)*($AX$15-$AT$15))</f>
        <v>1</v>
      </c>
      <c r="QX185" s="92">
        <f>QU185*$AR$15+QV185*$AV$15+QW185*$AZ$15</f>
        <v>415.98</v>
      </c>
      <c r="QY185" s="16">
        <f>$AP$15</f>
        <v>-127.52</v>
      </c>
      <c r="QZ185" s="16">
        <f>$AZ$15</f>
        <v>415.98</v>
      </c>
      <c r="RA185" s="167">
        <f t="shared" si="563"/>
        <v>0</v>
      </c>
    </row>
    <row r="186" spans="15:469"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QE186" s="159">
        <v>8</v>
      </c>
      <c r="QF186" s="162">
        <v>3</v>
      </c>
      <c r="QG186" s="304"/>
      <c r="QH186" s="12">
        <v>-60</v>
      </c>
      <c r="QI186" s="161">
        <f>(($F$31-$Z$22)*($F$31-$AD$22))/(($V$22-$Z$22)*($V$22-$AD$22))</f>
        <v>0</v>
      </c>
      <c r="QJ186" s="161">
        <f>(($F$31-$V$22)*($F$31-$AD$22))/(($Z$22-$V$22)*($Z$22-$AD$22))</f>
        <v>0</v>
      </c>
      <c r="QK186" s="161">
        <f>(($F$31-$V$22)*($F$31-$Z$22))/(($AD$22-$V$22)*($AD$22-$Z$22))</f>
        <v>1</v>
      </c>
      <c r="QL186" s="92">
        <f>QI186*$X$22+QJ186*$AB$22+QK186*$AF$22</f>
        <v>-495</v>
      </c>
      <c r="QM186" s="16">
        <f>$V$22</f>
        <v>-391.07</v>
      </c>
      <c r="QN186" s="16">
        <f>$AF$22</f>
        <v>-495</v>
      </c>
      <c r="QO186" s="167">
        <f t="shared" si="562"/>
        <v>0</v>
      </c>
      <c r="QP186" s="34"/>
      <c r="QQ186" s="159">
        <v>8</v>
      </c>
      <c r="QR186" s="162">
        <v>3</v>
      </c>
      <c r="QS186" s="304"/>
      <c r="QT186" s="12">
        <v>-60</v>
      </c>
      <c r="QU186" s="161">
        <f>(($F$31-$AT$22)*($F$31-$AX$22))/(($AP$22-$AT$22)*($AP$22-$AX$22))</f>
        <v>0</v>
      </c>
      <c r="QV186" s="161">
        <f>(($F$31-$AP$22)*($F$31-$AX$22))/(($AT$22-$AP$22)*($AT$22-$AX$22))</f>
        <v>0</v>
      </c>
      <c r="QW186" s="161">
        <f>(($F$31-$AP$22)*($F$31-$AT$22))/(($AX$22-$AP$22)*($AX$22-$AT$22))</f>
        <v>1</v>
      </c>
      <c r="QX186" s="92">
        <f>QU186*$AR$22+QV186*$AV$22+QW186*$AZ$22</f>
        <v>-415.95</v>
      </c>
      <c r="QY186" s="16">
        <f>$AP$22</f>
        <v>-127.52</v>
      </c>
      <c r="QZ186" s="16">
        <f>$AZ$22</f>
        <v>-415.95</v>
      </c>
      <c r="RA186" s="167">
        <f t="shared" si="563"/>
        <v>0</v>
      </c>
    </row>
    <row r="187" spans="15:469" ht="15" customHeight="1"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QE187" s="159">
        <v>8</v>
      </c>
      <c r="QF187" s="162">
        <v>4</v>
      </c>
      <c r="QG187" s="304"/>
      <c r="QH187" s="12">
        <v>-60</v>
      </c>
      <c r="QI187" s="161">
        <f>(($F$31-$Z$29)*($F$31-$AD$29))/(($V$29-$Z$29)*($V$29-$AD$29))</f>
        <v>0</v>
      </c>
      <c r="QJ187" s="161">
        <f>(($F$31-$V$29)*($F$31-$AD$29))/(($Z$29-$V$29)*($Z$29-$AD$29))</f>
        <v>0</v>
      </c>
      <c r="QK187" s="161">
        <f>(($F$31-$V$29)*($F$31-$Z$29))/(($AD$29-$V$29)*($AD$29-$Z$29))</f>
        <v>1</v>
      </c>
      <c r="QL187" s="92">
        <f>QI187*$X$29+QJ187*$AB$29+QK187*$AF$29</f>
        <v>-495</v>
      </c>
      <c r="QM187" s="16">
        <f>$V$29</f>
        <v>406.67</v>
      </c>
      <c r="QN187" s="16">
        <f>$AF$29</f>
        <v>-495</v>
      </c>
      <c r="QO187" s="167">
        <f t="shared" si="562"/>
        <v>0</v>
      </c>
      <c r="QP187" s="34"/>
      <c r="QQ187" s="159">
        <v>8</v>
      </c>
      <c r="QR187" s="162">
        <v>4</v>
      </c>
      <c r="QS187" s="304"/>
      <c r="QT187" s="12">
        <v>-60</v>
      </c>
      <c r="QU187" s="161">
        <f>(($F$31-$AT$29)*($F$31-$AX$29))/(($AP$29-$AT$29)*($AP$29-$AX$29))</f>
        <v>0</v>
      </c>
      <c r="QV187" s="161">
        <f>(($F$31-$AP$29)*($F$31-$AX$29))/(($AT$29-$AP$29)*($AT$29-$AX$29))</f>
        <v>0</v>
      </c>
      <c r="QW187" s="161">
        <f>(($F$31-$AP$29)*($F$31-$AT$29))/(($AX$29-$AP$29)*($AX$29-$AT$29))</f>
        <v>1</v>
      </c>
      <c r="QX187" s="92">
        <f>QU187*$AR$29+QV187*$AV$29+QW187*$AZ$29</f>
        <v>-415.95</v>
      </c>
      <c r="QY187" s="16">
        <f>$AP$29</f>
        <v>127.52</v>
      </c>
      <c r="QZ187" s="16">
        <f>$AZ$29</f>
        <v>-415.95</v>
      </c>
      <c r="RA187" s="167">
        <f t="shared" si="563"/>
        <v>0</v>
      </c>
    </row>
    <row r="188" spans="15:469" ht="15" customHeight="1"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QE188" s="159">
        <v>8</v>
      </c>
      <c r="QF188" s="162">
        <v>1</v>
      </c>
      <c r="QG188" s="305" t="s">
        <v>19</v>
      </c>
      <c r="QH188" s="12">
        <v>-120</v>
      </c>
      <c r="QI188" s="161">
        <f>(($F$31-$Z$9)*($F$31-$AD$9))/(($V$9-$Z$9)*($V$9-$AD$9))</f>
        <v>0</v>
      </c>
      <c r="QJ188" s="161">
        <f>(($F$31-$V$9)*($F$31-$AD$9))/(($Z$9-$V$9)*($Z$9-$AD$9))</f>
        <v>0</v>
      </c>
      <c r="QK188" s="161">
        <f>(($F$31-$V$9)*($F$31-$Z$9))/(($AD$9-$V$9)*($AD$9-$Z$9))</f>
        <v>1</v>
      </c>
      <c r="QL188" s="92">
        <f>QI188*$X$9+QJ188*$AB$9+QK188*$AF$9</f>
        <v>480</v>
      </c>
      <c r="QM188" s="16">
        <f>$V$9</f>
        <v>353.96</v>
      </c>
      <c r="QN188" s="16">
        <f>$AF$9</f>
        <v>480</v>
      </c>
      <c r="QO188" s="167">
        <f t="shared" si="562"/>
        <v>0</v>
      </c>
      <c r="QP188" s="34"/>
      <c r="QQ188" s="159">
        <v>8</v>
      </c>
      <c r="QR188" s="162">
        <v>1</v>
      </c>
      <c r="QS188" s="305" t="s">
        <v>19</v>
      </c>
      <c r="QT188" s="12">
        <v>-120</v>
      </c>
      <c r="QU188" s="161">
        <f>(($F$31-$AT$9)*($F$31-$AX$9))/(($AP$9-$AT$9)*($AP$9-$AX$9))</f>
        <v>0</v>
      </c>
      <c r="QV188" s="161">
        <f>(($F$31-$AP$9)*($F$31-$AX$9))/(($AT$9-$AP$9)*($AT$9-$AX$9))</f>
        <v>0</v>
      </c>
      <c r="QW188" s="161">
        <f>(($F$31-$AP$9)*($F$31-$AT$9))/(($AX$9-$AP$9)*($AX$9-$AT$9))</f>
        <v>1</v>
      </c>
      <c r="QX188" s="92">
        <f>QU188*$AR$9+QV188*$AV$9+QW188*$AZ$9</f>
        <v>534.82000000000005</v>
      </c>
      <c r="QY188" s="16">
        <f>$AP$9</f>
        <v>91.09</v>
      </c>
      <c r="QZ188" s="16">
        <f>$AZ$9</f>
        <v>534.82000000000005</v>
      </c>
      <c r="RA188" s="167">
        <f t="shared" si="563"/>
        <v>0</v>
      </c>
    </row>
    <row r="189" spans="15:469"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QE189" s="159">
        <v>8</v>
      </c>
      <c r="QF189" s="162">
        <v>2</v>
      </c>
      <c r="QG189" s="305"/>
      <c r="QH189" s="12">
        <v>-120</v>
      </c>
      <c r="QI189" s="161">
        <f>(($F$31-$Z$16)*($F$31-$AD$16))/(($V$16-$Z$16)*($V$16-$AD$16))</f>
        <v>0</v>
      </c>
      <c r="QJ189" s="161">
        <f>(($F$31-$V$16)*($F$31-$AD$16))/(($Z$16-$V$16)*($Z$16-$AD$16))</f>
        <v>0</v>
      </c>
      <c r="QK189" s="161">
        <f>(($F$31-$V$16)*($F$31-$Z$16))/(($AD$16-$V$16)*($AD$16-$Z$16))</f>
        <v>1</v>
      </c>
      <c r="QL189" s="92">
        <f>QI189*$X$16+QJ189*$AB$16+QK189*$AF$16</f>
        <v>480</v>
      </c>
      <c r="QM189" s="16">
        <f>$V$16</f>
        <v>-443.33</v>
      </c>
      <c r="QN189" s="16">
        <f>$AF$16</f>
        <v>480</v>
      </c>
      <c r="QO189" s="167">
        <f t="shared" si="562"/>
        <v>0</v>
      </c>
      <c r="QP189" s="34"/>
      <c r="QQ189" s="159">
        <v>8</v>
      </c>
      <c r="QR189" s="162">
        <v>2</v>
      </c>
      <c r="QS189" s="305"/>
      <c r="QT189" s="12">
        <v>-120</v>
      </c>
      <c r="QU189" s="161">
        <f>(($F$31-$AT$16)*($F$31-$AX$16))/(($AP$16-$AT$16)*($AP$16-$AX$16))</f>
        <v>0</v>
      </c>
      <c r="QV189" s="161">
        <f>(($F$31-$AP$16)*($F$31-$AX$16))/(($AT$16-$AP$16)*($AT$16-$AX$16))</f>
        <v>0</v>
      </c>
      <c r="QW189" s="161">
        <f>(($F$31-$AP$16)*($F$31-$AT$16))/(($AX$16-$AP$16)*($AX$16-$AT$16))</f>
        <v>1</v>
      </c>
      <c r="QX189" s="92">
        <f>QU189*$AR$16+QV189*$AV$16+QW189*$AZ$16</f>
        <v>534.82000000000005</v>
      </c>
      <c r="QY189" s="16">
        <f>$AP$16</f>
        <v>-163.95</v>
      </c>
      <c r="QZ189" s="16">
        <f>$AZ$16</f>
        <v>534.82000000000005</v>
      </c>
      <c r="RA189" s="167">
        <f t="shared" si="563"/>
        <v>0</v>
      </c>
    </row>
    <row r="190" spans="15:469"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QE190" s="159">
        <v>8</v>
      </c>
      <c r="QF190" s="162">
        <v>3</v>
      </c>
      <c r="QG190" s="305"/>
      <c r="QH190" s="12">
        <v>-120</v>
      </c>
      <c r="QI190" s="161">
        <f>(($F$31-$Z$23)*($F$31-$AD$23))/(($V$23-$Z$23)*($V$23-$AD$23))</f>
        <v>0</v>
      </c>
      <c r="QJ190" s="161">
        <f>(($F$31-$V$23)*($F$31-$AD$23))/(($Z$23-$V$23)*($Z$23-$AD$23))</f>
        <v>0</v>
      </c>
      <c r="QK190" s="161">
        <f>(($F$31-$V$23)*($F$31-$Z$23))/(($AD$23-$V$23)*($AD$23-$Z$23))</f>
        <v>1</v>
      </c>
      <c r="QL190" s="92">
        <f>QI190*$X$23+QJ190*$AB$23+QK190*$AF$23</f>
        <v>-391.42</v>
      </c>
      <c r="QM190" s="16">
        <f>$V$23</f>
        <v>-443.33</v>
      </c>
      <c r="QN190" s="16">
        <f>$AF$23</f>
        <v>-391.42</v>
      </c>
      <c r="QO190" s="167">
        <f t="shared" si="562"/>
        <v>0</v>
      </c>
      <c r="QP190" s="34"/>
      <c r="QQ190" s="159">
        <v>8</v>
      </c>
      <c r="QR190" s="162">
        <v>3</v>
      </c>
      <c r="QS190" s="305"/>
      <c r="QT190" s="12">
        <v>-120</v>
      </c>
      <c r="QU190" s="161">
        <f>(($F$31-$AT$23)*($F$31-$AX$23))/(($AP$23-$AT$23)*($AP$23-$AX$23))</f>
        <v>0</v>
      </c>
      <c r="QV190" s="161">
        <f>(($F$31-$AP$23)*($F$31-$AX$23))/(($AT$23-$AP$23)*($AT$23-$AX$23))</f>
        <v>0</v>
      </c>
      <c r="QW190" s="161">
        <f>(($F$31-$AP$23)*($F$31-$AT$23))/(($AX$23-$AP$23)*($AX$23-$AT$23))</f>
        <v>1</v>
      </c>
      <c r="QX190" s="92">
        <f>QU190*$AR$23+QV190*$AV$23+QW190*$AZ$23</f>
        <v>-297.12</v>
      </c>
      <c r="QY190" s="16">
        <f>$AP$23</f>
        <v>-163.95</v>
      </c>
      <c r="QZ190" s="16">
        <f>$AZ$23</f>
        <v>-297.12</v>
      </c>
      <c r="RA190" s="167">
        <f t="shared" si="563"/>
        <v>0</v>
      </c>
    </row>
    <row r="191" spans="15:469" ht="15" customHeight="1"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QE191" s="159">
        <v>8</v>
      </c>
      <c r="QF191" s="162">
        <v>4</v>
      </c>
      <c r="QG191" s="305"/>
      <c r="QH191" s="12">
        <v>-120</v>
      </c>
      <c r="QI191" s="161">
        <f>(($F$31-$Z$30)*($F$31-$AD$30))/(($V$30-$Z$30)*($V$30-$AD$30))</f>
        <v>0</v>
      </c>
      <c r="QJ191" s="161">
        <f>(($F$31-$V$30)*($F$31-$AD$30))/(($Z$30-$V$30)*($Z$30-$AD$30))</f>
        <v>0</v>
      </c>
      <c r="QK191" s="161">
        <f>(($F$31-$V$30)*($F$31-$Z$30))/(($AD$30-$V$30)*($AD$30-$Z$30))</f>
        <v>1</v>
      </c>
      <c r="QL191" s="92">
        <f>QI191*$X$30+QJ191*$AB$30+QK191*$AF$30</f>
        <v>-391.42</v>
      </c>
      <c r="QM191" s="16">
        <f>$V$30</f>
        <v>353.96</v>
      </c>
      <c r="QN191" s="16">
        <f>$AF$30</f>
        <v>-391.42</v>
      </c>
      <c r="QO191" s="167">
        <f t="shared" si="562"/>
        <v>0</v>
      </c>
      <c r="QP191" s="34"/>
      <c r="QQ191" s="159">
        <v>8</v>
      </c>
      <c r="QR191" s="162">
        <v>4</v>
      </c>
      <c r="QS191" s="305"/>
      <c r="QT191" s="12">
        <v>-120</v>
      </c>
      <c r="QU191" s="161">
        <f>(($F$31-$AT$30)*($F$31-$AX$30))/(($AP$30-$AT$30)*($AP$30-$AX$30))</f>
        <v>0</v>
      </c>
      <c r="QV191" s="161">
        <f>(($F$31-$AP$30)*($F$31-$AX$30))/(($AT$30-$AP$30)*($AT$30-$AX$30))</f>
        <v>0</v>
      </c>
      <c r="QW191" s="161">
        <f>(($F$31-$AP$30)*($F$31-$AT$30))/(($AX$30-$AP$30)*($AX$30-$AT$30))</f>
        <v>1</v>
      </c>
      <c r="QX191" s="92">
        <f>QU191*$AR$30+QV191*$AV$30+QW191*$AZ$30</f>
        <v>-297.12</v>
      </c>
      <c r="QY191" s="16">
        <f>$AP$30</f>
        <v>91.09</v>
      </c>
      <c r="QZ191" s="16">
        <f>$AZ$30</f>
        <v>-297.12</v>
      </c>
      <c r="RA191" s="167">
        <f t="shared" si="563"/>
        <v>0</v>
      </c>
    </row>
    <row r="192" spans="15:469" ht="15" customHeight="1"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QE192" s="159">
        <v>8</v>
      </c>
      <c r="QF192" s="162">
        <v>1</v>
      </c>
      <c r="QG192" s="306" t="s">
        <v>20</v>
      </c>
      <c r="QH192" s="12">
        <v>-180</v>
      </c>
      <c r="QI192" s="161">
        <f>(($F$31-$Z$10)*($F$31-$AD$10))/(($V$10-$Z$10)*($V$10-$AD$10))</f>
        <v>0</v>
      </c>
      <c r="QJ192" s="161">
        <f>(($F$31-$V$10)*($F$31-$AD$10))/(($Z$10-$V$10)*($Z$10-$AD$10))</f>
        <v>0</v>
      </c>
      <c r="QK192" s="161">
        <f>(($F$31-$V$10)*($F$31-$Z$10))/(($AD$10-$V$10)*($AD$10-$Z$10))</f>
        <v>1</v>
      </c>
      <c r="QL192" s="92">
        <f>QI192*$X$10+QJ192*$AB$10+QK192*$AF$10</f>
        <v>556.07000000000005</v>
      </c>
      <c r="QM192" s="16">
        <f>$V$10</f>
        <v>301.67</v>
      </c>
      <c r="QN192" s="16">
        <f>$AF$10</f>
        <v>556.07000000000005</v>
      </c>
      <c r="QO192" s="167">
        <f t="shared" si="562"/>
        <v>0</v>
      </c>
      <c r="QP192" s="34"/>
      <c r="QQ192" s="159">
        <v>8</v>
      </c>
      <c r="QR192" s="162">
        <v>1</v>
      </c>
      <c r="QS192" s="306" t="s">
        <v>20</v>
      </c>
      <c r="QT192" s="12">
        <v>-180</v>
      </c>
      <c r="QU192" s="161">
        <f>(($F$31-$AT$10)*($F$31-$AX$10))/(($AP$10-$AT$10)*($AP$10-$AX$10))</f>
        <v>0</v>
      </c>
      <c r="QV192" s="161">
        <f>(($F$31-$AP$10)*($F$31-$AX$10))/(($AT$10-$AP$10)*($AT$10-$AX$10))</f>
        <v>0</v>
      </c>
      <c r="QW192" s="161">
        <f>(($F$31-$AP$10)*($F$31-$AT$10))/(($AX$10-$AP$10)*($AX$10-$AT$10))</f>
        <v>1</v>
      </c>
      <c r="QX192" s="92">
        <f>QU192*$AR$10+QV192*$AV$10+QW192*$AZ$10</f>
        <v>653.67999999999995</v>
      </c>
      <c r="QY192" s="16">
        <f>$AP$10</f>
        <v>54.65</v>
      </c>
      <c r="QZ192" s="16">
        <f>$AZ$10</f>
        <v>653.67999999999995</v>
      </c>
      <c r="RA192" s="167">
        <f t="shared" si="563"/>
        <v>0</v>
      </c>
    </row>
    <row r="193" spans="15:469"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QE193" s="159">
        <v>8</v>
      </c>
      <c r="QF193" s="162">
        <v>2</v>
      </c>
      <c r="QG193" s="306"/>
      <c r="QH193" s="12">
        <v>-180</v>
      </c>
      <c r="QI193" s="161">
        <f>(($F$31-$Z$17)*($F$31-$AD$17))/(($V$17-$Z$17)*($V$17-$AD$17))</f>
        <v>0</v>
      </c>
      <c r="QJ193" s="161">
        <f>(($F$31-$V$17)*($F$31-$AD$17))/(($Z$17-$V$17)*($Z$17-$AD$17))</f>
        <v>0</v>
      </c>
      <c r="QK193" s="161">
        <f>(($F$31-$V$17)*($F$31-$Z$17))/(($AD$17-$V$17)*($AD$17-$Z$17))</f>
        <v>1</v>
      </c>
      <c r="QL193" s="92">
        <f>QI193*$X$17+QJ193*$AB$17+QK193*$AF$17</f>
        <v>556.07000000000005</v>
      </c>
      <c r="QM193" s="16">
        <f>$V$17</f>
        <v>-495.6</v>
      </c>
      <c r="QN193" s="16">
        <f>$AF$17</f>
        <v>556.07000000000005</v>
      </c>
      <c r="QO193" s="167">
        <f t="shared" si="562"/>
        <v>0</v>
      </c>
      <c r="QP193" s="34"/>
      <c r="QQ193" s="159">
        <v>8</v>
      </c>
      <c r="QR193" s="162">
        <v>2</v>
      </c>
      <c r="QS193" s="306"/>
      <c r="QT193" s="12">
        <v>-180</v>
      </c>
      <c r="QU193" s="161">
        <f>(($F$31-$AT$17)*($F$31-$AX$17))/(($AP$17-$AT$17)*($AP$17-$AX$17))</f>
        <v>0</v>
      </c>
      <c r="QV193" s="161">
        <f>(($F$31-$AP$17)*($F$31-$AX$17))/(($AT$17-$AP$17)*($AT$17-$AX$17))</f>
        <v>0</v>
      </c>
      <c r="QW193" s="161">
        <f>(($F$31-$AP$17)*($F$31-$AT$17))/(($AX$17-$AP$17)*($AX$17-$AT$17))</f>
        <v>1</v>
      </c>
      <c r="QX193" s="92">
        <f>QU193*$AR$17+QV193*$AV$17+QW193*$AZ$17</f>
        <v>653.67999999999995</v>
      </c>
      <c r="QY193" s="16">
        <f>$AP$17</f>
        <v>-200.39</v>
      </c>
      <c r="QZ193" s="16">
        <f>$AZ$17</f>
        <v>653.67999999999995</v>
      </c>
      <c r="RA193" s="167">
        <f t="shared" si="563"/>
        <v>0</v>
      </c>
    </row>
    <row r="194" spans="15:469"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QE194" s="159">
        <v>8</v>
      </c>
      <c r="QF194" s="162">
        <v>3</v>
      </c>
      <c r="QG194" s="306"/>
      <c r="QH194" s="12">
        <v>-180</v>
      </c>
      <c r="QI194" s="161">
        <f>(($F$31-$Z$24)*($F$31-$AD$24))/(($V$24-$Z$24)*($V$24-$AD$24))</f>
        <v>0</v>
      </c>
      <c r="QJ194" s="161">
        <f>(($F$31-$V$24)*($F$31-$AD$24))/(($Z$24-$V$24)*($Z$24-$AD$24))</f>
        <v>0</v>
      </c>
      <c r="QK194" s="161">
        <f>(($F$31-$V$24)*($F$31-$Z$24))/(($AD$24-$V$24)*($AD$24-$Z$24))</f>
        <v>1</v>
      </c>
      <c r="QL194" s="92">
        <f>QI194*$X$24+QJ194*$AB$24+QK194*$AF$24</f>
        <v>-289.33</v>
      </c>
      <c r="QM194" s="16">
        <f>$V$24</f>
        <v>-495.6</v>
      </c>
      <c r="QN194" s="16">
        <f>$AF$24</f>
        <v>-289.33</v>
      </c>
      <c r="QO194" s="167">
        <f t="shared" si="562"/>
        <v>0</v>
      </c>
      <c r="QP194" s="34"/>
      <c r="QQ194" s="159">
        <v>8</v>
      </c>
      <c r="QR194" s="162">
        <v>3</v>
      </c>
      <c r="QS194" s="306"/>
      <c r="QT194" s="12">
        <v>-180</v>
      </c>
      <c r="QU194" s="161">
        <f>(($F$31-$AT$24)*($F$31-$AX$24))/(($AP$24-$AT$24)*($AP$24-$AX$24))</f>
        <v>0</v>
      </c>
      <c r="QV194" s="161">
        <f>(($F$31-$AP$24)*($F$31-$AX$24))/(($AT$24-$AP$24)*($AT$24-$AX$24))</f>
        <v>0</v>
      </c>
      <c r="QW194" s="161">
        <f>(($F$31-$AP$24)*($F$31-$AT$24))/(($AX$24-$AP$24)*($AX$24-$AT$24))</f>
        <v>1</v>
      </c>
      <c r="QX194" s="92">
        <f>QU194*$AR$24+QV194*$AV$24+QW194*$AZ$24</f>
        <v>-178.26</v>
      </c>
      <c r="QY194" s="16">
        <f>$AP$24</f>
        <v>-200.39</v>
      </c>
      <c r="QZ194" s="16">
        <f>$AZ$24</f>
        <v>-178.26</v>
      </c>
      <c r="RA194" s="167">
        <f t="shared" si="563"/>
        <v>0</v>
      </c>
    </row>
    <row r="195" spans="15:469"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QE195" s="159">
        <v>8</v>
      </c>
      <c r="QF195" s="162">
        <v>4</v>
      </c>
      <c r="QG195" s="306"/>
      <c r="QH195" s="12">
        <v>-180</v>
      </c>
      <c r="QI195" s="161">
        <f>(($F$31-$Z$31)*($F$31-$AD$31))/(($V$31-$Z$31)*($V$31-$AD$31))</f>
        <v>0</v>
      </c>
      <c r="QJ195" s="161">
        <f>(($F$31-$V$31)*($F$31-$AD$31))/(($Z$31-$V$31)*($Z$31-$AD$31))</f>
        <v>0</v>
      </c>
      <c r="QK195" s="161">
        <f>(($F$31-$V$31)*($F$31-$Z$31))/(($AD$31-$V$31)*($AD$31-$Z$31))</f>
        <v>1</v>
      </c>
      <c r="QL195" s="92">
        <f>QI195*$X$31+QJ195*$AB$31+QK195*$AF$31</f>
        <v>-289.33</v>
      </c>
      <c r="QM195" s="16">
        <f>$V$31</f>
        <v>301.67</v>
      </c>
      <c r="QN195" s="16">
        <f>$AF$31</f>
        <v>-289.33</v>
      </c>
      <c r="QO195" s="167">
        <f t="shared" si="562"/>
        <v>0</v>
      </c>
      <c r="QP195" s="34"/>
      <c r="QQ195" s="159">
        <v>8</v>
      </c>
      <c r="QR195" s="162">
        <v>4</v>
      </c>
      <c r="QS195" s="306"/>
      <c r="QT195" s="12">
        <v>-180</v>
      </c>
      <c r="QU195" s="161">
        <f>(($F$31-$AT$31)*($F$31-$AX$31))/(($AP$31-$AT$31)*($AP$31-$AX$31))</f>
        <v>0</v>
      </c>
      <c r="QV195" s="161">
        <f>(($F$31-$AP$31)*($F$31-$AX$31))/(($AT$31-$AP$31)*($AT$31-$AX$31))</f>
        <v>0</v>
      </c>
      <c r="QW195" s="161">
        <f>(($F$31-$AP$31)*($F$31-$AT$31))/(($AX$31-$AP$31)*($AX$31-$AT$31))</f>
        <v>1</v>
      </c>
      <c r="QX195" s="92">
        <f>QU195*$AR$31+QV195*$AV$31+QW195*$AZ$31</f>
        <v>-178.26</v>
      </c>
      <c r="QY195" s="16">
        <f>$AP$31</f>
        <v>54.65</v>
      </c>
      <c r="QZ195" s="16">
        <f>$AZ$31</f>
        <v>-178.26</v>
      </c>
      <c r="RA195" s="167">
        <f t="shared" si="563"/>
        <v>0</v>
      </c>
    </row>
    <row r="196" spans="15:469" ht="15" customHeight="1"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QE196" s="159">
        <v>8</v>
      </c>
      <c r="QF196" s="162">
        <v>1</v>
      </c>
      <c r="QG196" s="307" t="s">
        <v>21</v>
      </c>
      <c r="QH196" s="12">
        <v>0</v>
      </c>
      <c r="QI196" s="161">
        <f>(($F$31-$Z$11)*($F$31-$AD$11))/(($V$11-$Z$11)*($V$11-$AD$11))</f>
        <v>0</v>
      </c>
      <c r="QJ196" s="161">
        <f>(($F$31-$V$11)*($F$31-$AD$11))/(($Z$11-$V$11)*($Z$11-$AD$11))</f>
        <v>0</v>
      </c>
      <c r="QK196" s="161">
        <f>(($F$31-$V$11)*($F$31-$Z$11))/(($AD$11-$V$11)*($AD$11-$Z$11))</f>
        <v>1</v>
      </c>
      <c r="QL196" s="92">
        <f>QI196*$X$11+QJ196*$AB$11+QK196*$AF$11</f>
        <v>631.37</v>
      </c>
      <c r="QM196" s="16">
        <f>$V$11</f>
        <v>249</v>
      </c>
      <c r="QN196" s="16">
        <f>$AF$11</f>
        <v>631.37</v>
      </c>
      <c r="QO196" s="167">
        <f t="shared" si="562"/>
        <v>0</v>
      </c>
      <c r="QP196" s="34"/>
      <c r="QQ196" s="159">
        <v>8</v>
      </c>
      <c r="QR196" s="162">
        <v>1</v>
      </c>
      <c r="QS196" s="307" t="s">
        <v>21</v>
      </c>
      <c r="QT196" s="12">
        <v>0</v>
      </c>
      <c r="QU196" s="161">
        <f>(($F$31-$AT$11)*($F$31-$AX$11))/(($AP$11-$AT$11)*($AP$11-$AX$11))</f>
        <v>0</v>
      </c>
      <c r="QV196" s="161">
        <f>(($F$31-$AP$11)*($F$31-$AX$11))/(($AT$11-$AP$11)*($AT$11-$AX$11))</f>
        <v>0</v>
      </c>
      <c r="QW196" s="161">
        <f>(($F$31-$AP$11)*($F$31-$AT$11))/(($AX$11-$AP$11)*($AX$11-$AT$11))</f>
        <v>1</v>
      </c>
      <c r="QX196" s="92">
        <f>QU196*$AR$11+QV196*$AV$11+QW196*$AZ$11</f>
        <v>772.52</v>
      </c>
      <c r="QY196" s="16">
        <f>$AP$11</f>
        <v>18.22</v>
      </c>
      <c r="QZ196" s="16">
        <f>$AZ$11</f>
        <v>772.52</v>
      </c>
      <c r="RA196" s="167">
        <f t="shared" si="563"/>
        <v>0</v>
      </c>
    </row>
    <row r="197" spans="15:469"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QE197" s="159">
        <v>8</v>
      </c>
      <c r="QF197" s="162">
        <v>2</v>
      </c>
      <c r="QG197" s="307"/>
      <c r="QH197" s="12">
        <v>0</v>
      </c>
      <c r="QI197" s="161">
        <f>(($F$31-$Z$18)*($F$31-$AD$18))/(($V$18-$Z$18)*($V$18-$AD$18))</f>
        <v>0</v>
      </c>
      <c r="QJ197" s="161">
        <f>(($F$31-$V$18)*($F$31-$AD$18))/(($Z$18-$V$18)*($Z$18-$AD$18))</f>
        <v>0</v>
      </c>
      <c r="QK197" s="161">
        <f>(($F$31-$V$18)*($F$31-$Z$18))/(($AD$18-$V$18)*($AD$18-$Z$18))</f>
        <v>1</v>
      </c>
      <c r="QL197" s="92">
        <f>QI197*$X$18+QJ197*$AB$18+QK197*$AF$18</f>
        <v>631.37</v>
      </c>
      <c r="QM197" s="16">
        <f>$V$18</f>
        <v>-548.08000000000004</v>
      </c>
      <c r="QN197" s="16">
        <f>$AF$18</f>
        <v>631.37</v>
      </c>
      <c r="QO197" s="167">
        <f t="shared" si="562"/>
        <v>0</v>
      </c>
      <c r="QP197" s="34"/>
      <c r="QQ197" s="159">
        <v>8</v>
      </c>
      <c r="QR197" s="162">
        <v>2</v>
      </c>
      <c r="QS197" s="307"/>
      <c r="QT197" s="12">
        <v>0</v>
      </c>
      <c r="QU197" s="161">
        <f>(($F$31-$AT$18)*($F$31-$AX$18))/(($AP$18-$AT$18)*($AP$18-$AX$18))</f>
        <v>0</v>
      </c>
      <c r="QV197" s="161">
        <f>(($F$31-$AP$18)*($F$31-$AX$18))/(($AT$18-$AP$18)*($AT$18-$AX$18))</f>
        <v>0</v>
      </c>
      <c r="QW197" s="161">
        <f>(($F$31-$AP$18)*($F$31-$AT$18))/(($AX$18-$AP$18)*($AX$18-$AT$18))</f>
        <v>1</v>
      </c>
      <c r="QX197" s="92">
        <f>QU197*$AR$18+QV197*$AV$18+QW197*$AZ$18</f>
        <v>772.52</v>
      </c>
      <c r="QY197" s="16">
        <f>$AP$18</f>
        <v>-236.82</v>
      </c>
      <c r="QZ197" s="16">
        <f>$AZ$18</f>
        <v>772.52</v>
      </c>
      <c r="RA197" s="167">
        <f t="shared" si="563"/>
        <v>0</v>
      </c>
    </row>
    <row r="198" spans="15:469"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QE198" s="159">
        <v>8</v>
      </c>
      <c r="QF198" s="162">
        <v>3</v>
      </c>
      <c r="QG198" s="307"/>
      <c r="QH198" s="16">
        <v>0</v>
      </c>
      <c r="QI198" s="161">
        <f>(($F$31-$Z$25)*($F$31-$AD$25))/(($V$25-$Z$25)*($V$25-$AD$25))</f>
        <v>0</v>
      </c>
      <c r="QJ198" s="161">
        <f>(($F$31-$V$25)*($F$31-$AD$25))/(($Z$25-$V$25)*($Z$25-$AD$25))</f>
        <v>0</v>
      </c>
      <c r="QK198" s="161">
        <f>(($F$31-$V$25)*($F$31-$Z$25))/(($AD$25-$V$25)*($AD$25-$Z$25))</f>
        <v>1</v>
      </c>
      <c r="QL198" s="92">
        <f>QI198*$X$25+QJ198*$AB$25+QK198*$AF$25</f>
        <v>-186.91</v>
      </c>
      <c r="QM198" s="16">
        <f>$V$25</f>
        <v>-548.08000000000004</v>
      </c>
      <c r="QN198" s="16">
        <f>$AF$25</f>
        <v>-186.91</v>
      </c>
      <c r="QO198" s="167">
        <f t="shared" si="562"/>
        <v>0</v>
      </c>
      <c r="QP198" s="34"/>
      <c r="QQ198" s="159">
        <v>8</v>
      </c>
      <c r="QR198" s="162">
        <v>3</v>
      </c>
      <c r="QS198" s="307"/>
      <c r="QT198" s="16">
        <v>0</v>
      </c>
      <c r="QU198" s="161">
        <f>(($F$31-$AT$25)*($F$31-$AX$25))/(($AP$25-$AT$25)*($AP$25-$AX$25))</f>
        <v>0</v>
      </c>
      <c r="QV198" s="161">
        <f>(($F$31-$AP$25)*($F$31-$AX$25))/(($AT$25-$AP$25)*($AT$25-$AX$25))</f>
        <v>0</v>
      </c>
      <c r="QW198" s="161">
        <f>(($F$31-$AP$25)*($F$31-$AT$25))/(($AX$25-$AP$25)*($AX$25-$AT$25))</f>
        <v>1</v>
      </c>
      <c r="QX198" s="92">
        <f>QU198*$AR$25+QV198*$AV$25+QW198*$AZ$25</f>
        <v>-59.44</v>
      </c>
      <c r="QY198" s="16">
        <f>$AP$25</f>
        <v>-236.82</v>
      </c>
      <c r="QZ198" s="16">
        <f>$AZ$25</f>
        <v>-59.44</v>
      </c>
      <c r="RA198" s="167">
        <f t="shared" si="563"/>
        <v>0</v>
      </c>
    </row>
    <row r="199" spans="15:469"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QE199" s="184">
        <v>8</v>
      </c>
      <c r="QF199" s="185">
        <v>4</v>
      </c>
      <c r="QG199" s="308"/>
      <c r="QH199" s="186">
        <v>0</v>
      </c>
      <c r="QI199" s="187">
        <f>(($F$31-$Z$32)*($F$31-$AD$32))/(($V$32-$Z$32)*($V$32-$AD$32))</f>
        <v>0</v>
      </c>
      <c r="QJ199" s="187">
        <f>(($F$31-$V$32)*($F$31-$AD$32))/(($Z$32-$V$32)*($Z$32-$AD$32))</f>
        <v>0</v>
      </c>
      <c r="QK199" s="187">
        <f>(($F$31-$V$32)*($F$31-$Z$32))/(($AD$32-$V$32)*($AD$32-$Z$32))</f>
        <v>1</v>
      </c>
      <c r="QL199" s="97">
        <f>QI199*$X$31+QJ199*$AB$31+QK199*$AF$32</f>
        <v>-186.91</v>
      </c>
      <c r="QM199" s="186">
        <f>$V$32</f>
        <v>249</v>
      </c>
      <c r="QN199" s="186">
        <f>$AF$32</f>
        <v>-186.91</v>
      </c>
      <c r="QO199" s="188">
        <f t="shared" si="562"/>
        <v>0</v>
      </c>
      <c r="QP199" s="34"/>
      <c r="QQ199" s="184">
        <v>8</v>
      </c>
      <c r="QR199" s="185">
        <v>4</v>
      </c>
      <c r="QS199" s="308"/>
      <c r="QT199" s="186">
        <v>0</v>
      </c>
      <c r="QU199" s="187">
        <f>(($F$31-$AT$32)*($F$31-$AX$32))/(($AP$32-$AT$32)*($AP$32-$AX$32))</f>
        <v>0</v>
      </c>
      <c r="QV199" s="187">
        <f>(($F$31-$AP$32)*($F$31-$AX$32))/(($AT$32-$AP$32)*($AT$32-$AX$32))</f>
        <v>0</v>
      </c>
      <c r="QW199" s="187">
        <f>(($F$31-$AP$32)*($F$31-$AT$32))/(($AX$32-$AP$32)*($AX$32-$AT$32))</f>
        <v>1</v>
      </c>
      <c r="QX199" s="97">
        <f>QU199*$AR$31+QV199*$AV$31+QW199*$AZ$32</f>
        <v>-59.44</v>
      </c>
      <c r="QY199" s="186">
        <f>$AP$32</f>
        <v>18.22</v>
      </c>
      <c r="QZ199" s="186">
        <f>$AZ$32</f>
        <v>-59.44</v>
      </c>
      <c r="RA199" s="188">
        <f t="shared" si="563"/>
        <v>0</v>
      </c>
    </row>
    <row r="200" spans="15:469" ht="15" customHeight="1"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QE200" s="191">
        <v>9</v>
      </c>
      <c r="QF200" s="192">
        <v>1</v>
      </c>
      <c r="QG200" s="295" t="s">
        <v>13</v>
      </c>
      <c r="QH200" s="15">
        <v>60</v>
      </c>
      <c r="QI200" s="193">
        <f>(($F$34-$Z$5)*($F$34-$AD$5))/(($V$5-$Z$5)*($V$5-$AD$5))</f>
        <v>0</v>
      </c>
      <c r="QJ200" s="193">
        <f>(($F$34-$V$5)*($F$34-$AD$5))/(($Z$5-$V$5)*($Z$5-$AD$5))</f>
        <v>0</v>
      </c>
      <c r="QK200" s="193">
        <f>(($F$34-$V$5)*($F$34-$Z$5))/(($AD$5-$V$5)*($AD$5-$Z$5))</f>
        <v>1</v>
      </c>
      <c r="QL200" s="98">
        <f>QI200*$X$5+QJ200*$AB$5+QK200*$AF$5</f>
        <v>326</v>
      </c>
      <c r="QM200" s="194">
        <f>$V$5</f>
        <v>458.5</v>
      </c>
      <c r="QN200" s="194">
        <f>$AF$5</f>
        <v>326</v>
      </c>
      <c r="QO200" s="195">
        <f t="shared" ref="QO200:QO227" si="564">ABS($F$35/QL200)</f>
        <v>0</v>
      </c>
      <c r="QP200" s="34"/>
      <c r="QQ200" s="191">
        <v>9</v>
      </c>
      <c r="QR200" s="192">
        <v>1</v>
      </c>
      <c r="QS200" s="295" t="s">
        <v>13</v>
      </c>
      <c r="QT200" s="15">
        <v>60</v>
      </c>
      <c r="QU200" s="193">
        <f>(($F$34-$AT$5)*($F$34-$AX$5))/(($AP$5-$AT$5)*($AP$5-$AX$5))</f>
        <v>0</v>
      </c>
      <c r="QV200" s="193">
        <f>(($F$34-$AP$5)*($F$34-$AX$5))/(($AT$5-$AP$5)*($AT$5-$AX$5))</f>
        <v>0</v>
      </c>
      <c r="QW200" s="193">
        <f>(($F$34-$AP$5)*($F$34-$AT$5))/(($AX$5-$AP$5)*($AX$5-$AT$5))</f>
        <v>1</v>
      </c>
      <c r="QX200" s="98">
        <f>QU200*$AR$5+QV200*$AV$5+QW200*$AZ$5</f>
        <v>297.12</v>
      </c>
      <c r="QY200" s="194">
        <f>$AP$5</f>
        <v>163.95</v>
      </c>
      <c r="QZ200" s="194">
        <f>$AZ$5</f>
        <v>297.12</v>
      </c>
      <c r="RA200" s="195">
        <f t="shared" ref="RA200:RA227" si="565">ABS($F$35/QX200)</f>
        <v>0</v>
      </c>
    </row>
    <row r="201" spans="15:469"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QE201" s="159">
        <v>9</v>
      </c>
      <c r="QF201" s="162">
        <v>2</v>
      </c>
      <c r="QG201" s="296"/>
      <c r="QH201" s="12">
        <v>60</v>
      </c>
      <c r="QI201" s="161">
        <f>(($F$34-$Z$12)*($F$34-$AD$12))/(($V$12-$Z$12)*($V$12-$AD$12))</f>
        <v>0</v>
      </c>
      <c r="QJ201" s="161">
        <f>(($F$34-$V$12)*($F$34-$AD$12))/(($Z$12-$V$12)*($Z$12-$AD$12))</f>
        <v>0</v>
      </c>
      <c r="QK201" s="161">
        <f>(($F$34-$V$12)*($F$34-$Z$12))/(($AD$12-$V$12)*($AD$12-$Z$12))</f>
        <v>1</v>
      </c>
      <c r="QL201" s="92">
        <f>QI201*$X$12+QJ201*$AB$12+QK201*$AF$12</f>
        <v>326</v>
      </c>
      <c r="QM201" s="16">
        <f>$V$12</f>
        <v>-338.33</v>
      </c>
      <c r="QN201" s="16">
        <f>$AF$12</f>
        <v>326</v>
      </c>
      <c r="QO201" s="167">
        <f t="shared" si="564"/>
        <v>0</v>
      </c>
      <c r="QP201" s="34"/>
      <c r="QQ201" s="159">
        <v>9</v>
      </c>
      <c r="QR201" s="162">
        <v>2</v>
      </c>
      <c r="QS201" s="296"/>
      <c r="QT201" s="12">
        <v>60</v>
      </c>
      <c r="QU201" s="161">
        <f>(($F$34-$AT$12)*($F$34-$AX$12))/(($AP$12-$AT$12)*($AP$12-$AX$12))</f>
        <v>0</v>
      </c>
      <c r="QV201" s="161">
        <f>(($F$34-$AP$12)*($F$34-$AX$12))/(($AT$12-$AP$12)*($AT$12-$AX$12))</f>
        <v>0</v>
      </c>
      <c r="QW201" s="161">
        <f>(($F$34-$AP$12)*($F$34-$AT$12))/(($AX$12-$AP$12)*($AX$12-$AT$12))</f>
        <v>1</v>
      </c>
      <c r="QX201" s="92">
        <f>QU201*$AR$12+QV201*$AV$12+QW201*$AZ$12</f>
        <v>297.12</v>
      </c>
      <c r="QY201" s="16">
        <f>$AP$12</f>
        <v>-91.09</v>
      </c>
      <c r="QZ201" s="16">
        <f>$AZ$12</f>
        <v>297.12</v>
      </c>
      <c r="RA201" s="167">
        <f t="shared" si="565"/>
        <v>0</v>
      </c>
    </row>
    <row r="202" spans="15:469"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QE202" s="159">
        <v>9</v>
      </c>
      <c r="QF202" s="162">
        <v>3</v>
      </c>
      <c r="QG202" s="296"/>
      <c r="QH202" s="12">
        <v>60</v>
      </c>
      <c r="QI202" s="161">
        <f>(($F$34-$Z$19)*($F$34-$AD$19))/(($V$19-$Z$19)*($V$19-$AD$19))</f>
        <v>0</v>
      </c>
      <c r="QJ202" s="161">
        <f>(($F$16-$V$19)*($F$16-$AD$19))/(($Z$19-$V$19)*($Z$19-$AD$19))</f>
        <v>0</v>
      </c>
      <c r="QK202" s="161">
        <f>(($F$34-$V$19)*($F$34-$Z$19))/(($AD$19-$V$19)*($AD$19-$Z$19))</f>
        <v>1</v>
      </c>
      <c r="QL202" s="92">
        <f>QI202*$X$19+QJ202*$AB$19+QK202*$AF$19</f>
        <v>-597.79999999999995</v>
      </c>
      <c r="QM202" s="16">
        <f>$V$19</f>
        <v>-338.33</v>
      </c>
      <c r="QN202" s="16">
        <f>$AF$19</f>
        <v>-597.79999999999995</v>
      </c>
      <c r="QO202" s="167">
        <f t="shared" si="564"/>
        <v>0</v>
      </c>
      <c r="QP202" s="34"/>
      <c r="QQ202" s="159">
        <v>9</v>
      </c>
      <c r="QR202" s="162">
        <v>3</v>
      </c>
      <c r="QS202" s="296"/>
      <c r="QT202" s="12">
        <v>60</v>
      </c>
      <c r="QU202" s="161">
        <f>(($F$34-$AT$19)*($F$34-$AX$19))/(($AP$19-$AT$19)*($AP$19-$AX$19))</f>
        <v>0</v>
      </c>
      <c r="QV202" s="161">
        <f>(($F$16-$AP$19)*($F$16-$AX$19))/(($AT$19-$AP$19)*($AT$19-$AX$19))</f>
        <v>0</v>
      </c>
      <c r="QW202" s="161">
        <f>(($F$34-$AP$19)*($F$34-$AT$19))/(($AX$19-$AP$19)*($AX$19-$AT$19))</f>
        <v>1</v>
      </c>
      <c r="QX202" s="92">
        <f>QU202*$AR$19+QV202*$AV$19+QW202*$AZ$19</f>
        <v>-534.79999999999995</v>
      </c>
      <c r="QY202" s="16">
        <f>$AP$19</f>
        <v>-91.09</v>
      </c>
      <c r="QZ202" s="16">
        <f>$AZ$19</f>
        <v>-534.79999999999995</v>
      </c>
      <c r="RA202" s="167">
        <f t="shared" si="565"/>
        <v>0</v>
      </c>
    </row>
    <row r="203" spans="15:469"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QE203" s="159">
        <v>9</v>
      </c>
      <c r="QF203" s="162">
        <v>4</v>
      </c>
      <c r="QG203" s="296"/>
      <c r="QH203" s="12">
        <v>60</v>
      </c>
      <c r="QI203" s="161">
        <f>(($F$34-$Z$26)*($F$34-$AD$26))/(($V$26-$Z$26)*($V$26-$AD$26))</f>
        <v>0</v>
      </c>
      <c r="QJ203" s="161">
        <f>(($F$34-$V$26)*($F$34-$AD$26))/(($Z$26-$V$26)*($Z$26-$AD$26))</f>
        <v>0</v>
      </c>
      <c r="QK203" s="161">
        <f>(($F$34-$V$26)*($F$34-$Z$26))/(($AD$26-$V$26)*($AD$26-$Z$26))</f>
        <v>1</v>
      </c>
      <c r="QL203" s="92">
        <f>QI203*$X$26+QJ203*$AB$26+QK203*$AF$26</f>
        <v>-597.79999999999995</v>
      </c>
      <c r="QM203" s="16">
        <f>$V$26</f>
        <v>458.5</v>
      </c>
      <c r="QN203" s="16">
        <f>$AF$26</f>
        <v>-597.79999999999995</v>
      </c>
      <c r="QO203" s="167">
        <f t="shared" si="564"/>
        <v>0</v>
      </c>
      <c r="QP203" s="34"/>
      <c r="QQ203" s="159">
        <v>9</v>
      </c>
      <c r="QR203" s="162">
        <v>4</v>
      </c>
      <c r="QS203" s="296"/>
      <c r="QT203" s="12">
        <v>60</v>
      </c>
      <c r="QU203" s="161">
        <f>(($F$34-$AT$26)*($F$34-$AX$26))/(($AP$26-$AT$26)*($AP$26-$AX$26))</f>
        <v>0</v>
      </c>
      <c r="QV203" s="161">
        <f>(($F$34-$AP$26)*($F$34-$AX$26))/(($AT$26-$AP$26)*($AT$26-$AX$26))</f>
        <v>0</v>
      </c>
      <c r="QW203" s="161">
        <f>(($F$34-$AP$26)*($F$34-$AT$26))/(($AX$26-$AP$26)*($AX$26-$AT$26))</f>
        <v>1</v>
      </c>
      <c r="QX203" s="92">
        <f>QU203*$AR$26+QV203*$AV$26+QW203*$AZ$26</f>
        <v>-534.79999999999995</v>
      </c>
      <c r="QY203" s="16">
        <f>$AP$26</f>
        <v>163.95</v>
      </c>
      <c r="QZ203" s="16">
        <f>$AZ$26</f>
        <v>-534.79999999999995</v>
      </c>
      <c r="RA203" s="167">
        <f t="shared" si="565"/>
        <v>0</v>
      </c>
    </row>
    <row r="204" spans="15:469" ht="15" customHeight="1"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QE204" s="159">
        <v>9</v>
      </c>
      <c r="QF204" s="162">
        <v>1</v>
      </c>
      <c r="QG204" s="297" t="s">
        <v>15</v>
      </c>
      <c r="QH204" s="12">
        <v>120</v>
      </c>
      <c r="QI204" s="161">
        <f>(($F$34-$Z$6)*($F$34-$AD$6))/(($V$6-$Z$6)*($V$6-$AD$6))</f>
        <v>0</v>
      </c>
      <c r="QJ204" s="161">
        <f>(($F$34-$V$6)*($F$34-$AD$6))/(($Z$6-$V$6)*($Z$6-$AD$6))</f>
        <v>0</v>
      </c>
      <c r="QK204" s="161">
        <f>(($F$34-$V$6)*($F$34-$Z$6))/(($AD$6-$V$6)*($AD$6-$Z$6))</f>
        <v>1</v>
      </c>
      <c r="QL204" s="92">
        <f>QI204*$X$6+QJ204*$AB$6+QK204*$AF$6</f>
        <v>247.2</v>
      </c>
      <c r="QM204" s="16">
        <f>$V$6</f>
        <v>510.42</v>
      </c>
      <c r="QN204" s="16">
        <f>$AF$6</f>
        <v>247.2</v>
      </c>
      <c r="QO204" s="167">
        <f t="shared" si="564"/>
        <v>0</v>
      </c>
      <c r="QP204" s="34"/>
      <c r="QQ204" s="159">
        <v>9</v>
      </c>
      <c r="QR204" s="162">
        <v>1</v>
      </c>
      <c r="QS204" s="297" t="s">
        <v>15</v>
      </c>
      <c r="QT204" s="12">
        <v>120</v>
      </c>
      <c r="QU204" s="161">
        <f>(($F$34-$AT$6)*($F$34-$AX$6))/(($AP$6-$AT$6)*($AP$6-$AX$6))</f>
        <v>0</v>
      </c>
      <c r="QV204" s="161">
        <f>(($F$34-$AP$6)*($F$34-$AX$6))/(($AT$6-$AP$6)*($AT$6-$AX$6))</f>
        <v>0</v>
      </c>
      <c r="QW204" s="161">
        <f>(($F$34-$AP$6)*($F$34-$AT$6))/(($AX$6-$AP$6)*($AX$6-$AT$6))</f>
        <v>1</v>
      </c>
      <c r="QX204" s="92">
        <f>QU204*$AR$6+QV204*$AV$6+QW204*$AZ$6</f>
        <v>178.26</v>
      </c>
      <c r="QY204" s="16">
        <f>$AP$6</f>
        <v>200.39</v>
      </c>
      <c r="QZ204" s="16">
        <f>$AZ$6</f>
        <v>178.26</v>
      </c>
      <c r="RA204" s="167">
        <f t="shared" si="565"/>
        <v>0</v>
      </c>
    </row>
    <row r="205" spans="15:469"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QE205" s="159">
        <v>9</v>
      </c>
      <c r="QF205" s="162">
        <v>2</v>
      </c>
      <c r="QG205" s="297"/>
      <c r="QH205" s="12">
        <v>120</v>
      </c>
      <c r="QI205" s="161">
        <f>(($F$34-$Z$13)*($F$34-$AD$13))/(($V$13-$Z$13)*($V$13-$AD$13))</f>
        <v>0</v>
      </c>
      <c r="QJ205" s="161">
        <f>(($F$34-$V$13)*($F$34-$AD$13))/(($Z$13-$V$13)*($Z$13-$AD$13))</f>
        <v>0</v>
      </c>
      <c r="QK205" s="161">
        <f>(($F$34-$V$13)*($F$34-$Z$13))/(($AD$13-$V$13)*($AD$13-$Z$13))</f>
        <v>1</v>
      </c>
      <c r="QL205" s="92">
        <f>QI205*$X$13+QJ205*$AB$13+QK205*$AF$13</f>
        <v>247.2</v>
      </c>
      <c r="QM205" s="16">
        <f>$V$13</f>
        <v>-274.87</v>
      </c>
      <c r="QN205" s="16">
        <f>$AF$13</f>
        <v>247.2</v>
      </c>
      <c r="QO205" s="167">
        <f t="shared" si="564"/>
        <v>0</v>
      </c>
      <c r="QP205" s="34"/>
      <c r="QQ205" s="159">
        <v>9</v>
      </c>
      <c r="QR205" s="162">
        <v>2</v>
      </c>
      <c r="QS205" s="297"/>
      <c r="QT205" s="12">
        <v>120</v>
      </c>
      <c r="QU205" s="161">
        <f>(($F$34-$AT$13)*($F$34-$AX$13))/(($AP$13-$AT$13)*($AP$13-$AX$13))</f>
        <v>0</v>
      </c>
      <c r="QV205" s="161">
        <f>(($F$34-$AP$13)*($F$34-$AX$13))/(($AT$13-$AP$13)*($AT$13-$AX$13))</f>
        <v>0</v>
      </c>
      <c r="QW205" s="161">
        <f>(($F$34-$AP$13)*($F$34-$AT$13))/(($AX$13-$AP$13)*($AX$13-$AT$13))</f>
        <v>1</v>
      </c>
      <c r="QX205" s="92">
        <f>QU205*$AR$13+QV205*$AV$13+QW205*$AZ$13</f>
        <v>178.26</v>
      </c>
      <c r="QY205" s="16">
        <f>$AP$13</f>
        <v>-54.65</v>
      </c>
      <c r="QZ205" s="16">
        <f>$AZ$13</f>
        <v>178.26</v>
      </c>
      <c r="RA205" s="167">
        <f t="shared" si="565"/>
        <v>0</v>
      </c>
    </row>
    <row r="206" spans="15:469"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QE206" s="159">
        <v>9</v>
      </c>
      <c r="QF206" s="162">
        <v>3</v>
      </c>
      <c r="QG206" s="297"/>
      <c r="QH206" s="12">
        <v>120</v>
      </c>
      <c r="QI206" s="161">
        <f>(($F$34-$Z$20)*($F$34-$AD$20))/(($V$20-$Z$20)*($V$20-$AD$20))</f>
        <v>0</v>
      </c>
      <c r="QJ206" s="161">
        <f>(($F$34-$V$20)*($F$34-$AD$20))/(($Z$20-$V$20)*($Z$20-$AD$20))</f>
        <v>0</v>
      </c>
      <c r="QK206" s="161">
        <f>(($F$34-$V$20)*($F$34-$Z$20))/(($AD$20-$V$20)*($AD$20-$Z$20))</f>
        <v>1</v>
      </c>
      <c r="QL206" s="92">
        <f>QI206*$X$20+QJ206*$AB$20+QK206*$AF$20</f>
        <v>-651.20000000000005</v>
      </c>
      <c r="QM206" s="16">
        <f>$V$20</f>
        <v>-274.87</v>
      </c>
      <c r="QN206" s="16">
        <f>$AF$20</f>
        <v>-651.20000000000005</v>
      </c>
      <c r="QO206" s="167">
        <f t="shared" si="564"/>
        <v>0</v>
      </c>
      <c r="QP206" s="34"/>
      <c r="QQ206" s="159">
        <v>9</v>
      </c>
      <c r="QR206" s="162">
        <v>3</v>
      </c>
      <c r="QS206" s="297"/>
      <c r="QT206" s="12">
        <v>120</v>
      </c>
      <c r="QU206" s="161">
        <f>(($F$34-$AT$20)*($F$34-$AX$20))/(($AP$20-$AT$20)*($AP$20-$AX$20))</f>
        <v>0</v>
      </c>
      <c r="QV206" s="161">
        <f>(($F$34-$AP$20)*($F$34-$AX$20))/(($AT$20-$AP$20)*($AT$20-$AX$20))</f>
        <v>0</v>
      </c>
      <c r="QW206" s="161">
        <f>(($F$34-$AP$20)*($F$34-$AT$20))/(($AX$20-$AP$20)*($AX$20-$AT$20))</f>
        <v>1</v>
      </c>
      <c r="QX206" s="92">
        <f>QU206*$AR$20+QV206*$AV$20+QW206*$AZ$20</f>
        <v>-653.65</v>
      </c>
      <c r="QY206" s="16">
        <f>$AP$20</f>
        <v>-54.65</v>
      </c>
      <c r="QZ206" s="16">
        <f>$AZ$20</f>
        <v>-653.65</v>
      </c>
      <c r="RA206" s="167">
        <f t="shared" si="565"/>
        <v>0</v>
      </c>
    </row>
    <row r="207" spans="15:469"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QE207" s="159">
        <v>9</v>
      </c>
      <c r="QF207" s="162">
        <v>4</v>
      </c>
      <c r="QG207" s="297"/>
      <c r="QH207" s="12">
        <v>120</v>
      </c>
      <c r="QI207" s="161">
        <f>(($F$34-$Z$27)*($F$34-$AD$27))/(($V$27-$Z$27)*($V$27-$AD$27))</f>
        <v>0</v>
      </c>
      <c r="QJ207" s="161">
        <f>(($F$34-$V$27)*($F$34-$AD$27))/(($Z$27-$V$27)*($Z$27-$AD$27))</f>
        <v>0</v>
      </c>
      <c r="QK207" s="161">
        <f>(($F$34-$V$27)*($F$34-$Z$27))/(($AD$27-$V$27)*($AD$27-$Z$27))</f>
        <v>1</v>
      </c>
      <c r="QL207" s="92">
        <f>QI207*$X$27+QJ207*$AB$27+QK207*$AF$27</f>
        <v>-651.20000000000005</v>
      </c>
      <c r="QM207" s="16">
        <f>$V$27</f>
        <v>510.42</v>
      </c>
      <c r="QN207" s="16">
        <f>$AF$27</f>
        <v>-651.20000000000005</v>
      </c>
      <c r="QO207" s="167">
        <f t="shared" si="564"/>
        <v>0</v>
      </c>
      <c r="QP207" s="34"/>
      <c r="QQ207" s="159">
        <v>9</v>
      </c>
      <c r="QR207" s="162">
        <v>4</v>
      </c>
      <c r="QS207" s="297"/>
      <c r="QT207" s="12">
        <v>120</v>
      </c>
      <c r="QU207" s="161">
        <f>(($F$34-$AT$27)*($F$34-$AX$27))/(($AP$27-$AT$27)*($AP$27-$AX$27))</f>
        <v>0</v>
      </c>
      <c r="QV207" s="161">
        <f>(($F$34-$AP$27)*($F$34-$AX$27))/(($AT$27-$AP$27)*($AT$27-$AX$27))</f>
        <v>0</v>
      </c>
      <c r="QW207" s="161">
        <f>(($F$34-$AP$27)*($F$34-$AT$27))/(($AX$27-$AP$27)*($AX$27-$AT$27))</f>
        <v>1</v>
      </c>
      <c r="QX207" s="92">
        <f>QU207*$AR$27+QV207*$AV$27+QW207*$AZ$27</f>
        <v>-653.65</v>
      </c>
      <c r="QY207" s="16">
        <f>$AP$27</f>
        <v>200.39</v>
      </c>
      <c r="QZ207" s="16">
        <f>$AZ$27</f>
        <v>-653.65</v>
      </c>
      <c r="RA207" s="167">
        <f t="shared" si="565"/>
        <v>0</v>
      </c>
    </row>
    <row r="208" spans="15:469" ht="15" customHeight="1"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QE208" s="159">
        <v>9</v>
      </c>
      <c r="QF208" s="162">
        <v>1</v>
      </c>
      <c r="QG208" s="309" t="s">
        <v>17</v>
      </c>
      <c r="QH208" s="12">
        <v>180</v>
      </c>
      <c r="QI208" s="161">
        <f>(($F$34-$Z$7)*($F$34-$AD$7))/(($V$7-$Z$7)*($V$7-$AD$7))</f>
        <v>0</v>
      </c>
      <c r="QJ208" s="161">
        <f>(($F$34-$V$7)*($F$34-$AD$7))/(($Z$7-$V$7)*($Z$7-$AD$7))</f>
        <v>0</v>
      </c>
      <c r="QK208" s="161">
        <f>(($F$34-$V$7)*($F$34-$Z$7))/(($AD$7-$V$7)*($AD$7-$Z$7))</f>
        <v>1</v>
      </c>
      <c r="QL208" s="92">
        <f>QI208*$X$7+QJ208*$AB$7+QK208*$AF$7</f>
        <v>162.80000000000001</v>
      </c>
      <c r="QM208" s="16">
        <f>$V$7</f>
        <v>562.66999999999996</v>
      </c>
      <c r="QN208" s="16">
        <f>$AF$7</f>
        <v>162.80000000000001</v>
      </c>
      <c r="QO208" s="167">
        <f t="shared" si="564"/>
        <v>0</v>
      </c>
      <c r="QP208" s="34"/>
      <c r="QQ208" s="159">
        <v>9</v>
      </c>
      <c r="QR208" s="162">
        <v>1</v>
      </c>
      <c r="QS208" s="309" t="s">
        <v>17</v>
      </c>
      <c r="QT208" s="12">
        <v>180</v>
      </c>
      <c r="QU208" s="161">
        <f>(($F$34-$AT$7)*($F$34-$AX$7))/(($AP$7-$AT$7)*($AP$7-$AX$7))</f>
        <v>0</v>
      </c>
      <c r="QV208" s="161">
        <f>(($F$34-$AP$7)*($F$34-$AX$7))/(($AT$7-$AP$7)*($AT$7-$AX$7))</f>
        <v>0</v>
      </c>
      <c r="QW208" s="161">
        <f>(($F$34-$AP$7)*($F$34-$AT$7))/(($AX$7-$AP$7)*($AX$7-$AT$7))</f>
        <v>1</v>
      </c>
      <c r="QX208" s="92">
        <f>QU208*$AR$7+QV208*$AV$7+QW208*$AZ$7</f>
        <v>59.41</v>
      </c>
      <c r="QY208" s="16">
        <f>$AP$7</f>
        <v>236.82</v>
      </c>
      <c r="QZ208" s="16">
        <f>$AZ$7</f>
        <v>59.41</v>
      </c>
      <c r="RA208" s="167">
        <f t="shared" si="565"/>
        <v>0</v>
      </c>
    </row>
    <row r="209" spans="15:469"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QE209" s="159">
        <v>9</v>
      </c>
      <c r="QF209" s="162">
        <v>2</v>
      </c>
      <c r="QG209" s="309"/>
      <c r="QH209" s="12">
        <v>180</v>
      </c>
      <c r="QI209" s="161">
        <f>(($F$34-$Z$14)*($F$34-$AD$14))/(($V$14-$Z$14)*($V$14-$AD$14))</f>
        <v>0</v>
      </c>
      <c r="QJ209" s="161">
        <f>(($F$34-$V$14)*($F$34-$AD$14))/(($Z$14-$V$14)*($Z$14-$AD$14))</f>
        <v>0</v>
      </c>
      <c r="QK209" s="161">
        <f>(($F$34-$V$14)*($F$34-$Z$14))/(($AD$14-$V$14)*($AD$14-$Z$14))</f>
        <v>1</v>
      </c>
      <c r="QL209" s="92">
        <f>QI209*$X$14+QJ209*$AB$14+QK209*$AF$14</f>
        <v>162.80000000000001</v>
      </c>
      <c r="QM209" s="16">
        <f>$V$14</f>
        <v>-210.54</v>
      </c>
      <c r="QN209" s="16">
        <f>$AF$14</f>
        <v>162.80000000000001</v>
      </c>
      <c r="QO209" s="167">
        <f t="shared" si="564"/>
        <v>0</v>
      </c>
      <c r="QP209" s="34"/>
      <c r="QQ209" s="159">
        <v>9</v>
      </c>
      <c r="QR209" s="162">
        <v>2</v>
      </c>
      <c r="QS209" s="309"/>
      <c r="QT209" s="12">
        <v>180</v>
      </c>
      <c r="QU209" s="161">
        <f>(($F$34-$AT$14)*($F$34-$AX$14))/(($AP$14-$AT$14)*($AP$14-$AX$14))</f>
        <v>0</v>
      </c>
      <c r="QV209" s="161">
        <f>(($F$34-$AP$14)*($F$34-$AX$14))/(($AT$14-$AP$14)*($AT$14-$AX$14))</f>
        <v>0</v>
      </c>
      <c r="QW209" s="161">
        <f>(($F$34-$AP$14)*($F$34-$AT$14))/(($AX$14-$AP$14)*($AX$14-$AT$14))</f>
        <v>1</v>
      </c>
      <c r="QX209" s="92">
        <f>QU209*$AR$14+QV209*$AV$14+QW209*$AZ$14</f>
        <v>59.41</v>
      </c>
      <c r="QY209" s="16">
        <f>$AP$14</f>
        <v>-18.22</v>
      </c>
      <c r="QZ209" s="16">
        <f>$AZ$14</f>
        <v>59.41</v>
      </c>
      <c r="RA209" s="167">
        <f t="shared" si="565"/>
        <v>0</v>
      </c>
    </row>
    <row r="210" spans="15:469"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QE210" s="159">
        <v>9</v>
      </c>
      <c r="QF210" s="162">
        <v>3</v>
      </c>
      <c r="QG210" s="309"/>
      <c r="QH210" s="12">
        <v>180</v>
      </c>
      <c r="QI210" s="161">
        <f>(($F$34-$Z$21)*($F$34-$AD$21))/(($V$21-$Z$21)*($V$21-$AD$21))</f>
        <v>0</v>
      </c>
      <c r="QJ210" s="161">
        <f>(($F$34-$V$21)*($F$34-$AD$21))/(($Z$21-$V$21)*($Z$21-$AD$21))</f>
        <v>0</v>
      </c>
      <c r="QK210" s="161">
        <f>(($F$34-$V$21)*($F$34-$Z$21))/(($AD$21-$V$21)*($AD$21-$Z$21))</f>
        <v>1</v>
      </c>
      <c r="QL210" s="92">
        <f>QI210*$X$21+QJ210*$AB$21+QK210*$AF$21</f>
        <v>-704.4</v>
      </c>
      <c r="QM210" s="16">
        <f>$V$21</f>
        <v>-210.54</v>
      </c>
      <c r="QN210" s="16">
        <f>$AF$21</f>
        <v>-704.4</v>
      </c>
      <c r="QO210" s="167">
        <f t="shared" si="564"/>
        <v>0</v>
      </c>
      <c r="QP210" s="34"/>
      <c r="QQ210" s="159">
        <v>9</v>
      </c>
      <c r="QR210" s="162">
        <v>3</v>
      </c>
      <c r="QS210" s="309"/>
      <c r="QT210" s="12">
        <v>180</v>
      </c>
      <c r="QU210" s="161">
        <f>(($F$34-$AT$21)*($F$34-$AX$21))/(($AP$21-$AT$21)*($AP$21-$AX$21))</f>
        <v>0</v>
      </c>
      <c r="QV210" s="161">
        <f>(($F$34-$AP$21)*($F$34-$AX$21))/(($AT$21-$AP$21)*($AT$21-$AX$21))</f>
        <v>0</v>
      </c>
      <c r="QW210" s="161">
        <f>(($F$34-$AP$21)*($F$34-$AT$21))/(($AX$21-$AP$21)*($AX$21-$AT$21))</f>
        <v>1</v>
      </c>
      <c r="QX210" s="92">
        <f>QU210*$AR$21+QV210*$AV$21+QW210*$AZ$21</f>
        <v>-772.52</v>
      </c>
      <c r="QY210" s="16">
        <f>$AP$21</f>
        <v>-18.22</v>
      </c>
      <c r="QZ210" s="16">
        <f>$AZ$21</f>
        <v>-772.52</v>
      </c>
      <c r="RA210" s="167">
        <f t="shared" si="565"/>
        <v>0</v>
      </c>
    </row>
    <row r="211" spans="15:469"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QE211" s="159">
        <v>9</v>
      </c>
      <c r="QF211" s="162">
        <v>4</v>
      </c>
      <c r="QG211" s="309"/>
      <c r="QH211" s="12">
        <v>180</v>
      </c>
      <c r="QI211" s="161">
        <f>(($F$34-$Z$28)*($F$34-$AD$28))/(($V$28-$Z$28)*($V$28-$AD$28))</f>
        <v>0</v>
      </c>
      <c r="QJ211" s="161">
        <f>(($F$34-$V$28)*($F$34-$AD$28))/(($Z$28-$V$28)*($Z$28-$AD$28))</f>
        <v>0</v>
      </c>
      <c r="QK211" s="161">
        <f>(($F$34-$V$28)*($F$34-$Z$28))/(($AD$28-$V$28)*($AD$28-$Z$28))</f>
        <v>1</v>
      </c>
      <c r="QL211" s="92">
        <f>QI211*$X$28+QJ211*$AB$28+QK211*$AF$28</f>
        <v>-704.4</v>
      </c>
      <c r="QM211" s="16">
        <f>$V$28</f>
        <v>562.66999999999996</v>
      </c>
      <c r="QN211" s="16">
        <f>$AF$28</f>
        <v>-704.4</v>
      </c>
      <c r="QO211" s="167">
        <f t="shared" si="564"/>
        <v>0</v>
      </c>
      <c r="QP211" s="34"/>
      <c r="QQ211" s="159">
        <v>9</v>
      </c>
      <c r="QR211" s="162">
        <v>4</v>
      </c>
      <c r="QS211" s="309"/>
      <c r="QT211" s="12">
        <v>180</v>
      </c>
      <c r="QU211" s="161">
        <f>(($F$34-$AT$28)*($F$34-$AX$28))/(($AP$28-$AT$28)*($AP$28-$AX$28))</f>
        <v>0</v>
      </c>
      <c r="QV211" s="161">
        <f>(($F$34-$AP$28)*($F$34-$AX$28))/(($AT$28-$AP$28)*($AT$28-$AX$28))</f>
        <v>0</v>
      </c>
      <c r="QW211" s="161">
        <f>(($F$34-$AP$28)*($F$34-$AT$28))/(($AX$28-$AP$28)*($AX$28-$AT$28))</f>
        <v>1</v>
      </c>
      <c r="QX211" s="92">
        <f>QU211*$AR$28+QV211*$AV$28+QW211*$AZ$28</f>
        <v>-772.52</v>
      </c>
      <c r="QY211" s="16">
        <f>$AP$28</f>
        <v>236.82</v>
      </c>
      <c r="QZ211" s="16">
        <f>$AZ$28</f>
        <v>-772.52</v>
      </c>
      <c r="RA211" s="167">
        <f t="shared" si="565"/>
        <v>0</v>
      </c>
    </row>
    <row r="212" spans="15:469" ht="15" customHeight="1"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QE212" s="159">
        <v>9</v>
      </c>
      <c r="QF212" s="162">
        <v>1</v>
      </c>
      <c r="QG212" s="304" t="s">
        <v>18</v>
      </c>
      <c r="QH212" s="12">
        <v>-60</v>
      </c>
      <c r="QI212" s="161">
        <f>(($F$34-$Z$8)*($F$34-$AD$8))/(($V$8-$Z$8)*($V$8-$AD$8))</f>
        <v>0</v>
      </c>
      <c r="QJ212" s="161">
        <f>(($F$34-$V$8)*($F$34-$AD$8))/(($Z$8-$V$8)*($Z$8-$AD$8))</f>
        <v>0</v>
      </c>
      <c r="QK212" s="161">
        <f>(($F$34-$V$8)*($F$34-$Z$8))/(($AD$8-$V$8)*($AD$8-$Z$8))</f>
        <v>1</v>
      </c>
      <c r="QL212" s="92">
        <f>QI212*$X$8+QJ212*$AB$8+QK212*$AF$8</f>
        <v>402.13</v>
      </c>
      <c r="QM212" s="16">
        <f>$V$8</f>
        <v>406.67</v>
      </c>
      <c r="QN212" s="16">
        <f>$AF$8</f>
        <v>402.13</v>
      </c>
      <c r="QO212" s="167">
        <f t="shared" si="564"/>
        <v>0</v>
      </c>
      <c r="QP212" s="34"/>
      <c r="QQ212" s="159">
        <v>9</v>
      </c>
      <c r="QR212" s="162">
        <v>1</v>
      </c>
      <c r="QS212" s="304" t="s">
        <v>18</v>
      </c>
      <c r="QT212" s="12">
        <v>-60</v>
      </c>
      <c r="QU212" s="161">
        <f>(($F$34-$AT$8)*($F$34-$AX$8))/(($AP$8-$AT$8)*($AP$8-$AX$8))</f>
        <v>0</v>
      </c>
      <c r="QV212" s="161">
        <f>(($F$34-$AP$8)*($F$34-$AX$8))/(($AT$8-$AP$8)*($AT$8-$AX$8))</f>
        <v>0</v>
      </c>
      <c r="QW212" s="161">
        <f>(($F$34-$AP$8)*($F$34-$AT$8))/(($AX$8-$AP$8)*($AX$8-$AT$8))</f>
        <v>1</v>
      </c>
      <c r="QX212" s="92">
        <f>QU212*$AR$8+QV212*$AV$8+QW212*$AZ$8</f>
        <v>415.98</v>
      </c>
      <c r="QY212" s="16">
        <f>$AP$8</f>
        <v>127.52</v>
      </c>
      <c r="QZ212" s="16">
        <f>$AZ$8</f>
        <v>415.98</v>
      </c>
      <c r="RA212" s="167">
        <f t="shared" si="565"/>
        <v>0</v>
      </c>
    </row>
    <row r="213" spans="15:469"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QE213" s="159">
        <v>9</v>
      </c>
      <c r="QF213" s="162">
        <v>2</v>
      </c>
      <c r="QG213" s="304"/>
      <c r="QH213" s="12">
        <v>-60</v>
      </c>
      <c r="QI213" s="161">
        <f>(($F$34-$Z$15)*($F$34-$AD$15))/(($V$15-$Z$15)*($V$15-$AD$15))</f>
        <v>0</v>
      </c>
      <c r="QJ213" s="161">
        <f>(($F$34-$V$15)*($F$34-$AD$15))/(($Z$15-$V$15)*($Z$15-$AD$15))</f>
        <v>0</v>
      </c>
      <c r="QK213" s="161">
        <f>(($F$34-$V$15)*($F$34-$Z$15))/(($AD$15-$V$15)*($AD$15-$Z$15))</f>
        <v>1</v>
      </c>
      <c r="QL213" s="92">
        <f>QI213*$X$15+QJ213*$AB$15+QK213*$AF$15</f>
        <v>402.13</v>
      </c>
      <c r="QM213" s="16">
        <f>$V$15</f>
        <v>-391.07</v>
      </c>
      <c r="QN213" s="16">
        <f>$AF$15</f>
        <v>402.13</v>
      </c>
      <c r="QO213" s="167">
        <f t="shared" si="564"/>
        <v>0</v>
      </c>
      <c r="QP213" s="34"/>
      <c r="QQ213" s="159">
        <v>9</v>
      </c>
      <c r="QR213" s="162">
        <v>2</v>
      </c>
      <c r="QS213" s="304"/>
      <c r="QT213" s="12">
        <v>-60</v>
      </c>
      <c r="QU213" s="161">
        <f>(($F$34-$AT$15)*($F$34-$AX$15))/(($AP$15-$AT$15)*($AP$15-$AX$15))</f>
        <v>0</v>
      </c>
      <c r="QV213" s="161">
        <f>(($F$34-$AP$15)*($F$34-$AX$15))/(($AT$15-$AP$15)*($AT$15-$AX$15))</f>
        <v>0</v>
      </c>
      <c r="QW213" s="161">
        <f>(($F$34-$AP$15)*($F$34-$AT$15))/(($AX$15-$AP$15)*($AX$15-$AT$15))</f>
        <v>1</v>
      </c>
      <c r="QX213" s="92">
        <f>QU213*$AR$15+QV213*$AV$15+QW213*$AZ$15</f>
        <v>415.98</v>
      </c>
      <c r="QY213" s="16">
        <f>$AP$15</f>
        <v>-127.52</v>
      </c>
      <c r="QZ213" s="16">
        <f>$AZ$15</f>
        <v>415.98</v>
      </c>
      <c r="RA213" s="167">
        <f t="shared" si="565"/>
        <v>0</v>
      </c>
    </row>
    <row r="214" spans="15:469"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QE214" s="159">
        <v>9</v>
      </c>
      <c r="QF214" s="162">
        <v>3</v>
      </c>
      <c r="QG214" s="304"/>
      <c r="QH214" s="12">
        <v>-60</v>
      </c>
      <c r="QI214" s="161">
        <f>(($F$34-$Z$22)*($F$34-$AD$22))/(($V$22-$Z$22)*($V$22-$AD$22))</f>
        <v>0</v>
      </c>
      <c r="QJ214" s="161">
        <f>(($F$34-$V$22)*($F$34-$AD$22))/(($Z$22-$V$22)*($Z$22-$AD$22))</f>
        <v>0</v>
      </c>
      <c r="QK214" s="161">
        <f>(($F$34-$V$22)*($F$34-$Z$22))/(($AD$22-$V$22)*($AD$22-$Z$22))</f>
        <v>1</v>
      </c>
      <c r="QL214" s="92">
        <f>QI214*$X$22+QJ214*$AB$22+QK214*$AF$22</f>
        <v>-495</v>
      </c>
      <c r="QM214" s="16">
        <f>$V$22</f>
        <v>-391.07</v>
      </c>
      <c r="QN214" s="16">
        <f>$AF$22</f>
        <v>-495</v>
      </c>
      <c r="QO214" s="167">
        <f t="shared" si="564"/>
        <v>0</v>
      </c>
      <c r="QP214" s="34"/>
      <c r="QQ214" s="159">
        <v>9</v>
      </c>
      <c r="QR214" s="162">
        <v>3</v>
      </c>
      <c r="QS214" s="304"/>
      <c r="QT214" s="12">
        <v>-60</v>
      </c>
      <c r="QU214" s="161">
        <f>(($F$34-$AT$22)*($F$34-$AX$22))/(($AP$22-$AT$22)*($AP$22-$AX$22))</f>
        <v>0</v>
      </c>
      <c r="QV214" s="161">
        <f>(($F$34-$AP$22)*($F$34-$AX$22))/(($AT$22-$AP$22)*($AT$22-$AX$22))</f>
        <v>0</v>
      </c>
      <c r="QW214" s="161">
        <f>(($F$34-$AP$22)*($F$34-$AT$22))/(($AX$22-$AP$22)*($AX$22-$AT$22))</f>
        <v>1</v>
      </c>
      <c r="QX214" s="92">
        <f>QU214*$AR$22+QV214*$AV$22+QW214*$AZ$22</f>
        <v>-415.95</v>
      </c>
      <c r="QY214" s="16">
        <f>$AP$22</f>
        <v>-127.52</v>
      </c>
      <c r="QZ214" s="16">
        <f>$AZ$22</f>
        <v>-415.95</v>
      </c>
      <c r="RA214" s="167">
        <f t="shared" si="565"/>
        <v>0</v>
      </c>
    </row>
    <row r="215" spans="15:469"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QE215" s="159">
        <v>9</v>
      </c>
      <c r="QF215" s="162">
        <v>4</v>
      </c>
      <c r="QG215" s="304"/>
      <c r="QH215" s="12">
        <v>-60</v>
      </c>
      <c r="QI215" s="161">
        <f>(($F$34-$Z$29)*($F$34-$AD$29))/(($V$29-$Z$29)*($V$29-$AD$29))</f>
        <v>0</v>
      </c>
      <c r="QJ215" s="161">
        <f>(($F$34-$V$29)*($F$34-$AD$29))/(($Z$29-$V$29)*($Z$29-$AD$29))</f>
        <v>0</v>
      </c>
      <c r="QK215" s="161">
        <f>(($F$34-$V$29)*($F$34-$Z$29))/(($AD$29-$V$29)*($AD$29-$Z$29))</f>
        <v>1</v>
      </c>
      <c r="QL215" s="92">
        <f>QI215*$X$29+QJ215*$AB$29+QK215*$AF$29</f>
        <v>-495</v>
      </c>
      <c r="QM215" s="16">
        <f>$V$29</f>
        <v>406.67</v>
      </c>
      <c r="QN215" s="16">
        <f>$AF$29</f>
        <v>-495</v>
      </c>
      <c r="QO215" s="167">
        <f t="shared" si="564"/>
        <v>0</v>
      </c>
      <c r="QP215" s="34"/>
      <c r="QQ215" s="159">
        <v>9</v>
      </c>
      <c r="QR215" s="162">
        <v>4</v>
      </c>
      <c r="QS215" s="304"/>
      <c r="QT215" s="12">
        <v>-60</v>
      </c>
      <c r="QU215" s="161">
        <f>(($F$34-$AT$29)*($F$34-$AX$29))/(($AP$29-$AT$29)*($AP$29-$AX$29))</f>
        <v>0</v>
      </c>
      <c r="QV215" s="161">
        <f>(($F$34-$AP$29)*($F$34-$AX$29))/(($AT$29-$AP$29)*($AT$29-$AX$29))</f>
        <v>0</v>
      </c>
      <c r="QW215" s="161">
        <f>(($F$34-$AP$29)*($F$34-$AT$29))/(($AX$29-$AP$29)*($AX$29-$AT$29))</f>
        <v>1</v>
      </c>
      <c r="QX215" s="92">
        <f>QU215*$AR$29+QV215*$AV$29+QW215*$AZ$29</f>
        <v>-415.95</v>
      </c>
      <c r="QY215" s="16">
        <f>$AP$29</f>
        <v>127.52</v>
      </c>
      <c r="QZ215" s="16">
        <f>$AZ$29</f>
        <v>-415.95</v>
      </c>
      <c r="RA215" s="167">
        <f t="shared" si="565"/>
        <v>0</v>
      </c>
    </row>
    <row r="216" spans="15:469" ht="15" customHeight="1"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QE216" s="159">
        <v>9</v>
      </c>
      <c r="QF216" s="162">
        <v>1</v>
      </c>
      <c r="QG216" s="305" t="s">
        <v>19</v>
      </c>
      <c r="QH216" s="12">
        <v>-120</v>
      </c>
      <c r="QI216" s="161">
        <f>(($F$34-$Z$9)*($F$34-$AD$9))/(($V$9-$Z$9)*($V$9-$AD$9))</f>
        <v>0</v>
      </c>
      <c r="QJ216" s="161">
        <f>(($F$34-$V$9)*($F$34-$AD$9))/(($Z$9-$V$9)*($Z$9-$AD$9))</f>
        <v>0</v>
      </c>
      <c r="QK216" s="161">
        <f>(($F$34-$V$9)*($F$34-$Z$9))/(($AD$9-$V$9)*($AD$9-$Z$9))</f>
        <v>1</v>
      </c>
      <c r="QL216" s="92">
        <f>QI216*$X$9+QJ216*$AB$9+QK216*$AF$9</f>
        <v>480</v>
      </c>
      <c r="QM216" s="16">
        <f>$V$9</f>
        <v>353.96</v>
      </c>
      <c r="QN216" s="16">
        <f>$AF$9</f>
        <v>480</v>
      </c>
      <c r="QO216" s="167">
        <f t="shared" si="564"/>
        <v>0</v>
      </c>
      <c r="QP216" s="34"/>
      <c r="QQ216" s="159">
        <v>9</v>
      </c>
      <c r="QR216" s="162">
        <v>1</v>
      </c>
      <c r="QS216" s="305" t="s">
        <v>19</v>
      </c>
      <c r="QT216" s="12">
        <v>-120</v>
      </c>
      <c r="QU216" s="161">
        <f>(($F$34-$AT$9)*($F$34-$AX$9))/(($AP$9-$AT$9)*($AP$9-$AX$9))</f>
        <v>0</v>
      </c>
      <c r="QV216" s="161">
        <f>(($F$34-$AP$9)*($F$34-$AX$9))/(($AT$9-$AP$9)*($AT$9-$AX$9))</f>
        <v>0</v>
      </c>
      <c r="QW216" s="161">
        <f>(($F$34-$AP$9)*($F$34-$AT$9))/(($AX$9-$AP$9)*($AX$9-$AT$9))</f>
        <v>1</v>
      </c>
      <c r="QX216" s="92">
        <f>QU216*$AR$9+QV216*$AV$9+QW216*$AZ$9</f>
        <v>534.82000000000005</v>
      </c>
      <c r="QY216" s="16">
        <f>$AP$9</f>
        <v>91.09</v>
      </c>
      <c r="QZ216" s="16">
        <f>$AZ$9</f>
        <v>534.82000000000005</v>
      </c>
      <c r="RA216" s="167">
        <f t="shared" si="565"/>
        <v>0</v>
      </c>
    </row>
    <row r="217" spans="15:469"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QE217" s="159">
        <v>9</v>
      </c>
      <c r="QF217" s="162">
        <v>2</v>
      </c>
      <c r="QG217" s="305"/>
      <c r="QH217" s="12">
        <v>-120</v>
      </c>
      <c r="QI217" s="161">
        <f>(($F$34-$Z$16)*($F$34-$AD$16))/(($V$16-$Z$16)*($V$16-$AD$16))</f>
        <v>0</v>
      </c>
      <c r="QJ217" s="161">
        <f>(($F$34-$V$16)*($F$34-$AD$16))/(($Z$16-$V$16)*($Z$16-$AD$16))</f>
        <v>0</v>
      </c>
      <c r="QK217" s="161">
        <f>(($F$34-$V$16)*($F$34-$Z$16))/(($AD$16-$V$16)*($AD$16-$Z$16))</f>
        <v>1</v>
      </c>
      <c r="QL217" s="92">
        <f>QI217*$X$16+QJ217*$AB$16+QK217*$AF$16</f>
        <v>480</v>
      </c>
      <c r="QM217" s="16">
        <f>$V$16</f>
        <v>-443.33</v>
      </c>
      <c r="QN217" s="16">
        <f>$AF$16</f>
        <v>480</v>
      </c>
      <c r="QO217" s="167">
        <f t="shared" si="564"/>
        <v>0</v>
      </c>
      <c r="QP217" s="34"/>
      <c r="QQ217" s="159">
        <v>9</v>
      </c>
      <c r="QR217" s="162">
        <v>2</v>
      </c>
      <c r="QS217" s="305"/>
      <c r="QT217" s="12">
        <v>-120</v>
      </c>
      <c r="QU217" s="161">
        <f>(($F$34-$AT$16)*($F$34-$AX$16))/(($AP$16-$AT$16)*($AP$16-$AX$16))</f>
        <v>0</v>
      </c>
      <c r="QV217" s="161">
        <f>(($F$34-$AP$16)*($F$34-$AX$16))/(($AT$16-$AP$16)*($AT$16-$AX$16))</f>
        <v>0</v>
      </c>
      <c r="QW217" s="161">
        <f>(($F$34-$AP$16)*($F$34-$AT$16))/(($AX$16-$AP$16)*($AX$16-$AT$16))</f>
        <v>1</v>
      </c>
      <c r="QX217" s="92">
        <f>QU217*$AR$16+QV217*$AV$16+QW217*$AZ$16</f>
        <v>534.82000000000005</v>
      </c>
      <c r="QY217" s="16">
        <f>$AP$16</f>
        <v>-163.95</v>
      </c>
      <c r="QZ217" s="16">
        <f>$AZ$16</f>
        <v>534.82000000000005</v>
      </c>
      <c r="RA217" s="167">
        <f t="shared" si="565"/>
        <v>0</v>
      </c>
    </row>
    <row r="218" spans="15:469"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QE218" s="159">
        <v>9</v>
      </c>
      <c r="QF218" s="162">
        <v>3</v>
      </c>
      <c r="QG218" s="305"/>
      <c r="QH218" s="12">
        <v>-120</v>
      </c>
      <c r="QI218" s="161">
        <f>(($F$34-$Z$23)*($F$34-$AD$23))/(($V$23-$Z$23)*($V$23-$AD$23))</f>
        <v>0</v>
      </c>
      <c r="QJ218" s="161">
        <f>(($F$34-$V$23)*($F$34-$AD$23))/(($Z$23-$V$23)*($Z$23-$AD$23))</f>
        <v>0</v>
      </c>
      <c r="QK218" s="161">
        <f>(($F$34-$V$23)*($F$34-$Z$23))/(($AD$23-$V$23)*($AD$23-$Z$23))</f>
        <v>1</v>
      </c>
      <c r="QL218" s="92">
        <f>QI218*$X$23+QJ218*$AB$23+QK218*$AF$23</f>
        <v>-391.42</v>
      </c>
      <c r="QM218" s="16">
        <f>$V$23</f>
        <v>-443.33</v>
      </c>
      <c r="QN218" s="16">
        <f>$AF$23</f>
        <v>-391.42</v>
      </c>
      <c r="QO218" s="167">
        <f t="shared" si="564"/>
        <v>0</v>
      </c>
      <c r="QP218" s="34"/>
      <c r="QQ218" s="159">
        <v>9</v>
      </c>
      <c r="QR218" s="162">
        <v>3</v>
      </c>
      <c r="QS218" s="305"/>
      <c r="QT218" s="12">
        <v>-120</v>
      </c>
      <c r="QU218" s="161">
        <f>(($F$34-$AT$23)*($F$34-$AX$23))/(($AP$23-$AT$23)*($AP$23-$AX$23))</f>
        <v>0</v>
      </c>
      <c r="QV218" s="161">
        <f>(($F$34-$AP$23)*($F$34-$AX$23))/(($AT$23-$AP$23)*($AT$23-$AX$23))</f>
        <v>0</v>
      </c>
      <c r="QW218" s="161">
        <f>(($F$34-$AP$23)*($F$34-$AT$23))/(($AX$23-$AP$23)*($AX$23-$AT$23))</f>
        <v>1</v>
      </c>
      <c r="QX218" s="92">
        <f>QU218*$AR$23+QV218*$AV$23+QW218*$AZ$23</f>
        <v>-297.12</v>
      </c>
      <c r="QY218" s="16">
        <f>$AP$23</f>
        <v>-163.95</v>
      </c>
      <c r="QZ218" s="16">
        <f>$AZ$23</f>
        <v>-297.12</v>
      </c>
      <c r="RA218" s="167">
        <f t="shared" si="565"/>
        <v>0</v>
      </c>
    </row>
    <row r="219" spans="15:469"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QE219" s="159">
        <v>9</v>
      </c>
      <c r="QF219" s="162">
        <v>4</v>
      </c>
      <c r="QG219" s="305"/>
      <c r="QH219" s="12">
        <v>-120</v>
      </c>
      <c r="QI219" s="161">
        <f>(($F$34-$Z$30)*($F$34-$AD$30))/(($V$30-$Z$30)*($V$30-$AD$30))</f>
        <v>0</v>
      </c>
      <c r="QJ219" s="161">
        <f>(($F$34-$V$30)*($F$34-$AD$30))/(($Z$30-$V$30)*($Z$30-$AD$30))</f>
        <v>0</v>
      </c>
      <c r="QK219" s="161">
        <f>(($F$34-$V$30)*($F$34-$Z$30))/(($AD$30-$V$30)*($AD$30-$Z$30))</f>
        <v>1</v>
      </c>
      <c r="QL219" s="92">
        <f>QI219*$X$30+QJ219*$AB$30+QK219*$AF$30</f>
        <v>-391.42</v>
      </c>
      <c r="QM219" s="16">
        <f>$V$30</f>
        <v>353.96</v>
      </c>
      <c r="QN219" s="16">
        <f>$AF$30</f>
        <v>-391.42</v>
      </c>
      <c r="QO219" s="167">
        <f t="shared" si="564"/>
        <v>0</v>
      </c>
      <c r="QP219" s="34"/>
      <c r="QQ219" s="159">
        <v>9</v>
      </c>
      <c r="QR219" s="162">
        <v>4</v>
      </c>
      <c r="QS219" s="305"/>
      <c r="QT219" s="12">
        <v>-120</v>
      </c>
      <c r="QU219" s="161">
        <f>(($F$34-$AT$30)*($F$34-$AX$30))/(($AP$30-$AT$30)*($AP$30-$AX$30))</f>
        <v>0</v>
      </c>
      <c r="QV219" s="161">
        <f>(($F$34-$AP$30)*($F$34-$AX$30))/(($AT$30-$AP$30)*($AT$30-$AX$30))</f>
        <v>0</v>
      </c>
      <c r="QW219" s="161">
        <f>(($F$34-$AP$30)*($F$34-$AT$30))/(($AX$30-$AP$30)*($AX$30-$AT$30))</f>
        <v>1</v>
      </c>
      <c r="QX219" s="92">
        <f>QU219*$AR$30+QV219*$AV$30+QW219*$AZ$30</f>
        <v>-297.12</v>
      </c>
      <c r="QY219" s="16">
        <f>$AP$30</f>
        <v>91.09</v>
      </c>
      <c r="QZ219" s="16">
        <f>$AZ$30</f>
        <v>-297.12</v>
      </c>
      <c r="RA219" s="167">
        <f t="shared" si="565"/>
        <v>0</v>
      </c>
    </row>
    <row r="220" spans="15:469" ht="15" customHeight="1"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QE220" s="159">
        <v>9</v>
      </c>
      <c r="QF220" s="162">
        <v>1</v>
      </c>
      <c r="QG220" s="306" t="s">
        <v>20</v>
      </c>
      <c r="QH220" s="12">
        <v>-180</v>
      </c>
      <c r="QI220" s="161">
        <f>(($F$34-$Z$10)*($F$34-$AD$10))/(($V$10-$Z$10)*($V$10-$AD$10))</f>
        <v>0</v>
      </c>
      <c r="QJ220" s="161">
        <f>(($F$34-$V$10)*($F$34-$AD$10))/(($Z$10-$V$10)*($Z$10-$AD$10))</f>
        <v>0</v>
      </c>
      <c r="QK220" s="161">
        <f>(($F$34-$V$10)*($F$34-$Z$10))/(($AD$10-$V$10)*($AD$10-$Z$10))</f>
        <v>1</v>
      </c>
      <c r="QL220" s="92">
        <f>QI220*$X$10+QJ220*$AB$10+QK220*$AF$10</f>
        <v>556.07000000000005</v>
      </c>
      <c r="QM220" s="16">
        <f>$V$10</f>
        <v>301.67</v>
      </c>
      <c r="QN220" s="16">
        <f>$AF$10</f>
        <v>556.07000000000005</v>
      </c>
      <c r="QO220" s="167">
        <f t="shared" si="564"/>
        <v>0</v>
      </c>
      <c r="QP220" s="34"/>
      <c r="QQ220" s="159">
        <v>9</v>
      </c>
      <c r="QR220" s="162">
        <v>1</v>
      </c>
      <c r="QS220" s="306" t="s">
        <v>20</v>
      </c>
      <c r="QT220" s="12">
        <v>-180</v>
      </c>
      <c r="QU220" s="161">
        <f>(($F$34-$AT$10)*($F$34-$AX$10))/(($AP$10-$AT$10)*($AP$10-$AX$10))</f>
        <v>0</v>
      </c>
      <c r="QV220" s="161">
        <f>(($F$34-$AP$10)*($F$34-$AX$10))/(($AT$10-$AP$10)*($AT$10-$AX$10))</f>
        <v>0</v>
      </c>
      <c r="QW220" s="161">
        <f>(($F$34-$AP$10)*($F$34-$AT$10))/(($AX$10-$AP$10)*($AX$10-$AT$10))</f>
        <v>1</v>
      </c>
      <c r="QX220" s="92">
        <f>QU220*$AR$10+QV220*$AV$10+QW220*$AZ$10</f>
        <v>653.67999999999995</v>
      </c>
      <c r="QY220" s="16">
        <f>$AP$10</f>
        <v>54.65</v>
      </c>
      <c r="QZ220" s="16">
        <f>$AZ$10</f>
        <v>653.67999999999995</v>
      </c>
      <c r="RA220" s="167">
        <f t="shared" si="565"/>
        <v>0</v>
      </c>
    </row>
    <row r="221" spans="15:469"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QE221" s="159">
        <v>9</v>
      </c>
      <c r="QF221" s="162">
        <v>2</v>
      </c>
      <c r="QG221" s="306"/>
      <c r="QH221" s="12">
        <v>-180</v>
      </c>
      <c r="QI221" s="161">
        <f>(($F$34-$Z$17)*($F$34-$AD$17))/(($V$17-$Z$17)*($V$17-$AD$17))</f>
        <v>0</v>
      </c>
      <c r="QJ221" s="161">
        <f>(($F$34-$V$17)*($F$34-$AD$17))/(($Z$17-$V$17)*($Z$17-$AD$17))</f>
        <v>0</v>
      </c>
      <c r="QK221" s="161">
        <f>(($F$34-$V$17)*($F$34-$Z$17))/(($AD$17-$V$17)*($AD$17-$Z$17))</f>
        <v>1</v>
      </c>
      <c r="QL221" s="92">
        <f>QI221*$X$17+QJ221*$AB$17+QK221*$AF$17</f>
        <v>556.07000000000005</v>
      </c>
      <c r="QM221" s="16">
        <f>$V$17</f>
        <v>-495.6</v>
      </c>
      <c r="QN221" s="16">
        <f>$AF$17</f>
        <v>556.07000000000005</v>
      </c>
      <c r="QO221" s="167">
        <f t="shared" si="564"/>
        <v>0</v>
      </c>
      <c r="QP221" s="34"/>
      <c r="QQ221" s="159">
        <v>9</v>
      </c>
      <c r="QR221" s="162">
        <v>2</v>
      </c>
      <c r="QS221" s="306"/>
      <c r="QT221" s="12">
        <v>-180</v>
      </c>
      <c r="QU221" s="161">
        <f>(($F$34-$AT$17)*($F$34-$AX$17))/(($AP$17-$AT$17)*($AP$17-$AX$17))</f>
        <v>0</v>
      </c>
      <c r="QV221" s="161">
        <f>(($F$34-$AP$17)*($F$34-$AX$17))/(($AT$17-$AP$17)*($AT$17-$AX$17))</f>
        <v>0</v>
      </c>
      <c r="QW221" s="161">
        <f>(($F$34-$AP$17)*($F$34-$AT$17))/(($AX$17-$AP$17)*($AX$17-$AT$17))</f>
        <v>1</v>
      </c>
      <c r="QX221" s="92">
        <f>QU221*$AR$17+QV221*$AV$17+QW221*$AZ$17</f>
        <v>653.67999999999995</v>
      </c>
      <c r="QY221" s="16">
        <f>$AP$17</f>
        <v>-200.39</v>
      </c>
      <c r="QZ221" s="16">
        <f>$AZ$17</f>
        <v>653.67999999999995</v>
      </c>
      <c r="RA221" s="167">
        <f t="shared" si="565"/>
        <v>0</v>
      </c>
    </row>
    <row r="222" spans="15:469"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QE222" s="159">
        <v>9</v>
      </c>
      <c r="QF222" s="162">
        <v>3</v>
      </c>
      <c r="QG222" s="306"/>
      <c r="QH222" s="12">
        <v>-180</v>
      </c>
      <c r="QI222" s="161">
        <f>(($F$34-$Z$24)*($F$34-$AD$24))/(($V$24-$Z$24)*($V$24-$AD$24))</f>
        <v>0</v>
      </c>
      <c r="QJ222" s="161">
        <f>(($F$34-$V$24)*($F$34-$AD$24))/(($Z$24-$V$24)*($Z$24-$AD$24))</f>
        <v>0</v>
      </c>
      <c r="QK222" s="161">
        <f>(($F$34-$V$24)*($F$34-$Z$24))/(($AD$24-$V$24)*($AD$24-$Z$24))</f>
        <v>1</v>
      </c>
      <c r="QL222" s="92">
        <f>QI222*$X$24+QJ222*$AB$24+QK222*$AF$24</f>
        <v>-289.33</v>
      </c>
      <c r="QM222" s="16">
        <f>$V$24</f>
        <v>-495.6</v>
      </c>
      <c r="QN222" s="16">
        <f>$AF$24</f>
        <v>-289.33</v>
      </c>
      <c r="QO222" s="167">
        <f t="shared" si="564"/>
        <v>0</v>
      </c>
      <c r="QP222" s="34"/>
      <c r="QQ222" s="159">
        <v>9</v>
      </c>
      <c r="QR222" s="162">
        <v>3</v>
      </c>
      <c r="QS222" s="306"/>
      <c r="QT222" s="12">
        <v>-180</v>
      </c>
      <c r="QU222" s="161">
        <f>(($F$34-$AT$24)*($F$34-$AX$24))/(($AP$24-$AT$24)*($AP$24-$AX$24))</f>
        <v>0</v>
      </c>
      <c r="QV222" s="161">
        <f>(($F$34-$AP$24)*($F$34-$AX$24))/(($AT$24-$AP$24)*($AT$24-$AX$24))</f>
        <v>0</v>
      </c>
      <c r="QW222" s="161">
        <f>(($F$34-$AP$24)*($F$34-$AT$24))/(($AX$24-$AP$24)*($AX$24-$AT$24))</f>
        <v>1</v>
      </c>
      <c r="QX222" s="92">
        <f>QU222*$AR$24+QV222*$AV$24+QW222*$AZ$24</f>
        <v>-178.26</v>
      </c>
      <c r="QY222" s="16">
        <f>$AP$24</f>
        <v>-200.39</v>
      </c>
      <c r="QZ222" s="16">
        <f>$AZ$24</f>
        <v>-178.26</v>
      </c>
      <c r="RA222" s="167">
        <f t="shared" si="565"/>
        <v>0</v>
      </c>
    </row>
    <row r="223" spans="15:469"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QE223" s="159">
        <v>9</v>
      </c>
      <c r="QF223" s="162">
        <v>4</v>
      </c>
      <c r="QG223" s="306"/>
      <c r="QH223" s="12">
        <v>-180</v>
      </c>
      <c r="QI223" s="161">
        <f>(($F$34-$Z$31)*($F$34-$AD$31))/(($V$31-$Z$31)*($V$31-$AD$31))</f>
        <v>0</v>
      </c>
      <c r="QJ223" s="161">
        <f>(($F$34-$V$31)*($F$34-$AD$31))/(($Z$31-$V$31)*($Z$31-$AD$31))</f>
        <v>0</v>
      </c>
      <c r="QK223" s="161">
        <f>(($F$34-$V$31)*($F$34-$Z$31))/(($AD$31-$V$31)*($AD$31-$Z$31))</f>
        <v>1</v>
      </c>
      <c r="QL223" s="92">
        <f>QI223*$X$31+QJ223*$AB$31+QK223*$AF$31</f>
        <v>-289.33</v>
      </c>
      <c r="QM223" s="16">
        <f>$V$31</f>
        <v>301.67</v>
      </c>
      <c r="QN223" s="16">
        <f>$AF$31</f>
        <v>-289.33</v>
      </c>
      <c r="QO223" s="167">
        <f t="shared" si="564"/>
        <v>0</v>
      </c>
      <c r="QP223" s="34"/>
      <c r="QQ223" s="159">
        <v>9</v>
      </c>
      <c r="QR223" s="162">
        <v>4</v>
      </c>
      <c r="QS223" s="306"/>
      <c r="QT223" s="12">
        <v>-180</v>
      </c>
      <c r="QU223" s="161">
        <f>(($F$34-$AT$31)*($F$34-$AX$31))/(($AP$31-$AT$31)*($AP$31-$AX$31))</f>
        <v>0</v>
      </c>
      <c r="QV223" s="161">
        <f>(($F$34-$AP$31)*($F$34-$AX$31))/(($AT$31-$AP$31)*($AT$31-$AX$31))</f>
        <v>0</v>
      </c>
      <c r="QW223" s="161">
        <f>(($F$34-$AP$31)*($F$34-$AT$31))/(($AX$31-$AP$31)*($AX$31-$AT$31))</f>
        <v>1</v>
      </c>
      <c r="QX223" s="92">
        <f>QU223*$AR$31+QV223*$AV$31+QW223*$AZ$31</f>
        <v>-178.26</v>
      </c>
      <c r="QY223" s="16">
        <f>$AP$31</f>
        <v>54.65</v>
      </c>
      <c r="QZ223" s="16">
        <f>$AZ$31</f>
        <v>-178.26</v>
      </c>
      <c r="RA223" s="167">
        <f t="shared" si="565"/>
        <v>0</v>
      </c>
    </row>
    <row r="224" spans="15:469" ht="15" customHeight="1"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QE224" s="159">
        <v>9</v>
      </c>
      <c r="QF224" s="162">
        <v>1</v>
      </c>
      <c r="QG224" s="307" t="s">
        <v>21</v>
      </c>
      <c r="QH224" s="12">
        <v>0</v>
      </c>
      <c r="QI224" s="161">
        <f>(($F$34-$Z$11)*($F$34-$AD$11))/(($V$11-$Z$11)*($V$11-$AD$11))</f>
        <v>0</v>
      </c>
      <c r="QJ224" s="161">
        <f>(($F$34-$V$11)*($F$34-$AD$11))/(($Z$11-$V$11)*($Z$11-$AD$11))</f>
        <v>0</v>
      </c>
      <c r="QK224" s="161">
        <f>(($F$34-$V$11)*($F$34-$Z$11))/(($AD$11-$V$11)*($AD$11-$Z$11))</f>
        <v>1</v>
      </c>
      <c r="QL224" s="92">
        <f>QI224*$X$11+QJ224*$AB$11+QK224*$AF$11</f>
        <v>631.37</v>
      </c>
      <c r="QM224" s="16">
        <f>$V$11</f>
        <v>249</v>
      </c>
      <c r="QN224" s="16">
        <f>$AF$11</f>
        <v>631.37</v>
      </c>
      <c r="QO224" s="167">
        <f t="shared" si="564"/>
        <v>0</v>
      </c>
      <c r="QP224" s="34"/>
      <c r="QQ224" s="159">
        <v>9</v>
      </c>
      <c r="QR224" s="162">
        <v>1</v>
      </c>
      <c r="QS224" s="307" t="s">
        <v>21</v>
      </c>
      <c r="QT224" s="12">
        <v>0</v>
      </c>
      <c r="QU224" s="161">
        <f>(($F$34-$AT$11)*($F$34-$AX$11))/(($AP$11-$AT$11)*($AP$11-$AX$11))</f>
        <v>0</v>
      </c>
      <c r="QV224" s="161">
        <f>(($F$34-$AP$11)*($F$34-$AX$11))/(($AT$11-$AP$11)*($AT$11-$AX$11))</f>
        <v>0</v>
      </c>
      <c r="QW224" s="161">
        <f>(($F$34-$AP$11)*($F$34-$AT$11))/(($AX$11-$AP$11)*($AX$11-$AT$11))</f>
        <v>1</v>
      </c>
      <c r="QX224" s="92">
        <f>QU224*$AR$11+QV224*$AV$11+QW224*$AZ$11</f>
        <v>772.52</v>
      </c>
      <c r="QY224" s="16">
        <f>$AP$11</f>
        <v>18.22</v>
      </c>
      <c r="QZ224" s="16">
        <f>$AZ$11</f>
        <v>772.52</v>
      </c>
      <c r="RA224" s="167">
        <f t="shared" si="565"/>
        <v>0</v>
      </c>
    </row>
    <row r="225" spans="15:469"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QE225" s="159">
        <v>9</v>
      </c>
      <c r="QF225" s="162">
        <v>2</v>
      </c>
      <c r="QG225" s="307"/>
      <c r="QH225" s="12">
        <v>0</v>
      </c>
      <c r="QI225" s="161">
        <f>(($F$34-$Z$18)*($F$34-$AD$18))/(($V$18-$Z$18)*($V$18-$AD$18))</f>
        <v>0</v>
      </c>
      <c r="QJ225" s="161">
        <f>(($F$34-$V$18)*($F$34-$AD$18))/(($Z$18-$V$18)*($Z$18-$AD$18))</f>
        <v>0</v>
      </c>
      <c r="QK225" s="161">
        <f>(($F$34-$V$18)*($F$34-$Z$18))/(($AD$18-$V$18)*($AD$18-$Z$18))</f>
        <v>1</v>
      </c>
      <c r="QL225" s="92">
        <f>QI225*$X$18+QJ225*$AB$18+QK225*$AF$18</f>
        <v>631.37</v>
      </c>
      <c r="QM225" s="16">
        <f>$V$18</f>
        <v>-548.08000000000004</v>
      </c>
      <c r="QN225" s="16">
        <f>$AF$18</f>
        <v>631.37</v>
      </c>
      <c r="QO225" s="167">
        <f t="shared" si="564"/>
        <v>0</v>
      </c>
      <c r="QP225" s="34"/>
      <c r="QQ225" s="159">
        <v>9</v>
      </c>
      <c r="QR225" s="162">
        <v>2</v>
      </c>
      <c r="QS225" s="307"/>
      <c r="QT225" s="12">
        <v>0</v>
      </c>
      <c r="QU225" s="161">
        <f>(($F$34-$AT$18)*($F$34-$AX$18))/(($AP$18-$AT$18)*($AP$18-$AX$18))</f>
        <v>0</v>
      </c>
      <c r="QV225" s="161">
        <f>(($F$34-$AP$18)*($F$34-$AX$18))/(($AT$18-$AP$18)*($AT$18-$AX$18))</f>
        <v>0</v>
      </c>
      <c r="QW225" s="161">
        <f>(($F$34-$AP$18)*($F$34-$AT$18))/(($AX$18-$AP$18)*($AX$18-$AT$18))</f>
        <v>1</v>
      </c>
      <c r="QX225" s="92">
        <f>QU225*$AR$18+QV225*$AV$18+QW225*$AZ$18</f>
        <v>772.52</v>
      </c>
      <c r="QY225" s="16">
        <f>$AP$18</f>
        <v>-236.82</v>
      </c>
      <c r="QZ225" s="16">
        <f>$AZ$18</f>
        <v>772.52</v>
      </c>
      <c r="RA225" s="167">
        <f t="shared" si="565"/>
        <v>0</v>
      </c>
    </row>
    <row r="226" spans="15:469"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QE226" s="159">
        <v>9</v>
      </c>
      <c r="QF226" s="162">
        <v>3</v>
      </c>
      <c r="QG226" s="307"/>
      <c r="QH226" s="16">
        <v>0</v>
      </c>
      <c r="QI226" s="161">
        <f>(($F$34-$Z$25)*($F$34-$AD$25))/(($V$25-$Z$25)*($V$25-$AD$25))</f>
        <v>0</v>
      </c>
      <c r="QJ226" s="161">
        <f>(($F$34-$V$25)*($F$34-$AD$25))/(($Z$25-$V$25)*($Z$25-$AD$25))</f>
        <v>0</v>
      </c>
      <c r="QK226" s="161">
        <f>(($F$34-$V$25)*($F$34-$Z$25))/(($AD$25-$V$25)*($AD$25-$Z$25))</f>
        <v>1</v>
      </c>
      <c r="QL226" s="92">
        <f>QI226*$X$25+QJ226*$AB$25+QK226*$AF$25</f>
        <v>-186.91</v>
      </c>
      <c r="QM226" s="16">
        <f>$V$25</f>
        <v>-548.08000000000004</v>
      </c>
      <c r="QN226" s="16">
        <f>$AF$25</f>
        <v>-186.91</v>
      </c>
      <c r="QO226" s="167">
        <f t="shared" si="564"/>
        <v>0</v>
      </c>
      <c r="QP226" s="34"/>
      <c r="QQ226" s="159">
        <v>9</v>
      </c>
      <c r="QR226" s="162">
        <v>3</v>
      </c>
      <c r="QS226" s="307"/>
      <c r="QT226" s="16">
        <v>0</v>
      </c>
      <c r="QU226" s="161">
        <f>(($F$34-$AT$25)*($F$34-$AX$25))/(($AP$25-$AT$25)*($AP$25-$AX$25))</f>
        <v>0</v>
      </c>
      <c r="QV226" s="161">
        <f>(($F$34-$AP$25)*($F$34-$AX$25))/(($AT$25-$AP$25)*($AT$25-$AX$25))</f>
        <v>0</v>
      </c>
      <c r="QW226" s="161">
        <f>(($F$34-$AP$25)*($F$34-$AT$25))/(($AX$25-$AP$25)*($AX$25-$AT$25))</f>
        <v>1</v>
      </c>
      <c r="QX226" s="92">
        <f>QU226*$AR$25+QV226*$AV$25+QW226*$AZ$25</f>
        <v>-59.44</v>
      </c>
      <c r="QY226" s="16">
        <f>$AP$25</f>
        <v>-236.82</v>
      </c>
      <c r="QZ226" s="16">
        <f>$AZ$25</f>
        <v>-59.44</v>
      </c>
      <c r="RA226" s="167">
        <f t="shared" si="565"/>
        <v>0</v>
      </c>
    </row>
    <row r="227" spans="15:469"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QE227" s="184">
        <v>9</v>
      </c>
      <c r="QF227" s="185">
        <v>4</v>
      </c>
      <c r="QG227" s="308"/>
      <c r="QH227" s="186">
        <v>0</v>
      </c>
      <c r="QI227" s="187">
        <f>(($F$34-$Z$32)*($F$34-$AD$32))/(($V$32-$Z$32)*($V$32-$AD$32))</f>
        <v>0</v>
      </c>
      <c r="QJ227" s="187">
        <f>(($F$34-$V$32)*($F$34-$AD$32))/(($Z$32-$V$32)*($Z$32-$AD$32))</f>
        <v>0</v>
      </c>
      <c r="QK227" s="187">
        <f>(($F$34-$V$32)*($F$34-$Z$32))/(($AD$32-$V$32)*($AD$32-$Z$32))</f>
        <v>1</v>
      </c>
      <c r="QL227" s="97">
        <f>QI227*$X$31+QJ227*$AB$31+QK227*$AF$32</f>
        <v>-186.91</v>
      </c>
      <c r="QM227" s="186">
        <f>$V$32</f>
        <v>249</v>
      </c>
      <c r="QN227" s="186">
        <f>$AF$32</f>
        <v>-186.91</v>
      </c>
      <c r="QO227" s="188">
        <f t="shared" si="564"/>
        <v>0</v>
      </c>
      <c r="QP227" s="34"/>
      <c r="QQ227" s="184">
        <v>9</v>
      </c>
      <c r="QR227" s="185">
        <v>4</v>
      </c>
      <c r="QS227" s="308"/>
      <c r="QT227" s="186">
        <v>0</v>
      </c>
      <c r="QU227" s="187">
        <f>(($F$34-$AT$32)*($F$34-$AX$32))/(($AP$32-$AT$32)*($AP$32-$AX$32))</f>
        <v>0</v>
      </c>
      <c r="QV227" s="187">
        <f>(($F$34-$AP$32)*($F$34-$AX$32))/(($AT$32-$AP$32)*($AT$32-$AX$32))</f>
        <v>0</v>
      </c>
      <c r="QW227" s="187">
        <f>(($F$34-$AP$32)*($F$34-$AT$32))/(($AX$32-$AP$32)*($AX$32-$AT$32))</f>
        <v>1</v>
      </c>
      <c r="QX227" s="97">
        <f>QU227*$AR$31+QV227*$AV$31+QW227*$AZ$32</f>
        <v>-59.44</v>
      </c>
      <c r="QY227" s="186">
        <f>$AP$32</f>
        <v>18.22</v>
      </c>
      <c r="QZ227" s="186">
        <f>$AZ$32</f>
        <v>-59.44</v>
      </c>
      <c r="RA227" s="188">
        <f t="shared" si="565"/>
        <v>0</v>
      </c>
    </row>
    <row r="228" spans="15:469" ht="15" customHeight="1"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QE228" s="191">
        <v>10</v>
      </c>
      <c r="QF228" s="192">
        <v>1</v>
      </c>
      <c r="QG228" s="295" t="s">
        <v>13</v>
      </c>
      <c r="QH228" s="15">
        <v>60</v>
      </c>
      <c r="QI228" s="193">
        <f>(($F$37-$Z$5)*($F$37-$AD$5))/(($V$5-$Z$5)*($V$5-$AD$5))</f>
        <v>0</v>
      </c>
      <c r="QJ228" s="193">
        <f>(($F$37-$V$5)*($F$37-$AD$5))/(($Z$5-$V$5)*($Z$5-$AD$5))</f>
        <v>0</v>
      </c>
      <c r="QK228" s="193">
        <f>(($F$37-$V$5)*($F$37-$Z$5))/(($AD$5-$V$5)*($AD$5-$Z$5))</f>
        <v>1</v>
      </c>
      <c r="QL228" s="98">
        <f>$QI$4*$X$5+$QJ$4*$AB$5+$QK$4*$AF$5</f>
        <v>326</v>
      </c>
      <c r="QM228" s="194">
        <f>$V$5</f>
        <v>458.5</v>
      </c>
      <c r="QN228" s="194">
        <f>$AF$5</f>
        <v>326</v>
      </c>
      <c r="QO228" s="195">
        <f t="shared" ref="QO228:QO255" si="566">ABS($F$38/QL228)</f>
        <v>0</v>
      </c>
      <c r="QP228" s="34"/>
      <c r="QQ228" s="191">
        <v>10</v>
      </c>
      <c r="QR228" s="192">
        <v>1</v>
      </c>
      <c r="QS228" s="295" t="s">
        <v>13</v>
      </c>
      <c r="QT228" s="15">
        <v>60</v>
      </c>
      <c r="QU228" s="193">
        <f>(($F$37-$AT$5)*($F$37-$AX$5))/(($AP$5-$AT$5)*($AP$5-$AX$5))</f>
        <v>0</v>
      </c>
      <c r="QV228" s="193">
        <f>(($F$37-$AP$5)*($F$37-$AX$5))/(($AT$5-$AP$5)*($AT$5-$AX$5))</f>
        <v>0</v>
      </c>
      <c r="QW228" s="193">
        <f>(($F$37-$AP$5)*($F$37-$AT$5))/(($AX$5-$AP$5)*($AX$5-$AT$5))</f>
        <v>1</v>
      </c>
      <c r="QX228" s="98">
        <f>$QI$4*$AR$5+$QJ$4*$AV$5+$QK$4*$AZ$5</f>
        <v>297.12</v>
      </c>
      <c r="QY228" s="194">
        <f>$AP$5</f>
        <v>163.95</v>
      </c>
      <c r="QZ228" s="194">
        <f>$AZ$5</f>
        <v>297.12</v>
      </c>
      <c r="RA228" s="195">
        <f t="shared" ref="RA228:RA255" si="567">ABS($F$38/QX228)</f>
        <v>0</v>
      </c>
    </row>
    <row r="229" spans="15:469"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QE229" s="159">
        <v>10</v>
      </c>
      <c r="QF229" s="162">
        <v>2</v>
      </c>
      <c r="QG229" s="296"/>
      <c r="QH229" s="12">
        <v>60</v>
      </c>
      <c r="QI229" s="161">
        <f>(($F$37-$Z$12)*($F$37-$AD$12))/(($V$12-$Z$12)*($V$12-$AD$12))</f>
        <v>0</v>
      </c>
      <c r="QJ229" s="161">
        <f>(($F$37-$V$12)*($F$37-$AD$12))/(($Z$12-$V$12)*($Z$12-$AD$12))</f>
        <v>0</v>
      </c>
      <c r="QK229" s="161">
        <f>(($F$37-$V$12)*($F$37-$Z$12))/(($AD$12-$V$12)*($AD$12-$Z$12))</f>
        <v>1</v>
      </c>
      <c r="QL229" s="92">
        <f>$QI$4*$X$12+$QJ$4*$AB$12+$QK$4*$AF$12</f>
        <v>326</v>
      </c>
      <c r="QM229" s="16">
        <f>$V$12</f>
        <v>-338.33</v>
      </c>
      <c r="QN229" s="16">
        <f>$AF$12</f>
        <v>326</v>
      </c>
      <c r="QO229" s="167">
        <f t="shared" si="566"/>
        <v>0</v>
      </c>
      <c r="QP229" s="34"/>
      <c r="QQ229" s="159">
        <v>10</v>
      </c>
      <c r="QR229" s="162">
        <v>2</v>
      </c>
      <c r="QS229" s="296"/>
      <c r="QT229" s="12">
        <v>60</v>
      </c>
      <c r="QU229" s="161">
        <f>(($F$37-$AT$12)*($F$37-$AX$12))/(($AP$12-$AT$12)*($AP$12-$AX$12))</f>
        <v>0</v>
      </c>
      <c r="QV229" s="161">
        <f>(($F$37-$AP$12)*($F$37-$AX$12))/(($AT$12-$AP$12)*($AT$12-$AX$12))</f>
        <v>0</v>
      </c>
      <c r="QW229" s="161">
        <f>(($F$37-$AP$12)*($F$37-$AT$12))/(($AX$12-$AP$12)*($AX$12-$AT$12))</f>
        <v>1</v>
      </c>
      <c r="QX229" s="92">
        <f>$QI$4*$AR$12+$QJ$4*$AV$12+$QK$4*$AZ$12</f>
        <v>297.12</v>
      </c>
      <c r="QY229" s="16">
        <f>$AP$12</f>
        <v>-91.09</v>
      </c>
      <c r="QZ229" s="16">
        <f>$AZ$12</f>
        <v>297.12</v>
      </c>
      <c r="RA229" s="167">
        <f t="shared" si="567"/>
        <v>0</v>
      </c>
    </row>
    <row r="230" spans="15:469"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QE230" s="159">
        <v>10</v>
      </c>
      <c r="QF230" s="162">
        <v>3</v>
      </c>
      <c r="QG230" s="296"/>
      <c r="QH230" s="12">
        <v>60</v>
      </c>
      <c r="QI230" s="161">
        <f>(($F$37-$Z$19)*($F$37-$AD$19))/(($V$19-$Z$19)*($V$19-$AD$19))</f>
        <v>0</v>
      </c>
      <c r="QJ230" s="161">
        <f>(($F$37-$V$19)*($F$37-$AD$19))/(($Z$19-$V$19)*($Z$19-$AD$19))</f>
        <v>0</v>
      </c>
      <c r="QK230" s="161">
        <f>(($F$37-$V$19)*($F$37-$Z$19))/(($AD$19-$V$19)*($AD$19-$Z$19))</f>
        <v>1</v>
      </c>
      <c r="QL230" s="92">
        <f>$QI$4*$X$19+$QJ$4*$AB$19+$QK$4*$AF$19</f>
        <v>-597.79999999999995</v>
      </c>
      <c r="QM230" s="16">
        <f>$V$19</f>
        <v>-338.33</v>
      </c>
      <c r="QN230" s="16">
        <f>$AF$19</f>
        <v>-597.79999999999995</v>
      </c>
      <c r="QO230" s="167">
        <f t="shared" si="566"/>
        <v>0</v>
      </c>
      <c r="QP230" s="34"/>
      <c r="QQ230" s="159">
        <v>10</v>
      </c>
      <c r="QR230" s="162">
        <v>3</v>
      </c>
      <c r="QS230" s="296"/>
      <c r="QT230" s="12">
        <v>60</v>
      </c>
      <c r="QU230" s="161">
        <f>(($F$37-$AT$19)*($F$37-$AX$19))/(($AP$19-$AT$19)*($AP$19-$AX$19))</f>
        <v>0</v>
      </c>
      <c r="QV230" s="161">
        <f>(($F$37-$AP$19)*($F$37-$AX$19))/(($AT$19-$AP$19)*($AT$19-$AX$19))</f>
        <v>0</v>
      </c>
      <c r="QW230" s="161">
        <f>(($F$37-$AP$19)*($F$37-$AT$19))/(($AX$19-$AP$19)*($AX$19-$AT$19))</f>
        <v>1</v>
      </c>
      <c r="QX230" s="92">
        <f>$QI$4*$AR$19+$QJ$4*$AV$19+$QK$4*$AZ$19</f>
        <v>-534.79999999999995</v>
      </c>
      <c r="QY230" s="16">
        <f>$AP$19</f>
        <v>-91.09</v>
      </c>
      <c r="QZ230" s="16">
        <f>$AZ$19</f>
        <v>-534.79999999999995</v>
      </c>
      <c r="RA230" s="167">
        <f t="shared" si="567"/>
        <v>0</v>
      </c>
    </row>
    <row r="231" spans="15:469"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QE231" s="159">
        <v>10</v>
      </c>
      <c r="QF231" s="162">
        <v>4</v>
      </c>
      <c r="QG231" s="296"/>
      <c r="QH231" s="12">
        <v>60</v>
      </c>
      <c r="QI231" s="161">
        <f>(($F$37-$Z$26)*($F$37-$AD$26))/(($V$26-$Z$26)*($V$26-$AD$26))</f>
        <v>0</v>
      </c>
      <c r="QJ231" s="161">
        <f>(($F$37-$V$26)*($F$37-$AD$26))/(($Z$26-$V$26)*($Z$26-$AD$26))</f>
        <v>0</v>
      </c>
      <c r="QK231" s="161">
        <f>(($F$37-$V$26)*($F$37-$Z$26))/(($AD$26-$V$26)*($AD$26-$Z$26))</f>
        <v>1</v>
      </c>
      <c r="QL231" s="92">
        <f>$QI$4*$X$26+$QJ$4*$AB$26+$QK$4*$AF$26</f>
        <v>-597.79999999999995</v>
      </c>
      <c r="QM231" s="16">
        <f>$V$26</f>
        <v>458.5</v>
      </c>
      <c r="QN231" s="16">
        <f>$AF$26</f>
        <v>-597.79999999999995</v>
      </c>
      <c r="QO231" s="167">
        <f t="shared" si="566"/>
        <v>0</v>
      </c>
      <c r="QP231" s="34"/>
      <c r="QQ231" s="159">
        <v>10</v>
      </c>
      <c r="QR231" s="162">
        <v>4</v>
      </c>
      <c r="QS231" s="296"/>
      <c r="QT231" s="12">
        <v>60</v>
      </c>
      <c r="QU231" s="161">
        <f>(($F$37-$AT$26)*($F$37-$AX$26))/(($AP$26-$AT$26)*($AP$26-$AX$26))</f>
        <v>0</v>
      </c>
      <c r="QV231" s="161">
        <f>(($F$37-$AP$26)*($F$37-$AX$26))/(($AT$26-$AP$26)*($AT$26-$AX$26))</f>
        <v>0</v>
      </c>
      <c r="QW231" s="161">
        <f>(($F$37-$AP$26)*($F$37-$AT$26))/(($AX$26-$AP$26)*($AX$26-$AT$26))</f>
        <v>1</v>
      </c>
      <c r="QX231" s="92">
        <f>$QI$4*$AR$26+$QJ$4*$AV$26+$QK$4*$AZ$26</f>
        <v>-534.79999999999995</v>
      </c>
      <c r="QY231" s="16">
        <f>$AP$26</f>
        <v>163.95</v>
      </c>
      <c r="QZ231" s="16">
        <f>$AZ$26</f>
        <v>-534.79999999999995</v>
      </c>
      <c r="RA231" s="167">
        <f t="shared" si="567"/>
        <v>0</v>
      </c>
    </row>
    <row r="232" spans="15:469" ht="15" customHeight="1"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QE232" s="159">
        <v>10</v>
      </c>
      <c r="QF232" s="162">
        <v>1</v>
      </c>
      <c r="QG232" s="297" t="s">
        <v>15</v>
      </c>
      <c r="QH232" s="12">
        <v>120</v>
      </c>
      <c r="QI232" s="161">
        <f>(($F$37-$Z$6)*($F$37-$AD$6))/(($V$6-$Z$6)*($V$6-$AD$6))</f>
        <v>0</v>
      </c>
      <c r="QJ232" s="161">
        <f>(($F$37-$V$6)*($F$37-$AD$6))/(($Z$6-$V$6)*($Z$6-$AD$6))</f>
        <v>0</v>
      </c>
      <c r="QK232" s="161">
        <f>(($F$37-$V$6)*($F$37-$Z$6))/(($AD$6-$V$6)*($AD$6-$Z$6))</f>
        <v>1</v>
      </c>
      <c r="QL232" s="92">
        <f>QI232*$X$6+QJ232*$AB$6+QK232*$AF$6</f>
        <v>247.2</v>
      </c>
      <c r="QM232" s="16">
        <f>$V$6</f>
        <v>510.42</v>
      </c>
      <c r="QN232" s="16">
        <f>$AF$6</f>
        <v>247.2</v>
      </c>
      <c r="QO232" s="167">
        <f t="shared" si="566"/>
        <v>0</v>
      </c>
      <c r="QP232" s="34"/>
      <c r="QQ232" s="159">
        <v>10</v>
      </c>
      <c r="QR232" s="162">
        <v>1</v>
      </c>
      <c r="QS232" s="297" t="s">
        <v>15</v>
      </c>
      <c r="QT232" s="12">
        <v>120</v>
      </c>
      <c r="QU232" s="161">
        <f>(($F$37-$AT$6)*($F$37-$AX$6))/(($AP$6-$AT$6)*($AP$6-$AX$6))</f>
        <v>0</v>
      </c>
      <c r="QV232" s="161">
        <f>(($F$37-$AP$6)*($F$37-$AX$6))/(($AT$6-$AP$6)*($AT$6-$AX$6))</f>
        <v>0</v>
      </c>
      <c r="QW232" s="161">
        <f>(($F$37-$AP$6)*($F$37-$AT$6))/(($AX$6-$AP$6)*($AX$6-$AT$6))</f>
        <v>1</v>
      </c>
      <c r="QX232" s="92">
        <f>QU232*$AR$6+QV232*$AV$6+QW232*$AZ$6</f>
        <v>178.26</v>
      </c>
      <c r="QY232" s="16">
        <f>$AP$6</f>
        <v>200.39</v>
      </c>
      <c r="QZ232" s="16">
        <f>$AZ$6</f>
        <v>178.26</v>
      </c>
      <c r="RA232" s="167">
        <f t="shared" si="567"/>
        <v>0</v>
      </c>
    </row>
    <row r="233" spans="15:469"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QE233" s="159">
        <v>10</v>
      </c>
      <c r="QF233" s="162">
        <v>2</v>
      </c>
      <c r="QG233" s="297"/>
      <c r="QH233" s="12">
        <v>120</v>
      </c>
      <c r="QI233" s="161">
        <f>(($F$37-$Z$13)*($F$37-$AD$13))/(($V$13-$Z$13)*($V$13-$AD$13))</f>
        <v>0</v>
      </c>
      <c r="QJ233" s="161">
        <f>(($F$37-$V$13)*($F$37-$AD$13))/(($Z$13-$V$13)*($Z$13-$AD$13))</f>
        <v>0</v>
      </c>
      <c r="QK233" s="161">
        <f>(($F$37-$V$13)*($F$37-$Z$13))/(($AD$13-$V$13)*($AD$13-$Z$13))</f>
        <v>1</v>
      </c>
      <c r="QL233" s="92">
        <f>QI233*$X$13+QJ233*$AB$13+QK233*$AF$13</f>
        <v>247.2</v>
      </c>
      <c r="QM233" s="16">
        <f>$V$13</f>
        <v>-274.87</v>
      </c>
      <c r="QN233" s="16">
        <f>$AF$13</f>
        <v>247.2</v>
      </c>
      <c r="QO233" s="167">
        <f t="shared" si="566"/>
        <v>0</v>
      </c>
      <c r="QP233" s="34"/>
      <c r="QQ233" s="159">
        <v>10</v>
      </c>
      <c r="QR233" s="162">
        <v>2</v>
      </c>
      <c r="QS233" s="297"/>
      <c r="QT233" s="12">
        <v>120</v>
      </c>
      <c r="QU233" s="161">
        <f>(($F$37-$AT$13)*($F$37-$AX$13))/(($AP$13-$AT$13)*($AP$13-$AX$13))</f>
        <v>0</v>
      </c>
      <c r="QV233" s="161">
        <f>(($F$37-$AP$13)*($F$37-$AX$13))/(($AT$13-$AP$13)*($AT$13-$AX$13))</f>
        <v>0</v>
      </c>
      <c r="QW233" s="161">
        <f>(($F$37-$AP$13)*($F$37-$AT$13))/(($AX$13-$AP$13)*($AX$13-$AT$13))</f>
        <v>1</v>
      </c>
      <c r="QX233" s="92">
        <f>QU233*$AR$13+QV233*$AV$13+QW233*$AZ$13</f>
        <v>178.26</v>
      </c>
      <c r="QY233" s="16">
        <f>$AP$13</f>
        <v>-54.65</v>
      </c>
      <c r="QZ233" s="16">
        <f>$AZ$13</f>
        <v>178.26</v>
      </c>
      <c r="RA233" s="167">
        <f t="shared" si="567"/>
        <v>0</v>
      </c>
    </row>
    <row r="234" spans="15:469"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QE234" s="159">
        <v>10</v>
      </c>
      <c r="QF234" s="162">
        <v>3</v>
      </c>
      <c r="QG234" s="297"/>
      <c r="QH234" s="12">
        <v>120</v>
      </c>
      <c r="QI234" s="161">
        <f>(($F$37-$Z$20)*($F$37-$AD$20))/(($V$20-$Z$20)*($V$20-$AD$20))</f>
        <v>0</v>
      </c>
      <c r="QJ234" s="161">
        <f>(($F$37-$V$20)*($F$37-$AD$20))/(($Z$20-$V$20)*($Z$20-$AD$20))</f>
        <v>0</v>
      </c>
      <c r="QK234" s="161">
        <f>(($F$37-$V$20)*($F$37-$Z$20))/(($AD$20-$V$20)*($AD$20-$Z$20))</f>
        <v>1</v>
      </c>
      <c r="QL234" s="92">
        <f>QI234*$X$20+QJ234*$AB$20+QK234*$AF$20</f>
        <v>-651.20000000000005</v>
      </c>
      <c r="QM234" s="16">
        <f>$V$20</f>
        <v>-274.87</v>
      </c>
      <c r="QN234" s="16">
        <f>$AF$20</f>
        <v>-651.20000000000005</v>
      </c>
      <c r="QO234" s="167">
        <f t="shared" si="566"/>
        <v>0</v>
      </c>
      <c r="QP234" s="34"/>
      <c r="QQ234" s="159">
        <v>10</v>
      </c>
      <c r="QR234" s="162">
        <v>3</v>
      </c>
      <c r="QS234" s="297"/>
      <c r="QT234" s="12">
        <v>120</v>
      </c>
      <c r="QU234" s="161">
        <f>(($F$37-$AT$20)*($F$37-$AX$20))/(($AP$20-$AT$20)*($AP$20-$AX$20))</f>
        <v>0</v>
      </c>
      <c r="QV234" s="161">
        <f>(($F$37-$AP$20)*($F$37-$AX$20))/(($AT$20-$AP$20)*($AT$20-$AX$20))</f>
        <v>0</v>
      </c>
      <c r="QW234" s="161">
        <f>(($F$37-$AP$20)*($F$37-$AT$20))/(($AX$20-$AP$20)*($AX$20-$AT$20))</f>
        <v>1</v>
      </c>
      <c r="QX234" s="92">
        <f>QU234*$AR$20+QV234*$AV$20+QW234*$AZ$20</f>
        <v>-653.65</v>
      </c>
      <c r="QY234" s="16">
        <f>$AP$20</f>
        <v>-54.65</v>
      </c>
      <c r="QZ234" s="16">
        <f>$AZ$20</f>
        <v>-653.65</v>
      </c>
      <c r="RA234" s="167">
        <f t="shared" si="567"/>
        <v>0</v>
      </c>
    </row>
    <row r="235" spans="15:469"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QE235" s="159">
        <v>10</v>
      </c>
      <c r="QF235" s="162">
        <v>4</v>
      </c>
      <c r="QG235" s="297"/>
      <c r="QH235" s="12">
        <v>120</v>
      </c>
      <c r="QI235" s="161">
        <f>(($F$37-$Z$27)*($F$37-$AD$27))/(($V$27-$Z$27)*($V$27-$AD$27))</f>
        <v>0</v>
      </c>
      <c r="QJ235" s="161">
        <f>(($F$37-$V$27)*($F$37-$AD$27))/(($Z$27-$V$27)*($Z$27-$AD$27))</f>
        <v>0</v>
      </c>
      <c r="QK235" s="161">
        <f>(($F$37-$V$27)*($F$37-$Z$27))/(($AD$27-$V$27)*($AD$27-$Z$27))</f>
        <v>1</v>
      </c>
      <c r="QL235" s="92">
        <f>QI235*$X$27+QJ235*$AB$27+QK235*$AF$27</f>
        <v>-651.20000000000005</v>
      </c>
      <c r="QM235" s="16">
        <f>$V$27</f>
        <v>510.42</v>
      </c>
      <c r="QN235" s="16">
        <f>$AF$27</f>
        <v>-651.20000000000005</v>
      </c>
      <c r="QO235" s="167">
        <f t="shared" si="566"/>
        <v>0</v>
      </c>
      <c r="QP235" s="34"/>
      <c r="QQ235" s="159">
        <v>10</v>
      </c>
      <c r="QR235" s="162">
        <v>4</v>
      </c>
      <c r="QS235" s="297"/>
      <c r="QT235" s="12">
        <v>120</v>
      </c>
      <c r="QU235" s="161">
        <f>(($F$37-$AT$27)*($F$37-$AX$27))/(($AP$27-$AT$27)*($AP$27-$AX$27))</f>
        <v>0</v>
      </c>
      <c r="QV235" s="161">
        <f>(($F$37-$AP$27)*($F$37-$AX$27))/(($AT$27-$AP$27)*($AT$27-$AX$27))</f>
        <v>0</v>
      </c>
      <c r="QW235" s="161">
        <f>(($F$37-$AP$27)*($F$37-$AT$27))/(($AX$27-$AP$27)*($AX$27-$AT$27))</f>
        <v>1</v>
      </c>
      <c r="QX235" s="92">
        <f>QU235*$AR$27+QV235*$AV$27+QW235*$AZ$27</f>
        <v>-653.65</v>
      </c>
      <c r="QY235" s="16">
        <f>$AP$27</f>
        <v>200.39</v>
      </c>
      <c r="QZ235" s="16">
        <f>$AZ$27</f>
        <v>-653.65</v>
      </c>
      <c r="RA235" s="167">
        <f t="shared" si="567"/>
        <v>0</v>
      </c>
    </row>
    <row r="236" spans="15:469" ht="15" customHeight="1"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QE236" s="159">
        <v>10</v>
      </c>
      <c r="QF236" s="162">
        <v>1</v>
      </c>
      <c r="QG236" s="309" t="s">
        <v>17</v>
      </c>
      <c r="QH236" s="12">
        <v>180</v>
      </c>
      <c r="QI236" s="161">
        <f>(($F$37-$Z$7)*($F$37-$AD$7))/(($V$7-$Z$7)*($V$7-$AD$7))</f>
        <v>0</v>
      </c>
      <c r="QJ236" s="161">
        <f>(($F$37-$V$7)*($F$37-$AD$7))/(($Z$7-$V$7)*($Z$7-$AD$7))</f>
        <v>0</v>
      </c>
      <c r="QK236" s="161">
        <f>(($F$37-$V$7)*($F$37-$Z$7))/(($AD$7-$V$7)*($AD$7-$Z$7))</f>
        <v>1</v>
      </c>
      <c r="QL236" s="92">
        <f>QI236*$X$7+QJ236*$AB$7+QK236*$AF$7</f>
        <v>162.80000000000001</v>
      </c>
      <c r="QM236" s="16">
        <f>$V$7</f>
        <v>562.66999999999996</v>
      </c>
      <c r="QN236" s="16">
        <f>$AF$7</f>
        <v>162.80000000000001</v>
      </c>
      <c r="QO236" s="167">
        <f t="shared" si="566"/>
        <v>0</v>
      </c>
      <c r="QP236" s="34"/>
      <c r="QQ236" s="159">
        <v>10</v>
      </c>
      <c r="QR236" s="162">
        <v>1</v>
      </c>
      <c r="QS236" s="309" t="s">
        <v>17</v>
      </c>
      <c r="QT236" s="12">
        <v>180</v>
      </c>
      <c r="QU236" s="161">
        <f>(($F$37-$AT$7)*($F$37-$AX$7))/(($AP$7-$AT$7)*($AP$7-$AX$7))</f>
        <v>0</v>
      </c>
      <c r="QV236" s="161">
        <f>(($F$37-$AP$7)*($F$37-$AX$7))/(($AT$7-$AP$7)*($AT$7-$AX$7))</f>
        <v>0</v>
      </c>
      <c r="QW236" s="161">
        <f>(($F$37-$AP$7)*($F$37-$AT$7))/(($AX$7-$AP$7)*($AX$7-$AT$7))</f>
        <v>1</v>
      </c>
      <c r="QX236" s="92">
        <f>QU236*$AR$7+QV236*$AV$7+QW236*$AZ$7</f>
        <v>59.41</v>
      </c>
      <c r="QY236" s="16">
        <f>$AP$7</f>
        <v>236.82</v>
      </c>
      <c r="QZ236" s="16">
        <f>$AZ$7</f>
        <v>59.41</v>
      </c>
      <c r="RA236" s="167">
        <f t="shared" si="567"/>
        <v>0</v>
      </c>
    </row>
    <row r="237" spans="15:469"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QE237" s="159">
        <v>10</v>
      </c>
      <c r="QF237" s="162">
        <v>2</v>
      </c>
      <c r="QG237" s="309"/>
      <c r="QH237" s="12">
        <v>180</v>
      </c>
      <c r="QI237" s="161">
        <f>(($F$37-$Z$14)*($F$37-$AD$14))/(($V$14-$Z$14)*($V$14-$AD$14))</f>
        <v>0</v>
      </c>
      <c r="QJ237" s="161">
        <f>(($F$37-$V$14)*($F$37-$AD$14))/(($Z$14-$V$14)*($Z$14-$AD$14))</f>
        <v>0</v>
      </c>
      <c r="QK237" s="161">
        <f>(($F$37-$V$14)*($F$37-$Z$14))/(($AD$14-$V$14)*($AD$14-$Z$14))</f>
        <v>1</v>
      </c>
      <c r="QL237" s="92">
        <f>QI237*$X$14+QJ237*$AB$14+QK237*$AF$14</f>
        <v>162.80000000000001</v>
      </c>
      <c r="QM237" s="16">
        <f>$V$14</f>
        <v>-210.54</v>
      </c>
      <c r="QN237" s="16">
        <f>$AF$14</f>
        <v>162.80000000000001</v>
      </c>
      <c r="QO237" s="167">
        <f t="shared" si="566"/>
        <v>0</v>
      </c>
      <c r="QP237" s="34"/>
      <c r="QQ237" s="159">
        <v>10</v>
      </c>
      <c r="QR237" s="162">
        <v>2</v>
      </c>
      <c r="QS237" s="309"/>
      <c r="QT237" s="12">
        <v>180</v>
      </c>
      <c r="QU237" s="161">
        <f>(($F$37-$AT$14)*($F$37-$AX$14))/(($AP$14-$AT$14)*($AP$14-$AX$14))</f>
        <v>0</v>
      </c>
      <c r="QV237" s="161">
        <f>(($F$37-$AP$14)*($F$37-$AX$14))/(($AT$14-$AP$14)*($AT$14-$AX$14))</f>
        <v>0</v>
      </c>
      <c r="QW237" s="161">
        <f>(($F$37-$AP$14)*($F$37-$AT$14))/(($AX$14-$AP$14)*($AX$14-$AT$14))</f>
        <v>1</v>
      </c>
      <c r="QX237" s="92">
        <f>QU237*$AR$14+QV237*$AV$14+QW237*$AZ$14</f>
        <v>59.41</v>
      </c>
      <c r="QY237" s="16">
        <f>$AP$14</f>
        <v>-18.22</v>
      </c>
      <c r="QZ237" s="16">
        <f>$AZ$14</f>
        <v>59.41</v>
      </c>
      <c r="RA237" s="167">
        <f t="shared" si="567"/>
        <v>0</v>
      </c>
    </row>
    <row r="238" spans="15:469"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QE238" s="159">
        <v>10</v>
      </c>
      <c r="QF238" s="162">
        <v>3</v>
      </c>
      <c r="QG238" s="309"/>
      <c r="QH238" s="12">
        <v>180</v>
      </c>
      <c r="QI238" s="161">
        <f>(($F$37-$Z$21)*($F$37-$AD$21))/(($V$21-$Z$21)*($V$21-$AD$21))</f>
        <v>0</v>
      </c>
      <c r="QJ238" s="161">
        <f>(($F$37-$V$21)*($F$37-$AD$21))/(($Z$21-$V$21)*($Z$21-$AD$21))</f>
        <v>0</v>
      </c>
      <c r="QK238" s="161">
        <f>(($F$37-$V$21)*($F$37-$Z$21))/(($AD$21-$V$21)*($AD$21-$Z$21))</f>
        <v>1</v>
      </c>
      <c r="QL238" s="92">
        <f>QI238*$X$21+QJ238*$AB$21+QK238*$AF$21</f>
        <v>-704.4</v>
      </c>
      <c r="QM238" s="16">
        <f>$V$21</f>
        <v>-210.54</v>
      </c>
      <c r="QN238" s="16">
        <f>$AF$21</f>
        <v>-704.4</v>
      </c>
      <c r="QO238" s="167">
        <f t="shared" si="566"/>
        <v>0</v>
      </c>
      <c r="QP238" s="34"/>
      <c r="QQ238" s="159">
        <v>10</v>
      </c>
      <c r="QR238" s="162">
        <v>3</v>
      </c>
      <c r="QS238" s="309"/>
      <c r="QT238" s="12">
        <v>180</v>
      </c>
      <c r="QU238" s="161">
        <f>(($F$37-$AT$21)*($F$37-$AX$21))/(($AP$21-$AT$21)*($AP$21-$AX$21))</f>
        <v>0</v>
      </c>
      <c r="QV238" s="161">
        <f>(($F$37-$AP$21)*($F$37-$AX$21))/(($AT$21-$AP$21)*($AT$21-$AX$21))</f>
        <v>0</v>
      </c>
      <c r="QW238" s="161">
        <f>(($F$37-$AP$21)*($F$37-$AT$21))/(($AX$21-$AP$21)*($AX$21-$AT$21))</f>
        <v>1</v>
      </c>
      <c r="QX238" s="92">
        <f>QU238*$AR$21+QV238*$AV$21+QW238*$AZ$21</f>
        <v>-772.52</v>
      </c>
      <c r="QY238" s="16">
        <f>$AP$21</f>
        <v>-18.22</v>
      </c>
      <c r="QZ238" s="16">
        <f>$AZ$21</f>
        <v>-772.52</v>
      </c>
      <c r="RA238" s="167">
        <f t="shared" si="567"/>
        <v>0</v>
      </c>
    </row>
    <row r="239" spans="15:469"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QE239" s="159">
        <v>10</v>
      </c>
      <c r="QF239" s="162">
        <v>4</v>
      </c>
      <c r="QG239" s="309"/>
      <c r="QH239" s="12">
        <v>180</v>
      </c>
      <c r="QI239" s="161">
        <f>(($F$37-$Z$28)*($F$37-$AD$28))/(($V$28-$Z$28)*($V$28-$AD$28))</f>
        <v>0</v>
      </c>
      <c r="QJ239" s="161">
        <f>(($F$37-$V$28)*($F$37-$AD$28))/(($Z$28-$V$28)*($Z$28-$AD$28))</f>
        <v>0</v>
      </c>
      <c r="QK239" s="161">
        <f>(($F$37-$V$28)*($F$37-$Z$28))/(($AD$28-$V$28)*($AD$28-$Z$28))</f>
        <v>1</v>
      </c>
      <c r="QL239" s="92">
        <f>QI239*$X$28+QJ239*$AB$28+QK239*$AF$28</f>
        <v>-704.4</v>
      </c>
      <c r="QM239" s="16">
        <f>$V$28</f>
        <v>562.66999999999996</v>
      </c>
      <c r="QN239" s="16">
        <f>$AF$28</f>
        <v>-704.4</v>
      </c>
      <c r="QO239" s="167">
        <f t="shared" si="566"/>
        <v>0</v>
      </c>
      <c r="QP239" s="34"/>
      <c r="QQ239" s="159">
        <v>10</v>
      </c>
      <c r="QR239" s="162">
        <v>4</v>
      </c>
      <c r="QS239" s="309"/>
      <c r="QT239" s="12">
        <v>180</v>
      </c>
      <c r="QU239" s="161">
        <f>(($F$37-$AT$28)*($F$37-$AX$28))/(($AP$28-$AT$28)*($AP$28-$AX$28))</f>
        <v>0</v>
      </c>
      <c r="QV239" s="161">
        <f>(($F$37-$AP$28)*($F$37-$AX$28))/(($AT$28-$AP$28)*($AT$28-$AX$28))</f>
        <v>0</v>
      </c>
      <c r="QW239" s="161">
        <f>(($F$37-$AP$28)*($F$37-$AT$28))/(($AX$28-$AP$28)*($AX$28-$AT$28))</f>
        <v>1</v>
      </c>
      <c r="QX239" s="92">
        <f>QU239*$AR$28+QV239*$AV$28+QW239*$AZ$28</f>
        <v>-772.52</v>
      </c>
      <c r="QY239" s="16">
        <f>$AP$28</f>
        <v>236.82</v>
      </c>
      <c r="QZ239" s="16">
        <f>$AZ$28</f>
        <v>-772.52</v>
      </c>
      <c r="RA239" s="167">
        <f t="shared" si="567"/>
        <v>0</v>
      </c>
    </row>
    <row r="240" spans="15:469" ht="15" customHeight="1"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QE240" s="159">
        <v>10</v>
      </c>
      <c r="QF240" s="162">
        <v>1</v>
      </c>
      <c r="QG240" s="304" t="s">
        <v>18</v>
      </c>
      <c r="QH240" s="12">
        <v>-60</v>
      </c>
      <c r="QI240" s="161">
        <f>(($F$37-$Z$8)*($F$37-$AD$8))/(($V$8-$Z$8)*($V$8-$AD$8))</f>
        <v>0</v>
      </c>
      <c r="QJ240" s="161">
        <f>(($F$37-$V$8)*($F$37-$AD$8))/(($Z$8-$V$8)*($Z$8-$AD$8))</f>
        <v>0</v>
      </c>
      <c r="QK240" s="161">
        <f>(($F$37-$V$8)*($F$37-$Z$8))/(($AD$8-$V$8)*($AD$8-$Z$8))</f>
        <v>1</v>
      </c>
      <c r="QL240" s="92">
        <f>QI240*$X$8+QJ240*$AB$8+QK240*$AF$8</f>
        <v>402.13</v>
      </c>
      <c r="QM240" s="16">
        <f>$V$8</f>
        <v>406.67</v>
      </c>
      <c r="QN240" s="16">
        <f>$AF$8</f>
        <v>402.13</v>
      </c>
      <c r="QO240" s="167">
        <f t="shared" si="566"/>
        <v>0</v>
      </c>
      <c r="QP240" s="34"/>
      <c r="QQ240" s="159">
        <v>10</v>
      </c>
      <c r="QR240" s="162">
        <v>1</v>
      </c>
      <c r="QS240" s="304" t="s">
        <v>18</v>
      </c>
      <c r="QT240" s="12">
        <v>-60</v>
      </c>
      <c r="QU240" s="161">
        <f>(($F$37-$AT$8)*($F$37-$AX$8))/(($AP$8-$AT$8)*($AP$8-$AX$8))</f>
        <v>0</v>
      </c>
      <c r="QV240" s="161">
        <f>(($F$37-$AP$8)*($F$37-$AX$8))/(($AT$8-$AP$8)*($AT$8-$AX$8))</f>
        <v>0</v>
      </c>
      <c r="QW240" s="161">
        <f>(($F$37-$AP$8)*($F$37-$AT$8))/(($AX$8-$AP$8)*($AX$8-$AT$8))</f>
        <v>1</v>
      </c>
      <c r="QX240" s="92">
        <f>QU240*$AR$8+QV240*$AV$8+QW240*$AZ$8</f>
        <v>415.98</v>
      </c>
      <c r="QY240" s="16">
        <f>$AP$8</f>
        <v>127.52</v>
      </c>
      <c r="QZ240" s="16">
        <f>$AZ$8</f>
        <v>415.98</v>
      </c>
      <c r="RA240" s="167">
        <f t="shared" si="567"/>
        <v>0</v>
      </c>
    </row>
    <row r="241" spans="15:469"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QE241" s="159">
        <v>10</v>
      </c>
      <c r="QF241" s="162">
        <v>2</v>
      </c>
      <c r="QG241" s="304"/>
      <c r="QH241" s="12">
        <v>-60</v>
      </c>
      <c r="QI241" s="161">
        <f>(($F$37-$Z$15)*($F$37-$AD$15))/(($V$15-$Z$15)*($V$15-$AD$15))</f>
        <v>0</v>
      </c>
      <c r="QJ241" s="161">
        <f>(($F$37-$V$15)*($F$37-$AD$15))/(($Z$15-$V$15)*($Z$15-$AD$15))</f>
        <v>0</v>
      </c>
      <c r="QK241" s="161">
        <f>(($F$37-$V$15)*($F$37-$Z$15))/(($AD$15-$V$15)*($AD$15-$Z$15))</f>
        <v>1</v>
      </c>
      <c r="QL241" s="92">
        <f>QI241*$X$15+QJ241*$AB$15+QK241*$AF$15</f>
        <v>402.13</v>
      </c>
      <c r="QM241" s="16">
        <f>$V$15</f>
        <v>-391.07</v>
      </c>
      <c r="QN241" s="16">
        <f>$AF$15</f>
        <v>402.13</v>
      </c>
      <c r="QO241" s="167">
        <f t="shared" si="566"/>
        <v>0</v>
      </c>
      <c r="QP241" s="34"/>
      <c r="QQ241" s="159">
        <v>10</v>
      </c>
      <c r="QR241" s="162">
        <v>2</v>
      </c>
      <c r="QS241" s="304"/>
      <c r="QT241" s="12">
        <v>-60</v>
      </c>
      <c r="QU241" s="161">
        <f>(($F$37-$AT$15)*($F$37-$AX$15))/(($AP$15-$AT$15)*($AP$15-$AX$15))</f>
        <v>0</v>
      </c>
      <c r="QV241" s="161">
        <f>(($F$37-$AP$15)*($F$37-$AX$15))/(($AT$15-$AP$15)*($AT$15-$AX$15))</f>
        <v>0</v>
      </c>
      <c r="QW241" s="161">
        <f>(($F$37-$AP$15)*($F$37-$AT$15))/(($AX$15-$AP$15)*($AX$15-$AT$15))</f>
        <v>1</v>
      </c>
      <c r="QX241" s="92">
        <f>QU241*$AR$15+QV241*$AV$15+QW241*$AZ$15</f>
        <v>415.98</v>
      </c>
      <c r="QY241" s="16">
        <f>$AP$15</f>
        <v>-127.52</v>
      </c>
      <c r="QZ241" s="16">
        <f>$AZ$15</f>
        <v>415.98</v>
      </c>
      <c r="RA241" s="167">
        <f t="shared" si="567"/>
        <v>0</v>
      </c>
    </row>
    <row r="242" spans="15:469"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QE242" s="159">
        <v>10</v>
      </c>
      <c r="QF242" s="162">
        <v>3</v>
      </c>
      <c r="QG242" s="304"/>
      <c r="QH242" s="12">
        <v>-60</v>
      </c>
      <c r="QI242" s="161">
        <f>(($F$37-$Z$22)*($F$37-$AD$22))/(($V$22-$Z$22)*($V$22-$AD$22))</f>
        <v>0</v>
      </c>
      <c r="QJ242" s="161">
        <f>(($F$37-$V$22)*($F$37-$AD$22))/(($Z$22-$V$22)*($Z$22-$AD$22))</f>
        <v>0</v>
      </c>
      <c r="QK242" s="161">
        <f>(($F$37-$V$22)*($F$37-$Z$22))/(($AD$22-$V$22)*($AD$22-$Z$22))</f>
        <v>1</v>
      </c>
      <c r="QL242" s="92">
        <f>QI242*$X$22+QJ242*$AB$22+QK242*$AF$22</f>
        <v>-495</v>
      </c>
      <c r="QM242" s="16">
        <f>$V$22</f>
        <v>-391.07</v>
      </c>
      <c r="QN242" s="16">
        <f>$AF$22</f>
        <v>-495</v>
      </c>
      <c r="QO242" s="167">
        <f t="shared" si="566"/>
        <v>0</v>
      </c>
      <c r="QP242" s="34"/>
      <c r="QQ242" s="159">
        <v>10</v>
      </c>
      <c r="QR242" s="162">
        <v>3</v>
      </c>
      <c r="QS242" s="304"/>
      <c r="QT242" s="12">
        <v>-60</v>
      </c>
      <c r="QU242" s="161">
        <f>(($F$37-$AT$22)*($F$37-$AX$22))/(($AP$22-$AT$22)*($AP$22-$AX$22))</f>
        <v>0</v>
      </c>
      <c r="QV242" s="161">
        <f>(($F$37-$AP$22)*($F$37-$AX$22))/(($AT$22-$AP$22)*($AT$22-$AX$22))</f>
        <v>0</v>
      </c>
      <c r="QW242" s="161">
        <f>(($F$37-$AP$22)*($F$37-$AT$22))/(($AX$22-$AP$22)*($AX$22-$AT$22))</f>
        <v>1</v>
      </c>
      <c r="QX242" s="92">
        <f>QU242*$AR$22+QV242*$AV$22+QW242*$AZ$22</f>
        <v>-415.95</v>
      </c>
      <c r="QY242" s="16">
        <f>$AP$22</f>
        <v>-127.52</v>
      </c>
      <c r="QZ242" s="16">
        <f>$AZ$22</f>
        <v>-415.95</v>
      </c>
      <c r="RA242" s="167">
        <f t="shared" si="567"/>
        <v>0</v>
      </c>
    </row>
    <row r="243" spans="15:469"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QE243" s="159">
        <v>10</v>
      </c>
      <c r="QF243" s="162">
        <v>4</v>
      </c>
      <c r="QG243" s="304"/>
      <c r="QH243" s="12">
        <v>-60</v>
      </c>
      <c r="QI243" s="161">
        <f>(($F$37-$Z$29)*($F$37-$AD$29))/(($V$29-$Z$29)*($V$29-$AD$29))</f>
        <v>0</v>
      </c>
      <c r="QJ243" s="161">
        <f>(($F$37-$V$29)*($F$37-$AD$29))/(($Z$29-$V$29)*($Z$29-$AD$29))</f>
        <v>0</v>
      </c>
      <c r="QK243" s="161">
        <f>(($F$37-$V$29)*($F$37-$Z$29))/(($AD$29-$V$29)*($AD$29-$Z$29))</f>
        <v>1</v>
      </c>
      <c r="QL243" s="92">
        <f>QI243*$X$29+QJ243*$AB$29+QK243*$AF$29</f>
        <v>-495</v>
      </c>
      <c r="QM243" s="16">
        <f>$V$29</f>
        <v>406.67</v>
      </c>
      <c r="QN243" s="16">
        <f>$AF$29</f>
        <v>-495</v>
      </c>
      <c r="QO243" s="167">
        <f t="shared" si="566"/>
        <v>0</v>
      </c>
      <c r="QP243" s="34"/>
      <c r="QQ243" s="159">
        <v>10</v>
      </c>
      <c r="QR243" s="162">
        <v>4</v>
      </c>
      <c r="QS243" s="304"/>
      <c r="QT243" s="12">
        <v>-60</v>
      </c>
      <c r="QU243" s="161">
        <f>(($F$37-$AT$29)*($F$37-$AX$29))/(($AP$29-$AT$29)*($AP$29-$AX$29))</f>
        <v>0</v>
      </c>
      <c r="QV243" s="161">
        <f>(($F$37-$AP$29)*($F$37-$AX$29))/(($AT$29-$AP$29)*($AT$29-$AX$29))</f>
        <v>0</v>
      </c>
      <c r="QW243" s="161">
        <f>(($F$37-$AP$29)*($F$37-$AT$29))/(($AX$29-$AP$29)*($AX$29-$AT$29))</f>
        <v>1</v>
      </c>
      <c r="QX243" s="92">
        <f>QU243*$AR$29+QV243*$AV$29+QW243*$AZ$29</f>
        <v>-415.95</v>
      </c>
      <c r="QY243" s="16">
        <f>$AP$29</f>
        <v>127.52</v>
      </c>
      <c r="QZ243" s="16">
        <f>$AZ$29</f>
        <v>-415.95</v>
      </c>
      <c r="RA243" s="167">
        <f t="shared" si="567"/>
        <v>0</v>
      </c>
    </row>
    <row r="244" spans="15:469" ht="15" customHeight="1"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QE244" s="159">
        <v>10</v>
      </c>
      <c r="QF244" s="162">
        <v>1</v>
      </c>
      <c r="QG244" s="305" t="s">
        <v>19</v>
      </c>
      <c r="QH244" s="12">
        <v>-120</v>
      </c>
      <c r="QI244" s="161">
        <f>(($F$37-$Z$9)*($F$37-$AD$9))/(($V$9-$Z$9)*($V$9-$AD$9))</f>
        <v>0</v>
      </c>
      <c r="QJ244" s="161">
        <f>(($F$37-$V$9)*($F$37-$AD$9))/(($Z$9-$V$9)*($Z$9-$AD$9))</f>
        <v>0</v>
      </c>
      <c r="QK244" s="161">
        <f>(($F$37-$V$9)*($F$37-$Z$9))/(($AD$9-$V$9)*($AD$9-$Z$9))</f>
        <v>1</v>
      </c>
      <c r="QL244" s="92">
        <f>QI244*$X$9+QJ244*$AB$9+QK244*$AF$9</f>
        <v>480</v>
      </c>
      <c r="QM244" s="16">
        <f>$V$9</f>
        <v>353.96</v>
      </c>
      <c r="QN244" s="16">
        <f>$AF$9</f>
        <v>480</v>
      </c>
      <c r="QO244" s="167">
        <f t="shared" si="566"/>
        <v>0</v>
      </c>
      <c r="QP244" s="34"/>
      <c r="QQ244" s="159">
        <v>10</v>
      </c>
      <c r="QR244" s="162">
        <v>1</v>
      </c>
      <c r="QS244" s="305" t="s">
        <v>19</v>
      </c>
      <c r="QT244" s="12">
        <v>-120</v>
      </c>
      <c r="QU244" s="161">
        <f>(($F$37-$AT$9)*($F$37-$AX$9))/(($AP$9-$AT$9)*($AP$9-$AX$9))</f>
        <v>0</v>
      </c>
      <c r="QV244" s="161">
        <f>(($F$37-$AP$9)*($F$37-$AX$9))/(($AT$9-$AP$9)*($AT$9-$AX$9))</f>
        <v>0</v>
      </c>
      <c r="QW244" s="161">
        <f>(($F$37-$AP$9)*($F$37-$AT$9))/(($AX$9-$AP$9)*($AX$9-$AT$9))</f>
        <v>1</v>
      </c>
      <c r="QX244" s="92">
        <f>QU244*$AR$9+QV244*$AV$9+QW244*$AZ$9</f>
        <v>534.82000000000005</v>
      </c>
      <c r="QY244" s="16">
        <f>$AP$9</f>
        <v>91.09</v>
      </c>
      <c r="QZ244" s="16">
        <f>$AZ$9</f>
        <v>534.82000000000005</v>
      </c>
      <c r="RA244" s="167">
        <f t="shared" si="567"/>
        <v>0</v>
      </c>
    </row>
    <row r="245" spans="15:469"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QE245" s="159">
        <v>10</v>
      </c>
      <c r="QF245" s="162">
        <v>2</v>
      </c>
      <c r="QG245" s="305"/>
      <c r="QH245" s="12">
        <v>-120</v>
      </c>
      <c r="QI245" s="161">
        <f>(($F$37-$Z$16)*($F$37-$AD$16))/(($V$16-$Z$16)*($V$16-$AD$16))</f>
        <v>0</v>
      </c>
      <c r="QJ245" s="161">
        <f>(($F$37-$V$16)*($F$37-$AD$16))/(($Z$16-$V$16)*($Z$16-$AD$16))</f>
        <v>0</v>
      </c>
      <c r="QK245" s="161">
        <f>(($F$37-$V$16)*($F$37-$Z$16))/(($AD$16-$V$16)*($AD$16-$Z$16))</f>
        <v>1</v>
      </c>
      <c r="QL245" s="92">
        <f>QI245*$X$16+QJ245*$AB$16+QK245*$AF$16</f>
        <v>480</v>
      </c>
      <c r="QM245" s="16">
        <f>$V$16</f>
        <v>-443.33</v>
      </c>
      <c r="QN245" s="16">
        <f>$AF$16</f>
        <v>480</v>
      </c>
      <c r="QO245" s="167">
        <f t="shared" si="566"/>
        <v>0</v>
      </c>
      <c r="QP245" s="34"/>
      <c r="QQ245" s="159">
        <v>10</v>
      </c>
      <c r="QR245" s="162">
        <v>2</v>
      </c>
      <c r="QS245" s="305"/>
      <c r="QT245" s="12">
        <v>-120</v>
      </c>
      <c r="QU245" s="161">
        <f>(($F$37-$AT$16)*($F$37-$AX$16))/(($AP$16-$AT$16)*($AP$16-$AX$16))</f>
        <v>0</v>
      </c>
      <c r="QV245" s="161">
        <f>(($F$37-$AP$16)*($F$37-$AX$16))/(($AT$16-$AP$16)*($AT$16-$AX$16))</f>
        <v>0</v>
      </c>
      <c r="QW245" s="161">
        <f>(($F$37-$AP$16)*($F$37-$AT$16))/(($AX$16-$AP$16)*($AX$16-$AT$16))</f>
        <v>1</v>
      </c>
      <c r="QX245" s="92">
        <f>QU245*$AR$16+QV245*$AV$16+QW245*$AZ$16</f>
        <v>534.82000000000005</v>
      </c>
      <c r="QY245" s="16">
        <f>$AP$16</f>
        <v>-163.95</v>
      </c>
      <c r="QZ245" s="16">
        <f>$AZ$16</f>
        <v>534.82000000000005</v>
      </c>
      <c r="RA245" s="167">
        <f t="shared" si="567"/>
        <v>0</v>
      </c>
    </row>
    <row r="246" spans="15:469"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QE246" s="159">
        <v>10</v>
      </c>
      <c r="QF246" s="162">
        <v>3</v>
      </c>
      <c r="QG246" s="305"/>
      <c r="QH246" s="12">
        <v>-120</v>
      </c>
      <c r="QI246" s="161">
        <f>(($F$37-$Z$23)*($F$37-$AD$23))/(($V$23-$Z$23)*($V$23-$AD$23))</f>
        <v>0</v>
      </c>
      <c r="QJ246" s="161">
        <f>(($F$37-$V$23)*($F$37-$AD$23))/(($Z$23-$V$23)*($Z$23-$AD$23))</f>
        <v>0</v>
      </c>
      <c r="QK246" s="161">
        <f>(($F$37-$V$23)*($F$37-$Z$23))/(($AD$23-$V$23)*($AD$23-$Z$23))</f>
        <v>1</v>
      </c>
      <c r="QL246" s="92">
        <f>QI246*$X$23+QJ246*$AB$23+QK246*$AF$23</f>
        <v>-391.42</v>
      </c>
      <c r="QM246" s="16">
        <f>$V$23</f>
        <v>-443.33</v>
      </c>
      <c r="QN246" s="16">
        <f>$AF$23</f>
        <v>-391.42</v>
      </c>
      <c r="QO246" s="167">
        <f t="shared" si="566"/>
        <v>0</v>
      </c>
      <c r="QP246" s="34"/>
      <c r="QQ246" s="159">
        <v>10</v>
      </c>
      <c r="QR246" s="162">
        <v>3</v>
      </c>
      <c r="QS246" s="305"/>
      <c r="QT246" s="12">
        <v>-120</v>
      </c>
      <c r="QU246" s="161">
        <f>(($F$37-$AT$23)*($F$37-$AX$23))/(($AP$23-$AT$23)*($AP$23-$AX$23))</f>
        <v>0</v>
      </c>
      <c r="QV246" s="161">
        <f>(($F$37-$AP$23)*($F$37-$AX$23))/(($AT$23-$AP$23)*($AT$23-$AX$23))</f>
        <v>0</v>
      </c>
      <c r="QW246" s="161">
        <f>(($F$37-$AP$23)*($F$37-$AT$23))/(($AX$23-$AP$23)*($AX$23-$AT$23))</f>
        <v>1</v>
      </c>
      <c r="QX246" s="92">
        <f>QU246*$AR$23+QV246*$AV$23+QW246*$AZ$23</f>
        <v>-297.12</v>
      </c>
      <c r="QY246" s="16">
        <f>$AP$23</f>
        <v>-163.95</v>
      </c>
      <c r="QZ246" s="16">
        <f>$AZ$23</f>
        <v>-297.12</v>
      </c>
      <c r="RA246" s="167">
        <f t="shared" si="567"/>
        <v>0</v>
      </c>
    </row>
    <row r="247" spans="15:469"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QE247" s="159">
        <v>10</v>
      </c>
      <c r="QF247" s="162">
        <v>4</v>
      </c>
      <c r="QG247" s="305"/>
      <c r="QH247" s="12">
        <v>-120</v>
      </c>
      <c r="QI247" s="161">
        <f>(($F$37-$Z$30)*($F$37-$AD$30))/(($V$30-$Z$30)*($V$30-$AD$30))</f>
        <v>0</v>
      </c>
      <c r="QJ247" s="161">
        <f>(($F$37-$V$30)*($F$37-$AD$30))/(($Z$30-$V$30)*($Z$30-$AD$30))</f>
        <v>0</v>
      </c>
      <c r="QK247" s="161">
        <f>(($F$37-$V$30)*($F$37-$Z$30))/(($AD$30-$V$30)*($AD$30-$Z$30))</f>
        <v>1</v>
      </c>
      <c r="QL247" s="92">
        <f>QI247*$X$30+QJ247*$AB$30+QK247*$AF$30</f>
        <v>-391.42</v>
      </c>
      <c r="QM247" s="16">
        <f>$V$30</f>
        <v>353.96</v>
      </c>
      <c r="QN247" s="16">
        <f>$AF$30</f>
        <v>-391.42</v>
      </c>
      <c r="QO247" s="167">
        <f t="shared" si="566"/>
        <v>0</v>
      </c>
      <c r="QP247" s="34"/>
      <c r="QQ247" s="159">
        <v>10</v>
      </c>
      <c r="QR247" s="162">
        <v>4</v>
      </c>
      <c r="QS247" s="305"/>
      <c r="QT247" s="12">
        <v>-120</v>
      </c>
      <c r="QU247" s="161">
        <f>(($F$37-$AT$30)*($F$37-$AX$30))/(($AP$30-$AT$30)*($AP$30-$AX$30))</f>
        <v>0</v>
      </c>
      <c r="QV247" s="161">
        <f>(($F$37-$AP$30)*($F$37-$AX$30))/(($AT$30-$AP$30)*($AT$30-$AX$30))</f>
        <v>0</v>
      </c>
      <c r="QW247" s="161">
        <f>(($F$37-$AP$30)*($F$37-$AT$30))/(($AX$30-$AP$30)*($AX$30-$AT$30))</f>
        <v>1</v>
      </c>
      <c r="QX247" s="92">
        <f>QU247*$AR$30+QV247*$AV$30+QW247*$AZ$30</f>
        <v>-297.12</v>
      </c>
      <c r="QY247" s="16">
        <f>$AP$30</f>
        <v>91.09</v>
      </c>
      <c r="QZ247" s="16">
        <f>$AZ$30</f>
        <v>-297.12</v>
      </c>
      <c r="RA247" s="167">
        <f t="shared" si="567"/>
        <v>0</v>
      </c>
    </row>
    <row r="248" spans="15:469" ht="15" customHeight="1"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QE248" s="159">
        <v>10</v>
      </c>
      <c r="QF248" s="162">
        <v>1</v>
      </c>
      <c r="QG248" s="306" t="s">
        <v>20</v>
      </c>
      <c r="QH248" s="12">
        <v>-180</v>
      </c>
      <c r="QI248" s="161">
        <f>(($F$37-$Z$10)*($F$37-$AD$10))/(($V$10-$Z$10)*($V$10-$AD$10))</f>
        <v>0</v>
      </c>
      <c r="QJ248" s="161">
        <f>(($F$37-$V$10)*($F$37-$AD$10))/(($Z$10-$V$10)*($Z$10-$AD$10))</f>
        <v>0</v>
      </c>
      <c r="QK248" s="161">
        <f>(($F$37-$V$10)*($F$37-$Z$10))/(($AD$10-$V$10)*($AD$10-$Z$10))</f>
        <v>1</v>
      </c>
      <c r="QL248" s="92">
        <f>QI248*$X$10+QJ248*$AB$10+QK248*$AF$10</f>
        <v>556.07000000000005</v>
      </c>
      <c r="QM248" s="16">
        <f>$V$10</f>
        <v>301.67</v>
      </c>
      <c r="QN248" s="16">
        <f>$AF$10</f>
        <v>556.07000000000005</v>
      </c>
      <c r="QO248" s="167">
        <f t="shared" si="566"/>
        <v>0</v>
      </c>
      <c r="QP248" s="34"/>
      <c r="QQ248" s="159">
        <v>10</v>
      </c>
      <c r="QR248" s="162">
        <v>1</v>
      </c>
      <c r="QS248" s="306" t="s">
        <v>20</v>
      </c>
      <c r="QT248" s="12">
        <v>-180</v>
      </c>
      <c r="QU248" s="161">
        <f>(($F$37-$AT$10)*($F$37-$AX$10))/(($AP$10-$AT$10)*($AP$10-$AX$10))</f>
        <v>0</v>
      </c>
      <c r="QV248" s="161">
        <f>(($F$37-$AP$10)*($F$37-$AX$10))/(($AT$10-$AP$10)*($AT$10-$AX$10))</f>
        <v>0</v>
      </c>
      <c r="QW248" s="161">
        <f>(($F$37-$AP$10)*($F$37-$AT$10))/(($AX$10-$AP$10)*($AX$10-$AT$10))</f>
        <v>1</v>
      </c>
      <c r="QX248" s="92">
        <f>QU248*$AR$10+QV248*$AV$10+QW248*$AZ$10</f>
        <v>653.67999999999995</v>
      </c>
      <c r="QY248" s="16">
        <f>$AP$10</f>
        <v>54.65</v>
      </c>
      <c r="QZ248" s="16">
        <f>$AZ$10</f>
        <v>653.67999999999995</v>
      </c>
      <c r="RA248" s="167">
        <f t="shared" si="567"/>
        <v>0</v>
      </c>
    </row>
    <row r="249" spans="15:469"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QE249" s="159">
        <v>10</v>
      </c>
      <c r="QF249" s="162">
        <v>2</v>
      </c>
      <c r="QG249" s="306"/>
      <c r="QH249" s="12">
        <v>-180</v>
      </c>
      <c r="QI249" s="161">
        <f>(($F$37-$Z$17)*($F$37-$AD$17))/(($V$17-$Z$17)*($V$17-$AD$17))</f>
        <v>0</v>
      </c>
      <c r="QJ249" s="161">
        <f>(($F$37-$V$17)*($F$37-$AD$17))/(($Z$17-$V$17)*($Z$17-$AD$17))</f>
        <v>0</v>
      </c>
      <c r="QK249" s="161">
        <f>(($F$37-$V$17)*($F$37-$Z$17))/(($AD$17-$V$17)*($AD$17-$Z$17))</f>
        <v>1</v>
      </c>
      <c r="QL249" s="92">
        <f>QI249*$X$17+QJ249*$AB$17+QK249*$AF$17</f>
        <v>556.07000000000005</v>
      </c>
      <c r="QM249" s="16">
        <f>$V$17</f>
        <v>-495.6</v>
      </c>
      <c r="QN249" s="16">
        <f>$AF$17</f>
        <v>556.07000000000005</v>
      </c>
      <c r="QO249" s="167">
        <f t="shared" si="566"/>
        <v>0</v>
      </c>
      <c r="QP249" s="34"/>
      <c r="QQ249" s="159">
        <v>10</v>
      </c>
      <c r="QR249" s="162">
        <v>2</v>
      </c>
      <c r="QS249" s="306"/>
      <c r="QT249" s="12">
        <v>-180</v>
      </c>
      <c r="QU249" s="161">
        <f>(($F$37-$AT$17)*($F$37-$AX$17))/(($AP$17-$AT$17)*($AP$17-$AX$17))</f>
        <v>0</v>
      </c>
      <c r="QV249" s="161">
        <f>(($F$37-$AP$17)*($F$37-$AX$17))/(($AT$17-$AP$17)*($AT$17-$AX$17))</f>
        <v>0</v>
      </c>
      <c r="QW249" s="161">
        <f>(($F$37-$AP$17)*($F$37-$AT$17))/(($AX$17-$AP$17)*($AX$17-$AT$17))</f>
        <v>1</v>
      </c>
      <c r="QX249" s="92">
        <f>QU249*$AR$17+QV249*$AV$17+QW249*$AZ$17</f>
        <v>653.67999999999995</v>
      </c>
      <c r="QY249" s="16">
        <f>$AP$17</f>
        <v>-200.39</v>
      </c>
      <c r="QZ249" s="16">
        <f>$AZ$17</f>
        <v>653.67999999999995</v>
      </c>
      <c r="RA249" s="167">
        <f t="shared" si="567"/>
        <v>0</v>
      </c>
    </row>
    <row r="250" spans="15:469"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QE250" s="159">
        <v>10</v>
      </c>
      <c r="QF250" s="162">
        <v>3</v>
      </c>
      <c r="QG250" s="306"/>
      <c r="QH250" s="12">
        <v>-180</v>
      </c>
      <c r="QI250" s="161">
        <f>(($F$37-$Z$24)*($F$37-$AD$24))/(($V$24-$Z$24)*($V$24-$AD$24))</f>
        <v>0</v>
      </c>
      <c r="QJ250" s="161">
        <f>(($F$37-$V$24)*($F$37-$AD$24))/(($Z$24-$V$24)*($Z$24-$AD$24))</f>
        <v>0</v>
      </c>
      <c r="QK250" s="161">
        <f>(($F$37-$V$24)*($F$37-$Z$24))/(($AD$24-$V$24)*($AD$24-$Z$24))</f>
        <v>1</v>
      </c>
      <c r="QL250" s="92">
        <f>QI250*$X$24+QJ250*$AB$24+QK250*$AF$24</f>
        <v>-289.33</v>
      </c>
      <c r="QM250" s="16">
        <f>$V$24</f>
        <v>-495.6</v>
      </c>
      <c r="QN250" s="16">
        <f>$AF$24</f>
        <v>-289.33</v>
      </c>
      <c r="QO250" s="167">
        <f t="shared" si="566"/>
        <v>0</v>
      </c>
      <c r="QP250" s="34"/>
      <c r="QQ250" s="159">
        <v>10</v>
      </c>
      <c r="QR250" s="162">
        <v>3</v>
      </c>
      <c r="QS250" s="306"/>
      <c r="QT250" s="12">
        <v>-180</v>
      </c>
      <c r="QU250" s="161">
        <f>(($F$37-$AT$24)*($F$37-$AX$24))/(($AP$24-$AT$24)*($AP$24-$AX$24))</f>
        <v>0</v>
      </c>
      <c r="QV250" s="161">
        <f>(($F$37-$AP$24)*($F$37-$AX$24))/(($AT$24-$AP$24)*($AT$24-$AX$24))</f>
        <v>0</v>
      </c>
      <c r="QW250" s="161">
        <f>(($F$37-$AP$24)*($F$37-$AT$24))/(($AX$24-$AP$24)*($AX$24-$AT$24))</f>
        <v>1</v>
      </c>
      <c r="QX250" s="92">
        <f>QU250*$AR$24+QV250*$AV$24+QW250*$AZ$24</f>
        <v>-178.26</v>
      </c>
      <c r="QY250" s="16">
        <f>$AP$24</f>
        <v>-200.39</v>
      </c>
      <c r="QZ250" s="16">
        <f>$AZ$24</f>
        <v>-178.26</v>
      </c>
      <c r="RA250" s="167">
        <f t="shared" si="567"/>
        <v>0</v>
      </c>
    </row>
    <row r="251" spans="15:469"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QE251" s="159">
        <v>10</v>
      </c>
      <c r="QF251" s="162">
        <v>4</v>
      </c>
      <c r="QG251" s="306"/>
      <c r="QH251" s="12">
        <v>-180</v>
      </c>
      <c r="QI251" s="161">
        <f>(($F$37-$Z$31)*($F$37-$AD$31))/(($V$31-$Z$31)*($V$31-$AD$31))</f>
        <v>0</v>
      </c>
      <c r="QJ251" s="161">
        <f>(($F$37-$V$31)*($F$37-$AD$31))/(($Z$31-$V$31)*($Z$31-$AD$31))</f>
        <v>0</v>
      </c>
      <c r="QK251" s="161">
        <f>(($F$37-$V$31)*($F$37-$Z$31))/(($AD$31-$V$31)*($AD$31-$Z$31))</f>
        <v>1</v>
      </c>
      <c r="QL251" s="92">
        <f>QI251*$X$31+QJ251*$AB$31+QK251*$AF$31</f>
        <v>-289.33</v>
      </c>
      <c r="QM251" s="16">
        <f>$V$31</f>
        <v>301.67</v>
      </c>
      <c r="QN251" s="16">
        <f>$AF$31</f>
        <v>-289.33</v>
      </c>
      <c r="QO251" s="167">
        <f t="shared" si="566"/>
        <v>0</v>
      </c>
      <c r="QP251" s="34"/>
      <c r="QQ251" s="159">
        <v>10</v>
      </c>
      <c r="QR251" s="162">
        <v>4</v>
      </c>
      <c r="QS251" s="306"/>
      <c r="QT251" s="12">
        <v>-180</v>
      </c>
      <c r="QU251" s="161">
        <f>(($F$37-$AT$31)*($F$37-$AX$31))/(($AP$31-$AT$31)*($AP$31-$AX$31))</f>
        <v>0</v>
      </c>
      <c r="QV251" s="161">
        <f>(($F$37-$AP$31)*($F$37-$AX$31))/(($AT$31-$AP$31)*($AT$31-$AX$31))</f>
        <v>0</v>
      </c>
      <c r="QW251" s="161">
        <f>(($F$37-$AP$31)*($F$37-$AT$31))/(($AX$31-$AP$31)*($AX$31-$AT$31))</f>
        <v>1</v>
      </c>
      <c r="QX251" s="92">
        <f>QU251*$AR$31+QV251*$AV$31+QW251*$AZ$31</f>
        <v>-178.26</v>
      </c>
      <c r="QY251" s="16">
        <f>$AP$31</f>
        <v>54.65</v>
      </c>
      <c r="QZ251" s="16">
        <f>$AZ$31</f>
        <v>-178.26</v>
      </c>
      <c r="RA251" s="167">
        <f t="shared" si="567"/>
        <v>0</v>
      </c>
    </row>
    <row r="252" spans="15:469" ht="15" customHeight="1"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QE252" s="159">
        <v>10</v>
      </c>
      <c r="QF252" s="162">
        <v>1</v>
      </c>
      <c r="QG252" s="307" t="s">
        <v>21</v>
      </c>
      <c r="QH252" s="12">
        <v>0</v>
      </c>
      <c r="QI252" s="161">
        <f>(($F$37-$Z$11)*($F$37-$AD$11))/(($V$11-$Z$11)*($V$11-$AD$11))</f>
        <v>0</v>
      </c>
      <c r="QJ252" s="161">
        <f>(($F$37-$V$11)*($F$37-$AD$11))/(($Z$11-$V$11)*($Z$11-$AD$11))</f>
        <v>0</v>
      </c>
      <c r="QK252" s="161">
        <f>(($F$37-$V$11)*($F$37-$Z$11))/(($AD$11-$V$11)*($AD$11-$Z$11))</f>
        <v>1</v>
      </c>
      <c r="QL252" s="92">
        <f>QI252*$X$11+QJ252*$AB$11+QK252*$AF$11</f>
        <v>631.37</v>
      </c>
      <c r="QM252" s="16">
        <f>$V$11</f>
        <v>249</v>
      </c>
      <c r="QN252" s="16">
        <f>$AF$11</f>
        <v>631.37</v>
      </c>
      <c r="QO252" s="167">
        <f t="shared" si="566"/>
        <v>0</v>
      </c>
      <c r="QP252" s="34"/>
      <c r="QQ252" s="159">
        <v>10</v>
      </c>
      <c r="QR252" s="162">
        <v>1</v>
      </c>
      <c r="QS252" s="307" t="s">
        <v>21</v>
      </c>
      <c r="QT252" s="12">
        <v>0</v>
      </c>
      <c r="QU252" s="161">
        <f>(($F$37-$AT$11)*($F$37-$AX$11))/(($AP$11-$AT$11)*($AP$11-$AX$11))</f>
        <v>0</v>
      </c>
      <c r="QV252" s="161">
        <f>(($F$37-$AP$11)*($F$37-$AX$11))/(($AT$11-$AP$11)*($AT$11-$AX$11))</f>
        <v>0</v>
      </c>
      <c r="QW252" s="161">
        <f>(($F$37-$AP$11)*($F$37-$AT$11))/(($AX$11-$AP$11)*($AX$11-$AT$11))</f>
        <v>1</v>
      </c>
      <c r="QX252" s="92">
        <f>QU252*$AR$11+QV252*$AV$11+QW252*$AZ$11</f>
        <v>772.52</v>
      </c>
      <c r="QY252" s="16">
        <f>$AP$11</f>
        <v>18.22</v>
      </c>
      <c r="QZ252" s="16">
        <f>$AZ$11</f>
        <v>772.52</v>
      </c>
      <c r="RA252" s="167">
        <f t="shared" si="567"/>
        <v>0</v>
      </c>
    </row>
    <row r="253" spans="15:469"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QE253" s="159">
        <v>10</v>
      </c>
      <c r="QF253" s="162">
        <v>2</v>
      </c>
      <c r="QG253" s="307"/>
      <c r="QH253" s="12">
        <v>0</v>
      </c>
      <c r="QI253" s="161">
        <f>(($F$37-$Z$18)*($F$37-$AD$18))/(($V$18-$Z$18)*($V$18-$AD$18))</f>
        <v>0</v>
      </c>
      <c r="QJ253" s="161">
        <f>(($F$37-$V$18)*($F$37-$AD$18))/(($Z$18-$V$18)*($Z$18-$AD$18))</f>
        <v>0</v>
      </c>
      <c r="QK253" s="161">
        <f>(($F$37-$V$18)*($F$37-$Z$18))/(($AD$18-$V$18)*($AD$18-$Z$18))</f>
        <v>1</v>
      </c>
      <c r="QL253" s="92">
        <f>QI253*$X$18+QJ253*$AB$18+QK253*$AF$18</f>
        <v>631.37</v>
      </c>
      <c r="QM253" s="16">
        <f>$V$18</f>
        <v>-548.08000000000004</v>
      </c>
      <c r="QN253" s="16">
        <f>$AF$18</f>
        <v>631.37</v>
      </c>
      <c r="QO253" s="167">
        <f t="shared" si="566"/>
        <v>0</v>
      </c>
      <c r="QP253" s="34"/>
      <c r="QQ253" s="159">
        <v>10</v>
      </c>
      <c r="QR253" s="162">
        <v>2</v>
      </c>
      <c r="QS253" s="307"/>
      <c r="QT253" s="12">
        <v>0</v>
      </c>
      <c r="QU253" s="161">
        <f>(($F$37-$AT$18)*($F$37-$AX$18))/(($AP$18-$AT$18)*($AP$18-$AX$18))</f>
        <v>0</v>
      </c>
      <c r="QV253" s="161">
        <f>(($F$37-$AP$18)*($F$37-$AX$18))/(($AT$18-$AP$18)*($AT$18-$AX$18))</f>
        <v>0</v>
      </c>
      <c r="QW253" s="161">
        <f>(($F$37-$AP$18)*($F$37-$AT$18))/(($AX$18-$AP$18)*($AX$18-$AT$18))</f>
        <v>1</v>
      </c>
      <c r="QX253" s="92">
        <f>QU253*$AR$18+QV253*$AV$18+QW253*$AZ$18</f>
        <v>772.52</v>
      </c>
      <c r="QY253" s="16">
        <f>$AP$18</f>
        <v>-236.82</v>
      </c>
      <c r="QZ253" s="16">
        <f>$AZ$18</f>
        <v>772.52</v>
      </c>
      <c r="RA253" s="167">
        <f t="shared" si="567"/>
        <v>0</v>
      </c>
    </row>
    <row r="254" spans="15:469"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QE254" s="159">
        <v>10</v>
      </c>
      <c r="QF254" s="162">
        <v>3</v>
      </c>
      <c r="QG254" s="307"/>
      <c r="QH254" s="16">
        <v>0</v>
      </c>
      <c r="QI254" s="161">
        <f>(($F$37-$Z$25)*($F$37-$AD$25))/(($V$25-$Z$25)*($V$25-$AD$25))</f>
        <v>0</v>
      </c>
      <c r="QJ254" s="161">
        <f>(($F$37-$V$25)*($F$37-$AD$25))/(($Z$25-$V$25)*($Z$25-$AD$25))</f>
        <v>0</v>
      </c>
      <c r="QK254" s="161">
        <f>(($F$37-$V$25)*($F$37-$Z$25))/(($AD$25-$V$25)*($AD$25-$Z$25))</f>
        <v>1</v>
      </c>
      <c r="QL254" s="92">
        <f>QI254*$X$25+QJ254*$AB$25+QK254*$AF$25</f>
        <v>-186.91</v>
      </c>
      <c r="QM254" s="16">
        <f>$V$25</f>
        <v>-548.08000000000004</v>
      </c>
      <c r="QN254" s="16">
        <f>$AF$25</f>
        <v>-186.91</v>
      </c>
      <c r="QO254" s="167">
        <f t="shared" si="566"/>
        <v>0</v>
      </c>
      <c r="QP254" s="34"/>
      <c r="QQ254" s="159">
        <v>10</v>
      </c>
      <c r="QR254" s="162">
        <v>3</v>
      </c>
      <c r="QS254" s="307"/>
      <c r="QT254" s="16">
        <v>0</v>
      </c>
      <c r="QU254" s="161">
        <f>(($F$37-$AT$25)*($F$37-$AX$25))/(($AP$25-$AT$25)*($AP$25-$AX$25))</f>
        <v>0</v>
      </c>
      <c r="QV254" s="161">
        <f>(($F$37-$AP$25)*($F$37-$AX$25))/(($AT$25-$AP$25)*($AT$25-$AX$25))</f>
        <v>0</v>
      </c>
      <c r="QW254" s="161">
        <f>(($F$37-$AP$25)*($F$37-$AT$25))/(($AX$25-$AP$25)*($AX$25-$AT$25))</f>
        <v>1</v>
      </c>
      <c r="QX254" s="92">
        <f>QU254*$AR$25+QV254*$AV$25+QW254*$AZ$25</f>
        <v>-59.44</v>
      </c>
      <c r="QY254" s="16">
        <f>$AP$25</f>
        <v>-236.82</v>
      </c>
      <c r="QZ254" s="16">
        <f>$AZ$25</f>
        <v>-59.44</v>
      </c>
      <c r="RA254" s="167">
        <f t="shared" si="567"/>
        <v>0</v>
      </c>
    </row>
    <row r="255" spans="15:469"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QE255" s="184">
        <v>10</v>
      </c>
      <c r="QF255" s="185">
        <v>4</v>
      </c>
      <c r="QG255" s="308"/>
      <c r="QH255" s="186">
        <v>0</v>
      </c>
      <c r="QI255" s="187">
        <f>(($F$37-$Z$32)*($F$37-$AD$32))/(($V$32-$Z$32)*($V$32-$AD$32))</f>
        <v>0</v>
      </c>
      <c r="QJ255" s="187">
        <f>(($F$37-$V$32)*($F$37-$AD$32))/(($Z$32-$V$32)*($Z$32-$AD$32))</f>
        <v>0</v>
      </c>
      <c r="QK255" s="187">
        <f>(($F$37-$V$32)*($F$37-$Z$32))/(($AD$32-$V$32)*($AD$32-$Z$32))</f>
        <v>1</v>
      </c>
      <c r="QL255" s="97">
        <f>QI255*$X$31+QJ255*$AB$31+QK255*$AF$32</f>
        <v>-186.91</v>
      </c>
      <c r="QM255" s="186">
        <f>$V$32</f>
        <v>249</v>
      </c>
      <c r="QN255" s="186">
        <f>$AF$32</f>
        <v>-186.91</v>
      </c>
      <c r="QO255" s="188">
        <f t="shared" si="566"/>
        <v>0</v>
      </c>
      <c r="QP255" s="34"/>
      <c r="QQ255" s="184">
        <v>10</v>
      </c>
      <c r="QR255" s="185">
        <v>4</v>
      </c>
      <c r="QS255" s="308"/>
      <c r="QT255" s="186">
        <v>0</v>
      </c>
      <c r="QU255" s="187">
        <f>(($F$37-$AT$32)*($F$37-$AX$32))/(($AP$32-$AT$32)*($AP$32-$AX$32))</f>
        <v>0</v>
      </c>
      <c r="QV255" s="187">
        <f>(($F$37-$AP$32)*($F$37-$AX$32))/(($AT$32-$AP$32)*($AT$32-$AX$32))</f>
        <v>0</v>
      </c>
      <c r="QW255" s="187">
        <f>(($F$37-$AP$32)*($F$37-$AT$32))/(($AX$32-$AP$32)*($AX$32-$AT$32))</f>
        <v>1</v>
      </c>
      <c r="QX255" s="97">
        <f>QU255*$AR$31+QV255*$AV$31+QW255*$AZ$32</f>
        <v>-59.44</v>
      </c>
      <c r="QY255" s="186">
        <f>$AP$32</f>
        <v>18.22</v>
      </c>
      <c r="QZ255" s="186">
        <f>$AZ$32</f>
        <v>-59.44</v>
      </c>
      <c r="RA255" s="188">
        <f t="shared" si="567"/>
        <v>0</v>
      </c>
    </row>
    <row r="256" spans="15:469" ht="15" customHeight="1"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QE256" s="191">
        <v>11</v>
      </c>
      <c r="QF256" s="192">
        <v>1</v>
      </c>
      <c r="QG256" s="295" t="s">
        <v>13</v>
      </c>
      <c r="QH256" s="15">
        <v>60</v>
      </c>
      <c r="QI256" s="193">
        <f>(($F$40-$Z$5)*($F$40-$AD$5))/(($V$5-$Z$5)*($V$5-$AD$5))</f>
        <v>0</v>
      </c>
      <c r="QJ256" s="193">
        <f>(($F$40-$V$5)*($F$40-$AD$5))/(($Z$5-$V$5)*($Z$5-$AD$5))</f>
        <v>0</v>
      </c>
      <c r="QK256" s="193">
        <f>(($F$40-$V$5)*($F$40-$Z$5))/(($AD$5-$V$5)*($AD$5-$Z$5))</f>
        <v>1</v>
      </c>
      <c r="QL256" s="98">
        <f>QI256*$X$5+QJ256*$AB$5+QK256*$AF$5</f>
        <v>326</v>
      </c>
      <c r="QM256" s="194">
        <f>$V$5</f>
        <v>458.5</v>
      </c>
      <c r="QN256" s="194">
        <f>$AF$5</f>
        <v>326</v>
      </c>
      <c r="QO256" s="195">
        <f t="shared" ref="QO256:QO283" si="568">ABS($F$41/QL256)</f>
        <v>0</v>
      </c>
      <c r="QP256" s="34"/>
      <c r="QQ256" s="191">
        <v>11</v>
      </c>
      <c r="QR256" s="192">
        <v>1</v>
      </c>
      <c r="QS256" s="295" t="s">
        <v>13</v>
      </c>
      <c r="QT256" s="15">
        <v>60</v>
      </c>
      <c r="QU256" s="193">
        <f>(($F$40-$AT$5)*($F$40-$AX$5))/(($AP$5-$AT$5)*($AP$5-$AX$5))</f>
        <v>0</v>
      </c>
      <c r="QV256" s="193">
        <f>(($F$40-$AP$5)*($F$40-$AX$5))/(($AT$5-$AP$5)*($AT$5-$AX$5))</f>
        <v>0</v>
      </c>
      <c r="QW256" s="193">
        <f>(($F$40-$AP$5)*($F$40-$AT$5))/(($AX$5-$AP$5)*($AX$5-$AT$5))</f>
        <v>1</v>
      </c>
      <c r="QX256" s="98">
        <f>QU256*$AR$5+QV256*$AV$5+QW256*$AZ$5</f>
        <v>297.12</v>
      </c>
      <c r="QY256" s="194">
        <f>$AP$5</f>
        <v>163.95</v>
      </c>
      <c r="QZ256" s="194">
        <f>$AZ$5</f>
        <v>297.12</v>
      </c>
      <c r="RA256" s="195">
        <f t="shared" ref="RA256:RA283" si="569">ABS($F$41/QX256)</f>
        <v>0</v>
      </c>
    </row>
    <row r="257" spans="15:469"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QE257" s="159">
        <v>11</v>
      </c>
      <c r="QF257" s="162">
        <v>2</v>
      </c>
      <c r="QG257" s="296"/>
      <c r="QH257" s="12">
        <v>60</v>
      </c>
      <c r="QI257" s="161">
        <f>(($F$40-$Z$12)*($F$40-$AD$12))/(($V$12-$Z$12)*($V$12-$AD$12))</f>
        <v>0</v>
      </c>
      <c r="QJ257" s="161">
        <f>(($F$40-$V$12)*($F$40-$AD$12))/(($Z$12-$V$12)*($Z$12-$AD$12))</f>
        <v>0</v>
      </c>
      <c r="QK257" s="161">
        <f>(($F$40-$V$12)*($F$40-$Z$12))/(($AD$12-$V$12)*($AD$12-$Z$12))</f>
        <v>1</v>
      </c>
      <c r="QL257" s="92">
        <f>QI257*$X$12+QJ257*$AB$12+QK257*$AF$12</f>
        <v>326</v>
      </c>
      <c r="QM257" s="16">
        <f>$V$12</f>
        <v>-338.33</v>
      </c>
      <c r="QN257" s="16">
        <f>$AF$12</f>
        <v>326</v>
      </c>
      <c r="QO257" s="167">
        <f t="shared" si="568"/>
        <v>0</v>
      </c>
      <c r="QP257" s="34"/>
      <c r="QQ257" s="159">
        <v>11</v>
      </c>
      <c r="QR257" s="162">
        <v>2</v>
      </c>
      <c r="QS257" s="296"/>
      <c r="QT257" s="12">
        <v>60</v>
      </c>
      <c r="QU257" s="161">
        <f>(($F$40-$AT$12)*($F$40-$AX$12))/(($AP$12-$AT$12)*($AP$12-$AX$12))</f>
        <v>0</v>
      </c>
      <c r="QV257" s="161">
        <f>(($F$40-$AP$12)*($F$40-$AX$12))/(($AT$12-$AP$12)*($AT$12-$AX$12))</f>
        <v>0</v>
      </c>
      <c r="QW257" s="161">
        <f>(($F$40-$AP$12)*($F$40-$AT$12))/(($AX$12-$AP$12)*($AX$12-$AT$12))</f>
        <v>1</v>
      </c>
      <c r="QX257" s="92">
        <f>QU257*$AR$12+QV257*$AV$12+QW257*$AZ$12</f>
        <v>297.12</v>
      </c>
      <c r="QY257" s="16">
        <f>$AP$12</f>
        <v>-91.09</v>
      </c>
      <c r="QZ257" s="16">
        <f>$AZ$12</f>
        <v>297.12</v>
      </c>
      <c r="RA257" s="167">
        <f t="shared" si="569"/>
        <v>0</v>
      </c>
    </row>
    <row r="258" spans="15:469"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QE258" s="159">
        <v>11</v>
      </c>
      <c r="QF258" s="162">
        <v>3</v>
      </c>
      <c r="QG258" s="296"/>
      <c r="QH258" s="12">
        <v>60</v>
      </c>
      <c r="QI258" s="161">
        <f>(($F$40-$Z$19)*($F$40-$AD$19))/(($V$19-$Z$19)*($V$19-$AD$19))</f>
        <v>0</v>
      </c>
      <c r="QJ258" s="161">
        <f>(($F$40-$V$19)*($F$40-$AD$19))/(($Z$19-$V$19)*($Z$19-$AD$19))</f>
        <v>0</v>
      </c>
      <c r="QK258" s="161">
        <f>(($F$40-$V$19)*($F$40-$Z$19))/(($AD$19-$V$19)*($AD$19-$Z$19))</f>
        <v>1</v>
      </c>
      <c r="QL258" s="92">
        <f>QI258*$X$19+QJ258*$AB$19+QK258*$AF$19</f>
        <v>-597.79999999999995</v>
      </c>
      <c r="QM258" s="16">
        <f>$V$19</f>
        <v>-338.33</v>
      </c>
      <c r="QN258" s="16">
        <f>$AF$19</f>
        <v>-597.79999999999995</v>
      </c>
      <c r="QO258" s="167">
        <f t="shared" si="568"/>
        <v>0</v>
      </c>
      <c r="QP258" s="34"/>
      <c r="QQ258" s="159">
        <v>11</v>
      </c>
      <c r="QR258" s="162">
        <v>3</v>
      </c>
      <c r="QS258" s="296"/>
      <c r="QT258" s="12">
        <v>60</v>
      </c>
      <c r="QU258" s="161">
        <f>(($F$40-$AT$19)*($F$40-$AX$19))/(($AP$19-$AT$19)*($AP$19-$AX$19))</f>
        <v>0</v>
      </c>
      <c r="QV258" s="161">
        <f>(($F$40-$AP$19)*($F$40-$AX$19))/(($AT$19-$AP$19)*($AT$19-$AX$19))</f>
        <v>0</v>
      </c>
      <c r="QW258" s="161">
        <f>(($F$40-$AP$19)*($F$40-$AT$19))/(($AX$19-$AP$19)*($AX$19-$AT$19))</f>
        <v>1</v>
      </c>
      <c r="QX258" s="92">
        <f>QU258*$AR$19+QV258*$AV$19+QW258*$AZ$19</f>
        <v>-534.79999999999995</v>
      </c>
      <c r="QY258" s="16">
        <f>$AP$19</f>
        <v>-91.09</v>
      </c>
      <c r="QZ258" s="16">
        <f>$AZ$19</f>
        <v>-534.79999999999995</v>
      </c>
      <c r="RA258" s="167">
        <f t="shared" si="569"/>
        <v>0</v>
      </c>
    </row>
    <row r="259" spans="15:469"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QE259" s="159">
        <v>11</v>
      </c>
      <c r="QF259" s="162">
        <v>4</v>
      </c>
      <c r="QG259" s="296"/>
      <c r="QH259" s="12">
        <v>60</v>
      </c>
      <c r="QI259" s="161">
        <f>(($F$40-$Z$26)*($F$40-$AD$26))/(($V$26-$Z$26)*($V$26-$AD$26))</f>
        <v>0</v>
      </c>
      <c r="QJ259" s="161">
        <f>(($F$40-$V$26)*($F$40-$AD$26))/(($Z$26-$V$26)*($Z$26-$AD$26))</f>
        <v>0</v>
      </c>
      <c r="QK259" s="161">
        <f>(($F$40-$V$26)*($F$40-$Z$26))/(($AD$26-$V$26)*($AD$26-$Z$26))</f>
        <v>1</v>
      </c>
      <c r="QL259" s="92">
        <f>QI259*$X$26+QJ259*$AB$26+QK259*$AF$26</f>
        <v>-597.79999999999995</v>
      </c>
      <c r="QM259" s="16">
        <f>$V$26</f>
        <v>458.5</v>
      </c>
      <c r="QN259" s="16">
        <f>$AF$26</f>
        <v>-597.79999999999995</v>
      </c>
      <c r="QO259" s="167">
        <f t="shared" si="568"/>
        <v>0</v>
      </c>
      <c r="QP259" s="34"/>
      <c r="QQ259" s="159">
        <v>11</v>
      </c>
      <c r="QR259" s="162">
        <v>4</v>
      </c>
      <c r="QS259" s="296"/>
      <c r="QT259" s="12">
        <v>60</v>
      </c>
      <c r="QU259" s="161">
        <f>(($F$40-$AT$26)*($F$40-$AX$26))/(($AP$26-$AT$26)*($AP$26-$AX$26))</f>
        <v>0</v>
      </c>
      <c r="QV259" s="161">
        <f>(($F$40-$AP$26)*($F$40-$AX$26))/(($AT$26-$AP$26)*($AT$26-$AX$26))</f>
        <v>0</v>
      </c>
      <c r="QW259" s="161">
        <f>(($F$40-$AP$26)*($F$40-$AT$26))/(($AX$26-$AP$26)*($AX$26-$AT$26))</f>
        <v>1</v>
      </c>
      <c r="QX259" s="92">
        <f>QU259*$AR$26+QV259*$AV$26+QW259*$AZ$26</f>
        <v>-534.79999999999995</v>
      </c>
      <c r="QY259" s="16">
        <f>$AP$26</f>
        <v>163.95</v>
      </c>
      <c r="QZ259" s="16">
        <f>$AZ$26</f>
        <v>-534.79999999999995</v>
      </c>
      <c r="RA259" s="167">
        <f t="shared" si="569"/>
        <v>0</v>
      </c>
    </row>
    <row r="260" spans="15:469" ht="15" customHeight="1"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QE260" s="159">
        <v>11</v>
      </c>
      <c r="QF260" s="162">
        <v>1</v>
      </c>
      <c r="QG260" s="297" t="s">
        <v>15</v>
      </c>
      <c r="QH260" s="12">
        <v>120</v>
      </c>
      <c r="QI260" s="161">
        <f>(($F$40-$Z$6)*($F$40-$AD$6))/(($V$6-$Z$6)*($V$6-$AD$6))</f>
        <v>0</v>
      </c>
      <c r="QJ260" s="161">
        <f>(($F$40-$V$6)*($F$40-$AD$6))/(($Z$6-$V$6)*($Z$6-$AD$6))</f>
        <v>0</v>
      </c>
      <c r="QK260" s="161">
        <f>(($F$40-$V$6)*($F$40-$Z$6))/(($AD$6-$V$6)*($AD$6-$Z$6))</f>
        <v>1</v>
      </c>
      <c r="QL260" s="92">
        <f>QI260*$X$6+QJ260*$AB$6+QK260*$AF$6</f>
        <v>247.2</v>
      </c>
      <c r="QM260" s="16">
        <f>$V$6</f>
        <v>510.42</v>
      </c>
      <c r="QN260" s="16">
        <f>$AF$6</f>
        <v>247.2</v>
      </c>
      <c r="QO260" s="167">
        <f t="shared" si="568"/>
        <v>0</v>
      </c>
      <c r="QP260" s="34"/>
      <c r="QQ260" s="159">
        <v>11</v>
      </c>
      <c r="QR260" s="162">
        <v>1</v>
      </c>
      <c r="QS260" s="297" t="s">
        <v>15</v>
      </c>
      <c r="QT260" s="12">
        <v>120</v>
      </c>
      <c r="QU260" s="161">
        <f>(($F$40-$AT$6)*($F$40-$AX$6))/(($AP$6-$AT$6)*($AP$6-$AX$6))</f>
        <v>0</v>
      </c>
      <c r="QV260" s="161">
        <f>(($F$40-$AP$6)*($F$40-$AX$6))/(($AT$6-$AP$6)*($AT$6-$AX$6))</f>
        <v>0</v>
      </c>
      <c r="QW260" s="161">
        <f>(($F$40-$AP$6)*($F$40-$AT$6))/(($AX$6-$AP$6)*($AX$6-$AT$6))</f>
        <v>1</v>
      </c>
      <c r="QX260" s="92">
        <f>QU260*$AR$6+QV260*$AV$6+QW260*$AZ$6</f>
        <v>178.26</v>
      </c>
      <c r="QY260" s="16">
        <f>$AP$6</f>
        <v>200.39</v>
      </c>
      <c r="QZ260" s="16">
        <f>$AZ$6</f>
        <v>178.26</v>
      </c>
      <c r="RA260" s="167">
        <f t="shared" si="569"/>
        <v>0</v>
      </c>
    </row>
    <row r="261" spans="15:469"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QE261" s="159">
        <v>11</v>
      </c>
      <c r="QF261" s="162">
        <v>2</v>
      </c>
      <c r="QG261" s="297"/>
      <c r="QH261" s="12">
        <v>120</v>
      </c>
      <c r="QI261" s="161">
        <f>(($F$40-$Z$13)*($F$40-$AD$13))/(($V$13-$Z$13)*($V$13-$AD$13))</f>
        <v>0</v>
      </c>
      <c r="QJ261" s="161">
        <f>(($F$40-$V$13)*($F$40-$AD$13))/(($Z$13-$V$13)*($Z$13-$AD$13))</f>
        <v>0</v>
      </c>
      <c r="QK261" s="161">
        <f>(($F$40-$V$13)*($F$40-$Z$13))/(($AD$13-$V$13)*($AD$13-$Z$13))</f>
        <v>1</v>
      </c>
      <c r="QL261" s="92">
        <f>QI261*$X$13+QJ261*$AB$13+QK261*$AF$13</f>
        <v>247.2</v>
      </c>
      <c r="QM261" s="16">
        <f>$V$13</f>
        <v>-274.87</v>
      </c>
      <c r="QN261" s="16">
        <f>$AF$13</f>
        <v>247.2</v>
      </c>
      <c r="QO261" s="167">
        <f t="shared" si="568"/>
        <v>0</v>
      </c>
      <c r="QP261" s="34"/>
      <c r="QQ261" s="159">
        <v>11</v>
      </c>
      <c r="QR261" s="162">
        <v>2</v>
      </c>
      <c r="QS261" s="297"/>
      <c r="QT261" s="12">
        <v>120</v>
      </c>
      <c r="QU261" s="161">
        <f>(($F$40-$AT$13)*($F$40-$AX$13))/(($AP$13-$AT$13)*($AP$13-$AX$13))</f>
        <v>0</v>
      </c>
      <c r="QV261" s="161">
        <f>(($F$40-$AP$13)*($F$40-$AX$13))/(($AT$13-$AP$13)*($AT$13-$AX$13))</f>
        <v>0</v>
      </c>
      <c r="QW261" s="161">
        <f>(($F$40-$AP$13)*($F$40-$AT$13))/(($AX$13-$AP$13)*($AX$13-$AT$13))</f>
        <v>1</v>
      </c>
      <c r="QX261" s="92">
        <f>QU261*$AR$13+QV261*$AV$13+QW261*$AZ$13</f>
        <v>178.26</v>
      </c>
      <c r="QY261" s="16">
        <f>$AP$13</f>
        <v>-54.65</v>
      </c>
      <c r="QZ261" s="16">
        <f>$AZ$13</f>
        <v>178.26</v>
      </c>
      <c r="RA261" s="167">
        <f t="shared" si="569"/>
        <v>0</v>
      </c>
    </row>
    <row r="262" spans="15:469"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QE262" s="159">
        <v>11</v>
      </c>
      <c r="QF262" s="162">
        <v>3</v>
      </c>
      <c r="QG262" s="297"/>
      <c r="QH262" s="12">
        <v>120</v>
      </c>
      <c r="QI262" s="161">
        <f>(($F$40-$Z$20)*($F$40-$AD$20))/(($V$20-$Z$20)*($V$20-$AD$20))</f>
        <v>0</v>
      </c>
      <c r="QJ262" s="161">
        <f>(($F$40-$V$20)*($F$40-$AD$20))/(($Z$20-$V$20)*($Z$20-$AD$20))</f>
        <v>0</v>
      </c>
      <c r="QK262" s="161">
        <f>(($F$40-$V$20)*($F$40-$Z$20))/(($AD$20-$V$20)*($AD$20-$Z$20))</f>
        <v>1</v>
      </c>
      <c r="QL262" s="92">
        <f>QI262*$X$20+QJ262*$AB$20+QK262*$AF$20</f>
        <v>-651.20000000000005</v>
      </c>
      <c r="QM262" s="16">
        <f>$V$20</f>
        <v>-274.87</v>
      </c>
      <c r="QN262" s="16">
        <f>$AF$20</f>
        <v>-651.20000000000005</v>
      </c>
      <c r="QO262" s="167">
        <f t="shared" si="568"/>
        <v>0</v>
      </c>
      <c r="QP262" s="34"/>
      <c r="QQ262" s="159">
        <v>11</v>
      </c>
      <c r="QR262" s="162">
        <v>3</v>
      </c>
      <c r="QS262" s="297"/>
      <c r="QT262" s="12">
        <v>120</v>
      </c>
      <c r="QU262" s="161">
        <f>(($F$40-$AT$20)*($F$40-$AX$20))/(($AP$20-$AT$20)*($AP$20-$AX$20))</f>
        <v>0</v>
      </c>
      <c r="QV262" s="161">
        <f>(($F$40-$AP$20)*($F$40-$AX$20))/(($AT$20-$AP$20)*($AT$20-$AX$20))</f>
        <v>0</v>
      </c>
      <c r="QW262" s="161">
        <f>(($F$40-$AP$20)*($F$40-$AT$20))/(($AX$20-$AP$20)*($AX$20-$AT$20))</f>
        <v>1</v>
      </c>
      <c r="QX262" s="92">
        <f>QU262*$AR$20+QV262*$AV$20+QW262*$AZ$20</f>
        <v>-653.65</v>
      </c>
      <c r="QY262" s="16">
        <f>$AP$20</f>
        <v>-54.65</v>
      </c>
      <c r="QZ262" s="16">
        <f>$AZ$20</f>
        <v>-653.65</v>
      </c>
      <c r="RA262" s="167">
        <f t="shared" si="569"/>
        <v>0</v>
      </c>
    </row>
    <row r="263" spans="15:469">
      <c r="QE263" s="159">
        <v>11</v>
      </c>
      <c r="QF263" s="162">
        <v>4</v>
      </c>
      <c r="QG263" s="297"/>
      <c r="QH263" s="12">
        <v>120</v>
      </c>
      <c r="QI263" s="161">
        <f>(($F$40-$Z$27)*($F$40-$AD$27))/(($V$27-$Z$27)*($V$27-$AD$27))</f>
        <v>0</v>
      </c>
      <c r="QJ263" s="161">
        <f>(($F$40-$V$27)*($F$40-$AD$27))/(($Z$27-$V$27)*($Z$27-$AD$27))</f>
        <v>0</v>
      </c>
      <c r="QK263" s="161">
        <f>(($F$40-$V$27)*($F$40-$Z$27))/(($AD$27-$V$27)*($AD$27-$Z$27))</f>
        <v>1</v>
      </c>
      <c r="QL263" s="92">
        <f>QI263*$X$27+QJ263*$AB$27+QK263*$AF$27</f>
        <v>-651.20000000000005</v>
      </c>
      <c r="QM263" s="16">
        <f>$V$27</f>
        <v>510.42</v>
      </c>
      <c r="QN263" s="16">
        <f>$AF$27</f>
        <v>-651.20000000000005</v>
      </c>
      <c r="QO263" s="167">
        <f t="shared" si="568"/>
        <v>0</v>
      </c>
      <c r="QP263" s="34"/>
      <c r="QQ263" s="159">
        <v>11</v>
      </c>
      <c r="QR263" s="162">
        <v>4</v>
      </c>
      <c r="QS263" s="297"/>
      <c r="QT263" s="12">
        <v>120</v>
      </c>
      <c r="QU263" s="161">
        <f>(($F$40-$AT$27)*($F$40-$AX$27))/(($AP$27-$AT$27)*($AP$27-$AX$27))</f>
        <v>0</v>
      </c>
      <c r="QV263" s="161">
        <f>(($F$40-$AP$27)*($F$40-$AX$27))/(($AT$27-$AP$27)*($AT$27-$AX$27))</f>
        <v>0</v>
      </c>
      <c r="QW263" s="161">
        <f>(($F$40-$AP$27)*($F$40-$AT$27))/(($AX$27-$AP$27)*($AX$27-$AT$27))</f>
        <v>1</v>
      </c>
      <c r="QX263" s="92">
        <f>QU263*$AR$27+QV263*$AV$27+QW263*$AZ$27</f>
        <v>-653.65</v>
      </c>
      <c r="QY263" s="16">
        <f>$AP$27</f>
        <v>200.39</v>
      </c>
      <c r="QZ263" s="16">
        <f>$AZ$27</f>
        <v>-653.65</v>
      </c>
      <c r="RA263" s="167">
        <f t="shared" si="569"/>
        <v>0</v>
      </c>
    </row>
    <row r="264" spans="15:469" ht="15" customHeight="1">
      <c r="QE264" s="159">
        <v>11</v>
      </c>
      <c r="QF264" s="162">
        <v>1</v>
      </c>
      <c r="QG264" s="309" t="s">
        <v>17</v>
      </c>
      <c r="QH264" s="12">
        <v>180</v>
      </c>
      <c r="QI264" s="161">
        <f>(($F$40-$Z$7)*($F$40-$AD$7))/(($V$7-$Z$7)*($V$7-$AD$7))</f>
        <v>0</v>
      </c>
      <c r="QJ264" s="161">
        <f>(($F$40-$V$7)*($F$40-$AD$7))/(($Z$7-$V$7)*($Z$7-$AD$7))</f>
        <v>0</v>
      </c>
      <c r="QK264" s="161">
        <f>(($F$40-$V$7)*($F$40-$Z$7))/(($AD$7-$V$7)*($AD$7-$Z$7))</f>
        <v>1</v>
      </c>
      <c r="QL264" s="92">
        <f>QI264*$X$7+QJ264*$AB$7+QK264*$AF$7</f>
        <v>162.80000000000001</v>
      </c>
      <c r="QM264" s="16">
        <f>$V$7</f>
        <v>562.66999999999996</v>
      </c>
      <c r="QN264" s="16">
        <f>$AF$7</f>
        <v>162.80000000000001</v>
      </c>
      <c r="QO264" s="167">
        <f t="shared" si="568"/>
        <v>0</v>
      </c>
      <c r="QP264" s="34"/>
      <c r="QQ264" s="159">
        <v>11</v>
      </c>
      <c r="QR264" s="162">
        <v>1</v>
      </c>
      <c r="QS264" s="309" t="s">
        <v>17</v>
      </c>
      <c r="QT264" s="12">
        <v>180</v>
      </c>
      <c r="QU264" s="161">
        <f>(($F$40-$AT$7)*($F$40-$AX$7))/(($AP$7-$AT$7)*($AP$7-$AX$7))</f>
        <v>0</v>
      </c>
      <c r="QV264" s="161">
        <f>(($F$40-$AP$7)*($F$40-$AX$7))/(($AT$7-$AP$7)*($AT$7-$AX$7))</f>
        <v>0</v>
      </c>
      <c r="QW264" s="161">
        <f>(($F$40-$AP$7)*($F$40-$AT$7))/(($AX$7-$AP$7)*($AX$7-$AT$7))</f>
        <v>1</v>
      </c>
      <c r="QX264" s="92">
        <f>QU264*$AR$7+QV264*$AV$7+QW264*$AZ$7</f>
        <v>59.41</v>
      </c>
      <c r="QY264" s="16">
        <f>$AP$7</f>
        <v>236.82</v>
      </c>
      <c r="QZ264" s="16">
        <f>$AZ$7</f>
        <v>59.41</v>
      </c>
      <c r="RA264" s="167">
        <f t="shared" si="569"/>
        <v>0</v>
      </c>
    </row>
    <row r="265" spans="15:469">
      <c r="QE265" s="159">
        <v>11</v>
      </c>
      <c r="QF265" s="162">
        <v>2</v>
      </c>
      <c r="QG265" s="309"/>
      <c r="QH265" s="12">
        <v>180</v>
      </c>
      <c r="QI265" s="161">
        <f>(($F$40-$Z$14)*($F$40-$AD$14))/(($V$14-$Z$14)*($V$14-$AD$14))</f>
        <v>0</v>
      </c>
      <c r="QJ265" s="161">
        <f>(($F$40-$V$14)*($F$40-$AD$14))/(($Z$14-$V$14)*($Z$14-$AD$14))</f>
        <v>0</v>
      </c>
      <c r="QK265" s="161">
        <f>(($F$40-$V$14)*($F$40-$Z$14))/(($AD$14-$V$14)*($AD$14-$Z$14))</f>
        <v>1</v>
      </c>
      <c r="QL265" s="92">
        <f>QI265*$X$14+QJ265*$AB$14+QK265*$AF$14</f>
        <v>162.80000000000001</v>
      </c>
      <c r="QM265" s="16">
        <f>$V$14</f>
        <v>-210.54</v>
      </c>
      <c r="QN265" s="16">
        <f>$AF$14</f>
        <v>162.80000000000001</v>
      </c>
      <c r="QO265" s="167">
        <f t="shared" si="568"/>
        <v>0</v>
      </c>
      <c r="QP265" s="34"/>
      <c r="QQ265" s="159">
        <v>11</v>
      </c>
      <c r="QR265" s="162">
        <v>2</v>
      </c>
      <c r="QS265" s="309"/>
      <c r="QT265" s="12">
        <v>180</v>
      </c>
      <c r="QU265" s="161">
        <f>(($F$40-$AT$14)*($F$40-$AX$14))/(($AP$14-$AT$14)*($AP$14-$AX$14))</f>
        <v>0</v>
      </c>
      <c r="QV265" s="161">
        <f>(($F$40-$AP$14)*($F$40-$AX$14))/(($AT$14-$AP$14)*($AT$14-$AX$14))</f>
        <v>0</v>
      </c>
      <c r="QW265" s="161">
        <f>(($F$40-$AP$14)*($F$40-$AT$14))/(($AX$14-$AP$14)*($AX$14-$AT$14))</f>
        <v>1</v>
      </c>
      <c r="QX265" s="92">
        <f>QU265*$AR$14+QV265*$AV$14+QW265*$AZ$14</f>
        <v>59.41</v>
      </c>
      <c r="QY265" s="16">
        <f>$AP$14</f>
        <v>-18.22</v>
      </c>
      <c r="QZ265" s="16">
        <f>$AZ$14</f>
        <v>59.41</v>
      </c>
      <c r="RA265" s="167">
        <f t="shared" si="569"/>
        <v>0</v>
      </c>
    </row>
    <row r="266" spans="15:469">
      <c r="QE266" s="159">
        <v>11</v>
      </c>
      <c r="QF266" s="162">
        <v>3</v>
      </c>
      <c r="QG266" s="309"/>
      <c r="QH266" s="12">
        <v>180</v>
      </c>
      <c r="QI266" s="161">
        <f>(($F$40-$Z$21)*($F$40-$AD$21))/(($V$21-$Z$21)*($V$21-$AD$21))</f>
        <v>0</v>
      </c>
      <c r="QJ266" s="161">
        <f>(($F$40-$V$21)*($F$40-$AD$21))/(($Z$21-$V$21)*($Z$21-$AD$21))</f>
        <v>0</v>
      </c>
      <c r="QK266" s="161">
        <f>(($F$40-$V$21)*($F$40-$Z$21))/(($AD$21-$V$21)*($AD$21-$Z$21))</f>
        <v>1</v>
      </c>
      <c r="QL266" s="92">
        <f>QI266*$X$21+QJ266*$AB$21+QK266*$AF$21</f>
        <v>-704.4</v>
      </c>
      <c r="QM266" s="16">
        <f>$V$21</f>
        <v>-210.54</v>
      </c>
      <c r="QN266" s="16">
        <f>$AF$21</f>
        <v>-704.4</v>
      </c>
      <c r="QO266" s="167">
        <f t="shared" si="568"/>
        <v>0</v>
      </c>
      <c r="QP266" s="34"/>
      <c r="QQ266" s="159">
        <v>11</v>
      </c>
      <c r="QR266" s="162">
        <v>3</v>
      </c>
      <c r="QS266" s="309"/>
      <c r="QT266" s="12">
        <v>180</v>
      </c>
      <c r="QU266" s="161">
        <f>(($F$40-$AT$21)*($F$40-$AX$21))/(($AP$21-$AT$21)*($AP$21-$AX$21))</f>
        <v>0</v>
      </c>
      <c r="QV266" s="161">
        <f>(($F$40-$AP$21)*($F$40-$AX$21))/(($AT$21-$AP$21)*($AT$21-$AX$21))</f>
        <v>0</v>
      </c>
      <c r="QW266" s="161">
        <f>(($F$40-$AP$21)*($F$40-$AT$21))/(($AX$21-$AP$21)*($AX$21-$AT$21))</f>
        <v>1</v>
      </c>
      <c r="QX266" s="92">
        <f>QU266*$AR$21+QV266*$AV$21+QW266*$AZ$21</f>
        <v>-772.52</v>
      </c>
      <c r="QY266" s="16">
        <f>$AP$21</f>
        <v>-18.22</v>
      </c>
      <c r="QZ266" s="16">
        <f>$AZ$21</f>
        <v>-772.52</v>
      </c>
      <c r="RA266" s="167">
        <f t="shared" si="569"/>
        <v>0</v>
      </c>
    </row>
    <row r="267" spans="15:469">
      <c r="QE267" s="159">
        <v>11</v>
      </c>
      <c r="QF267" s="162">
        <v>4</v>
      </c>
      <c r="QG267" s="309"/>
      <c r="QH267" s="12">
        <v>180</v>
      </c>
      <c r="QI267" s="161">
        <f>(($F$40-$Z$28)*($F$40-$AD$28))/(($V$28-$Z$28)*($V$28-$AD$28))</f>
        <v>0</v>
      </c>
      <c r="QJ267" s="161">
        <f>(($F$40-$V$28)*($F$40-$AD$28))/(($Z$28-$V$28)*($Z$28-$AD$28))</f>
        <v>0</v>
      </c>
      <c r="QK267" s="161">
        <f>(($F$40-$V$28)*($F$40-$Z$28))/(($AD$28-$V$28)*($AD$28-$Z$28))</f>
        <v>1</v>
      </c>
      <c r="QL267" s="92">
        <f>QI267*$X$28+QJ267*$AB$28+QK267*$AF$28</f>
        <v>-704.4</v>
      </c>
      <c r="QM267" s="16">
        <f>$V$28</f>
        <v>562.66999999999996</v>
      </c>
      <c r="QN267" s="16">
        <f>$AF$28</f>
        <v>-704.4</v>
      </c>
      <c r="QO267" s="167">
        <f t="shared" si="568"/>
        <v>0</v>
      </c>
      <c r="QP267" s="34"/>
      <c r="QQ267" s="159">
        <v>11</v>
      </c>
      <c r="QR267" s="162">
        <v>4</v>
      </c>
      <c r="QS267" s="309"/>
      <c r="QT267" s="12">
        <v>180</v>
      </c>
      <c r="QU267" s="161">
        <f>(($F$40-$AT$28)*($F$40-$AX$28))/(($AP$28-$AT$28)*($AP$28-$AX$28))</f>
        <v>0</v>
      </c>
      <c r="QV267" s="161">
        <f>(($F$40-$AP$28)*($F$40-$AX$28))/(($AT$28-$AP$28)*($AT$28-$AX$28))</f>
        <v>0</v>
      </c>
      <c r="QW267" s="161">
        <f>(($F$40-$AP$28)*($F$40-$AT$28))/(($AX$28-$AP$28)*($AX$28-$AT$28))</f>
        <v>1</v>
      </c>
      <c r="QX267" s="92">
        <f>QU267*$AR$28+QV267*$AV$28+QW267*$AZ$28</f>
        <v>-772.52</v>
      </c>
      <c r="QY267" s="16">
        <f>$AP$28</f>
        <v>236.82</v>
      </c>
      <c r="QZ267" s="16">
        <f>$AZ$28</f>
        <v>-772.52</v>
      </c>
      <c r="RA267" s="167">
        <f t="shared" si="569"/>
        <v>0</v>
      </c>
    </row>
    <row r="268" spans="15:469" ht="15" customHeight="1">
      <c r="QE268" s="159">
        <v>11</v>
      </c>
      <c r="QF268" s="162">
        <v>1</v>
      </c>
      <c r="QG268" s="304" t="s">
        <v>18</v>
      </c>
      <c r="QH268" s="12">
        <v>-60</v>
      </c>
      <c r="QI268" s="161">
        <f>(($F$40-$Z$8)*($F$40-$AD$8))/(($V$8-$Z$8)*($V$8-$AD$8))</f>
        <v>0</v>
      </c>
      <c r="QJ268" s="161">
        <f>(($F$40-$V$8)*($F$40-$AD$8))/(($Z$8-$V$8)*($Z$8-$AD$8))</f>
        <v>0</v>
      </c>
      <c r="QK268" s="161">
        <f>(($F$40-$V$8)*($F$40-$Z$8))/(($AD$8-$V$8)*($AD$8-$Z$8))</f>
        <v>1</v>
      </c>
      <c r="QL268" s="92">
        <f>QI268*$X$8+QJ268*$AB$8+QK268*$AF$8</f>
        <v>402.13</v>
      </c>
      <c r="QM268" s="16">
        <f>$V$8</f>
        <v>406.67</v>
      </c>
      <c r="QN268" s="16">
        <f>$AF$8</f>
        <v>402.13</v>
      </c>
      <c r="QO268" s="167">
        <f t="shared" si="568"/>
        <v>0</v>
      </c>
      <c r="QP268" s="34"/>
      <c r="QQ268" s="159">
        <v>11</v>
      </c>
      <c r="QR268" s="162">
        <v>1</v>
      </c>
      <c r="QS268" s="304" t="s">
        <v>18</v>
      </c>
      <c r="QT268" s="12">
        <v>-60</v>
      </c>
      <c r="QU268" s="161">
        <f>(($F$40-$AT$8)*($F$40-$AX$8))/(($AP$8-$AT$8)*($AP$8-$AX$8))</f>
        <v>0</v>
      </c>
      <c r="QV268" s="161">
        <f>(($F$40-$AP$8)*($F$40-$AX$8))/(($AT$8-$AP$8)*($AT$8-$AX$8))</f>
        <v>0</v>
      </c>
      <c r="QW268" s="161">
        <f>(($F$40-$AP$8)*($F$40-$AT$8))/(($AX$8-$AP$8)*($AX$8-$AT$8))</f>
        <v>1</v>
      </c>
      <c r="QX268" s="92">
        <f>QU268*$AR$8+QV268*$AV$8+QW268*$AZ$8</f>
        <v>415.98</v>
      </c>
      <c r="QY268" s="16">
        <f>$AP$8</f>
        <v>127.52</v>
      </c>
      <c r="QZ268" s="16">
        <f>$AZ$8</f>
        <v>415.98</v>
      </c>
      <c r="RA268" s="167">
        <f t="shared" si="569"/>
        <v>0</v>
      </c>
    </row>
    <row r="269" spans="15:469">
      <c r="QE269" s="159">
        <v>11</v>
      </c>
      <c r="QF269" s="162">
        <v>2</v>
      </c>
      <c r="QG269" s="304"/>
      <c r="QH269" s="12">
        <v>-60</v>
      </c>
      <c r="QI269" s="161">
        <f>(($F$40-$Z$15)*($F$40-$AD$15))/(($V$15-$Z$15)*($V$15-$AD$15))</f>
        <v>0</v>
      </c>
      <c r="QJ269" s="161">
        <f>(($F$40-$V$15)*($F$40-$AD$15))/(($Z$15-$V$15)*($Z$15-$AD$15))</f>
        <v>0</v>
      </c>
      <c r="QK269" s="161">
        <f>(($F$40-$V$15)*($F$40-$Z$15))/(($AD$15-$V$15)*($AD$15-$Z$15))</f>
        <v>1</v>
      </c>
      <c r="QL269" s="92">
        <f>QI269*$X$15+QJ269*$AB$15+QK269*$AF$15</f>
        <v>402.13</v>
      </c>
      <c r="QM269" s="16">
        <f>$V$15</f>
        <v>-391.07</v>
      </c>
      <c r="QN269" s="16">
        <f>$AF$15</f>
        <v>402.13</v>
      </c>
      <c r="QO269" s="167">
        <f t="shared" si="568"/>
        <v>0</v>
      </c>
      <c r="QP269" s="34"/>
      <c r="QQ269" s="159">
        <v>11</v>
      </c>
      <c r="QR269" s="162">
        <v>2</v>
      </c>
      <c r="QS269" s="304"/>
      <c r="QT269" s="12">
        <v>-60</v>
      </c>
      <c r="QU269" s="161">
        <f>(($F$40-$AT$15)*($F$40-$AX$15))/(($AP$15-$AT$15)*($AP$15-$AX$15))</f>
        <v>0</v>
      </c>
      <c r="QV269" s="161">
        <f>(($F$40-$AP$15)*($F$40-$AX$15))/(($AT$15-$AP$15)*($AT$15-$AX$15))</f>
        <v>0</v>
      </c>
      <c r="QW269" s="161">
        <f>(($F$40-$AP$15)*($F$40-$AT$15))/(($AX$15-$AP$15)*($AX$15-$AT$15))</f>
        <v>1</v>
      </c>
      <c r="QX269" s="92">
        <f>QU269*$AR$15+QV269*$AV$15+QW269*$AZ$15</f>
        <v>415.98</v>
      </c>
      <c r="QY269" s="16">
        <f>$AP$15</f>
        <v>-127.52</v>
      </c>
      <c r="QZ269" s="16">
        <f>$AZ$15</f>
        <v>415.98</v>
      </c>
      <c r="RA269" s="167">
        <f t="shared" si="569"/>
        <v>0</v>
      </c>
    </row>
    <row r="270" spans="15:469">
      <c r="QE270" s="159">
        <v>11</v>
      </c>
      <c r="QF270" s="162">
        <v>3</v>
      </c>
      <c r="QG270" s="304"/>
      <c r="QH270" s="12">
        <v>-60</v>
      </c>
      <c r="QI270" s="161">
        <f>(($F$40-$Z$22)*($F$40-$AD$22))/(($V$22-$Z$22)*($V$22-$AD$22))</f>
        <v>0</v>
      </c>
      <c r="QJ270" s="161">
        <f>(($F$40-$V$22)*($F$40-$AD$22))/(($Z$22-$V$22)*($Z$22-$AD$22))</f>
        <v>0</v>
      </c>
      <c r="QK270" s="161">
        <f>(($F$40-$V$22)*($F$40-$Z$22))/(($AD$22-$V$22)*($AD$22-$Z$22))</f>
        <v>1</v>
      </c>
      <c r="QL270" s="92">
        <f>QI270*$X$22+QJ270*$AB$22+QK270*$AF$22</f>
        <v>-495</v>
      </c>
      <c r="QM270" s="16">
        <f>$V$22</f>
        <v>-391.07</v>
      </c>
      <c r="QN270" s="16">
        <f>$AF$22</f>
        <v>-495</v>
      </c>
      <c r="QO270" s="167">
        <f t="shared" si="568"/>
        <v>0</v>
      </c>
      <c r="QP270" s="34"/>
      <c r="QQ270" s="159">
        <v>11</v>
      </c>
      <c r="QR270" s="162">
        <v>3</v>
      </c>
      <c r="QS270" s="304"/>
      <c r="QT270" s="12">
        <v>-60</v>
      </c>
      <c r="QU270" s="161">
        <f>(($F$40-$AT$22)*($F$40-$AX$22))/(($AP$22-$AT$22)*($AP$22-$AX$22))</f>
        <v>0</v>
      </c>
      <c r="QV270" s="161">
        <f>(($F$40-$AP$22)*($F$40-$AX$22))/(($AT$22-$AP$22)*($AT$22-$AX$22))</f>
        <v>0</v>
      </c>
      <c r="QW270" s="161">
        <f>(($F$40-$AP$22)*($F$40-$AT$22))/(($AX$22-$AP$22)*($AX$22-$AT$22))</f>
        <v>1</v>
      </c>
      <c r="QX270" s="92">
        <f>QU270*$AR$22+QV270*$AV$22+QW270*$AZ$22</f>
        <v>-415.95</v>
      </c>
      <c r="QY270" s="16">
        <f>$AP$22</f>
        <v>-127.52</v>
      </c>
      <c r="QZ270" s="16">
        <f>$AZ$22</f>
        <v>-415.95</v>
      </c>
      <c r="RA270" s="167">
        <f t="shared" si="569"/>
        <v>0</v>
      </c>
    </row>
    <row r="271" spans="15:469">
      <c r="QE271" s="159">
        <v>11</v>
      </c>
      <c r="QF271" s="162">
        <v>4</v>
      </c>
      <c r="QG271" s="304"/>
      <c r="QH271" s="12">
        <v>-60</v>
      </c>
      <c r="QI271" s="161">
        <f>(($F$40-$Z$29)*($F$40-$AD$29))/(($V$29-$Z$29)*($V$29-$AD$29))</f>
        <v>0</v>
      </c>
      <c r="QJ271" s="161">
        <f>(($F$40-$V$29)*($F$40-$AD$29))/(($Z$29-$V$29)*($Z$29-$AD$29))</f>
        <v>0</v>
      </c>
      <c r="QK271" s="161">
        <f>(($F$40-$V$29)*($F$40-$Z$29))/(($AD$29-$V$29)*($AD$29-$Z$29))</f>
        <v>1</v>
      </c>
      <c r="QL271" s="92">
        <f>QI271*$X$29+QJ271*$AB$29+QK271*$AF$29</f>
        <v>-495</v>
      </c>
      <c r="QM271" s="16">
        <f>$V$29</f>
        <v>406.67</v>
      </c>
      <c r="QN271" s="16">
        <f>$AF$29</f>
        <v>-495</v>
      </c>
      <c r="QO271" s="167">
        <f t="shared" si="568"/>
        <v>0</v>
      </c>
      <c r="QP271" s="34"/>
      <c r="QQ271" s="159">
        <v>11</v>
      </c>
      <c r="QR271" s="162">
        <v>4</v>
      </c>
      <c r="QS271" s="304"/>
      <c r="QT271" s="12">
        <v>-60</v>
      </c>
      <c r="QU271" s="161">
        <f>(($F$40-$AT$29)*($F$40-$AX$29))/(($AP$29-$AT$29)*($AP$29-$AX$29))</f>
        <v>0</v>
      </c>
      <c r="QV271" s="161">
        <f>(($F$40-$AP$29)*($F$40-$AX$29))/(($AT$29-$AP$29)*($AT$29-$AX$29))</f>
        <v>0</v>
      </c>
      <c r="QW271" s="161">
        <f>(($F$40-$AP$29)*($F$40-$AT$29))/(($AX$29-$AP$29)*($AX$29-$AT$29))</f>
        <v>1</v>
      </c>
      <c r="QX271" s="92">
        <f>QU271*$AR$29+QV271*$AV$29+QW271*$AZ$29</f>
        <v>-415.95</v>
      </c>
      <c r="QY271" s="16">
        <f>$AP$29</f>
        <v>127.52</v>
      </c>
      <c r="QZ271" s="16">
        <f>$AZ$29</f>
        <v>-415.95</v>
      </c>
      <c r="RA271" s="167">
        <f t="shared" si="569"/>
        <v>0</v>
      </c>
    </row>
    <row r="272" spans="15:469" ht="15" customHeight="1">
      <c r="QE272" s="159">
        <v>11</v>
      </c>
      <c r="QF272" s="162">
        <v>1</v>
      </c>
      <c r="QG272" s="305" t="s">
        <v>19</v>
      </c>
      <c r="QH272" s="12">
        <v>-120</v>
      </c>
      <c r="QI272" s="161">
        <f>(($F$40-$Z$9)*($F$40-$AD$9))/(($V$9-$Z$9)*($V$9-$AD$9))</f>
        <v>0</v>
      </c>
      <c r="QJ272" s="161">
        <f>(($F$40-$V$9)*($F$40-$AD$9))/(($Z$9-$V$9)*($Z$9-$AD$9))</f>
        <v>0</v>
      </c>
      <c r="QK272" s="161">
        <f>(($F$40-$V$9)*($F$40-$Z$9))/(($AD$9-$V$9)*($AD$9-$Z$9))</f>
        <v>1</v>
      </c>
      <c r="QL272" s="92">
        <f>QI272*$X$9+QJ272*$AB$9+QK272*$AF$9</f>
        <v>480</v>
      </c>
      <c r="QM272" s="16">
        <f>$V$9</f>
        <v>353.96</v>
      </c>
      <c r="QN272" s="16">
        <f>$AF$9</f>
        <v>480</v>
      </c>
      <c r="QO272" s="167">
        <f t="shared" si="568"/>
        <v>0</v>
      </c>
      <c r="QP272" s="34"/>
      <c r="QQ272" s="159">
        <v>11</v>
      </c>
      <c r="QR272" s="162">
        <v>1</v>
      </c>
      <c r="QS272" s="305" t="s">
        <v>19</v>
      </c>
      <c r="QT272" s="12">
        <v>-120</v>
      </c>
      <c r="QU272" s="161">
        <f>(($F$40-$AT$9)*($F$40-$AX$9))/(($AP$9-$AT$9)*($AP$9-$AX$9))</f>
        <v>0</v>
      </c>
      <c r="QV272" s="161">
        <f>(($F$40-$AP$9)*($F$40-$AX$9))/(($AT$9-$AP$9)*($AT$9-$AX$9))</f>
        <v>0</v>
      </c>
      <c r="QW272" s="161">
        <f>(($F$40-$AP$9)*($F$40-$AT$9))/(($AX$9-$AP$9)*($AX$9-$AT$9))</f>
        <v>1</v>
      </c>
      <c r="QX272" s="92">
        <f>QU272*$AR$9+QV272*$AV$9+QW272*$AZ$9</f>
        <v>534.82000000000005</v>
      </c>
      <c r="QY272" s="16">
        <f>$AP$9</f>
        <v>91.09</v>
      </c>
      <c r="QZ272" s="16">
        <f>$AZ$9</f>
        <v>534.82000000000005</v>
      </c>
      <c r="RA272" s="167">
        <f t="shared" si="569"/>
        <v>0</v>
      </c>
    </row>
    <row r="273" spans="447:469">
      <c r="QE273" s="159">
        <v>11</v>
      </c>
      <c r="QF273" s="162">
        <v>2</v>
      </c>
      <c r="QG273" s="305"/>
      <c r="QH273" s="12">
        <v>-120</v>
      </c>
      <c r="QI273" s="161">
        <f>(($F$40-$Z$16)*($F$40-$AD$16))/(($V$16-$Z$16)*($V$16-$AD$16))</f>
        <v>0</v>
      </c>
      <c r="QJ273" s="161">
        <f>(($F$40-$V$16)*($F$40-$AD$16))/(($Z$16-$V$16)*($Z$16-$AD$16))</f>
        <v>0</v>
      </c>
      <c r="QK273" s="161">
        <f>(($F$40-$V$16)*($F$40-$Z$16))/(($AD$16-$V$16)*($AD$16-$Z$16))</f>
        <v>1</v>
      </c>
      <c r="QL273" s="92">
        <f>QI273*$X$16+QJ273*$AB$16+QK273*$AF$16</f>
        <v>480</v>
      </c>
      <c r="QM273" s="16">
        <f>$V$16</f>
        <v>-443.33</v>
      </c>
      <c r="QN273" s="16">
        <f>$AF$16</f>
        <v>480</v>
      </c>
      <c r="QO273" s="167">
        <f t="shared" si="568"/>
        <v>0</v>
      </c>
      <c r="QP273" s="34"/>
      <c r="QQ273" s="159">
        <v>11</v>
      </c>
      <c r="QR273" s="162">
        <v>2</v>
      </c>
      <c r="QS273" s="305"/>
      <c r="QT273" s="12">
        <v>-120</v>
      </c>
      <c r="QU273" s="161">
        <f>(($F$40-$AT$16)*($F$40-$AX$16))/(($AP$16-$AT$16)*($AP$16-$AX$16))</f>
        <v>0</v>
      </c>
      <c r="QV273" s="161">
        <f>(($F$40-$AP$16)*($F$40-$AX$16))/(($AT$16-$AP$16)*($AT$16-$AX$16))</f>
        <v>0</v>
      </c>
      <c r="QW273" s="161">
        <f>(($F$40-$AP$16)*($F$40-$AT$16))/(($AX$16-$AP$16)*($AX$16-$AT$16))</f>
        <v>1</v>
      </c>
      <c r="QX273" s="92">
        <f>QU273*$AR$16+QV273*$AV$16+QW273*$AZ$16</f>
        <v>534.82000000000005</v>
      </c>
      <c r="QY273" s="16">
        <f>$AP$16</f>
        <v>-163.95</v>
      </c>
      <c r="QZ273" s="16">
        <f>$AZ$16</f>
        <v>534.82000000000005</v>
      </c>
      <c r="RA273" s="167">
        <f t="shared" si="569"/>
        <v>0</v>
      </c>
    </row>
    <row r="274" spans="447:469">
      <c r="QE274" s="159">
        <v>11</v>
      </c>
      <c r="QF274" s="162">
        <v>3</v>
      </c>
      <c r="QG274" s="305"/>
      <c r="QH274" s="12">
        <v>-120</v>
      </c>
      <c r="QI274" s="161">
        <f>(($F$40-$Z$23)*($F$40-$AD$23))/(($V$23-$Z$23)*($V$23-$AD$23))</f>
        <v>0</v>
      </c>
      <c r="QJ274" s="161">
        <f>(($F$40-$V$23)*($F$40-$AD$23))/(($Z$23-$V$23)*($Z$23-$AD$23))</f>
        <v>0</v>
      </c>
      <c r="QK274" s="161">
        <f>(($F$40-$V$23)*($F$40-$Z$23))/(($AD$23-$V$23)*($AD$23-$Z$23))</f>
        <v>1</v>
      </c>
      <c r="QL274" s="92">
        <f>QI274*$X$23+QJ274*$AB$23+QK274*$AF$23</f>
        <v>-391.42</v>
      </c>
      <c r="QM274" s="16">
        <f>$V$23</f>
        <v>-443.33</v>
      </c>
      <c r="QN274" s="16">
        <f>$AF$23</f>
        <v>-391.42</v>
      </c>
      <c r="QO274" s="167">
        <f t="shared" si="568"/>
        <v>0</v>
      </c>
      <c r="QP274" s="34"/>
      <c r="QQ274" s="159">
        <v>11</v>
      </c>
      <c r="QR274" s="162">
        <v>3</v>
      </c>
      <c r="QS274" s="305"/>
      <c r="QT274" s="12">
        <v>-120</v>
      </c>
      <c r="QU274" s="161">
        <f>(($F$40-$AT$23)*($F$40-$AX$23))/(($AP$23-$AT$23)*($AP$23-$AX$23))</f>
        <v>0</v>
      </c>
      <c r="QV274" s="161">
        <f>(($F$40-$AP$23)*($F$40-$AX$23))/(($AT$23-$AP$23)*($AT$23-$AX$23))</f>
        <v>0</v>
      </c>
      <c r="QW274" s="161">
        <f>(($F$40-$AP$23)*($F$40-$AT$23))/(($AX$23-$AP$23)*($AX$23-$AT$23))</f>
        <v>1</v>
      </c>
      <c r="QX274" s="92">
        <f>QU274*$AR$23+QV274*$AV$23+QW274*$AZ$23</f>
        <v>-297.12</v>
      </c>
      <c r="QY274" s="16">
        <f>$AP$23</f>
        <v>-163.95</v>
      </c>
      <c r="QZ274" s="16">
        <f>$AZ$23</f>
        <v>-297.12</v>
      </c>
      <c r="RA274" s="167">
        <f t="shared" si="569"/>
        <v>0</v>
      </c>
    </row>
    <row r="275" spans="447:469">
      <c r="QE275" s="159">
        <v>11</v>
      </c>
      <c r="QF275" s="162">
        <v>4</v>
      </c>
      <c r="QG275" s="305"/>
      <c r="QH275" s="12">
        <v>-120</v>
      </c>
      <c r="QI275" s="161">
        <f>(($F$40-$Z$30)*($F$40-$AD$30))/(($V$30-$Z$30)*($V$30-$AD$30))</f>
        <v>0</v>
      </c>
      <c r="QJ275" s="161">
        <f>(($F$40-$V$30)*($F$40-$AD$30))/(($Z$30-$V$30)*($Z$30-$AD$30))</f>
        <v>0</v>
      </c>
      <c r="QK275" s="161">
        <f>(($F$40-$V$30)*($F$40-$Z$30))/(($AD$30-$V$30)*($AD$30-$Z$30))</f>
        <v>1</v>
      </c>
      <c r="QL275" s="92">
        <f>QI275*$X$30+QJ275*$AB$30+QK275*$AF$30</f>
        <v>-391.42</v>
      </c>
      <c r="QM275" s="16">
        <f>$V$30</f>
        <v>353.96</v>
      </c>
      <c r="QN275" s="16">
        <f>$AF$30</f>
        <v>-391.42</v>
      </c>
      <c r="QO275" s="167">
        <f t="shared" si="568"/>
        <v>0</v>
      </c>
      <c r="QP275" s="34"/>
      <c r="QQ275" s="159">
        <v>11</v>
      </c>
      <c r="QR275" s="162">
        <v>4</v>
      </c>
      <c r="QS275" s="305"/>
      <c r="QT275" s="12">
        <v>-120</v>
      </c>
      <c r="QU275" s="161">
        <f>(($F$40-$AT$30)*($F$40-$AX$30))/(($AP$30-$AT$30)*($AP$30-$AX$30))</f>
        <v>0</v>
      </c>
      <c r="QV275" s="161">
        <f>(($F$40-$AP$30)*($F$40-$AX$30))/(($AT$30-$AP$30)*($AT$30-$AX$30))</f>
        <v>0</v>
      </c>
      <c r="QW275" s="161">
        <f>(($F$40-$AP$30)*($F$40-$AT$30))/(($AX$30-$AP$30)*($AX$30-$AT$30))</f>
        <v>1</v>
      </c>
      <c r="QX275" s="92">
        <f>QU275*$AR$30+QV275*$AV$30+QW275*$AZ$30</f>
        <v>-297.12</v>
      </c>
      <c r="QY275" s="16">
        <f>$AP$30</f>
        <v>91.09</v>
      </c>
      <c r="QZ275" s="16">
        <f>$AZ$30</f>
        <v>-297.12</v>
      </c>
      <c r="RA275" s="167">
        <f t="shared" si="569"/>
        <v>0</v>
      </c>
    </row>
    <row r="276" spans="447:469" ht="15" customHeight="1">
      <c r="QE276" s="159">
        <v>11</v>
      </c>
      <c r="QF276" s="162">
        <v>1</v>
      </c>
      <c r="QG276" s="306" t="s">
        <v>20</v>
      </c>
      <c r="QH276" s="12">
        <v>-180</v>
      </c>
      <c r="QI276" s="161">
        <f>(($F$40-$Z$10)*($F$40-$AD$10))/(($V$10-$Z$10)*($V$10-$AD$10))</f>
        <v>0</v>
      </c>
      <c r="QJ276" s="161">
        <f>(($F$40-$V$10)*($F$40-$AD$10))/(($Z$10-$V$10)*($Z$10-$AD$10))</f>
        <v>0</v>
      </c>
      <c r="QK276" s="161">
        <f>(($F$40-$V$10)*($F$40-$Z$10))/(($AD$10-$V$10)*($AD$10-$Z$10))</f>
        <v>1</v>
      </c>
      <c r="QL276" s="92">
        <f>QI276*$X$10+QJ276*$AB$10+QK276*$AF$10</f>
        <v>556.07000000000005</v>
      </c>
      <c r="QM276" s="16">
        <f>$V$10</f>
        <v>301.67</v>
      </c>
      <c r="QN276" s="16">
        <f>$AF$10</f>
        <v>556.07000000000005</v>
      </c>
      <c r="QO276" s="167">
        <f t="shared" si="568"/>
        <v>0</v>
      </c>
      <c r="QP276" s="34"/>
      <c r="QQ276" s="159">
        <v>11</v>
      </c>
      <c r="QR276" s="162">
        <v>1</v>
      </c>
      <c r="QS276" s="306" t="s">
        <v>20</v>
      </c>
      <c r="QT276" s="12">
        <v>-180</v>
      </c>
      <c r="QU276" s="161">
        <f>(($F$40-$AT$10)*($F$40-$AX$10))/(($AP$10-$AT$10)*($AP$10-$AX$10))</f>
        <v>0</v>
      </c>
      <c r="QV276" s="161">
        <f>(($F$40-$AP$10)*($F$40-$AX$10))/(($AT$10-$AP$10)*($AT$10-$AX$10))</f>
        <v>0</v>
      </c>
      <c r="QW276" s="161">
        <f>(($F$40-$AP$10)*($F$40-$AT$10))/(($AX$10-$AP$10)*($AX$10-$AT$10))</f>
        <v>1</v>
      </c>
      <c r="QX276" s="92">
        <f>QU276*$AR$10+QV276*$AV$10+QW276*$AZ$10</f>
        <v>653.67999999999995</v>
      </c>
      <c r="QY276" s="16">
        <f>$AP$10</f>
        <v>54.65</v>
      </c>
      <c r="QZ276" s="16">
        <f>$AZ$10</f>
        <v>653.67999999999995</v>
      </c>
      <c r="RA276" s="167">
        <f t="shared" si="569"/>
        <v>0</v>
      </c>
    </row>
    <row r="277" spans="447:469">
      <c r="QE277" s="159">
        <v>11</v>
      </c>
      <c r="QF277" s="162">
        <v>2</v>
      </c>
      <c r="QG277" s="306"/>
      <c r="QH277" s="12">
        <v>-180</v>
      </c>
      <c r="QI277" s="161">
        <f>(($F$40-$Z$17)*($F$40-$AD$17))/(($V$17-$Z$17)*($V$17-$AD$17))</f>
        <v>0</v>
      </c>
      <c r="QJ277" s="161">
        <f>(($F$40-$V$17)*($F$40-$AD$17))/(($Z$17-$V$17)*($Z$17-$AD$17))</f>
        <v>0</v>
      </c>
      <c r="QK277" s="161">
        <f>(($F$40-$V$17)*($F$40-$Z$17))/(($AD$17-$V$17)*($AD$17-$Z$17))</f>
        <v>1</v>
      </c>
      <c r="QL277" s="92">
        <f>QI277*$X$17+QJ277*$AB$17+QK277*$AF$17</f>
        <v>556.07000000000005</v>
      </c>
      <c r="QM277" s="16">
        <f>$V$17</f>
        <v>-495.6</v>
      </c>
      <c r="QN277" s="16">
        <f>$AF$17</f>
        <v>556.07000000000005</v>
      </c>
      <c r="QO277" s="167">
        <f t="shared" si="568"/>
        <v>0</v>
      </c>
      <c r="QP277" s="34"/>
      <c r="QQ277" s="159">
        <v>11</v>
      </c>
      <c r="QR277" s="162">
        <v>2</v>
      </c>
      <c r="QS277" s="306"/>
      <c r="QT277" s="12">
        <v>-180</v>
      </c>
      <c r="QU277" s="161">
        <f>(($F$40-$AT$17)*($F$40-$AX$17))/(($AP$17-$AT$17)*($AP$17-$AX$17))</f>
        <v>0</v>
      </c>
      <c r="QV277" s="161">
        <f>(($F$40-$AP$17)*($F$40-$AX$17))/(($AT$17-$AP$17)*($AT$17-$AX$17))</f>
        <v>0</v>
      </c>
      <c r="QW277" s="161">
        <f>(($F$40-$AP$17)*($F$40-$AT$17))/(($AX$17-$AP$17)*($AX$17-$AT$17))</f>
        <v>1</v>
      </c>
      <c r="QX277" s="92">
        <f>QU277*$AR$17+QV277*$AV$17+QW277*$AZ$17</f>
        <v>653.67999999999995</v>
      </c>
      <c r="QY277" s="16">
        <f>$AP$17</f>
        <v>-200.39</v>
      </c>
      <c r="QZ277" s="16">
        <f>$AZ$17</f>
        <v>653.67999999999995</v>
      </c>
      <c r="RA277" s="167">
        <f t="shared" si="569"/>
        <v>0</v>
      </c>
    </row>
    <row r="278" spans="447:469">
      <c r="QE278" s="159">
        <v>11</v>
      </c>
      <c r="QF278" s="162">
        <v>3</v>
      </c>
      <c r="QG278" s="306"/>
      <c r="QH278" s="12">
        <v>-180</v>
      </c>
      <c r="QI278" s="161">
        <f>(($F$40-$Z$24)*($F$40-$AD$24))/(($V$24-$Z$24)*($V$24-$AD$24))</f>
        <v>0</v>
      </c>
      <c r="QJ278" s="161">
        <f>(($F$40-$V$24)*($F$40-$AD$24))/(($Z$24-$V$24)*($Z$24-$AD$24))</f>
        <v>0</v>
      </c>
      <c r="QK278" s="161">
        <f>(($F$40-$V$24)*($F$40-$Z$24))/(($AD$24-$V$24)*($AD$24-$Z$24))</f>
        <v>1</v>
      </c>
      <c r="QL278" s="92">
        <f>QI278*$X$24+QJ278*$AB$24+QK278*$AF$24</f>
        <v>-289.33</v>
      </c>
      <c r="QM278" s="16">
        <f>$V$24</f>
        <v>-495.6</v>
      </c>
      <c r="QN278" s="16">
        <f>$AF$24</f>
        <v>-289.33</v>
      </c>
      <c r="QO278" s="167">
        <f t="shared" si="568"/>
        <v>0</v>
      </c>
      <c r="QP278" s="34"/>
      <c r="QQ278" s="159">
        <v>11</v>
      </c>
      <c r="QR278" s="162">
        <v>3</v>
      </c>
      <c r="QS278" s="306"/>
      <c r="QT278" s="12">
        <v>-180</v>
      </c>
      <c r="QU278" s="161">
        <f>(($F$40-$AT$24)*($F$40-$AX$24))/(($AP$24-$AT$24)*($AP$24-$AX$24))</f>
        <v>0</v>
      </c>
      <c r="QV278" s="161">
        <f>(($F$40-$AP$24)*($F$40-$AX$24))/(($AT$24-$AP$24)*($AT$24-$AX$24))</f>
        <v>0</v>
      </c>
      <c r="QW278" s="161">
        <f>(($F$40-$AP$24)*($F$40-$AT$24))/(($AX$24-$AP$24)*($AX$24-$AT$24))</f>
        <v>1</v>
      </c>
      <c r="QX278" s="92">
        <f>QU278*$AR$24+QV278*$AV$24+QW278*$AZ$24</f>
        <v>-178.26</v>
      </c>
      <c r="QY278" s="16">
        <f>$AP$24</f>
        <v>-200.39</v>
      </c>
      <c r="QZ278" s="16">
        <f>$AZ$24</f>
        <v>-178.26</v>
      </c>
      <c r="RA278" s="167">
        <f t="shared" si="569"/>
        <v>0</v>
      </c>
    </row>
    <row r="279" spans="447:469">
      <c r="QE279" s="159">
        <v>11</v>
      </c>
      <c r="QF279" s="162">
        <v>4</v>
      </c>
      <c r="QG279" s="306"/>
      <c r="QH279" s="12">
        <v>-180</v>
      </c>
      <c r="QI279" s="161">
        <f>(($F$40-$Z$31)*($F$40-$AD$31))/(($V$31-$Z$31)*($V$31-$AD$31))</f>
        <v>0</v>
      </c>
      <c r="QJ279" s="161">
        <f>(($F$40-$V$31)*($F$40-$AD$31))/(($Z$31-$V$31)*($Z$31-$AD$31))</f>
        <v>0</v>
      </c>
      <c r="QK279" s="161">
        <f>(($F$40-$V$31)*($F$40-$Z$31))/(($AD$31-$V$31)*($AD$31-$Z$31))</f>
        <v>1</v>
      </c>
      <c r="QL279" s="92">
        <f>QI279*$X$31+QJ279*$AB$31+QK279*$AF$31</f>
        <v>-289.33</v>
      </c>
      <c r="QM279" s="16">
        <f>$V$31</f>
        <v>301.67</v>
      </c>
      <c r="QN279" s="16">
        <f>$AF$31</f>
        <v>-289.33</v>
      </c>
      <c r="QO279" s="167">
        <f t="shared" si="568"/>
        <v>0</v>
      </c>
      <c r="QP279" s="34"/>
      <c r="QQ279" s="159">
        <v>11</v>
      </c>
      <c r="QR279" s="162">
        <v>4</v>
      </c>
      <c r="QS279" s="306"/>
      <c r="QT279" s="12">
        <v>-180</v>
      </c>
      <c r="QU279" s="161">
        <f>(($F$40-$AT$31)*($F$40-$AX$31))/(($AP$31-$AT$31)*($AP$31-$AX$31))</f>
        <v>0</v>
      </c>
      <c r="QV279" s="161">
        <f>(($F$40-$AP$31)*($F$40-$AX$31))/(($AT$31-$AP$31)*($AT$31-$AX$31))</f>
        <v>0</v>
      </c>
      <c r="QW279" s="161">
        <f>(($F$40-$AP$31)*($F$40-$AT$31))/(($AX$31-$AP$31)*($AX$31-$AT$31))</f>
        <v>1</v>
      </c>
      <c r="QX279" s="92">
        <f>QU279*$AR$31+QV279*$AV$31+QW279*$AZ$31</f>
        <v>-178.26</v>
      </c>
      <c r="QY279" s="16">
        <f>$AP$31</f>
        <v>54.65</v>
      </c>
      <c r="QZ279" s="16">
        <f>$AZ$31</f>
        <v>-178.26</v>
      </c>
      <c r="RA279" s="167">
        <f t="shared" si="569"/>
        <v>0</v>
      </c>
    </row>
    <row r="280" spans="447:469" ht="15" customHeight="1">
      <c r="QE280" s="159">
        <v>11</v>
      </c>
      <c r="QF280" s="162">
        <v>1</v>
      </c>
      <c r="QG280" s="307" t="s">
        <v>21</v>
      </c>
      <c r="QH280" s="12">
        <v>0</v>
      </c>
      <c r="QI280" s="161">
        <f>(($F$40-$Z$11)*($F$40-$AD$11))/(($V$11-$Z$11)*($V$11-$AD$11))</f>
        <v>0</v>
      </c>
      <c r="QJ280" s="161">
        <f>(($F$40-$V$11)*($F$40-$AD$11))/(($Z$11-$V$11)*($Z$11-$AD$11))</f>
        <v>0</v>
      </c>
      <c r="QK280" s="161">
        <f>(($F$40-$V$11)*($F$40-$Z$11))/(($AD$11-$V$11)*($AD$11-$Z$11))</f>
        <v>1</v>
      </c>
      <c r="QL280" s="92">
        <f>QI280*$X$11+QJ280*$AB$11+QK280*$AF$11</f>
        <v>631.37</v>
      </c>
      <c r="QM280" s="16">
        <f>$V$11</f>
        <v>249</v>
      </c>
      <c r="QN280" s="16">
        <f>$AF$11</f>
        <v>631.37</v>
      </c>
      <c r="QO280" s="167">
        <f t="shared" si="568"/>
        <v>0</v>
      </c>
      <c r="QP280" s="34"/>
      <c r="QQ280" s="159">
        <v>11</v>
      </c>
      <c r="QR280" s="162">
        <v>1</v>
      </c>
      <c r="QS280" s="307" t="s">
        <v>21</v>
      </c>
      <c r="QT280" s="12">
        <v>0</v>
      </c>
      <c r="QU280" s="161">
        <f>(($F$40-$AT$11)*($F$40-$AX$11))/(($AP$11-$AT$11)*($AP$11-$AX$11))</f>
        <v>0</v>
      </c>
      <c r="QV280" s="161">
        <f>(($F$40-$AP$11)*($F$40-$AX$11))/(($AT$11-$AP$11)*($AT$11-$AX$11))</f>
        <v>0</v>
      </c>
      <c r="QW280" s="161">
        <f>(($F$40-$AP$11)*($F$40-$AT$11))/(($AX$11-$AP$11)*($AX$11-$AT$11))</f>
        <v>1</v>
      </c>
      <c r="QX280" s="92">
        <f>QU280*$AR$11+QV280*$AV$11+QW280*$AZ$11</f>
        <v>772.52</v>
      </c>
      <c r="QY280" s="16">
        <f>$AP$11</f>
        <v>18.22</v>
      </c>
      <c r="QZ280" s="16">
        <f>$AZ$11</f>
        <v>772.52</v>
      </c>
      <c r="RA280" s="167">
        <f t="shared" si="569"/>
        <v>0</v>
      </c>
    </row>
    <row r="281" spans="447:469">
      <c r="QE281" s="159">
        <v>11</v>
      </c>
      <c r="QF281" s="162">
        <v>2</v>
      </c>
      <c r="QG281" s="307"/>
      <c r="QH281" s="12">
        <v>0</v>
      </c>
      <c r="QI281" s="161">
        <f>(($F$40-$Z$18)*($F$40-$AD$18))/(($V$18-$Z$18)*($V$18-$AD$18))</f>
        <v>0</v>
      </c>
      <c r="QJ281" s="161">
        <f>(($F$40-$V$18)*($F$40-$AD$18))/(($Z$18-$V$18)*($Z$18-$AD$18))</f>
        <v>0</v>
      </c>
      <c r="QK281" s="161">
        <f>(($F$40-$V$18)*($F$40-$Z$18))/(($AD$18-$V$18)*($AD$18-$Z$18))</f>
        <v>1</v>
      </c>
      <c r="QL281" s="92">
        <f>QI281*$X$18+QJ281*$AB$18+QK281*$AF$18</f>
        <v>631.37</v>
      </c>
      <c r="QM281" s="16">
        <f>$V$18</f>
        <v>-548.08000000000004</v>
      </c>
      <c r="QN281" s="16">
        <f>$AF$18</f>
        <v>631.37</v>
      </c>
      <c r="QO281" s="167">
        <f t="shared" si="568"/>
        <v>0</v>
      </c>
      <c r="QP281" s="34"/>
      <c r="QQ281" s="159">
        <v>11</v>
      </c>
      <c r="QR281" s="162">
        <v>2</v>
      </c>
      <c r="QS281" s="307"/>
      <c r="QT281" s="12">
        <v>0</v>
      </c>
      <c r="QU281" s="161">
        <f>(($F$40-$AT$18)*($F$40-$AX$18))/(($AP$18-$AT$18)*($AP$18-$AX$18))</f>
        <v>0</v>
      </c>
      <c r="QV281" s="161">
        <f>(($F$40-$AP$18)*($F$40-$AX$18))/(($AT$18-$AP$18)*($AT$18-$AX$18))</f>
        <v>0</v>
      </c>
      <c r="QW281" s="161">
        <f>(($F$40-$AP$18)*($F$40-$AT$18))/(($AX$18-$AP$18)*($AX$18-$AT$18))</f>
        <v>1</v>
      </c>
      <c r="QX281" s="92">
        <f>QU281*$AR$18+QV281*$AV$18+QW281*$AZ$18</f>
        <v>772.52</v>
      </c>
      <c r="QY281" s="16">
        <f>$AP$18</f>
        <v>-236.82</v>
      </c>
      <c r="QZ281" s="16">
        <f>$AZ$18</f>
        <v>772.52</v>
      </c>
      <c r="RA281" s="167">
        <f t="shared" si="569"/>
        <v>0</v>
      </c>
    </row>
    <row r="282" spans="447:469">
      <c r="QE282" s="159">
        <v>11</v>
      </c>
      <c r="QF282" s="162">
        <v>3</v>
      </c>
      <c r="QG282" s="307"/>
      <c r="QH282" s="16">
        <v>0</v>
      </c>
      <c r="QI282" s="161">
        <f>(($F$40-$Z$25)*($F$40-$AD$25))/(($V$25-$Z$25)*($V$25-$AD$25))</f>
        <v>0</v>
      </c>
      <c r="QJ282" s="161">
        <f>(($F$40-$V$25)*($F$40-$AD$25))/(($Z$25-$V$25)*($Z$25-$AD$25))</f>
        <v>0</v>
      </c>
      <c r="QK282" s="161">
        <f>(($F$40-$V$25)*($F$40-$Z$25))/(($AD$25-$V$25)*($AD$25-$Z$25))</f>
        <v>1</v>
      </c>
      <c r="QL282" s="92">
        <f>QI282*$X$25+QJ282*$AB$25+QK282*$AF$25</f>
        <v>-186.91</v>
      </c>
      <c r="QM282" s="16">
        <f>$V$25</f>
        <v>-548.08000000000004</v>
      </c>
      <c r="QN282" s="16">
        <f>$AF$25</f>
        <v>-186.91</v>
      </c>
      <c r="QO282" s="167">
        <f t="shared" si="568"/>
        <v>0</v>
      </c>
      <c r="QP282" s="34"/>
      <c r="QQ282" s="159">
        <v>11</v>
      </c>
      <c r="QR282" s="162">
        <v>3</v>
      </c>
      <c r="QS282" s="307"/>
      <c r="QT282" s="16">
        <v>0</v>
      </c>
      <c r="QU282" s="161">
        <f>(($F$40-$AT$25)*($F$40-$AX$25))/(($AP$25-$AT$25)*($AP$25-$AX$25))</f>
        <v>0</v>
      </c>
      <c r="QV282" s="161">
        <f>(($F$40-$AP$25)*($F$40-$AX$25))/(($AT$25-$AP$25)*($AT$25-$AX$25))</f>
        <v>0</v>
      </c>
      <c r="QW282" s="161">
        <f>(($F$40-$AP$25)*($F$40-$AT$25))/(($AX$25-$AP$25)*($AX$25-$AT$25))</f>
        <v>1</v>
      </c>
      <c r="QX282" s="92">
        <f>QU282*$AR$25+QV282*$AV$25+QW282*$AZ$25</f>
        <v>-59.44</v>
      </c>
      <c r="QY282" s="16">
        <f>$AP$25</f>
        <v>-236.82</v>
      </c>
      <c r="QZ282" s="16">
        <f>$AZ$25</f>
        <v>-59.44</v>
      </c>
      <c r="RA282" s="167">
        <f t="shared" si="569"/>
        <v>0</v>
      </c>
    </row>
    <row r="283" spans="447:469">
      <c r="QE283" s="184">
        <v>11</v>
      </c>
      <c r="QF283" s="185">
        <v>4</v>
      </c>
      <c r="QG283" s="308"/>
      <c r="QH283" s="186">
        <v>0</v>
      </c>
      <c r="QI283" s="187">
        <f>(($F$40-$Z$32)*($F$40-$AD$32))/(($V$32-$Z$32)*($V$32-$AD$32))</f>
        <v>0</v>
      </c>
      <c r="QJ283" s="187">
        <f>(($F$40-$V$32)*($F$40-$AD$32))/(($Z$32-$V$32)*($Z$32-$AD$32))</f>
        <v>0</v>
      </c>
      <c r="QK283" s="187">
        <f>(($F$40-$V$32)*($F$40-$Z$32))/(($AD$32-$V$32)*($AD$32-$Z$32))</f>
        <v>1</v>
      </c>
      <c r="QL283" s="97">
        <f>QI283*$X$31+QJ283*$AB$31+QK283*$AF$32</f>
        <v>-186.91</v>
      </c>
      <c r="QM283" s="186">
        <f>$V$32</f>
        <v>249</v>
      </c>
      <c r="QN283" s="186">
        <f>$AF$32</f>
        <v>-186.91</v>
      </c>
      <c r="QO283" s="188">
        <f t="shared" si="568"/>
        <v>0</v>
      </c>
      <c r="QP283" s="34"/>
      <c r="QQ283" s="184">
        <v>11</v>
      </c>
      <c r="QR283" s="185">
        <v>4</v>
      </c>
      <c r="QS283" s="308"/>
      <c r="QT283" s="186">
        <v>0</v>
      </c>
      <c r="QU283" s="187">
        <f>(($F$40-$AT$32)*($F$40-$AX$32))/(($AP$32-$AT$32)*($AP$32-$AX$32))</f>
        <v>0</v>
      </c>
      <c r="QV283" s="187">
        <f>(($F$40-$AP$32)*($F$40-$AX$32))/(($AT$32-$AP$32)*($AT$32-$AX$32))</f>
        <v>0</v>
      </c>
      <c r="QW283" s="187">
        <f>(($F$40-$AP$32)*($F$40-$AT$32))/(($AX$32-$AP$32)*($AX$32-$AT$32))</f>
        <v>1</v>
      </c>
      <c r="QX283" s="97">
        <f>QU283*$AR$31+QV283*$AV$31+QW283*$AZ$32</f>
        <v>-59.44</v>
      </c>
      <c r="QY283" s="186">
        <f>$AP$32</f>
        <v>18.22</v>
      </c>
      <c r="QZ283" s="186">
        <f>$AZ$32</f>
        <v>-59.44</v>
      </c>
      <c r="RA283" s="188">
        <f t="shared" si="569"/>
        <v>0</v>
      </c>
    </row>
    <row r="284" spans="447:469" ht="15" customHeight="1">
      <c r="QE284" s="191">
        <v>12</v>
      </c>
      <c r="QF284" s="192">
        <v>1</v>
      </c>
      <c r="QG284" s="295" t="s">
        <v>13</v>
      </c>
      <c r="QH284" s="15">
        <v>60</v>
      </c>
      <c r="QI284" s="193">
        <f>(($F$43-$Z$5)*($F$43-$AD$5))/(($V$5-$Z$5)*($V$5-$AD$5))</f>
        <v>0</v>
      </c>
      <c r="QJ284" s="193">
        <f>(($F$43-$V$5)*($F$43-$AD$5))/(($Z$5-$V$5)*($Z$5-$AD$5))</f>
        <v>0</v>
      </c>
      <c r="QK284" s="193">
        <f>(($F$43-$V$5)*($F$43-$Z$5))/(($AD$5-$V$5)*($AD$5-$Z$5))</f>
        <v>1</v>
      </c>
      <c r="QL284" s="98">
        <f>QI284*$X$5+QJ284*$AB$5+QK284*$AF$5</f>
        <v>326</v>
      </c>
      <c r="QM284" s="194">
        <f>$V$5</f>
        <v>458.5</v>
      </c>
      <c r="QN284" s="194">
        <f>$AF$5</f>
        <v>326</v>
      </c>
      <c r="QO284" s="195">
        <f t="shared" ref="QO284:QO311" si="570">ABS($F$44/QL284)</f>
        <v>0</v>
      </c>
      <c r="QP284" s="34"/>
      <c r="QQ284" s="191">
        <v>12</v>
      </c>
      <c r="QR284" s="192">
        <v>1</v>
      </c>
      <c r="QS284" s="295" t="s">
        <v>13</v>
      </c>
      <c r="QT284" s="15">
        <v>60</v>
      </c>
      <c r="QU284" s="193">
        <f>(($F$43-$AT$5)*($F$43-$AX$5))/(($AP$5-$AT$5)*($AP$5-$AX$5))</f>
        <v>0</v>
      </c>
      <c r="QV284" s="193">
        <f>(($F$43-$AP$5)*($F$43-$AX$5))/(($AT$5-$AP$5)*($AT$5-$AX$5))</f>
        <v>0</v>
      </c>
      <c r="QW284" s="193">
        <f>(($F$43-$AP$5)*($F$43-$AT$5))/(($AX$5-$AP$5)*($AX$5-$AT$5))</f>
        <v>1</v>
      </c>
      <c r="QX284" s="98">
        <f>QU284*$AR$5+QV284*$AV$5+QW284*$AZ$5</f>
        <v>297.12</v>
      </c>
      <c r="QY284" s="194">
        <f>$AP$5</f>
        <v>163.95</v>
      </c>
      <c r="QZ284" s="194">
        <f>$AZ$5</f>
        <v>297.12</v>
      </c>
      <c r="RA284" s="195">
        <f t="shared" ref="RA284:RA311" si="571">ABS($F$44/QX284)</f>
        <v>0</v>
      </c>
    </row>
    <row r="285" spans="447:469">
      <c r="QE285" s="159">
        <v>12</v>
      </c>
      <c r="QF285" s="162">
        <v>2</v>
      </c>
      <c r="QG285" s="296"/>
      <c r="QH285" s="12">
        <v>60</v>
      </c>
      <c r="QI285" s="161">
        <f>(($F$43-$Z$12)*($F$43-$AD$12))/(($V$12-$Z$12)*($V$12-$AD$12))</f>
        <v>0</v>
      </c>
      <c r="QJ285" s="161">
        <f>(($F$43-$V$12)*($F$43-$AD$12))/(($Z$12-$V$12)*($Z$12-$AD$12))</f>
        <v>0</v>
      </c>
      <c r="QK285" s="161">
        <f>(($F$43-$V$12)*($F$43-$Z$12))/(($AD$12-$V$12)*($AD$12-$Z$12))</f>
        <v>1</v>
      </c>
      <c r="QL285" s="92">
        <f>QI285*$X$12+QJ285*$AB$12+QK285*$AF$12</f>
        <v>326</v>
      </c>
      <c r="QM285" s="16">
        <f>$V$12</f>
        <v>-338.33</v>
      </c>
      <c r="QN285" s="16">
        <f>$AF$12</f>
        <v>326</v>
      </c>
      <c r="QO285" s="167">
        <f t="shared" si="570"/>
        <v>0</v>
      </c>
      <c r="QP285" s="34"/>
      <c r="QQ285" s="159">
        <v>12</v>
      </c>
      <c r="QR285" s="162">
        <v>2</v>
      </c>
      <c r="QS285" s="296"/>
      <c r="QT285" s="12">
        <v>60</v>
      </c>
      <c r="QU285" s="161">
        <f>(($F$43-$AT$12)*($F$43-$AX$12))/(($AP$12-$AT$12)*($AP$12-$AX$12))</f>
        <v>0</v>
      </c>
      <c r="QV285" s="161">
        <f>(($F$43-$AP$12)*($F$43-$AX$12))/(($AT$12-$AP$12)*($AT$12-$AX$12))</f>
        <v>0</v>
      </c>
      <c r="QW285" s="161">
        <f>(($F$43-$AP$12)*($F$43-$AT$12))/(($AX$12-$AP$12)*($AX$12-$AT$12))</f>
        <v>1</v>
      </c>
      <c r="QX285" s="92">
        <f>QU285*$AR$12+QV285*$AV$12+QW285*$AZ$12</f>
        <v>297.12</v>
      </c>
      <c r="QY285" s="16">
        <f>$AP$12</f>
        <v>-91.09</v>
      </c>
      <c r="QZ285" s="16">
        <f>$AZ$12</f>
        <v>297.12</v>
      </c>
      <c r="RA285" s="167">
        <f t="shared" si="571"/>
        <v>0</v>
      </c>
    </row>
    <row r="286" spans="447:469">
      <c r="QE286" s="159">
        <v>12</v>
      </c>
      <c r="QF286" s="162">
        <v>3</v>
      </c>
      <c r="QG286" s="296"/>
      <c r="QH286" s="12">
        <v>60</v>
      </c>
      <c r="QI286" s="161">
        <f>(($F$43-$Z$19)*($F$43-$AD$19))/(($V$19-$Z$19)*($V$19-$AD$19))</f>
        <v>0</v>
      </c>
      <c r="QJ286" s="161">
        <f>(($F$43-$V$19)*($F$43-$AD$19))/(($Z$19-$V$19)*($Z$19-$AD$19))</f>
        <v>0</v>
      </c>
      <c r="QK286" s="161">
        <f>(($F$43-$V$19)*($F$43-$Z$19))/(($AD$19-$V$19)*($AD$19-$Z$19))</f>
        <v>1</v>
      </c>
      <c r="QL286" s="92">
        <f>QI286*$X$19+QJ286*$AB$19+QK286*$AF$19</f>
        <v>-597.79999999999995</v>
      </c>
      <c r="QM286" s="16">
        <f>$V$19</f>
        <v>-338.33</v>
      </c>
      <c r="QN286" s="16">
        <f>$AF$19</f>
        <v>-597.79999999999995</v>
      </c>
      <c r="QO286" s="167">
        <f t="shared" si="570"/>
        <v>0</v>
      </c>
      <c r="QP286" s="34"/>
      <c r="QQ286" s="159">
        <v>12</v>
      </c>
      <c r="QR286" s="162">
        <v>3</v>
      </c>
      <c r="QS286" s="296"/>
      <c r="QT286" s="12">
        <v>60</v>
      </c>
      <c r="QU286" s="161">
        <f>(($F$43-$AT$19)*($F$43-$AX$19))/(($AP$19-$AT$19)*($AP$19-$AX$19))</f>
        <v>0</v>
      </c>
      <c r="QV286" s="161">
        <f>(($F$43-$AP$19)*($F$43-$AX$19))/(($AT$19-$AP$19)*($AT$19-$AX$19))</f>
        <v>0</v>
      </c>
      <c r="QW286" s="161">
        <f>(($F$43-$AP$19)*($F$43-$AT$19))/(($AX$19-$AP$19)*($AX$19-$AT$19))</f>
        <v>1</v>
      </c>
      <c r="QX286" s="92">
        <f>QU286*$AR$19+QV286*$AV$19+QW286*$AZ$19</f>
        <v>-534.79999999999995</v>
      </c>
      <c r="QY286" s="16">
        <f>$AP$19</f>
        <v>-91.09</v>
      </c>
      <c r="QZ286" s="16">
        <f>$AZ$19</f>
        <v>-534.79999999999995</v>
      </c>
      <c r="RA286" s="167">
        <f t="shared" si="571"/>
        <v>0</v>
      </c>
    </row>
    <row r="287" spans="447:469">
      <c r="QE287" s="159">
        <v>12</v>
      </c>
      <c r="QF287" s="162">
        <v>4</v>
      </c>
      <c r="QG287" s="296"/>
      <c r="QH287" s="12">
        <v>60</v>
      </c>
      <c r="QI287" s="161">
        <f>(($F$43-$Z$26)*($F$43-$AD$26))/(($V$26-$Z$26)*($V$26-$AD$26))</f>
        <v>0</v>
      </c>
      <c r="QJ287" s="161">
        <f>(($F$43-$V$26)*($F$43-$AD$26))/(($Z$26-$V$26)*($Z$26-$AD$26))</f>
        <v>0</v>
      </c>
      <c r="QK287" s="161">
        <f>(($F$43-$V$26)*($F$43-$Z$26))/(($AD$26-$V$26)*($AD$26-$Z$26))</f>
        <v>1</v>
      </c>
      <c r="QL287" s="92">
        <f>QI287*$X$26+QJ287*$AB$26+QK287*$AF$26</f>
        <v>-597.79999999999995</v>
      </c>
      <c r="QM287" s="16">
        <f>$V$26</f>
        <v>458.5</v>
      </c>
      <c r="QN287" s="16">
        <f>$AF$26</f>
        <v>-597.79999999999995</v>
      </c>
      <c r="QO287" s="167">
        <f t="shared" si="570"/>
        <v>0</v>
      </c>
      <c r="QP287" s="34"/>
      <c r="QQ287" s="159">
        <v>12</v>
      </c>
      <c r="QR287" s="162">
        <v>4</v>
      </c>
      <c r="QS287" s="296"/>
      <c r="QT287" s="12">
        <v>60</v>
      </c>
      <c r="QU287" s="161">
        <f>(($F$43-$AT$26)*($F$43-$AX$26))/(($AP$26-$AT$26)*($AP$26-$AX$26))</f>
        <v>0</v>
      </c>
      <c r="QV287" s="161">
        <f>(($F$43-$AP$26)*($F$43-$AX$26))/(($AT$26-$AP$26)*($AT$26-$AX$26))</f>
        <v>0</v>
      </c>
      <c r="QW287" s="161">
        <f>(($F$43-$AP$26)*($F$43-$AT$26))/(($AX$26-$AP$26)*($AX$26-$AT$26))</f>
        <v>1</v>
      </c>
      <c r="QX287" s="92">
        <f>QU287*$AR$26+QV287*$AV$26+QW287*$AZ$26</f>
        <v>-534.79999999999995</v>
      </c>
      <c r="QY287" s="16">
        <f>$AP$26</f>
        <v>163.95</v>
      </c>
      <c r="QZ287" s="16">
        <f>$AZ$26</f>
        <v>-534.79999999999995</v>
      </c>
      <c r="RA287" s="167">
        <f t="shared" si="571"/>
        <v>0</v>
      </c>
    </row>
    <row r="288" spans="447:469" ht="15" customHeight="1">
      <c r="QE288" s="159">
        <v>12</v>
      </c>
      <c r="QF288" s="162">
        <v>1</v>
      </c>
      <c r="QG288" s="297" t="s">
        <v>15</v>
      </c>
      <c r="QH288" s="12">
        <v>120</v>
      </c>
      <c r="QI288" s="161">
        <f>(($F$43-$Z$6)*($F$43-$AD$6))/(($V$6-$Z$6)*($V$6-$AD$6))</f>
        <v>0</v>
      </c>
      <c r="QJ288" s="161">
        <f>(($F$43-$V$6)*($F$43-$AD$6))/(($Z$6-$V$6)*($Z$6-$AD$6))</f>
        <v>0</v>
      </c>
      <c r="QK288" s="161">
        <f>(($F$43-$V$6)*($F$43-$Z$6))/(($AD$6-$V$6)*($AD$6-$Z$6))</f>
        <v>1</v>
      </c>
      <c r="QL288" s="92">
        <f>QI288*$X$6+QJ288*$AB$6+QK288*$AF$6</f>
        <v>247.2</v>
      </c>
      <c r="QM288" s="16">
        <f>$V$6</f>
        <v>510.42</v>
      </c>
      <c r="QN288" s="16">
        <f>$AF$6</f>
        <v>247.2</v>
      </c>
      <c r="QO288" s="167">
        <f t="shared" si="570"/>
        <v>0</v>
      </c>
      <c r="QP288" s="34"/>
      <c r="QQ288" s="159">
        <v>12</v>
      </c>
      <c r="QR288" s="162">
        <v>1</v>
      </c>
      <c r="QS288" s="297" t="s">
        <v>15</v>
      </c>
      <c r="QT288" s="12">
        <v>120</v>
      </c>
      <c r="QU288" s="161">
        <f>(($F$43-$AT$6)*($F$43-$AX$6))/(($AP$6-$AT$6)*($AP$6-$AX$6))</f>
        <v>0</v>
      </c>
      <c r="QV288" s="161">
        <f>(($F$43-$AP$6)*($F$43-$AX$6))/(($AT$6-$AP$6)*($AT$6-$AX$6))</f>
        <v>0</v>
      </c>
      <c r="QW288" s="161">
        <f>(($F$43-$AP$6)*($F$43-$AT$6))/(($AX$6-$AP$6)*($AX$6-$AT$6))</f>
        <v>1</v>
      </c>
      <c r="QX288" s="92">
        <f>QU288*$AR$6+QV288*$AV$6+QW288*$AZ$6</f>
        <v>178.26</v>
      </c>
      <c r="QY288" s="16">
        <f>$AP$6</f>
        <v>200.39</v>
      </c>
      <c r="QZ288" s="16">
        <f>$AZ$6</f>
        <v>178.26</v>
      </c>
      <c r="RA288" s="167">
        <f t="shared" si="571"/>
        <v>0</v>
      </c>
    </row>
    <row r="289" spans="447:469">
      <c r="QE289" s="159">
        <v>12</v>
      </c>
      <c r="QF289" s="162">
        <v>2</v>
      </c>
      <c r="QG289" s="297"/>
      <c r="QH289" s="12">
        <v>120</v>
      </c>
      <c r="QI289" s="161">
        <f>(($F$43-$Z$13)*($F$43-$AD$13))/(($V$13-$Z$13)*($V$13-$AD$13))</f>
        <v>0</v>
      </c>
      <c r="QJ289" s="161">
        <f>(($F$43-$V$13)*($F$43-$AD$13))/(($Z$13-$V$13)*($Z$13-$AD$13))</f>
        <v>0</v>
      </c>
      <c r="QK289" s="161">
        <f>(($F$43-$V$13)*($F$43-$Z$13))/(($AD$13-$V$13)*($AD$13-$Z$13))</f>
        <v>1</v>
      </c>
      <c r="QL289" s="92">
        <f>QI289*$X$13+QJ289*$AB$13+QK289*$AF$13</f>
        <v>247.2</v>
      </c>
      <c r="QM289" s="16">
        <f>$V$13</f>
        <v>-274.87</v>
      </c>
      <c r="QN289" s="16">
        <f>$AF$13</f>
        <v>247.2</v>
      </c>
      <c r="QO289" s="167">
        <f t="shared" si="570"/>
        <v>0</v>
      </c>
      <c r="QP289" s="34"/>
      <c r="QQ289" s="159">
        <v>12</v>
      </c>
      <c r="QR289" s="162">
        <v>2</v>
      </c>
      <c r="QS289" s="297"/>
      <c r="QT289" s="12">
        <v>120</v>
      </c>
      <c r="QU289" s="161">
        <f>(($F$43-$AT$13)*($F$43-$AX$13))/(($AP$13-$AT$13)*($AP$13-$AX$13))</f>
        <v>0</v>
      </c>
      <c r="QV289" s="161">
        <f>(($F$43-$AP$13)*($F$43-$AX$13))/(($AT$13-$AP$13)*($AT$13-$AX$13))</f>
        <v>0</v>
      </c>
      <c r="QW289" s="161">
        <f>(($F$43-$AP$13)*($F$43-$AT$13))/(($AX$13-$AP$13)*($AX$13-$AT$13))</f>
        <v>1</v>
      </c>
      <c r="QX289" s="92">
        <f>QU289*$AR$13+QV289*$AV$13+QW289*$AZ$13</f>
        <v>178.26</v>
      </c>
      <c r="QY289" s="16">
        <f>$AP$13</f>
        <v>-54.65</v>
      </c>
      <c r="QZ289" s="16">
        <f>$AZ$13</f>
        <v>178.26</v>
      </c>
      <c r="RA289" s="167">
        <f t="shared" si="571"/>
        <v>0</v>
      </c>
    </row>
    <row r="290" spans="447:469">
      <c r="QE290" s="159">
        <v>12</v>
      </c>
      <c r="QF290" s="162">
        <v>3</v>
      </c>
      <c r="QG290" s="297"/>
      <c r="QH290" s="12">
        <v>120</v>
      </c>
      <c r="QI290" s="161">
        <f>(($F$43-$Z$20)*($F$43-$AD$20))/(($V$20-$Z$20)*($V$20-$AD$20))</f>
        <v>0</v>
      </c>
      <c r="QJ290" s="161">
        <f>(($F$43-$V$20)*($F$43-$AD$20))/(($Z$20-$V$20)*($Z$20-$AD$20))</f>
        <v>0</v>
      </c>
      <c r="QK290" s="161">
        <f>(($F$43-$V$20)*($F$43-$Z$20))/(($AD$20-$V$20)*($AD$20-$Z$20))</f>
        <v>1</v>
      </c>
      <c r="QL290" s="92">
        <f>QI290*$X$20+QJ290*$AB$20+QK290*$AF$20</f>
        <v>-651.20000000000005</v>
      </c>
      <c r="QM290" s="16">
        <f>$V$20</f>
        <v>-274.87</v>
      </c>
      <c r="QN290" s="16">
        <f>$AF$20</f>
        <v>-651.20000000000005</v>
      </c>
      <c r="QO290" s="167">
        <f t="shared" si="570"/>
        <v>0</v>
      </c>
      <c r="QP290" s="34"/>
      <c r="QQ290" s="159">
        <v>12</v>
      </c>
      <c r="QR290" s="162">
        <v>3</v>
      </c>
      <c r="QS290" s="297"/>
      <c r="QT290" s="12">
        <v>120</v>
      </c>
      <c r="QU290" s="161">
        <f>(($F$43-$AT$20)*($F$43-$AX$20))/(($AP$20-$AT$20)*($AP$20-$AX$20))</f>
        <v>0</v>
      </c>
      <c r="QV290" s="161">
        <f>(($F$43-$AP$20)*($F$43-$AX$20))/(($AT$20-$AP$20)*($AT$20-$AX$20))</f>
        <v>0</v>
      </c>
      <c r="QW290" s="161">
        <f>(($F$43-$AP$20)*($F$43-$AT$20))/(($AX$20-$AP$20)*($AX$20-$AT$20))</f>
        <v>1</v>
      </c>
      <c r="QX290" s="92">
        <f>QU290*$AR$20+QV290*$AV$20+QW290*$AZ$20</f>
        <v>-653.65</v>
      </c>
      <c r="QY290" s="16">
        <f>$AP$20</f>
        <v>-54.65</v>
      </c>
      <c r="QZ290" s="16">
        <f>$AZ$20</f>
        <v>-653.65</v>
      </c>
      <c r="RA290" s="167">
        <f t="shared" si="571"/>
        <v>0</v>
      </c>
    </row>
    <row r="291" spans="447:469">
      <c r="QE291" s="159">
        <v>12</v>
      </c>
      <c r="QF291" s="162">
        <v>4</v>
      </c>
      <c r="QG291" s="297"/>
      <c r="QH291" s="12">
        <v>120</v>
      </c>
      <c r="QI291" s="161">
        <f>(($F$43-$Z$27)*($F$43-$AD$27))/(($V$27-$Z$27)*($V$27-$AD$27))</f>
        <v>0</v>
      </c>
      <c r="QJ291" s="161">
        <f>(($F$43-$V$27)*($F$43-$AD$27))/(($Z$27-$V$27)*($Z$27-$AD$27))</f>
        <v>0</v>
      </c>
      <c r="QK291" s="161">
        <f>(($F$43-$V$27)*($F$43-$Z$27))/(($AD$27-$V$27)*($AD$27-$Z$27))</f>
        <v>1</v>
      </c>
      <c r="QL291" s="92">
        <f>QI291*$X$27+QJ291*$AB$27+QK291*$AF$27</f>
        <v>-651.20000000000005</v>
      </c>
      <c r="QM291" s="16">
        <f>$V$27</f>
        <v>510.42</v>
      </c>
      <c r="QN291" s="16">
        <f>$AF$27</f>
        <v>-651.20000000000005</v>
      </c>
      <c r="QO291" s="167">
        <f t="shared" si="570"/>
        <v>0</v>
      </c>
      <c r="QP291" s="34"/>
      <c r="QQ291" s="159">
        <v>12</v>
      </c>
      <c r="QR291" s="162">
        <v>4</v>
      </c>
      <c r="QS291" s="297"/>
      <c r="QT291" s="12">
        <v>120</v>
      </c>
      <c r="QU291" s="161">
        <f>(($F$43-$AT$27)*($F$43-$AX$27))/(($AP$27-$AT$27)*($AP$27-$AX$27))</f>
        <v>0</v>
      </c>
      <c r="QV291" s="161">
        <f>(($F$43-$AP$27)*($F$43-$AX$27))/(($AT$27-$AP$27)*($AT$27-$AX$27))</f>
        <v>0</v>
      </c>
      <c r="QW291" s="161">
        <f>(($F$43-$AP$27)*($F$43-$AT$27))/(($AX$27-$AP$27)*($AX$27-$AT$27))</f>
        <v>1</v>
      </c>
      <c r="QX291" s="92">
        <f>QU291*$AR$27+QV291*$AV$27+QW291*$AZ$27</f>
        <v>-653.65</v>
      </c>
      <c r="QY291" s="16">
        <f>$AP$27</f>
        <v>200.39</v>
      </c>
      <c r="QZ291" s="16">
        <f>$AZ$27</f>
        <v>-653.65</v>
      </c>
      <c r="RA291" s="167">
        <f t="shared" si="571"/>
        <v>0</v>
      </c>
    </row>
    <row r="292" spans="447:469" ht="15" customHeight="1">
      <c r="QE292" s="159">
        <v>12</v>
      </c>
      <c r="QF292" s="162">
        <v>1</v>
      </c>
      <c r="QG292" s="309" t="s">
        <v>17</v>
      </c>
      <c r="QH292" s="12">
        <v>180</v>
      </c>
      <c r="QI292" s="161">
        <f>(($F$43-$Z$7)*($F$43-$AD$7))/(($V$7-$Z$7)*($V$7-$AD$7))</f>
        <v>0</v>
      </c>
      <c r="QJ292" s="161">
        <f>(($F$43-$V$7)*($F$43-$AD$7))/(($Z$7-$V$7)*($Z$7-$AD$7))</f>
        <v>0</v>
      </c>
      <c r="QK292" s="161">
        <f>(($F$43-$V$7)*($F$43-$Z$7))/(($AD$7-$V$7)*($AD$7-$Z$7))</f>
        <v>1</v>
      </c>
      <c r="QL292" s="92">
        <f>QI292*$X$7+QJ292*$AB$7+QK292*$AF$7</f>
        <v>162.80000000000001</v>
      </c>
      <c r="QM292" s="16">
        <f>$V$7</f>
        <v>562.66999999999996</v>
      </c>
      <c r="QN292" s="16">
        <f>$AF$7</f>
        <v>162.80000000000001</v>
      </c>
      <c r="QO292" s="167">
        <f t="shared" si="570"/>
        <v>0</v>
      </c>
      <c r="QP292" s="34"/>
      <c r="QQ292" s="159">
        <v>12</v>
      </c>
      <c r="QR292" s="162">
        <v>1</v>
      </c>
      <c r="QS292" s="309" t="s">
        <v>17</v>
      </c>
      <c r="QT292" s="12">
        <v>180</v>
      </c>
      <c r="QU292" s="161">
        <f>(($F$43-$AT$7)*($F$43-$AX$7))/(($AP$7-$AT$7)*($AP$7-$AX$7))</f>
        <v>0</v>
      </c>
      <c r="QV292" s="161">
        <f>(($F$43-$AP$7)*($F$43-$AX$7))/(($AT$7-$AP$7)*($AT$7-$AX$7))</f>
        <v>0</v>
      </c>
      <c r="QW292" s="161">
        <f>(($F$43-$AP$7)*($F$43-$AT$7))/(($AX$7-$AP$7)*($AX$7-$AT$7))</f>
        <v>1</v>
      </c>
      <c r="QX292" s="92">
        <f>QU292*$AR$7+QV292*$AV$7+QW292*$AZ$7</f>
        <v>59.41</v>
      </c>
      <c r="QY292" s="16">
        <f>$AP$7</f>
        <v>236.82</v>
      </c>
      <c r="QZ292" s="16">
        <f>$AZ$7</f>
        <v>59.41</v>
      </c>
      <c r="RA292" s="167">
        <f t="shared" si="571"/>
        <v>0</v>
      </c>
    </row>
    <row r="293" spans="447:469">
      <c r="QE293" s="159">
        <v>12</v>
      </c>
      <c r="QF293" s="162">
        <v>2</v>
      </c>
      <c r="QG293" s="309"/>
      <c r="QH293" s="12">
        <v>180</v>
      </c>
      <c r="QI293" s="161">
        <f>(($F$43-$Z$14)*($F$43-$AD$14))/(($V$14-$Z$14)*($V$14-$AD$14))</f>
        <v>0</v>
      </c>
      <c r="QJ293" s="161">
        <f>(($F$43-$V$14)*($F$43-$AD$14))/(($Z$14-$V$14)*($Z$14-$AD$14))</f>
        <v>0</v>
      </c>
      <c r="QK293" s="161">
        <f>(($F$43-$V$14)*($F$43-$Z$14))/(($AD$14-$V$14)*($AD$14-$Z$14))</f>
        <v>1</v>
      </c>
      <c r="QL293" s="92">
        <f>QI293*$X$14+QJ293*$AB$14+QK293*$AF$14</f>
        <v>162.80000000000001</v>
      </c>
      <c r="QM293" s="16">
        <f>$V$14</f>
        <v>-210.54</v>
      </c>
      <c r="QN293" s="16">
        <f>$AF$14</f>
        <v>162.80000000000001</v>
      </c>
      <c r="QO293" s="167">
        <f t="shared" si="570"/>
        <v>0</v>
      </c>
      <c r="QP293" s="34"/>
      <c r="QQ293" s="159">
        <v>12</v>
      </c>
      <c r="QR293" s="162">
        <v>2</v>
      </c>
      <c r="QS293" s="309"/>
      <c r="QT293" s="12">
        <v>180</v>
      </c>
      <c r="QU293" s="161">
        <f>(($F$43-$AT$14)*($F$43-$AX$14))/(($AP$14-$AT$14)*($AP$14-$AX$14))</f>
        <v>0</v>
      </c>
      <c r="QV293" s="161">
        <f>(($F$43-$AP$14)*($F$43-$AX$14))/(($AT$14-$AP$14)*($AT$14-$AX$14))</f>
        <v>0</v>
      </c>
      <c r="QW293" s="161">
        <f>(($F$43-$AP$14)*($F$43-$AT$14))/(($AX$14-$AP$14)*($AX$14-$AT$14))</f>
        <v>1</v>
      </c>
      <c r="QX293" s="92">
        <f>QU293*$AR$14+QV293*$AV$14+QW293*$AZ$14</f>
        <v>59.41</v>
      </c>
      <c r="QY293" s="16">
        <f>$AP$14</f>
        <v>-18.22</v>
      </c>
      <c r="QZ293" s="16">
        <f>$AZ$14</f>
        <v>59.41</v>
      </c>
      <c r="RA293" s="167">
        <f t="shared" si="571"/>
        <v>0</v>
      </c>
    </row>
    <row r="294" spans="447:469">
      <c r="QE294" s="159">
        <v>12</v>
      </c>
      <c r="QF294" s="162">
        <v>3</v>
      </c>
      <c r="QG294" s="309"/>
      <c r="QH294" s="12">
        <v>180</v>
      </c>
      <c r="QI294" s="161">
        <f>(($F$43-$Z$21)*($F$43-$AD$21))/(($V$21-$Z$21)*($V$21-$AD$21))</f>
        <v>0</v>
      </c>
      <c r="QJ294" s="161">
        <f>(($F$43-$V$21)*($F$43-$AD$21))/(($Z$21-$V$21)*($Z$21-$AD$21))</f>
        <v>0</v>
      </c>
      <c r="QK294" s="161">
        <f>(($F$43-$V$21)*($F$43-$Z$21))/(($AD$21-$V$21)*($AD$21-$Z$21))</f>
        <v>1</v>
      </c>
      <c r="QL294" s="92">
        <f>QI294*$X$21+QJ294*$AB$21+QK294*$AF$21</f>
        <v>-704.4</v>
      </c>
      <c r="QM294" s="16">
        <f>$V$21</f>
        <v>-210.54</v>
      </c>
      <c r="QN294" s="16">
        <f>$AF$21</f>
        <v>-704.4</v>
      </c>
      <c r="QO294" s="167">
        <f t="shared" si="570"/>
        <v>0</v>
      </c>
      <c r="QP294" s="34"/>
      <c r="QQ294" s="159">
        <v>12</v>
      </c>
      <c r="QR294" s="162">
        <v>3</v>
      </c>
      <c r="QS294" s="309"/>
      <c r="QT294" s="12">
        <v>180</v>
      </c>
      <c r="QU294" s="161">
        <f>(($F$43-$AT$21)*($F$43-$AX$21))/(($AP$21-$AT$21)*($AP$21-$AX$21))</f>
        <v>0</v>
      </c>
      <c r="QV294" s="161">
        <f>(($F$43-$AP$21)*($F$43-$AX$21))/(($AT$21-$AP$21)*($AT$21-$AX$21))</f>
        <v>0</v>
      </c>
      <c r="QW294" s="161">
        <f>(($F$43-$AP$21)*($F$43-$AT$21))/(($AX$21-$AP$21)*($AX$21-$AT$21))</f>
        <v>1</v>
      </c>
      <c r="QX294" s="92">
        <f>QU294*$AR$21+QV294*$AV$21+QW294*$AZ$21</f>
        <v>-772.52</v>
      </c>
      <c r="QY294" s="16">
        <f>$AP$21</f>
        <v>-18.22</v>
      </c>
      <c r="QZ294" s="16">
        <f>$AZ$21</f>
        <v>-772.52</v>
      </c>
      <c r="RA294" s="167">
        <f t="shared" si="571"/>
        <v>0</v>
      </c>
    </row>
    <row r="295" spans="447:469">
      <c r="QE295" s="159">
        <v>12</v>
      </c>
      <c r="QF295" s="162">
        <v>4</v>
      </c>
      <c r="QG295" s="309"/>
      <c r="QH295" s="12">
        <v>180</v>
      </c>
      <c r="QI295" s="161">
        <f>(($F$43-$Z$28)*($F$43-$AD$28))/(($V$28-$Z$28)*($V$28-$AD$28))</f>
        <v>0</v>
      </c>
      <c r="QJ295" s="161">
        <f>(($F$43-$V$28)*($F$43-$AD$28))/(($Z$28-$V$28)*($Z$28-$AD$28))</f>
        <v>0</v>
      </c>
      <c r="QK295" s="161">
        <f>(($F$43-$V$28)*($F$43-$Z$28))/(($AD$28-$V$28)*($AD$28-$Z$28))</f>
        <v>1</v>
      </c>
      <c r="QL295" s="92">
        <f>QI295*$X$28+QJ295*$AB$28+QK295*$AF$28</f>
        <v>-704.4</v>
      </c>
      <c r="QM295" s="16">
        <f>$V$28</f>
        <v>562.66999999999996</v>
      </c>
      <c r="QN295" s="16">
        <f>$AF$28</f>
        <v>-704.4</v>
      </c>
      <c r="QO295" s="167">
        <f t="shared" si="570"/>
        <v>0</v>
      </c>
      <c r="QP295" s="34"/>
      <c r="QQ295" s="159">
        <v>12</v>
      </c>
      <c r="QR295" s="162">
        <v>4</v>
      </c>
      <c r="QS295" s="309"/>
      <c r="QT295" s="12">
        <v>180</v>
      </c>
      <c r="QU295" s="161">
        <f>(($F$43-$AT$28)*($F$43-$AX$28))/(($AP$28-$AT$28)*($AP$28-$AX$28))</f>
        <v>0</v>
      </c>
      <c r="QV295" s="161">
        <f>(($F$43-$AP$28)*($F$43-$AX$28))/(($AT$28-$AP$28)*($AT$28-$AX$28))</f>
        <v>0</v>
      </c>
      <c r="QW295" s="161">
        <f>(($F$43-$AP$28)*($F$43-$AT$28))/(($AX$28-$AP$28)*($AX$28-$AT$28))</f>
        <v>1</v>
      </c>
      <c r="QX295" s="92">
        <f>QU295*$AR$28+QV295*$AV$28+QW295*$AZ$28</f>
        <v>-772.52</v>
      </c>
      <c r="QY295" s="16">
        <f>$AP$28</f>
        <v>236.82</v>
      </c>
      <c r="QZ295" s="16">
        <f>$AZ$28</f>
        <v>-772.52</v>
      </c>
      <c r="RA295" s="167">
        <f t="shared" si="571"/>
        <v>0</v>
      </c>
    </row>
    <row r="296" spans="447:469" ht="15" customHeight="1">
      <c r="QE296" s="159">
        <v>12</v>
      </c>
      <c r="QF296" s="162">
        <v>1</v>
      </c>
      <c r="QG296" s="304" t="s">
        <v>18</v>
      </c>
      <c r="QH296" s="12">
        <v>-60</v>
      </c>
      <c r="QI296" s="161">
        <f>(($F$43-$Z$8)*($F$43-$AD$8))/(($V$8-$Z$8)*($V$8-$AD$8))</f>
        <v>0</v>
      </c>
      <c r="QJ296" s="161">
        <f>(($F$43-$V$8)*($F$43-$AD$8))/(($Z$8-$V$8)*($Z$8-$AD$8))</f>
        <v>0</v>
      </c>
      <c r="QK296" s="161">
        <f>(($F$43-$V$8)*($F$43-$Z$8))/(($AD$8-$V$8)*($AD$8-$Z$8))</f>
        <v>1</v>
      </c>
      <c r="QL296" s="92">
        <f>QI296*$X$8+QJ296*$AB$8+QK296*$AF$8</f>
        <v>402.13</v>
      </c>
      <c r="QM296" s="16">
        <f>$V$8</f>
        <v>406.67</v>
      </c>
      <c r="QN296" s="16">
        <f>$AF$8</f>
        <v>402.13</v>
      </c>
      <c r="QO296" s="167">
        <f t="shared" si="570"/>
        <v>0</v>
      </c>
      <c r="QP296" s="34"/>
      <c r="QQ296" s="159">
        <v>12</v>
      </c>
      <c r="QR296" s="162">
        <v>1</v>
      </c>
      <c r="QS296" s="304" t="s">
        <v>18</v>
      </c>
      <c r="QT296" s="12">
        <v>-60</v>
      </c>
      <c r="QU296" s="161">
        <f>(($F$43-$AT$8)*($F$43-$AX$8))/(($AP$8-$AT$8)*($AP$8-$AX$8))</f>
        <v>0</v>
      </c>
      <c r="QV296" s="161">
        <f>(($F$43-$AP$8)*($F$43-$AX$8))/(($AT$8-$AP$8)*($AT$8-$AX$8))</f>
        <v>0</v>
      </c>
      <c r="QW296" s="161">
        <f>(($F$43-$AP$8)*($F$43-$AT$8))/(($AX$8-$AP$8)*($AX$8-$AT$8))</f>
        <v>1</v>
      </c>
      <c r="QX296" s="92">
        <f>QU296*$AR$8+QV296*$AV$8+QW296*$AZ$8</f>
        <v>415.98</v>
      </c>
      <c r="QY296" s="16">
        <f>$AP$8</f>
        <v>127.52</v>
      </c>
      <c r="QZ296" s="16">
        <f>$AZ$8</f>
        <v>415.98</v>
      </c>
      <c r="RA296" s="167">
        <f t="shared" si="571"/>
        <v>0</v>
      </c>
    </row>
    <row r="297" spans="447:469">
      <c r="QE297" s="159">
        <v>12</v>
      </c>
      <c r="QF297" s="162">
        <v>2</v>
      </c>
      <c r="QG297" s="304"/>
      <c r="QH297" s="12">
        <v>-60</v>
      </c>
      <c r="QI297" s="161">
        <f>(($F$43-$Z$15)*($F$43-$AD$15))/(($V$15-$Z$15)*($V$15-$AD$15))</f>
        <v>0</v>
      </c>
      <c r="QJ297" s="161">
        <f>(($F$43-$V$15)*($F$43-$AD$15))/(($Z$15-$V$15)*($Z$15-$AD$15))</f>
        <v>0</v>
      </c>
      <c r="QK297" s="161">
        <f>(($F$43-$V$15)*($F$43-$Z$15))/(($AD$15-$V$15)*($AD$15-$Z$15))</f>
        <v>1</v>
      </c>
      <c r="QL297" s="92">
        <f>QI297*$X$15+QJ297*$AB$15+QK297*$AF$15</f>
        <v>402.13</v>
      </c>
      <c r="QM297" s="16">
        <f>$V$15</f>
        <v>-391.07</v>
      </c>
      <c r="QN297" s="16">
        <f>$AF$15</f>
        <v>402.13</v>
      </c>
      <c r="QO297" s="167">
        <f t="shared" si="570"/>
        <v>0</v>
      </c>
      <c r="QP297" s="34"/>
      <c r="QQ297" s="159">
        <v>12</v>
      </c>
      <c r="QR297" s="162">
        <v>2</v>
      </c>
      <c r="QS297" s="304"/>
      <c r="QT297" s="12">
        <v>-60</v>
      </c>
      <c r="QU297" s="161">
        <f>(($F$43-$AT$15)*($F$43-$AX$15))/(($AP$15-$AT$15)*($AP$15-$AX$15))</f>
        <v>0</v>
      </c>
      <c r="QV297" s="161">
        <f>(($F$43-$AP$15)*($F$43-$AX$15))/(($AT$15-$AP$15)*($AT$15-$AX$15))</f>
        <v>0</v>
      </c>
      <c r="QW297" s="161">
        <f>(($F$43-$AP$15)*($F$43-$AT$15))/(($AX$15-$AP$15)*($AX$15-$AT$15))</f>
        <v>1</v>
      </c>
      <c r="QX297" s="92">
        <f>QU297*$AR$15+QV297*$AV$15+QW297*$AZ$15</f>
        <v>415.98</v>
      </c>
      <c r="QY297" s="16">
        <f>$AP$15</f>
        <v>-127.52</v>
      </c>
      <c r="QZ297" s="16">
        <f>$AZ$15</f>
        <v>415.98</v>
      </c>
      <c r="RA297" s="167">
        <f t="shared" si="571"/>
        <v>0</v>
      </c>
    </row>
    <row r="298" spans="447:469">
      <c r="QE298" s="159">
        <v>12</v>
      </c>
      <c r="QF298" s="162">
        <v>3</v>
      </c>
      <c r="QG298" s="304"/>
      <c r="QH298" s="12">
        <v>-60</v>
      </c>
      <c r="QI298" s="161">
        <f>(($F$43-$Z$22)*($F$43-$AD$22))/(($V$22-$Z$22)*($V$22-$AD$22))</f>
        <v>0</v>
      </c>
      <c r="QJ298" s="161">
        <f>(($F$43-$V$22)*($F$43-$AD$22))/(($Z$22-$V$22)*($Z$22-$AD$22))</f>
        <v>0</v>
      </c>
      <c r="QK298" s="161">
        <f>(($F$43-$V$22)*($F$43-$Z$22))/(($AD$22-$V$22)*($AD$22-$Z$22))</f>
        <v>1</v>
      </c>
      <c r="QL298" s="92">
        <f>QI298*$X$22+QJ298*$AB$22+QK298*$AF$22</f>
        <v>-495</v>
      </c>
      <c r="QM298" s="16">
        <f>$V$22</f>
        <v>-391.07</v>
      </c>
      <c r="QN298" s="16">
        <f>$AF$22</f>
        <v>-495</v>
      </c>
      <c r="QO298" s="167">
        <f t="shared" si="570"/>
        <v>0</v>
      </c>
      <c r="QP298" s="34"/>
      <c r="QQ298" s="159">
        <v>12</v>
      </c>
      <c r="QR298" s="162">
        <v>3</v>
      </c>
      <c r="QS298" s="304"/>
      <c r="QT298" s="12">
        <v>-60</v>
      </c>
      <c r="QU298" s="161">
        <f>(($F$43-$AT$22)*($F$43-$AX$22))/(($AP$22-$AT$22)*($AP$22-$AX$22))</f>
        <v>0</v>
      </c>
      <c r="QV298" s="161">
        <f>(($F$43-$AP$22)*($F$43-$AX$22))/(($AT$22-$AP$22)*($AT$22-$AX$22))</f>
        <v>0</v>
      </c>
      <c r="QW298" s="161">
        <f>(($F$43-$AP$22)*($F$43-$AT$22))/(($AX$22-$AP$22)*($AX$22-$AT$22))</f>
        <v>1</v>
      </c>
      <c r="QX298" s="92">
        <f>QU298*$AR$22+QV298*$AV$22+QW298*$AZ$22</f>
        <v>-415.95</v>
      </c>
      <c r="QY298" s="16">
        <f>$AP$22</f>
        <v>-127.52</v>
      </c>
      <c r="QZ298" s="16">
        <f>$AZ$22</f>
        <v>-415.95</v>
      </c>
      <c r="RA298" s="167">
        <f t="shared" si="571"/>
        <v>0</v>
      </c>
    </row>
    <row r="299" spans="447:469">
      <c r="QE299" s="159">
        <v>12</v>
      </c>
      <c r="QF299" s="162">
        <v>4</v>
      </c>
      <c r="QG299" s="304"/>
      <c r="QH299" s="12">
        <v>-60</v>
      </c>
      <c r="QI299" s="161">
        <f>(($F$43-$Z$29)*($F$43-$AD$29))/(($V$29-$Z$29)*($V$29-$AD$29))</f>
        <v>0</v>
      </c>
      <c r="QJ299" s="161">
        <f>(($F$43-$V$29)*($F$43-$AD$29))/(($Z$29-$V$29)*($Z$29-$AD$29))</f>
        <v>0</v>
      </c>
      <c r="QK299" s="161">
        <f>(($F$43-$V$29)*($F$43-$Z$29))/(($AD$29-$V$29)*($AD$29-$Z$29))</f>
        <v>1</v>
      </c>
      <c r="QL299" s="92">
        <f>QI299*$X$29+QJ299*$AB$29+QK299*$AF$29</f>
        <v>-495</v>
      </c>
      <c r="QM299" s="16">
        <f>$V$29</f>
        <v>406.67</v>
      </c>
      <c r="QN299" s="16">
        <f>$AF$29</f>
        <v>-495</v>
      </c>
      <c r="QO299" s="167">
        <f t="shared" si="570"/>
        <v>0</v>
      </c>
      <c r="QP299" s="34"/>
      <c r="QQ299" s="159">
        <v>12</v>
      </c>
      <c r="QR299" s="162">
        <v>4</v>
      </c>
      <c r="QS299" s="304"/>
      <c r="QT299" s="12">
        <v>-60</v>
      </c>
      <c r="QU299" s="161">
        <f>(($F$43-$AT$29)*($F$43-$AX$29))/(($AP$29-$AT$29)*($AP$29-$AX$29))</f>
        <v>0</v>
      </c>
      <c r="QV299" s="161">
        <f>(($F$43-$AP$29)*($F$43-$AX$29))/(($AT$29-$AP$29)*($AT$29-$AX$29))</f>
        <v>0</v>
      </c>
      <c r="QW299" s="161">
        <f>(($F$43-$AP$29)*($F$43-$AT$29))/(($AX$29-$AP$29)*($AX$29-$AT$29))</f>
        <v>1</v>
      </c>
      <c r="QX299" s="92">
        <f>QU299*$AR$29+QV299*$AV$29+QW299*$AZ$29</f>
        <v>-415.95</v>
      </c>
      <c r="QY299" s="16">
        <f>$AP$29</f>
        <v>127.52</v>
      </c>
      <c r="QZ299" s="16">
        <f>$AZ$29</f>
        <v>-415.95</v>
      </c>
      <c r="RA299" s="167">
        <f t="shared" si="571"/>
        <v>0</v>
      </c>
    </row>
    <row r="300" spans="447:469" ht="15" customHeight="1">
      <c r="QE300" s="159">
        <v>12</v>
      </c>
      <c r="QF300" s="162">
        <v>1</v>
      </c>
      <c r="QG300" s="305" t="s">
        <v>19</v>
      </c>
      <c r="QH300" s="12">
        <v>-120</v>
      </c>
      <c r="QI300" s="161">
        <f>(($F$43-$Z$9)*($F$43-$AD$9))/(($V$9-$Z$9)*($V$9-$AD$9))</f>
        <v>0</v>
      </c>
      <c r="QJ300" s="161">
        <f>(($F$43-$V$9)*($F$43-$AD$9))/(($Z$9-$V$9)*($Z$9-$AD$9))</f>
        <v>0</v>
      </c>
      <c r="QK300" s="161">
        <f>(($F$43-$V$9)*($F$43-$Z$9))/(($AD$9-$V$9)*($AD$9-$Z$9))</f>
        <v>1</v>
      </c>
      <c r="QL300" s="92">
        <f>QI300*$X$9+QJ300*$AB$9+QK300*$AF$9</f>
        <v>480</v>
      </c>
      <c r="QM300" s="16">
        <f>$V$9</f>
        <v>353.96</v>
      </c>
      <c r="QN300" s="16">
        <f>$AF$9</f>
        <v>480</v>
      </c>
      <c r="QO300" s="167">
        <f t="shared" si="570"/>
        <v>0</v>
      </c>
      <c r="QP300" s="34"/>
      <c r="QQ300" s="159">
        <v>12</v>
      </c>
      <c r="QR300" s="162">
        <v>1</v>
      </c>
      <c r="QS300" s="305" t="s">
        <v>19</v>
      </c>
      <c r="QT300" s="12">
        <v>-120</v>
      </c>
      <c r="QU300" s="161">
        <f>(($F$43-$AT$9)*($F$43-$AX$9))/(($AP$9-$AT$9)*($AP$9-$AX$9))</f>
        <v>0</v>
      </c>
      <c r="QV300" s="161">
        <f>(($F$43-$AP$9)*($F$43-$AX$9))/(($AT$9-$AP$9)*($AT$9-$AX$9))</f>
        <v>0</v>
      </c>
      <c r="QW300" s="161">
        <f>(($F$43-$AP$9)*($F$43-$AT$9))/(($AX$9-$AP$9)*($AX$9-$AT$9))</f>
        <v>1</v>
      </c>
      <c r="QX300" s="92">
        <f>QU300*$AR$9+QV300*$AV$9+QW300*$AZ$9</f>
        <v>534.82000000000005</v>
      </c>
      <c r="QY300" s="16">
        <f>$AP$9</f>
        <v>91.09</v>
      </c>
      <c r="QZ300" s="16">
        <f>$AZ$9</f>
        <v>534.82000000000005</v>
      </c>
      <c r="RA300" s="167">
        <f t="shared" si="571"/>
        <v>0</v>
      </c>
    </row>
    <row r="301" spans="447:469">
      <c r="QE301" s="159">
        <v>12</v>
      </c>
      <c r="QF301" s="162">
        <v>2</v>
      </c>
      <c r="QG301" s="305"/>
      <c r="QH301" s="12">
        <v>-120</v>
      </c>
      <c r="QI301" s="161">
        <f>(($F$43-$Z$16)*($F$43-$AD$16))/(($V$16-$Z$16)*($V$16-$AD$16))</f>
        <v>0</v>
      </c>
      <c r="QJ301" s="161">
        <f>(($F$43-$V$16)*($F$43-$AD$16))/(($Z$16-$V$16)*($Z$16-$AD$16))</f>
        <v>0</v>
      </c>
      <c r="QK301" s="161">
        <f>(($F$43-$V$16)*($F$43-$Z$16))/(($AD$16-$V$16)*($AD$16-$Z$16))</f>
        <v>1</v>
      </c>
      <c r="QL301" s="92">
        <f>QI301*$X$16+QJ301*$AB$16+QK301*$AF$16</f>
        <v>480</v>
      </c>
      <c r="QM301" s="16">
        <f>$V$16</f>
        <v>-443.33</v>
      </c>
      <c r="QN301" s="16">
        <f>$AF$16</f>
        <v>480</v>
      </c>
      <c r="QO301" s="167">
        <f t="shared" si="570"/>
        <v>0</v>
      </c>
      <c r="QP301" s="34"/>
      <c r="QQ301" s="159">
        <v>12</v>
      </c>
      <c r="QR301" s="162">
        <v>2</v>
      </c>
      <c r="QS301" s="305"/>
      <c r="QT301" s="12">
        <v>-120</v>
      </c>
      <c r="QU301" s="161">
        <f>(($F$43-$AT$16)*($F$43-$AX$16))/(($AP$16-$AT$16)*($AP$16-$AX$16))</f>
        <v>0</v>
      </c>
      <c r="QV301" s="161">
        <f>(($F$43-$AP$16)*($F$43-$AX$16))/(($AT$16-$AP$16)*($AT$16-$AX$16))</f>
        <v>0</v>
      </c>
      <c r="QW301" s="161">
        <f>(($F$43-$AP$16)*($F$43-$AT$16))/(($AX$16-$AP$16)*($AX$16-$AT$16))</f>
        <v>1</v>
      </c>
      <c r="QX301" s="92">
        <f>QU301*$AR$16+QV301*$AV$16+QW301*$AZ$16</f>
        <v>534.82000000000005</v>
      </c>
      <c r="QY301" s="16">
        <f>$AP$16</f>
        <v>-163.95</v>
      </c>
      <c r="QZ301" s="16">
        <f>$AZ$16</f>
        <v>534.82000000000005</v>
      </c>
      <c r="RA301" s="167">
        <f t="shared" si="571"/>
        <v>0</v>
      </c>
    </row>
    <row r="302" spans="447:469">
      <c r="QE302" s="159">
        <v>12</v>
      </c>
      <c r="QF302" s="162">
        <v>3</v>
      </c>
      <c r="QG302" s="305"/>
      <c r="QH302" s="12">
        <v>-120</v>
      </c>
      <c r="QI302" s="161">
        <f>(($F$43-$Z$23)*($F$43-$AD$23))/(($V$23-$Z$23)*($V$23-$AD$23))</f>
        <v>0</v>
      </c>
      <c r="QJ302" s="161">
        <f>(($F$43-$V$23)*($F$43-$AD$23))/(($Z$23-$V$23)*($Z$23-$AD$23))</f>
        <v>0</v>
      </c>
      <c r="QK302" s="161">
        <f>(($F$43-$V$23)*($F$43-$Z$23))/(($AD$23-$V$23)*($AD$23-$Z$23))</f>
        <v>1</v>
      </c>
      <c r="QL302" s="92">
        <f>QI302*$X$23+QJ302*$AB$23+QK302*$AF$23</f>
        <v>-391.42</v>
      </c>
      <c r="QM302" s="16">
        <f>$V$23</f>
        <v>-443.33</v>
      </c>
      <c r="QN302" s="16">
        <f>$AF$23</f>
        <v>-391.42</v>
      </c>
      <c r="QO302" s="167">
        <f t="shared" si="570"/>
        <v>0</v>
      </c>
      <c r="QP302" s="34"/>
      <c r="QQ302" s="159">
        <v>12</v>
      </c>
      <c r="QR302" s="162">
        <v>3</v>
      </c>
      <c r="QS302" s="305"/>
      <c r="QT302" s="12">
        <v>-120</v>
      </c>
      <c r="QU302" s="161">
        <f>(($F$43-$AT$23)*($F$43-$AX$23))/(($AP$23-$AT$23)*($AP$23-$AX$23))</f>
        <v>0</v>
      </c>
      <c r="QV302" s="161">
        <f>(($F$43-$AP$23)*($F$43-$AX$23))/(($AT$23-$AP$23)*($AT$23-$AX$23))</f>
        <v>0</v>
      </c>
      <c r="QW302" s="161">
        <f>(($F$43-$AP$23)*($F$43-$AT$23))/(($AX$23-$AP$23)*($AX$23-$AT$23))</f>
        <v>1</v>
      </c>
      <c r="QX302" s="92">
        <f>QU302*$AR$23+QV302*$AV$23+QW302*$AZ$23</f>
        <v>-297.12</v>
      </c>
      <c r="QY302" s="16">
        <f>$AP$23</f>
        <v>-163.95</v>
      </c>
      <c r="QZ302" s="16">
        <f>$AZ$23</f>
        <v>-297.12</v>
      </c>
      <c r="RA302" s="167">
        <f t="shared" si="571"/>
        <v>0</v>
      </c>
    </row>
    <row r="303" spans="447:469">
      <c r="QE303" s="159">
        <v>12</v>
      </c>
      <c r="QF303" s="162">
        <v>4</v>
      </c>
      <c r="QG303" s="305"/>
      <c r="QH303" s="12">
        <v>-120</v>
      </c>
      <c r="QI303" s="161">
        <f>(($F$43-$Z$30)*($F$43-$AD$30))/(($V$30-$Z$30)*($V$30-$AD$30))</f>
        <v>0</v>
      </c>
      <c r="QJ303" s="161">
        <f>(($F$43-$V$30)*($F$43-$AD$30))/(($Z$30-$V$30)*($Z$30-$AD$30))</f>
        <v>0</v>
      </c>
      <c r="QK303" s="161">
        <f>(($F$43-$V$30)*($F$43-$Z$30))/(($AD$30-$V$30)*($AD$30-$Z$30))</f>
        <v>1</v>
      </c>
      <c r="QL303" s="92">
        <f>QI303*$X$30+QJ303*$AB$30+QK303*$AF$30</f>
        <v>-391.42</v>
      </c>
      <c r="QM303" s="16">
        <f>$V$30</f>
        <v>353.96</v>
      </c>
      <c r="QN303" s="16">
        <f>$AF$30</f>
        <v>-391.42</v>
      </c>
      <c r="QO303" s="167">
        <f t="shared" si="570"/>
        <v>0</v>
      </c>
      <c r="QP303" s="34"/>
      <c r="QQ303" s="159">
        <v>12</v>
      </c>
      <c r="QR303" s="162">
        <v>4</v>
      </c>
      <c r="QS303" s="305"/>
      <c r="QT303" s="12">
        <v>-120</v>
      </c>
      <c r="QU303" s="161">
        <f>(($F$43-$AT$30)*($F$43-$AX$30))/(($AP$30-$AT$30)*($AP$30-$AX$30))</f>
        <v>0</v>
      </c>
      <c r="QV303" s="161">
        <f>(($F$43-$AP$30)*($F$43-$AX$30))/(($AT$30-$AP$30)*($AT$30-$AX$30))</f>
        <v>0</v>
      </c>
      <c r="QW303" s="161">
        <f>(($F$43-$AP$30)*($F$43-$AT$30))/(($AX$30-$AP$30)*($AX$30-$AT$30))</f>
        <v>1</v>
      </c>
      <c r="QX303" s="92">
        <f>QU303*$AR$30+QV303*$AV$30+QW303*$AZ$30</f>
        <v>-297.12</v>
      </c>
      <c r="QY303" s="16">
        <f>$AP$30</f>
        <v>91.09</v>
      </c>
      <c r="QZ303" s="16">
        <f>$AZ$30</f>
        <v>-297.12</v>
      </c>
      <c r="RA303" s="167">
        <f t="shared" si="571"/>
        <v>0</v>
      </c>
    </row>
    <row r="304" spans="447:469" ht="15" customHeight="1">
      <c r="QE304" s="159">
        <v>12</v>
      </c>
      <c r="QF304" s="162">
        <v>1</v>
      </c>
      <c r="QG304" s="306" t="s">
        <v>20</v>
      </c>
      <c r="QH304" s="12">
        <v>-180</v>
      </c>
      <c r="QI304" s="161">
        <f>(($F$43-$Z$10)*($F$43-$AD$10))/(($V$10-$Z$10)*($V$10-$AD$10))</f>
        <v>0</v>
      </c>
      <c r="QJ304" s="161">
        <f>(($F$43-$V$10)*($F$43-$AD$10))/(($Z$10-$V$10)*($Z$10-$AD$10))</f>
        <v>0</v>
      </c>
      <c r="QK304" s="161">
        <f>(($F$43-$V$10)*($F$43-$Z$10))/(($AD$10-$V$10)*($AD$10-$Z$10))</f>
        <v>1</v>
      </c>
      <c r="QL304" s="92">
        <f>QI304*$X$10+QJ304*$AB$10+QK304*$AF$10</f>
        <v>556.07000000000005</v>
      </c>
      <c r="QM304" s="16">
        <f>$V$10</f>
        <v>301.67</v>
      </c>
      <c r="QN304" s="16">
        <f>$AF$10</f>
        <v>556.07000000000005</v>
      </c>
      <c r="QO304" s="167">
        <f t="shared" si="570"/>
        <v>0</v>
      </c>
      <c r="QP304" s="34"/>
      <c r="QQ304" s="159">
        <v>12</v>
      </c>
      <c r="QR304" s="162">
        <v>1</v>
      </c>
      <c r="QS304" s="306" t="s">
        <v>20</v>
      </c>
      <c r="QT304" s="12">
        <v>-180</v>
      </c>
      <c r="QU304" s="161">
        <f>(($F$43-$AT$10)*($F$43-$AX$10))/(($AP$10-$AT$10)*($AP$10-$AX$10))</f>
        <v>0</v>
      </c>
      <c r="QV304" s="161">
        <f>(($F$43-$AP$10)*($F$43-$AX$10))/(($AT$10-$AP$10)*($AT$10-$AX$10))</f>
        <v>0</v>
      </c>
      <c r="QW304" s="161">
        <f>(($F$43-$AP$10)*($F$43-$AT$10))/(($AX$10-$AP$10)*($AX$10-$AT$10))</f>
        <v>1</v>
      </c>
      <c r="QX304" s="92">
        <f>QU304*$AR$10+QV304*$AV$10+QW304*$AZ$10</f>
        <v>653.67999999999995</v>
      </c>
      <c r="QY304" s="16">
        <f>$AP$10</f>
        <v>54.65</v>
      </c>
      <c r="QZ304" s="16">
        <f>$AZ$10</f>
        <v>653.67999999999995</v>
      </c>
      <c r="RA304" s="167">
        <f t="shared" si="571"/>
        <v>0</v>
      </c>
    </row>
    <row r="305" spans="447:469">
      <c r="QE305" s="159">
        <v>12</v>
      </c>
      <c r="QF305" s="162">
        <v>2</v>
      </c>
      <c r="QG305" s="306"/>
      <c r="QH305" s="12">
        <v>-180</v>
      </c>
      <c r="QI305" s="161">
        <f>(($F$43-$Z$17)*($F$43-$AD$17))/(($V$17-$Z$17)*($V$17-$AD$17))</f>
        <v>0</v>
      </c>
      <c r="QJ305" s="161">
        <f>(($F$43-$V$17)*($F$43-$AD$17))/(($Z$17-$V$17)*($Z$17-$AD$17))</f>
        <v>0</v>
      </c>
      <c r="QK305" s="161">
        <f>(($F$43-$V$17)*($F$43-$Z$17))/(($AD$17-$V$17)*($AD$17-$Z$17))</f>
        <v>1</v>
      </c>
      <c r="QL305" s="92">
        <f>QI305*$X$17+QJ305*$AB$17+QK305*$AF$17</f>
        <v>556.07000000000005</v>
      </c>
      <c r="QM305" s="16">
        <f>$V$17</f>
        <v>-495.6</v>
      </c>
      <c r="QN305" s="16">
        <f>$AF$17</f>
        <v>556.07000000000005</v>
      </c>
      <c r="QO305" s="167">
        <f t="shared" si="570"/>
        <v>0</v>
      </c>
      <c r="QP305" s="34"/>
      <c r="QQ305" s="159">
        <v>12</v>
      </c>
      <c r="QR305" s="162">
        <v>2</v>
      </c>
      <c r="QS305" s="306"/>
      <c r="QT305" s="12">
        <v>-180</v>
      </c>
      <c r="QU305" s="161">
        <f>(($F$43-$AT$17)*($F$43-$AX$17))/(($AP$17-$AT$17)*($AP$17-$AX$17))</f>
        <v>0</v>
      </c>
      <c r="QV305" s="161">
        <f>(($F$43-$AP$17)*($F$43-$AX$17))/(($AT$17-$AP$17)*($AT$17-$AX$17))</f>
        <v>0</v>
      </c>
      <c r="QW305" s="161">
        <f>(($F$43-$AP$17)*($F$43-$AT$17))/(($AX$17-$AP$17)*($AX$17-$AT$17))</f>
        <v>1</v>
      </c>
      <c r="QX305" s="92">
        <f>QU305*$AR$17+QV305*$AV$17+QW305*$AZ$17</f>
        <v>653.67999999999995</v>
      </c>
      <c r="QY305" s="16">
        <f>$AP$17</f>
        <v>-200.39</v>
      </c>
      <c r="QZ305" s="16">
        <f>$AZ$17</f>
        <v>653.67999999999995</v>
      </c>
      <c r="RA305" s="167">
        <f t="shared" si="571"/>
        <v>0</v>
      </c>
    </row>
    <row r="306" spans="447:469">
      <c r="QE306" s="159">
        <v>12</v>
      </c>
      <c r="QF306" s="162">
        <v>3</v>
      </c>
      <c r="QG306" s="306"/>
      <c r="QH306" s="12">
        <v>-180</v>
      </c>
      <c r="QI306" s="161">
        <f>(($F$43-$Z$24)*($F$43-$AD$24))/(($V$24-$Z$24)*($V$24-$AD$24))</f>
        <v>0</v>
      </c>
      <c r="QJ306" s="161">
        <f>(($F$43-$V$24)*($F$43-$AD$24))/(($Z$24-$V$24)*($Z$24-$AD$24))</f>
        <v>0</v>
      </c>
      <c r="QK306" s="161">
        <f>(($F$43-$V$24)*($F$43-$Z$24))/(($AD$24-$V$24)*($AD$24-$Z$24))</f>
        <v>1</v>
      </c>
      <c r="QL306" s="92">
        <f>QI306*$X$24+QJ306*$AB$24+QK306*$AF$24</f>
        <v>-289.33</v>
      </c>
      <c r="QM306" s="16">
        <f>$V$24</f>
        <v>-495.6</v>
      </c>
      <c r="QN306" s="16">
        <f>$AF$24</f>
        <v>-289.33</v>
      </c>
      <c r="QO306" s="167">
        <f t="shared" si="570"/>
        <v>0</v>
      </c>
      <c r="QP306" s="34"/>
      <c r="QQ306" s="159">
        <v>12</v>
      </c>
      <c r="QR306" s="162">
        <v>3</v>
      </c>
      <c r="QS306" s="306"/>
      <c r="QT306" s="12">
        <v>-180</v>
      </c>
      <c r="QU306" s="161">
        <f>(($F$43-$AT$24)*($F$43-$AX$24))/(($AP$24-$AT$24)*($AP$24-$AX$24))</f>
        <v>0</v>
      </c>
      <c r="QV306" s="161">
        <f>(($F$43-$AP$24)*($F$43-$AX$24))/(($AT$24-$AP$24)*($AT$24-$AX$24))</f>
        <v>0</v>
      </c>
      <c r="QW306" s="161">
        <f>(($F$43-$AP$24)*($F$43-$AT$24))/(($AX$24-$AP$24)*($AX$24-$AT$24))</f>
        <v>1</v>
      </c>
      <c r="QX306" s="92">
        <f>QU306*$AR$24+QV306*$AV$24+QW306*$AZ$24</f>
        <v>-178.26</v>
      </c>
      <c r="QY306" s="16">
        <f>$AP$24</f>
        <v>-200.39</v>
      </c>
      <c r="QZ306" s="16">
        <f>$AZ$24</f>
        <v>-178.26</v>
      </c>
      <c r="RA306" s="167">
        <f t="shared" si="571"/>
        <v>0</v>
      </c>
    </row>
    <row r="307" spans="447:469">
      <c r="QE307" s="159">
        <v>12</v>
      </c>
      <c r="QF307" s="162">
        <v>4</v>
      </c>
      <c r="QG307" s="306"/>
      <c r="QH307" s="12">
        <v>-180</v>
      </c>
      <c r="QI307" s="161">
        <f>(($F$43-$Z$31)*($F$43-$AD$31))/(($V$31-$Z$31)*($V$31-$AD$31))</f>
        <v>0</v>
      </c>
      <c r="QJ307" s="161">
        <f>(($F$43-$V$31)*($F$43-$AD$31))/(($Z$31-$V$31)*($Z$31-$AD$31))</f>
        <v>0</v>
      </c>
      <c r="QK307" s="161">
        <f>(($F$43-$V$31)*($F$43-$Z$31))/(($AD$31-$V$31)*($AD$31-$Z$31))</f>
        <v>1</v>
      </c>
      <c r="QL307" s="92">
        <f>QI307*$X$31+QJ307*$AB$31+QK307*$AF$31</f>
        <v>-289.33</v>
      </c>
      <c r="QM307" s="16">
        <f>$V$31</f>
        <v>301.67</v>
      </c>
      <c r="QN307" s="16">
        <f>$AF$31</f>
        <v>-289.33</v>
      </c>
      <c r="QO307" s="167">
        <f t="shared" si="570"/>
        <v>0</v>
      </c>
      <c r="QP307" s="34"/>
      <c r="QQ307" s="159">
        <v>12</v>
      </c>
      <c r="QR307" s="162">
        <v>4</v>
      </c>
      <c r="QS307" s="306"/>
      <c r="QT307" s="12">
        <v>-180</v>
      </c>
      <c r="QU307" s="161">
        <f>(($F$43-$AT$31)*($F$43-$AX$31))/(($AP$31-$AT$31)*($AP$31-$AX$31))</f>
        <v>0</v>
      </c>
      <c r="QV307" s="161">
        <f>(($F$43-$AP$31)*($F$43-$AX$31))/(($AT$31-$AP$31)*($AT$31-$AX$31))</f>
        <v>0</v>
      </c>
      <c r="QW307" s="161">
        <f>(($F$43-$AP$31)*($F$43-$AT$31))/(($AX$31-$AP$31)*($AX$31-$AT$31))</f>
        <v>1</v>
      </c>
      <c r="QX307" s="92">
        <f>QU307*$AR$31+QV307*$AV$31+QW307*$AZ$31</f>
        <v>-178.26</v>
      </c>
      <c r="QY307" s="16">
        <f>$AP$31</f>
        <v>54.65</v>
      </c>
      <c r="QZ307" s="16">
        <f>$AZ$31</f>
        <v>-178.26</v>
      </c>
      <c r="RA307" s="167">
        <f t="shared" si="571"/>
        <v>0</v>
      </c>
    </row>
    <row r="308" spans="447:469" ht="15" customHeight="1">
      <c r="QE308" s="159">
        <v>12</v>
      </c>
      <c r="QF308" s="162">
        <v>1</v>
      </c>
      <c r="QG308" s="307" t="s">
        <v>21</v>
      </c>
      <c r="QH308" s="12">
        <v>0</v>
      </c>
      <c r="QI308" s="161">
        <f>(($F$43-$Z$11)*($F$43-$AD$11))/(($V$11-$Z$11)*($V$11-$AD$11))</f>
        <v>0</v>
      </c>
      <c r="QJ308" s="161">
        <f>(($F$43-$V$11)*($F$43-$AD$11))/(($Z$11-$V$11)*($Z$11-$AD$11))</f>
        <v>0</v>
      </c>
      <c r="QK308" s="161">
        <f>(($F$43-$V$11)*($F$43-$Z$11))/(($AD$11-$V$11)*($AD$11-$Z$11))</f>
        <v>1</v>
      </c>
      <c r="QL308" s="92">
        <f>QI308*$X$11+QJ308*$AB$11+QK308*$AF$11</f>
        <v>631.37</v>
      </c>
      <c r="QM308" s="16">
        <f>$V$11</f>
        <v>249</v>
      </c>
      <c r="QN308" s="16">
        <f>$AF$11</f>
        <v>631.37</v>
      </c>
      <c r="QO308" s="167">
        <f t="shared" si="570"/>
        <v>0</v>
      </c>
      <c r="QP308" s="34"/>
      <c r="QQ308" s="159">
        <v>12</v>
      </c>
      <c r="QR308" s="162">
        <v>1</v>
      </c>
      <c r="QS308" s="307" t="s">
        <v>21</v>
      </c>
      <c r="QT308" s="12">
        <v>0</v>
      </c>
      <c r="QU308" s="161">
        <f>(($F$43-$AT$11)*($F$43-$AX$11))/(($AP$11-$AT$11)*($AP$11-$AX$11))</f>
        <v>0</v>
      </c>
      <c r="QV308" s="161">
        <f>(($F$43-$AP$11)*($F$43-$AX$11))/(($AT$11-$AP$11)*($AT$11-$AX$11))</f>
        <v>0</v>
      </c>
      <c r="QW308" s="161">
        <f>(($F$43-$AP$11)*($F$43-$AT$11))/(($AX$11-$AP$11)*($AX$11-$AT$11))</f>
        <v>1</v>
      </c>
      <c r="QX308" s="92">
        <f>QU308*$AR$11+QV308*$AV$11+QW308*$AZ$11</f>
        <v>772.52</v>
      </c>
      <c r="QY308" s="16">
        <f>$AP$11</f>
        <v>18.22</v>
      </c>
      <c r="QZ308" s="16">
        <f>$AZ$11</f>
        <v>772.52</v>
      </c>
      <c r="RA308" s="167">
        <f t="shared" si="571"/>
        <v>0</v>
      </c>
    </row>
    <row r="309" spans="447:469">
      <c r="QE309" s="159">
        <v>12</v>
      </c>
      <c r="QF309" s="162">
        <v>2</v>
      </c>
      <c r="QG309" s="307"/>
      <c r="QH309" s="12">
        <v>0</v>
      </c>
      <c r="QI309" s="161">
        <f>(($F$43-$Z$18)*($F$43-$AD$18))/(($V$18-$Z$18)*($V$18-$AD$18))</f>
        <v>0</v>
      </c>
      <c r="QJ309" s="161">
        <f>(($F$43-$V$18)*($F$43-$AD$18))/(($Z$18-$V$18)*($Z$18-$AD$18))</f>
        <v>0</v>
      </c>
      <c r="QK309" s="161">
        <f>(($F$43-$V$18)*($F$43-$Z$18))/(($AD$18-$V$18)*($AD$18-$Z$18))</f>
        <v>1</v>
      </c>
      <c r="QL309" s="92">
        <f>QI309*$X$18+QJ309*$AB$18+QK309*$AF$18</f>
        <v>631.37</v>
      </c>
      <c r="QM309" s="16">
        <f>$V$18</f>
        <v>-548.08000000000004</v>
      </c>
      <c r="QN309" s="16">
        <f>$AF$18</f>
        <v>631.37</v>
      </c>
      <c r="QO309" s="167">
        <f t="shared" si="570"/>
        <v>0</v>
      </c>
      <c r="QP309" s="34"/>
      <c r="QQ309" s="159">
        <v>12</v>
      </c>
      <c r="QR309" s="162">
        <v>2</v>
      </c>
      <c r="QS309" s="307"/>
      <c r="QT309" s="12">
        <v>0</v>
      </c>
      <c r="QU309" s="161">
        <f>(($F$43-$AT$18)*($F$43-$AX$18))/(($AP$18-$AT$18)*($AP$18-$AX$18))</f>
        <v>0</v>
      </c>
      <c r="QV309" s="161">
        <f>(($F$43-$AP$18)*($F$43-$AX$18))/(($AT$18-$AP$18)*($AT$18-$AX$18))</f>
        <v>0</v>
      </c>
      <c r="QW309" s="161">
        <f>(($F$43-$AP$18)*($F$43-$AT$18))/(($AX$18-$AP$18)*($AX$18-$AT$18))</f>
        <v>1</v>
      </c>
      <c r="QX309" s="92">
        <f>QU309*$AR$18+QV309*$AV$18+QW309*$AZ$18</f>
        <v>772.52</v>
      </c>
      <c r="QY309" s="16">
        <f>$AP$18</f>
        <v>-236.82</v>
      </c>
      <c r="QZ309" s="16">
        <f>$AZ$18</f>
        <v>772.52</v>
      </c>
      <c r="RA309" s="167">
        <f t="shared" si="571"/>
        <v>0</v>
      </c>
    </row>
    <row r="310" spans="447:469">
      <c r="QE310" s="159">
        <v>12</v>
      </c>
      <c r="QF310" s="162">
        <v>3</v>
      </c>
      <c r="QG310" s="307"/>
      <c r="QH310" s="16">
        <v>0</v>
      </c>
      <c r="QI310" s="161">
        <f>(($F$43-$Z$25)*($F$43-$AD$25))/(($V$25-$Z$25)*($V$25-$AD$25))</f>
        <v>0</v>
      </c>
      <c r="QJ310" s="161">
        <f>(($F$43-$V$25)*($F$43-$AD$25))/(($Z$25-$V$25)*($Z$25-$AD$25))</f>
        <v>0</v>
      </c>
      <c r="QK310" s="161">
        <f>(($F$43-$V$25)*($F$43-$Z$25))/(($AD$25-$V$25)*($AD$25-$Z$25))</f>
        <v>1</v>
      </c>
      <c r="QL310" s="92">
        <f>QI310*$X$25+QJ310*$AB$25+QK310*$AF$25</f>
        <v>-186.91</v>
      </c>
      <c r="QM310" s="16">
        <f>$V$25</f>
        <v>-548.08000000000004</v>
      </c>
      <c r="QN310" s="16">
        <f>$AF$25</f>
        <v>-186.91</v>
      </c>
      <c r="QO310" s="167">
        <f t="shared" si="570"/>
        <v>0</v>
      </c>
      <c r="QP310" s="34"/>
      <c r="QQ310" s="159">
        <v>12</v>
      </c>
      <c r="QR310" s="162">
        <v>3</v>
      </c>
      <c r="QS310" s="307"/>
      <c r="QT310" s="16">
        <v>0</v>
      </c>
      <c r="QU310" s="161">
        <f>(($F$43-$AT$25)*($F$43-$AX$25))/(($AP$25-$AT$25)*($AP$25-$AX$25))</f>
        <v>0</v>
      </c>
      <c r="QV310" s="161">
        <f>(($F$43-$AP$25)*($F$43-$AX$25))/(($AT$25-$AP$25)*($AT$25-$AX$25))</f>
        <v>0</v>
      </c>
      <c r="QW310" s="161">
        <f>(($F$43-$AP$25)*($F$43-$AT$25))/(($AX$25-$AP$25)*($AX$25-$AT$25))</f>
        <v>1</v>
      </c>
      <c r="QX310" s="92">
        <f>QU310*$AR$25+QV310*$AV$25+QW310*$AZ$25</f>
        <v>-59.44</v>
      </c>
      <c r="QY310" s="16">
        <f>$AP$25</f>
        <v>-236.82</v>
      </c>
      <c r="QZ310" s="16">
        <f>$AZ$25</f>
        <v>-59.44</v>
      </c>
      <c r="RA310" s="167">
        <f t="shared" si="571"/>
        <v>0</v>
      </c>
    </row>
    <row r="311" spans="447:469">
      <c r="QE311" s="184">
        <v>12</v>
      </c>
      <c r="QF311" s="185">
        <v>4</v>
      </c>
      <c r="QG311" s="308"/>
      <c r="QH311" s="186">
        <v>0</v>
      </c>
      <c r="QI311" s="187">
        <f>(($F$43-$Z$32)*($F$43-$AD$32))/(($V$32-$Z$32)*($V$32-$AD$32))</f>
        <v>0</v>
      </c>
      <c r="QJ311" s="187">
        <f>(($F$43-$V$32)*($F$43-$AD$32))/(($Z$32-$V$32)*($Z$32-$AD$32))</f>
        <v>0</v>
      </c>
      <c r="QK311" s="187">
        <f>(($F$43-$V$32)*($F$43-$Z$32))/(($AD$32-$V$32)*($AD$32-$Z$32))</f>
        <v>1</v>
      </c>
      <c r="QL311" s="97">
        <f>QI311*$X$31+QJ311*$AB$31+QK311*$AF$32</f>
        <v>-186.91</v>
      </c>
      <c r="QM311" s="186">
        <f>$V$32</f>
        <v>249</v>
      </c>
      <c r="QN311" s="186">
        <f>$AF$32</f>
        <v>-186.91</v>
      </c>
      <c r="QO311" s="188">
        <f t="shared" si="570"/>
        <v>0</v>
      </c>
      <c r="QP311" s="34"/>
      <c r="QQ311" s="184">
        <v>12</v>
      </c>
      <c r="QR311" s="185">
        <v>4</v>
      </c>
      <c r="QS311" s="308"/>
      <c r="QT311" s="186">
        <v>0</v>
      </c>
      <c r="QU311" s="187">
        <f>(($F$43-$AT$32)*($F$43-$AX$32))/(($AP$32-$AT$32)*($AP$32-$AX$32))</f>
        <v>0</v>
      </c>
      <c r="QV311" s="187">
        <f>(($F$43-$AP$32)*($F$43-$AX$32))/(($AT$32-$AP$32)*($AT$32-$AX$32))</f>
        <v>0</v>
      </c>
      <c r="QW311" s="187">
        <f>(($F$43-$AP$32)*($F$43-$AT$32))/(($AX$32-$AP$32)*($AX$32-$AT$32))</f>
        <v>1</v>
      </c>
      <c r="QX311" s="97">
        <f>QU311*$AR$31+QV311*$AV$31+QW311*$AZ$32</f>
        <v>-59.44</v>
      </c>
      <c r="QY311" s="186">
        <f>$AP$32</f>
        <v>18.22</v>
      </c>
      <c r="QZ311" s="186">
        <f>$AZ$32</f>
        <v>-59.44</v>
      </c>
      <c r="RA311" s="188">
        <f t="shared" si="571"/>
        <v>0</v>
      </c>
    </row>
    <row r="312" spans="447:469" ht="15" customHeight="1">
      <c r="QE312" s="191">
        <v>13</v>
      </c>
      <c r="QF312" s="192">
        <v>1</v>
      </c>
      <c r="QG312" s="295" t="s">
        <v>13</v>
      </c>
      <c r="QH312" s="15">
        <v>60</v>
      </c>
      <c r="QI312" s="193">
        <f>(($F$46-$Z$5)*($F$46-$AD$5))/(($V$5-$Z$5)*($V$5-$AD$5))</f>
        <v>0</v>
      </c>
      <c r="QJ312" s="193">
        <f>(($F$46-$V$5)*($F$46-$AD$5))/(($Z$5-$V$5)*($Z$5-$AD$5))</f>
        <v>0</v>
      </c>
      <c r="QK312" s="193">
        <f>(($F$46-$V$5)*($F$46-$Z$5))/(($AD$5-$V$5)*($AD$5-$Z$5))</f>
        <v>1</v>
      </c>
      <c r="QL312" s="98">
        <f>QI312*$X$5+QJ312*$AB$5+QK312*$AF$5</f>
        <v>326</v>
      </c>
      <c r="QM312" s="194">
        <f>$V$5</f>
        <v>458.5</v>
      </c>
      <c r="QN312" s="194">
        <f>$AF$5</f>
        <v>326</v>
      </c>
      <c r="QO312" s="195">
        <f t="shared" ref="QO312:QO339" si="572">ABS($F$47/QL312)</f>
        <v>0</v>
      </c>
      <c r="QP312" s="34"/>
      <c r="QQ312" s="191">
        <v>13</v>
      </c>
      <c r="QR312" s="192">
        <v>1</v>
      </c>
      <c r="QS312" s="295" t="s">
        <v>13</v>
      </c>
      <c r="QT312" s="15">
        <v>60</v>
      </c>
      <c r="QU312" s="193">
        <f>(($F$46-$AT$5)*($F$46-$AX$5))/(($AP$5-$AT$5)*($AP$5-$AX$5))</f>
        <v>0</v>
      </c>
      <c r="QV312" s="193">
        <f>(($F$46-$AP$5)*($F$46-$AX$5))/(($AT$5-$AP$5)*($AT$5-$AX$5))</f>
        <v>0</v>
      </c>
      <c r="QW312" s="193">
        <f>(($F$46-$AP$5)*($F$46-$AT$5))/(($AX$5-$AP$5)*($AX$5-$AT$5))</f>
        <v>1</v>
      </c>
      <c r="QX312" s="98">
        <f>QU312*$AR$5+QV312*$AV$5+QW312*$AZ$5</f>
        <v>297.12</v>
      </c>
      <c r="QY312" s="194">
        <f>$AP$5</f>
        <v>163.95</v>
      </c>
      <c r="QZ312" s="194">
        <f>$AZ$5</f>
        <v>297.12</v>
      </c>
      <c r="RA312" s="195">
        <f t="shared" ref="RA312:RA339" si="573">ABS($F$47/QX312)</f>
        <v>0</v>
      </c>
    </row>
    <row r="313" spans="447:469">
      <c r="QE313" s="159">
        <v>13</v>
      </c>
      <c r="QF313" s="162">
        <v>2</v>
      </c>
      <c r="QG313" s="296"/>
      <c r="QH313" s="12">
        <v>60</v>
      </c>
      <c r="QI313" s="161">
        <f>(($F$46-$Z$12)*($F$46-$AD$12))/(($V$12-$Z$12)*($V$12-$AD$12))</f>
        <v>0</v>
      </c>
      <c r="QJ313" s="161">
        <f>(($F$46-$V$12)*($F$46-$AD$12))/(($Z$12-$V$12)*($Z$12-$AD$12))</f>
        <v>0</v>
      </c>
      <c r="QK313" s="161">
        <f>(($F$46-$V$12)*($F$46-$Z$12))/(($AD$12-$V$12)*($AD$12-$Z$12))</f>
        <v>1</v>
      </c>
      <c r="QL313" s="92">
        <f>QI313*$X$12+QJ313*$AB$12+QK313*$AF$12</f>
        <v>326</v>
      </c>
      <c r="QM313" s="16">
        <f>$V$12</f>
        <v>-338.33</v>
      </c>
      <c r="QN313" s="16">
        <f>$AF$12</f>
        <v>326</v>
      </c>
      <c r="QO313" s="167">
        <f t="shared" si="572"/>
        <v>0</v>
      </c>
      <c r="QP313" s="34"/>
      <c r="QQ313" s="159">
        <v>13</v>
      </c>
      <c r="QR313" s="162">
        <v>2</v>
      </c>
      <c r="QS313" s="296"/>
      <c r="QT313" s="12">
        <v>60</v>
      </c>
      <c r="QU313" s="161">
        <f>(($F$46-$AT$12)*($F$46-$AX$12))/(($AP$12-$AT$12)*($AP$12-$AX$12))</f>
        <v>0</v>
      </c>
      <c r="QV313" s="161">
        <f>(($F$46-$AP$12)*($F$46-$AX$12))/(($AT$12-$AP$12)*($AT$12-$AX$12))</f>
        <v>0</v>
      </c>
      <c r="QW313" s="161">
        <f>(($F$46-$AP$12)*($F$46-$AT$12))/(($AX$12-$AP$12)*($AX$12-$AT$12))</f>
        <v>1</v>
      </c>
      <c r="QX313" s="92">
        <f>QU313*$AR$12+QV313*$AV$12+QW313*$AZ$12</f>
        <v>297.12</v>
      </c>
      <c r="QY313" s="16">
        <f>$AP$12</f>
        <v>-91.09</v>
      </c>
      <c r="QZ313" s="16">
        <f>$AZ$12</f>
        <v>297.12</v>
      </c>
      <c r="RA313" s="167">
        <f t="shared" si="573"/>
        <v>0</v>
      </c>
    </row>
    <row r="314" spans="447:469">
      <c r="QE314" s="159">
        <v>13</v>
      </c>
      <c r="QF314" s="162">
        <v>3</v>
      </c>
      <c r="QG314" s="296"/>
      <c r="QH314" s="12">
        <v>60</v>
      </c>
      <c r="QI314" s="161">
        <f>(($F$46-$Z$19)*($F$46-$AD$19))/(($V$19-$Z$19)*($V$19-$AD$19))</f>
        <v>0</v>
      </c>
      <c r="QJ314" s="161">
        <f>(($F$46-$V$19)*($F$46-$AD$19))/(($Z$19-$V$19)*($Z$19-$AD$19))</f>
        <v>0</v>
      </c>
      <c r="QK314" s="161">
        <f>(($F$46-$V$19)*($F$46-$Z$19))/(($AD$19-$V$19)*($AD$19-$Z$19))</f>
        <v>1</v>
      </c>
      <c r="QL314" s="92">
        <f>QI314*$X$19+QJ314*$AB$19+QK314*$AF$19</f>
        <v>-597.79999999999995</v>
      </c>
      <c r="QM314" s="16">
        <f>$V$19</f>
        <v>-338.33</v>
      </c>
      <c r="QN314" s="16">
        <f>$AF$19</f>
        <v>-597.79999999999995</v>
      </c>
      <c r="QO314" s="167">
        <f t="shared" si="572"/>
        <v>0</v>
      </c>
      <c r="QP314" s="34"/>
      <c r="QQ314" s="159">
        <v>13</v>
      </c>
      <c r="QR314" s="162">
        <v>3</v>
      </c>
      <c r="QS314" s="296"/>
      <c r="QT314" s="12">
        <v>60</v>
      </c>
      <c r="QU314" s="161">
        <f>(($F$46-$AT$19)*($F$46-$AX$19))/(($AP$19-$AT$19)*($AP$19-$AX$19))</f>
        <v>0</v>
      </c>
      <c r="QV314" s="161">
        <f>(($F$46-$AP$19)*($F$46-$AX$19))/(($AT$19-$AP$19)*($AT$19-$AX$19))</f>
        <v>0</v>
      </c>
      <c r="QW314" s="161">
        <f>(($F$46-$AP$19)*($F$46-$AT$19))/(($AX$19-$AP$19)*($AX$19-$AT$19))</f>
        <v>1</v>
      </c>
      <c r="QX314" s="92">
        <f>QU314*$AR$19+QV314*$AV$19+QW314*$AZ$19</f>
        <v>-534.79999999999995</v>
      </c>
      <c r="QY314" s="16">
        <f>$AP$19</f>
        <v>-91.09</v>
      </c>
      <c r="QZ314" s="16">
        <f>$AZ$19</f>
        <v>-534.79999999999995</v>
      </c>
      <c r="RA314" s="167">
        <f t="shared" si="573"/>
        <v>0</v>
      </c>
    </row>
    <row r="315" spans="447:469">
      <c r="QE315" s="159">
        <v>13</v>
      </c>
      <c r="QF315" s="162">
        <v>4</v>
      </c>
      <c r="QG315" s="296"/>
      <c r="QH315" s="12">
        <v>60</v>
      </c>
      <c r="QI315" s="161">
        <f>(($F$46-$Z$26)*($F$46-$AD$26))/(($V$26-$Z$26)*($V$26-$AD$26))</f>
        <v>0</v>
      </c>
      <c r="QJ315" s="161">
        <f>(($F$46-$V$26)*($F$46-$AD$26))/(($Z$26-$V$26)*($Z$26-$AD$26))</f>
        <v>0</v>
      </c>
      <c r="QK315" s="161">
        <f>(($F$46-$V$26)*($F$46-$Z$26))/(($AD$26-$V$26)*($AD$26-$Z$26))</f>
        <v>1</v>
      </c>
      <c r="QL315" s="92">
        <f>QI315*$X$26+QJ315*$AB$26+QK315*$AF$26</f>
        <v>-597.79999999999995</v>
      </c>
      <c r="QM315" s="16">
        <f>$V$26</f>
        <v>458.5</v>
      </c>
      <c r="QN315" s="16">
        <f>$AF$26</f>
        <v>-597.79999999999995</v>
      </c>
      <c r="QO315" s="167">
        <f t="shared" si="572"/>
        <v>0</v>
      </c>
      <c r="QP315" s="34"/>
      <c r="QQ315" s="159">
        <v>13</v>
      </c>
      <c r="QR315" s="162">
        <v>4</v>
      </c>
      <c r="QS315" s="296"/>
      <c r="QT315" s="12">
        <v>60</v>
      </c>
      <c r="QU315" s="161">
        <f>(($F$46-$AT$26)*($F$46-$AX$26))/(($AP$26-$AT$26)*($AP$26-$AX$26))</f>
        <v>0</v>
      </c>
      <c r="QV315" s="161">
        <f>(($F$46-$AP$26)*($F$46-$AX$26))/(($AT$26-$AP$26)*($AT$26-$AX$26))</f>
        <v>0</v>
      </c>
      <c r="QW315" s="161">
        <f>(($F$46-$AP$26)*($F$46-$AT$26))/(($AX$26-$AP$26)*($AX$26-$AT$26))</f>
        <v>1</v>
      </c>
      <c r="QX315" s="92">
        <f>QU315*$AR$26+QV315*$AV$26+QW315*$AZ$26</f>
        <v>-534.79999999999995</v>
      </c>
      <c r="QY315" s="16">
        <f>$AP$26</f>
        <v>163.95</v>
      </c>
      <c r="QZ315" s="16">
        <f>$AZ$26</f>
        <v>-534.79999999999995</v>
      </c>
      <c r="RA315" s="167">
        <f t="shared" si="573"/>
        <v>0</v>
      </c>
    </row>
    <row r="316" spans="447:469" ht="15" customHeight="1">
      <c r="QE316" s="159">
        <v>13</v>
      </c>
      <c r="QF316" s="162">
        <v>1</v>
      </c>
      <c r="QG316" s="297" t="s">
        <v>15</v>
      </c>
      <c r="QH316" s="12">
        <v>120</v>
      </c>
      <c r="QI316" s="161">
        <f>(($F$46-$Z$6)*($F$46-$AD$6))/(($V$6-$Z$6)*($V$6-$AD$6))</f>
        <v>0</v>
      </c>
      <c r="QJ316" s="161">
        <f>(($F$46-$V$6)*($F$46-$AD$6))/(($Z$6-$V$6)*($Z$6-$AD$6))</f>
        <v>0</v>
      </c>
      <c r="QK316" s="161">
        <f>(($F$46-$V$6)*($F$46-$Z$6))/(($AD$6-$V$6)*($AD$6-$Z$6))</f>
        <v>1</v>
      </c>
      <c r="QL316" s="92">
        <f>QI316*$X$6+QJ316*$AB$6+QK316*$AF$6</f>
        <v>247.2</v>
      </c>
      <c r="QM316" s="16">
        <f>$V$6</f>
        <v>510.42</v>
      </c>
      <c r="QN316" s="16">
        <f>$AF$6</f>
        <v>247.2</v>
      </c>
      <c r="QO316" s="167">
        <f t="shared" si="572"/>
        <v>0</v>
      </c>
      <c r="QP316" s="34"/>
      <c r="QQ316" s="159">
        <v>13</v>
      </c>
      <c r="QR316" s="162">
        <v>1</v>
      </c>
      <c r="QS316" s="297" t="s">
        <v>15</v>
      </c>
      <c r="QT316" s="12">
        <v>120</v>
      </c>
      <c r="QU316" s="161">
        <f>(($F$46-$AT$6)*($F$46-$AX$6))/(($AP$6-$AT$6)*($AP$6-$AX$6))</f>
        <v>0</v>
      </c>
      <c r="QV316" s="161">
        <f>(($F$46-$AP$6)*($F$46-$AX$6))/(($AT$6-$AP$6)*($AT$6-$AX$6))</f>
        <v>0</v>
      </c>
      <c r="QW316" s="161">
        <f>(($F$46-$AP$6)*($F$46-$AT$6))/(($AX$6-$AP$6)*($AX$6-$AT$6))</f>
        <v>1</v>
      </c>
      <c r="QX316" s="92">
        <f>QU316*$AR$6+QV316*$AV$6+QW316*$AZ$6</f>
        <v>178.26</v>
      </c>
      <c r="QY316" s="16">
        <f>$AP$6</f>
        <v>200.39</v>
      </c>
      <c r="QZ316" s="16">
        <f>$AZ$6</f>
        <v>178.26</v>
      </c>
      <c r="RA316" s="167">
        <f t="shared" si="573"/>
        <v>0</v>
      </c>
    </row>
    <row r="317" spans="447:469">
      <c r="QE317" s="159">
        <v>13</v>
      </c>
      <c r="QF317" s="162">
        <v>2</v>
      </c>
      <c r="QG317" s="297"/>
      <c r="QH317" s="12">
        <v>120</v>
      </c>
      <c r="QI317" s="161">
        <f>(($F$46-$Z$13)*($F$46-$AD$13))/(($V$13-$Z$13)*($V$13-$AD$13))</f>
        <v>0</v>
      </c>
      <c r="QJ317" s="161">
        <f>(($F$46-$V$13)*($F$46-$AD$13))/(($Z$13-$V$13)*($Z$13-$AD$13))</f>
        <v>0</v>
      </c>
      <c r="QK317" s="161">
        <f>(($F$46-$V$13)*($F$46-$Z$13))/(($AD$13-$V$13)*($AD$13-$Z$13))</f>
        <v>1</v>
      </c>
      <c r="QL317" s="92">
        <f>QI317*$X$13+QJ317*$AB$13+QK317*$AF$13</f>
        <v>247.2</v>
      </c>
      <c r="QM317" s="16">
        <f>$V$13</f>
        <v>-274.87</v>
      </c>
      <c r="QN317" s="16">
        <f>$AF$13</f>
        <v>247.2</v>
      </c>
      <c r="QO317" s="167">
        <f t="shared" si="572"/>
        <v>0</v>
      </c>
      <c r="QP317" s="34"/>
      <c r="QQ317" s="159">
        <v>13</v>
      </c>
      <c r="QR317" s="162">
        <v>2</v>
      </c>
      <c r="QS317" s="297"/>
      <c r="QT317" s="12">
        <v>120</v>
      </c>
      <c r="QU317" s="161">
        <f>(($F$46-$AT$13)*($F$46-$AX$13))/(($AP$13-$AT$13)*($AP$13-$AX$13))</f>
        <v>0</v>
      </c>
      <c r="QV317" s="161">
        <f>(($F$46-$AP$13)*($F$46-$AX$13))/(($AT$13-$AP$13)*($AT$13-$AX$13))</f>
        <v>0</v>
      </c>
      <c r="QW317" s="161">
        <f>(($F$46-$AP$13)*($F$46-$AT$13))/(($AX$13-$AP$13)*($AX$13-$AT$13))</f>
        <v>1</v>
      </c>
      <c r="QX317" s="92">
        <f>QU317*$AR$13+QV317*$AV$13+QW317*$AZ$13</f>
        <v>178.26</v>
      </c>
      <c r="QY317" s="16">
        <f>$AP$13</f>
        <v>-54.65</v>
      </c>
      <c r="QZ317" s="16">
        <f>$AZ$13</f>
        <v>178.26</v>
      </c>
      <c r="RA317" s="167">
        <f t="shared" si="573"/>
        <v>0</v>
      </c>
    </row>
    <row r="318" spans="447:469">
      <c r="QE318" s="159">
        <v>13</v>
      </c>
      <c r="QF318" s="162">
        <v>3</v>
      </c>
      <c r="QG318" s="297"/>
      <c r="QH318" s="12">
        <v>120</v>
      </c>
      <c r="QI318" s="161">
        <f>(($F$46-$Z$20)*($F$46-$AD$20))/(($V$20-$Z$20)*($V$20-$AD$20))</f>
        <v>0</v>
      </c>
      <c r="QJ318" s="161">
        <f>(($F$46-$V$20)*($F$46-$AD$20))/(($Z$20-$V$20)*($Z$20-$AD$20))</f>
        <v>0</v>
      </c>
      <c r="QK318" s="161">
        <f>(($F$46-$V$20)*($F$46-$Z$20))/(($AD$20-$V$20)*($AD$20-$Z$20))</f>
        <v>1</v>
      </c>
      <c r="QL318" s="92">
        <f>QI318*$X$20+QJ318*$AB$20+QK318*$AF$20</f>
        <v>-651.20000000000005</v>
      </c>
      <c r="QM318" s="16">
        <f>$V$20</f>
        <v>-274.87</v>
      </c>
      <c r="QN318" s="16">
        <f>$AF$20</f>
        <v>-651.20000000000005</v>
      </c>
      <c r="QO318" s="167">
        <f t="shared" si="572"/>
        <v>0</v>
      </c>
      <c r="QP318" s="34"/>
      <c r="QQ318" s="159">
        <v>13</v>
      </c>
      <c r="QR318" s="162">
        <v>3</v>
      </c>
      <c r="QS318" s="297"/>
      <c r="QT318" s="12">
        <v>120</v>
      </c>
      <c r="QU318" s="161">
        <f>(($F$46-$AT$20)*($F$46-$AX$20))/(($AP$20-$AT$20)*($AP$20-$AX$20))</f>
        <v>0</v>
      </c>
      <c r="QV318" s="161">
        <f>(($F$46-$AP$20)*($F$46-$AX$20))/(($AT$20-$AP$20)*($AT$20-$AX$20))</f>
        <v>0</v>
      </c>
      <c r="QW318" s="161">
        <f>(($F$46-$AP$20)*($F$46-$AT$20))/(($AX$20-$AP$20)*($AX$20-$AT$20))</f>
        <v>1</v>
      </c>
      <c r="QX318" s="92">
        <f>QU318*$AR$20+QV318*$AV$20+QW318*$AZ$20</f>
        <v>-653.65</v>
      </c>
      <c r="QY318" s="16">
        <f>$AP$20</f>
        <v>-54.65</v>
      </c>
      <c r="QZ318" s="16">
        <f>$AZ$20</f>
        <v>-653.65</v>
      </c>
      <c r="RA318" s="167">
        <f t="shared" si="573"/>
        <v>0</v>
      </c>
    </row>
    <row r="319" spans="447:469">
      <c r="QE319" s="159">
        <v>13</v>
      </c>
      <c r="QF319" s="162">
        <v>4</v>
      </c>
      <c r="QG319" s="297"/>
      <c r="QH319" s="12">
        <v>120</v>
      </c>
      <c r="QI319" s="161">
        <f>(($F$46-$Z$27)*($F$46-$AD$27))/(($V$27-$Z$27)*($V$27-$AD$27))</f>
        <v>0</v>
      </c>
      <c r="QJ319" s="161">
        <f>(($F$46-$V$27)*($F$46-$AD$27))/(($Z$27-$V$27)*($Z$27-$AD$27))</f>
        <v>0</v>
      </c>
      <c r="QK319" s="161">
        <f>(($F$46-$V$27)*($F$46-$Z$27))/(($AD$27-$V$27)*($AD$27-$Z$27))</f>
        <v>1</v>
      </c>
      <c r="QL319" s="92">
        <f>QI319*$X$27+QJ319*$AB$27+QK319*$AF$27</f>
        <v>-651.20000000000005</v>
      </c>
      <c r="QM319" s="16">
        <f>$V$27</f>
        <v>510.42</v>
      </c>
      <c r="QN319" s="16">
        <f>$AF$27</f>
        <v>-651.20000000000005</v>
      </c>
      <c r="QO319" s="167">
        <f t="shared" si="572"/>
        <v>0</v>
      </c>
      <c r="QP319" s="34"/>
      <c r="QQ319" s="159">
        <v>13</v>
      </c>
      <c r="QR319" s="162">
        <v>4</v>
      </c>
      <c r="QS319" s="297"/>
      <c r="QT319" s="12">
        <v>120</v>
      </c>
      <c r="QU319" s="161">
        <f>(($F$46-$AT$27)*($F$46-$AX$27))/(($AP$27-$AT$27)*($AP$27-$AX$27))</f>
        <v>0</v>
      </c>
      <c r="QV319" s="161">
        <f>(($F$46-$AP$27)*($F$46-$AX$27))/(($AT$27-$AP$27)*($AT$27-$AX$27))</f>
        <v>0</v>
      </c>
      <c r="QW319" s="161">
        <f>(($F$46-$AP$27)*($F$46-$AT$27))/(($AX$27-$AP$27)*($AX$27-$AT$27))</f>
        <v>1</v>
      </c>
      <c r="QX319" s="92">
        <f>QU319*$AR$27+QV319*$AV$27+QW319*$AZ$27</f>
        <v>-653.65</v>
      </c>
      <c r="QY319" s="16">
        <f>$AP$27</f>
        <v>200.39</v>
      </c>
      <c r="QZ319" s="16">
        <f>$AZ$27</f>
        <v>-653.65</v>
      </c>
      <c r="RA319" s="167">
        <f t="shared" si="573"/>
        <v>0</v>
      </c>
    </row>
    <row r="320" spans="447:469" ht="15" customHeight="1">
      <c r="QE320" s="159">
        <v>13</v>
      </c>
      <c r="QF320" s="162">
        <v>1</v>
      </c>
      <c r="QG320" s="309" t="s">
        <v>17</v>
      </c>
      <c r="QH320" s="12">
        <v>180</v>
      </c>
      <c r="QI320" s="161">
        <f>(($F$46-$Z$7)*($F$46-$AD$7))/(($V$7-$Z$7)*($V$7-$AD$7))</f>
        <v>0</v>
      </c>
      <c r="QJ320" s="161">
        <f>(($F$46-$V$7)*($F$46-$AD$7))/(($Z$7-$V$7)*($Z$7-$AD$7))</f>
        <v>0</v>
      </c>
      <c r="QK320" s="161">
        <f>(($F$46-$V$7)*($F$46-$Z$7))/(($AD$7-$V$7)*($AD$7-$Z$7))</f>
        <v>1</v>
      </c>
      <c r="QL320" s="92">
        <f>QI320*$X$7+QJ320*$AB$7+QK320*$AF$7</f>
        <v>162.80000000000001</v>
      </c>
      <c r="QM320" s="16">
        <f>$V$7</f>
        <v>562.66999999999996</v>
      </c>
      <c r="QN320" s="16">
        <f>$AF$7</f>
        <v>162.80000000000001</v>
      </c>
      <c r="QO320" s="167">
        <f t="shared" si="572"/>
        <v>0</v>
      </c>
      <c r="QP320" s="34"/>
      <c r="QQ320" s="159">
        <v>13</v>
      </c>
      <c r="QR320" s="162">
        <v>1</v>
      </c>
      <c r="QS320" s="309" t="s">
        <v>17</v>
      </c>
      <c r="QT320" s="12">
        <v>180</v>
      </c>
      <c r="QU320" s="161">
        <f>(($F$46-$AT$7)*($F$46-$AX$7))/(($AP$7-$AT$7)*($AP$7-$AX$7))</f>
        <v>0</v>
      </c>
      <c r="QV320" s="161">
        <f>(($F$46-$AP$7)*($F$46-$AX$7))/(($AT$7-$AP$7)*($AT$7-$AX$7))</f>
        <v>0</v>
      </c>
      <c r="QW320" s="161">
        <f>(($F$46-$AP$7)*($F$46-$AT$7))/(($AX$7-$AP$7)*($AX$7-$AT$7))</f>
        <v>1</v>
      </c>
      <c r="QX320" s="92">
        <f>QU320*$AR$7+QV320*$AV$7+QW320*$AZ$7</f>
        <v>59.41</v>
      </c>
      <c r="QY320" s="16">
        <f>$AP$7</f>
        <v>236.82</v>
      </c>
      <c r="QZ320" s="16">
        <f>$AZ$7</f>
        <v>59.41</v>
      </c>
      <c r="RA320" s="167">
        <f t="shared" si="573"/>
        <v>0</v>
      </c>
    </row>
    <row r="321" spans="447:469">
      <c r="QE321" s="159">
        <v>13</v>
      </c>
      <c r="QF321" s="162">
        <v>2</v>
      </c>
      <c r="QG321" s="309"/>
      <c r="QH321" s="12">
        <v>180</v>
      </c>
      <c r="QI321" s="161">
        <f>(($F$46-$Z$14)*($F$46-$AD$14))/(($V$14-$Z$14)*($V$14-$AD$14))</f>
        <v>0</v>
      </c>
      <c r="QJ321" s="161">
        <f>(($F$46-$V$14)*($F$46-$AD$14))/(($Z$14-$V$14)*($Z$14-$AD$14))</f>
        <v>0</v>
      </c>
      <c r="QK321" s="161">
        <f>(($F$46-$V$14)*($F$46-$Z$14))/(($AD$14-$V$14)*($AD$14-$Z$14))</f>
        <v>1</v>
      </c>
      <c r="QL321" s="92">
        <f>QI321*$X$14+QJ321*$AB$14+QK321*$AF$14</f>
        <v>162.80000000000001</v>
      </c>
      <c r="QM321" s="16">
        <f>$V$14</f>
        <v>-210.54</v>
      </c>
      <c r="QN321" s="16">
        <f>$AF$14</f>
        <v>162.80000000000001</v>
      </c>
      <c r="QO321" s="167">
        <f t="shared" si="572"/>
        <v>0</v>
      </c>
      <c r="QP321" s="34"/>
      <c r="QQ321" s="159">
        <v>13</v>
      </c>
      <c r="QR321" s="162">
        <v>2</v>
      </c>
      <c r="QS321" s="309"/>
      <c r="QT321" s="12">
        <v>180</v>
      </c>
      <c r="QU321" s="161">
        <f>(($F$46-$AT$14)*($F$46-$AX$14))/(($AP$14-$AT$14)*($AP$14-$AX$14))</f>
        <v>0</v>
      </c>
      <c r="QV321" s="161">
        <f>(($F$46-$AP$14)*($F$46-$AX$14))/(($AT$14-$AP$14)*($AT$14-$AX$14))</f>
        <v>0</v>
      </c>
      <c r="QW321" s="161">
        <f>(($F$46-$AP$14)*($F$46-$AT$14))/(($AX$14-$AP$14)*($AX$14-$AT$14))</f>
        <v>1</v>
      </c>
      <c r="QX321" s="92">
        <f>QU321*$AR$14+QV321*$AV$14+QW321*$AZ$14</f>
        <v>59.41</v>
      </c>
      <c r="QY321" s="16">
        <f>$AP$14</f>
        <v>-18.22</v>
      </c>
      <c r="QZ321" s="16">
        <f>$AZ$14</f>
        <v>59.41</v>
      </c>
      <c r="RA321" s="167">
        <f t="shared" si="573"/>
        <v>0</v>
      </c>
    </row>
    <row r="322" spans="447:469">
      <c r="QE322" s="159">
        <v>13</v>
      </c>
      <c r="QF322" s="162">
        <v>3</v>
      </c>
      <c r="QG322" s="309"/>
      <c r="QH322" s="12">
        <v>180</v>
      </c>
      <c r="QI322" s="161">
        <f>(($F$46-$Z$21)*($F$46-$AD$21))/(($V$21-$Z$21)*($V$21-$AD$21))</f>
        <v>0</v>
      </c>
      <c r="QJ322" s="161">
        <f>(($F$46-$V$21)*($F$46-$AD$21))/(($Z$21-$V$21)*($Z$21-$AD$21))</f>
        <v>0</v>
      </c>
      <c r="QK322" s="161">
        <f>(($F$46-$V$21)*($F$46-$Z$21))/(($AD$21-$V$21)*($AD$21-$Z$21))</f>
        <v>1</v>
      </c>
      <c r="QL322" s="92">
        <f>QI322*$X$21+QJ322*$AB$21+QK322*$AF$21</f>
        <v>-704.4</v>
      </c>
      <c r="QM322" s="16">
        <f>$V$21</f>
        <v>-210.54</v>
      </c>
      <c r="QN322" s="16">
        <f>$AF$21</f>
        <v>-704.4</v>
      </c>
      <c r="QO322" s="167">
        <f t="shared" si="572"/>
        <v>0</v>
      </c>
      <c r="QP322" s="34"/>
      <c r="QQ322" s="159">
        <v>13</v>
      </c>
      <c r="QR322" s="162">
        <v>3</v>
      </c>
      <c r="QS322" s="309"/>
      <c r="QT322" s="12">
        <v>180</v>
      </c>
      <c r="QU322" s="161">
        <f>(($F$46-$AT$21)*($F$46-$AX$21))/(($AP$21-$AT$21)*($AP$21-$AX$21))</f>
        <v>0</v>
      </c>
      <c r="QV322" s="161">
        <f>(($F$46-$AP$21)*($F$46-$AX$21))/(($AT$21-$AP$21)*($AT$21-$AX$21))</f>
        <v>0</v>
      </c>
      <c r="QW322" s="161">
        <f>(($F$46-$AP$21)*($F$46-$AT$21))/(($AX$21-$AP$21)*($AX$21-$AT$21))</f>
        <v>1</v>
      </c>
      <c r="QX322" s="92">
        <f>QU322*$AR$21+QV322*$AV$21+QW322*$AZ$21</f>
        <v>-772.52</v>
      </c>
      <c r="QY322" s="16">
        <f>$AP$21</f>
        <v>-18.22</v>
      </c>
      <c r="QZ322" s="16">
        <f>$AZ$21</f>
        <v>-772.52</v>
      </c>
      <c r="RA322" s="167">
        <f t="shared" si="573"/>
        <v>0</v>
      </c>
    </row>
    <row r="323" spans="447:469">
      <c r="QE323" s="159">
        <v>13</v>
      </c>
      <c r="QF323" s="162">
        <v>4</v>
      </c>
      <c r="QG323" s="309"/>
      <c r="QH323" s="12">
        <v>180</v>
      </c>
      <c r="QI323" s="161">
        <f>(($F$46-$Z$28)*($F$46-$AD$28))/(($V$28-$Z$28)*($V$28-$AD$28))</f>
        <v>0</v>
      </c>
      <c r="QJ323" s="161">
        <f>(($F$46-$V$28)*($F$46-$AD$28))/(($Z$28-$V$28)*($Z$28-$AD$28))</f>
        <v>0</v>
      </c>
      <c r="QK323" s="161">
        <f>(($F$46-$V$28)*($F$46-$Z$28))/(($AD$28-$V$28)*($AD$28-$Z$28))</f>
        <v>1</v>
      </c>
      <c r="QL323" s="92">
        <f>QI323*$X$28+QJ323*$AB$28+QK323*$AF$28</f>
        <v>-704.4</v>
      </c>
      <c r="QM323" s="16">
        <f>$V$28</f>
        <v>562.66999999999996</v>
      </c>
      <c r="QN323" s="16">
        <f>$AF$28</f>
        <v>-704.4</v>
      </c>
      <c r="QO323" s="167">
        <f t="shared" si="572"/>
        <v>0</v>
      </c>
      <c r="QP323" s="34"/>
      <c r="QQ323" s="159">
        <v>13</v>
      </c>
      <c r="QR323" s="162">
        <v>4</v>
      </c>
      <c r="QS323" s="309"/>
      <c r="QT323" s="12">
        <v>180</v>
      </c>
      <c r="QU323" s="161">
        <f>(($F$46-$AT$28)*($F$46-$AX$28))/(($AP$28-$AT$28)*($AP$28-$AX$28))</f>
        <v>0</v>
      </c>
      <c r="QV323" s="161">
        <f>(($F$46-$AP$28)*($F$46-$AX$28))/(($AT$28-$AP$28)*($AT$28-$AX$28))</f>
        <v>0</v>
      </c>
      <c r="QW323" s="161">
        <f>(($F$46-$AP$28)*($F$46-$AT$28))/(($AX$28-$AP$28)*($AX$28-$AT$28))</f>
        <v>1</v>
      </c>
      <c r="QX323" s="92">
        <f>QU323*$AR$28+QV323*$AV$28+QW323*$AZ$28</f>
        <v>-772.52</v>
      </c>
      <c r="QY323" s="16">
        <f>$AP$28</f>
        <v>236.82</v>
      </c>
      <c r="QZ323" s="16">
        <f>$AZ$28</f>
        <v>-772.52</v>
      </c>
      <c r="RA323" s="167">
        <f t="shared" si="573"/>
        <v>0</v>
      </c>
    </row>
    <row r="324" spans="447:469" ht="15" customHeight="1">
      <c r="QE324" s="159">
        <v>13</v>
      </c>
      <c r="QF324" s="162">
        <v>1</v>
      </c>
      <c r="QG324" s="304" t="s">
        <v>18</v>
      </c>
      <c r="QH324" s="12">
        <v>-60</v>
      </c>
      <c r="QI324" s="161">
        <f>(($F$46-$Z$8)*($F$46-$AD$8))/(($V$8-$Z$8)*($V$8-$AD$8))</f>
        <v>0</v>
      </c>
      <c r="QJ324" s="161">
        <f>(($F$46-$V$8)*($F$46-$AD$8))/(($Z$8-$V$8)*($Z$8-$AD$8))</f>
        <v>0</v>
      </c>
      <c r="QK324" s="161">
        <f>(($F$46-$V$8)*($F$46-$Z$8))/(($AD$8-$V$8)*($AD$8-$Z$8))</f>
        <v>1</v>
      </c>
      <c r="QL324" s="92">
        <f>QI324*$X$8+QJ324*$AB$8+QK324*$AF$8</f>
        <v>402.13</v>
      </c>
      <c r="QM324" s="16">
        <f>$V$8</f>
        <v>406.67</v>
      </c>
      <c r="QN324" s="16">
        <f>$AF$8</f>
        <v>402.13</v>
      </c>
      <c r="QO324" s="167">
        <f t="shared" si="572"/>
        <v>0</v>
      </c>
      <c r="QP324" s="34"/>
      <c r="QQ324" s="159">
        <v>13</v>
      </c>
      <c r="QR324" s="162">
        <v>1</v>
      </c>
      <c r="QS324" s="304" t="s">
        <v>18</v>
      </c>
      <c r="QT324" s="12">
        <v>-60</v>
      </c>
      <c r="QU324" s="161">
        <f>(($F$46-$AT$8)*($F$46-$AX$8))/(($AP$8-$AT$8)*($AP$8-$AX$8))</f>
        <v>0</v>
      </c>
      <c r="QV324" s="161">
        <f>(($F$46-$AP$8)*($F$46-$AX$8))/(($AT$8-$AP$8)*($AT$8-$AX$8))</f>
        <v>0</v>
      </c>
      <c r="QW324" s="161">
        <f>(($F$46-$AP$8)*($F$46-$AT$8))/(($AX$8-$AP$8)*($AX$8-$AT$8))</f>
        <v>1</v>
      </c>
      <c r="QX324" s="92">
        <f>QU324*$AR$8+QV324*$AV$8+QW324*$AZ$8</f>
        <v>415.98</v>
      </c>
      <c r="QY324" s="16">
        <f>$AP$8</f>
        <v>127.52</v>
      </c>
      <c r="QZ324" s="16">
        <f>$AZ$8</f>
        <v>415.98</v>
      </c>
      <c r="RA324" s="167">
        <f t="shared" si="573"/>
        <v>0</v>
      </c>
    </row>
    <row r="325" spans="447:469">
      <c r="QE325" s="159">
        <v>13</v>
      </c>
      <c r="QF325" s="162">
        <v>2</v>
      </c>
      <c r="QG325" s="304"/>
      <c r="QH325" s="12">
        <v>-60</v>
      </c>
      <c r="QI325" s="161">
        <f>(($F$46-$Z$15)*($F$46-$AD$15))/(($V$15-$Z$15)*($V$15-$AD$15))</f>
        <v>0</v>
      </c>
      <c r="QJ325" s="161">
        <f>(($F$46-$V$15)*($F$46-$AD$15))/(($Z$15-$V$15)*($Z$15-$AD$15))</f>
        <v>0</v>
      </c>
      <c r="QK325" s="161">
        <f>(($F$46-$V$15)*($F$46-$Z$15))/(($AD$15-$V$15)*($AD$15-$Z$15))</f>
        <v>1</v>
      </c>
      <c r="QL325" s="92">
        <f>QI325*$X$15+QJ325*$AB$15+QK325*$AF$15</f>
        <v>402.13</v>
      </c>
      <c r="QM325" s="16">
        <f>$V$15</f>
        <v>-391.07</v>
      </c>
      <c r="QN325" s="16">
        <f>$AF$15</f>
        <v>402.13</v>
      </c>
      <c r="QO325" s="167">
        <f t="shared" si="572"/>
        <v>0</v>
      </c>
      <c r="QP325" s="34"/>
      <c r="QQ325" s="159">
        <v>13</v>
      </c>
      <c r="QR325" s="162">
        <v>2</v>
      </c>
      <c r="QS325" s="304"/>
      <c r="QT325" s="12">
        <v>-60</v>
      </c>
      <c r="QU325" s="161">
        <f>(($F$46-$AT$15)*($F$46-$AX$15))/(($AP$15-$AT$15)*($AP$15-$AX$15))</f>
        <v>0</v>
      </c>
      <c r="QV325" s="161">
        <f>(($F$46-$AP$15)*($F$46-$AX$15))/(($AT$15-$AP$15)*($AT$15-$AX$15))</f>
        <v>0</v>
      </c>
      <c r="QW325" s="161">
        <f>(($F$46-$AP$15)*($F$46-$AT$15))/(($AX$15-$AP$15)*($AX$15-$AT$15))</f>
        <v>1</v>
      </c>
      <c r="QX325" s="92">
        <f>QU325*$AR$15+QV325*$AV$15+QW325*$AZ$15</f>
        <v>415.98</v>
      </c>
      <c r="QY325" s="16">
        <f>$AP$15</f>
        <v>-127.52</v>
      </c>
      <c r="QZ325" s="16">
        <f>$AZ$15</f>
        <v>415.98</v>
      </c>
      <c r="RA325" s="167">
        <f t="shared" si="573"/>
        <v>0</v>
      </c>
    </row>
    <row r="326" spans="447:469">
      <c r="QE326" s="159">
        <v>13</v>
      </c>
      <c r="QF326" s="162">
        <v>3</v>
      </c>
      <c r="QG326" s="304"/>
      <c r="QH326" s="12">
        <v>-60</v>
      </c>
      <c r="QI326" s="161">
        <f>(($F$46-$Z$22)*($F$46-$AD$22))/(($V$22-$Z$22)*($V$22-$AD$22))</f>
        <v>0</v>
      </c>
      <c r="QJ326" s="161">
        <f>(($F$46-$V$22)*($F$46-$AD$22))/(($Z$22-$V$22)*($Z$22-$AD$22))</f>
        <v>0</v>
      </c>
      <c r="QK326" s="161">
        <f>(($F$46-$V$22)*($F$46-$Z$22))/(($AD$22-$V$22)*($AD$22-$Z$22))</f>
        <v>1</v>
      </c>
      <c r="QL326" s="92">
        <f>QI326*$X$22+QJ326*$AB$22+QK326*$AF$22</f>
        <v>-495</v>
      </c>
      <c r="QM326" s="16">
        <f>$V$22</f>
        <v>-391.07</v>
      </c>
      <c r="QN326" s="16">
        <f>$AF$22</f>
        <v>-495</v>
      </c>
      <c r="QO326" s="167">
        <f t="shared" si="572"/>
        <v>0</v>
      </c>
      <c r="QP326" s="34"/>
      <c r="QQ326" s="159">
        <v>13</v>
      </c>
      <c r="QR326" s="162">
        <v>3</v>
      </c>
      <c r="QS326" s="304"/>
      <c r="QT326" s="12">
        <v>-60</v>
      </c>
      <c r="QU326" s="161">
        <f>(($F$46-$AT$22)*($F$46-$AX$22))/(($AP$22-$AT$22)*($AP$22-$AX$22))</f>
        <v>0</v>
      </c>
      <c r="QV326" s="161">
        <f>(($F$46-$AP$22)*($F$46-$AX$22))/(($AT$22-$AP$22)*($AT$22-$AX$22))</f>
        <v>0</v>
      </c>
      <c r="QW326" s="161">
        <f>(($F$46-$AP$22)*($F$46-$AT$22))/(($AX$22-$AP$22)*($AX$22-$AT$22))</f>
        <v>1</v>
      </c>
      <c r="QX326" s="92">
        <f>QU326*$AR$22+QV326*$AV$22+QW326*$AZ$22</f>
        <v>-415.95</v>
      </c>
      <c r="QY326" s="16">
        <f>$AP$22</f>
        <v>-127.52</v>
      </c>
      <c r="QZ326" s="16">
        <f>$AZ$22</f>
        <v>-415.95</v>
      </c>
      <c r="RA326" s="167">
        <f t="shared" si="573"/>
        <v>0</v>
      </c>
    </row>
    <row r="327" spans="447:469">
      <c r="QE327" s="159">
        <v>13</v>
      </c>
      <c r="QF327" s="162">
        <v>4</v>
      </c>
      <c r="QG327" s="304"/>
      <c r="QH327" s="12">
        <v>-60</v>
      </c>
      <c r="QI327" s="161">
        <f>(($F$46-$Z$29)*($F$46-$AD$29))/(($V$29-$Z$29)*($V$29-$AD$29))</f>
        <v>0</v>
      </c>
      <c r="QJ327" s="161">
        <f>(($F$46-$V$29)*($F$46-$AD$29))/(($Z$29-$V$29)*($Z$29-$AD$29))</f>
        <v>0</v>
      </c>
      <c r="QK327" s="161">
        <f>(($F$46-$V$29)*($F$46-$Z$29))/(($AD$29-$V$29)*($AD$29-$Z$29))</f>
        <v>1</v>
      </c>
      <c r="QL327" s="92">
        <f>QI327*$X$29+QJ327*$AB$29+QK327*$AF$29</f>
        <v>-495</v>
      </c>
      <c r="QM327" s="16">
        <f>$V$29</f>
        <v>406.67</v>
      </c>
      <c r="QN327" s="16">
        <f>$AF$29</f>
        <v>-495</v>
      </c>
      <c r="QO327" s="167">
        <f t="shared" si="572"/>
        <v>0</v>
      </c>
      <c r="QP327" s="34"/>
      <c r="QQ327" s="159">
        <v>13</v>
      </c>
      <c r="QR327" s="162">
        <v>4</v>
      </c>
      <c r="QS327" s="304"/>
      <c r="QT327" s="12">
        <v>-60</v>
      </c>
      <c r="QU327" s="161">
        <f>(($F$46-$AT$29)*($F$46-$AX$29))/(($AP$29-$AT$29)*($AP$29-$AX$29))</f>
        <v>0</v>
      </c>
      <c r="QV327" s="161">
        <f>(($F$46-$AP$29)*($F$46-$AX$29))/(($AT$29-$AP$29)*($AT$29-$AX$29))</f>
        <v>0</v>
      </c>
      <c r="QW327" s="161">
        <f>(($F$46-$AP$29)*($F$46-$AT$29))/(($AX$29-$AP$29)*($AX$29-$AT$29))</f>
        <v>1</v>
      </c>
      <c r="QX327" s="92">
        <f>QU327*$AR$29+QV327*$AV$29+QW327*$AZ$29</f>
        <v>-415.95</v>
      </c>
      <c r="QY327" s="16">
        <f>$AP$29</f>
        <v>127.52</v>
      </c>
      <c r="QZ327" s="16">
        <f>$AZ$29</f>
        <v>-415.95</v>
      </c>
      <c r="RA327" s="167">
        <f t="shared" si="573"/>
        <v>0</v>
      </c>
    </row>
    <row r="328" spans="447:469" ht="15" customHeight="1">
      <c r="QE328" s="159">
        <v>13</v>
      </c>
      <c r="QF328" s="162">
        <v>1</v>
      </c>
      <c r="QG328" s="305" t="s">
        <v>19</v>
      </c>
      <c r="QH328" s="12">
        <v>-120</v>
      </c>
      <c r="QI328" s="161">
        <f>(($F$46-$Z$9)*($F$46-$AD$9))/(($V$9-$Z$9)*($V$9-$AD$9))</f>
        <v>0</v>
      </c>
      <c r="QJ328" s="161">
        <f>(($F$46-$V$9)*($F$46-$AD$9))/(($Z$9-$V$9)*($Z$9-$AD$9))</f>
        <v>0</v>
      </c>
      <c r="QK328" s="161">
        <f>(($F$46-$V$9)*($F$46-$Z$9))/(($AD$9-$V$9)*($AD$9-$Z$9))</f>
        <v>1</v>
      </c>
      <c r="QL328" s="92">
        <f>QI328*$X$9+QJ328*$AB$9+QK328*$AF$9</f>
        <v>480</v>
      </c>
      <c r="QM328" s="16">
        <f>$V$9</f>
        <v>353.96</v>
      </c>
      <c r="QN328" s="16">
        <f>$AF$9</f>
        <v>480</v>
      </c>
      <c r="QO328" s="167">
        <f t="shared" si="572"/>
        <v>0</v>
      </c>
      <c r="QP328" s="34"/>
      <c r="QQ328" s="159">
        <v>13</v>
      </c>
      <c r="QR328" s="162">
        <v>1</v>
      </c>
      <c r="QS328" s="305" t="s">
        <v>19</v>
      </c>
      <c r="QT328" s="12">
        <v>-120</v>
      </c>
      <c r="QU328" s="161">
        <f>(($F$46-$AT$9)*($F$46-$AX$9))/(($AP$9-$AT$9)*($AP$9-$AX$9))</f>
        <v>0</v>
      </c>
      <c r="QV328" s="161">
        <f>(($F$46-$AP$9)*($F$46-$AX$9))/(($AT$9-$AP$9)*($AT$9-$AX$9))</f>
        <v>0</v>
      </c>
      <c r="QW328" s="161">
        <f>(($F$46-$AP$9)*($F$46-$AT$9))/(($AX$9-$AP$9)*($AX$9-$AT$9))</f>
        <v>1</v>
      </c>
      <c r="QX328" s="92">
        <f>QU328*$AR$9+QV328*$AV$9+QW328*$AZ$9</f>
        <v>534.82000000000005</v>
      </c>
      <c r="QY328" s="16">
        <f>$AP$9</f>
        <v>91.09</v>
      </c>
      <c r="QZ328" s="16">
        <f>$AZ$9</f>
        <v>534.82000000000005</v>
      </c>
      <c r="RA328" s="167">
        <f t="shared" si="573"/>
        <v>0</v>
      </c>
    </row>
    <row r="329" spans="447:469">
      <c r="QE329" s="159">
        <v>13</v>
      </c>
      <c r="QF329" s="162">
        <v>2</v>
      </c>
      <c r="QG329" s="305"/>
      <c r="QH329" s="12">
        <v>-120</v>
      </c>
      <c r="QI329" s="161">
        <f>(($F$46-$Z$16)*($F$46-$AD$16))/(($V$16-$Z$16)*($V$16-$AD$16))</f>
        <v>0</v>
      </c>
      <c r="QJ329" s="161">
        <f>(($F$46-$V$16)*($F$46-$AD$16))/(($Z$16-$V$16)*($Z$16-$AD$16))</f>
        <v>0</v>
      </c>
      <c r="QK329" s="161">
        <f>(($F$46-$V$16)*($F$46-$Z$16))/(($AD$16-$V$16)*($AD$16-$Z$16))</f>
        <v>1</v>
      </c>
      <c r="QL329" s="92">
        <f>QI329*$X$16+QJ329*$AB$16+QK329*$AF$16</f>
        <v>480</v>
      </c>
      <c r="QM329" s="16">
        <f>$V$16</f>
        <v>-443.33</v>
      </c>
      <c r="QN329" s="16">
        <f>$AF$16</f>
        <v>480</v>
      </c>
      <c r="QO329" s="167">
        <f t="shared" si="572"/>
        <v>0</v>
      </c>
      <c r="QP329" s="34"/>
      <c r="QQ329" s="159">
        <v>13</v>
      </c>
      <c r="QR329" s="162">
        <v>2</v>
      </c>
      <c r="QS329" s="305"/>
      <c r="QT329" s="12">
        <v>-120</v>
      </c>
      <c r="QU329" s="161">
        <f>(($F$46-$AT$16)*($F$46-$AX$16))/(($AP$16-$AT$16)*($AP$16-$AX$16))</f>
        <v>0</v>
      </c>
      <c r="QV329" s="161">
        <f>(($F$46-$AP$16)*($F$46-$AX$16))/(($AT$16-$AP$16)*($AT$16-$AX$16))</f>
        <v>0</v>
      </c>
      <c r="QW329" s="161">
        <f>(($F$46-$AP$16)*($F$46-$AT$16))/(($AX$16-$AP$16)*($AX$16-$AT$16))</f>
        <v>1</v>
      </c>
      <c r="QX329" s="92">
        <f>QU329*$AR$16+QV329*$AV$16+QW329*$AZ$16</f>
        <v>534.82000000000005</v>
      </c>
      <c r="QY329" s="16">
        <f>$AP$16</f>
        <v>-163.95</v>
      </c>
      <c r="QZ329" s="16">
        <f>$AZ$16</f>
        <v>534.82000000000005</v>
      </c>
      <c r="RA329" s="167">
        <f t="shared" si="573"/>
        <v>0</v>
      </c>
    </row>
    <row r="330" spans="447:469">
      <c r="QE330" s="159">
        <v>13</v>
      </c>
      <c r="QF330" s="162">
        <v>3</v>
      </c>
      <c r="QG330" s="305"/>
      <c r="QH330" s="12">
        <v>-120</v>
      </c>
      <c r="QI330" s="161">
        <f>(($F$46-$Z$23)*($F$46-$AD$23))/(($V$23-$Z$23)*($V$23-$AD$23))</f>
        <v>0</v>
      </c>
      <c r="QJ330" s="161">
        <f>(($F$46-$V$23)*($F$46-$AD$23))/(($Z$23-$V$23)*($Z$23-$AD$23))</f>
        <v>0</v>
      </c>
      <c r="QK330" s="161">
        <f>(($F$46-$V$23)*($F$46-$Z$23))/(($AD$23-$V$23)*($AD$23-$Z$23))</f>
        <v>1</v>
      </c>
      <c r="QL330" s="92">
        <f>QI330*$X$23+QJ330*$AB$23+QK330*$AF$23</f>
        <v>-391.42</v>
      </c>
      <c r="QM330" s="16">
        <f>$V$23</f>
        <v>-443.33</v>
      </c>
      <c r="QN330" s="16">
        <f>$AF$23</f>
        <v>-391.42</v>
      </c>
      <c r="QO330" s="167">
        <f t="shared" si="572"/>
        <v>0</v>
      </c>
      <c r="QP330" s="34"/>
      <c r="QQ330" s="159">
        <v>13</v>
      </c>
      <c r="QR330" s="162">
        <v>3</v>
      </c>
      <c r="QS330" s="305"/>
      <c r="QT330" s="12">
        <v>-120</v>
      </c>
      <c r="QU330" s="161">
        <f>(($F$46-$AT$23)*($F$46-$AX$23))/(($AP$23-$AT$23)*($AP$23-$AX$23))</f>
        <v>0</v>
      </c>
      <c r="QV330" s="161">
        <f>(($F$46-$AP$23)*($F$46-$AX$23))/(($AT$23-$AP$23)*($AT$23-$AX$23))</f>
        <v>0</v>
      </c>
      <c r="QW330" s="161">
        <f>(($F$46-$AP$23)*($F$46-$AT$23))/(($AX$23-$AP$23)*($AX$23-$AT$23))</f>
        <v>1</v>
      </c>
      <c r="QX330" s="92">
        <f>QU330*$AR$23+QV330*$AV$23+QW330*$AZ$23</f>
        <v>-297.12</v>
      </c>
      <c r="QY330" s="16">
        <f>$AP$23</f>
        <v>-163.95</v>
      </c>
      <c r="QZ330" s="16">
        <f>$AZ$23</f>
        <v>-297.12</v>
      </c>
      <c r="RA330" s="167">
        <f t="shared" si="573"/>
        <v>0</v>
      </c>
    </row>
    <row r="331" spans="447:469">
      <c r="QE331" s="159">
        <v>13</v>
      </c>
      <c r="QF331" s="162">
        <v>4</v>
      </c>
      <c r="QG331" s="305"/>
      <c r="QH331" s="12">
        <v>-120</v>
      </c>
      <c r="QI331" s="161">
        <f>(($F$46-$Z$30)*($F$46-$AD$30))/(($V$30-$Z$30)*($V$30-$AD$30))</f>
        <v>0</v>
      </c>
      <c r="QJ331" s="161">
        <f>(($F$46-$V$30)*($F$46-$AD$30))/(($Z$30-$V$30)*($Z$30-$AD$30))</f>
        <v>0</v>
      </c>
      <c r="QK331" s="161">
        <f>(($F$46-$V$30)*($F$46-$Z$30))/(($AD$30-$V$30)*($AD$30-$Z$30))</f>
        <v>1</v>
      </c>
      <c r="QL331" s="92">
        <f>QI331*$X$30+QJ331*$AB$30+QK331*$AF$30</f>
        <v>-391.42</v>
      </c>
      <c r="QM331" s="16">
        <f>$V$30</f>
        <v>353.96</v>
      </c>
      <c r="QN331" s="16">
        <f>$AF$30</f>
        <v>-391.42</v>
      </c>
      <c r="QO331" s="167">
        <f t="shared" si="572"/>
        <v>0</v>
      </c>
      <c r="QP331" s="34"/>
      <c r="QQ331" s="159">
        <v>13</v>
      </c>
      <c r="QR331" s="162">
        <v>4</v>
      </c>
      <c r="QS331" s="305"/>
      <c r="QT331" s="12">
        <v>-120</v>
      </c>
      <c r="QU331" s="161">
        <f>(($F$46-$AT$30)*($F$46-$AX$30))/(($AP$30-$AT$30)*($AP$30-$AX$30))</f>
        <v>0</v>
      </c>
      <c r="QV331" s="161">
        <f>(($F$46-$AP$30)*($F$46-$AX$30))/(($AT$30-$AP$30)*($AT$30-$AX$30))</f>
        <v>0</v>
      </c>
      <c r="QW331" s="161">
        <f>(($F$46-$AP$30)*($F$46-$AT$30))/(($AX$30-$AP$30)*($AX$30-$AT$30))</f>
        <v>1</v>
      </c>
      <c r="QX331" s="92">
        <f>QU331*$AR$30+QV331*$AV$30+QW331*$AZ$30</f>
        <v>-297.12</v>
      </c>
      <c r="QY331" s="16">
        <f>$AP$30</f>
        <v>91.09</v>
      </c>
      <c r="QZ331" s="16">
        <f>$AZ$30</f>
        <v>-297.12</v>
      </c>
      <c r="RA331" s="167">
        <f t="shared" si="573"/>
        <v>0</v>
      </c>
    </row>
    <row r="332" spans="447:469" ht="15" customHeight="1">
      <c r="QE332" s="159">
        <v>13</v>
      </c>
      <c r="QF332" s="162">
        <v>1</v>
      </c>
      <c r="QG332" s="306" t="s">
        <v>20</v>
      </c>
      <c r="QH332" s="12">
        <v>-180</v>
      </c>
      <c r="QI332" s="161">
        <f>(($F$46-$Z$10)*($F$46-$AD$10))/(($V$10-$Z$10)*($V$10-$AD$10))</f>
        <v>0</v>
      </c>
      <c r="QJ332" s="161">
        <f>(($F$46-$V$10)*($F$46-$AD$10))/(($Z$10-$V$10)*($Z$10-$AD$10))</f>
        <v>0</v>
      </c>
      <c r="QK332" s="161">
        <f>(($F$46-$V$10)*($F$46-$Z$10))/(($AD$10-$V$10)*($AD$10-$Z$10))</f>
        <v>1</v>
      </c>
      <c r="QL332" s="92">
        <f>QI332*$X$10+QJ332*$AB$10+QK332*$AF$10</f>
        <v>556.07000000000005</v>
      </c>
      <c r="QM332" s="16">
        <f>$V$10</f>
        <v>301.67</v>
      </c>
      <c r="QN332" s="16">
        <f>$AF$10</f>
        <v>556.07000000000005</v>
      </c>
      <c r="QO332" s="167">
        <f t="shared" si="572"/>
        <v>0</v>
      </c>
      <c r="QP332" s="34"/>
      <c r="QQ332" s="159">
        <v>13</v>
      </c>
      <c r="QR332" s="162">
        <v>1</v>
      </c>
      <c r="QS332" s="306" t="s">
        <v>20</v>
      </c>
      <c r="QT332" s="12">
        <v>-180</v>
      </c>
      <c r="QU332" s="161">
        <f>(($F$46-$AT$10)*($F$46-$AX$10))/(($AP$10-$AT$10)*($AP$10-$AX$10))</f>
        <v>0</v>
      </c>
      <c r="QV332" s="161">
        <f>(($F$46-$AP$10)*($F$46-$AX$10))/(($AT$10-$AP$10)*($AT$10-$AX$10))</f>
        <v>0</v>
      </c>
      <c r="QW332" s="161">
        <f>(($F$46-$AP$10)*($F$46-$AT$10))/(($AX$10-$AP$10)*($AX$10-$AT$10))</f>
        <v>1</v>
      </c>
      <c r="QX332" s="92">
        <f>QU332*$AR$10+QV332*$AV$10+QW332*$AZ$10</f>
        <v>653.67999999999995</v>
      </c>
      <c r="QY332" s="16">
        <f>$AP$10</f>
        <v>54.65</v>
      </c>
      <c r="QZ332" s="16">
        <f>$AZ$10</f>
        <v>653.67999999999995</v>
      </c>
      <c r="RA332" s="167">
        <f t="shared" si="573"/>
        <v>0</v>
      </c>
    </row>
    <row r="333" spans="447:469">
      <c r="QE333" s="159">
        <v>13</v>
      </c>
      <c r="QF333" s="162">
        <v>2</v>
      </c>
      <c r="QG333" s="306"/>
      <c r="QH333" s="12">
        <v>-180</v>
      </c>
      <c r="QI333" s="161">
        <f>(($F$46-$Z$17)*($F$46-$AD$17))/(($V$17-$Z$17)*($V$17-$AD$17))</f>
        <v>0</v>
      </c>
      <c r="QJ333" s="161">
        <f>(($F$46-$V$17)*($F$46-$AD$17))/(($Z$17-$V$17)*($Z$17-$AD$17))</f>
        <v>0</v>
      </c>
      <c r="QK333" s="161">
        <f>(($F$46-$V$17)*($F$46-$Z$17))/(($AD$17-$V$17)*($AD$17-$Z$17))</f>
        <v>1</v>
      </c>
      <c r="QL333" s="92">
        <f>QI333*$X$17+QJ333*$AB$17+QK333*$AF$17</f>
        <v>556.07000000000005</v>
      </c>
      <c r="QM333" s="16">
        <f>$V$17</f>
        <v>-495.6</v>
      </c>
      <c r="QN333" s="16">
        <f>$AF$17</f>
        <v>556.07000000000005</v>
      </c>
      <c r="QO333" s="167">
        <f t="shared" si="572"/>
        <v>0</v>
      </c>
      <c r="QP333" s="34"/>
      <c r="QQ333" s="159">
        <v>13</v>
      </c>
      <c r="QR333" s="162">
        <v>2</v>
      </c>
      <c r="QS333" s="306"/>
      <c r="QT333" s="12">
        <v>-180</v>
      </c>
      <c r="QU333" s="161">
        <f>(($F$46-$AT$17)*($F$46-$AX$17))/(($AP$17-$AT$17)*($AP$17-$AX$17))</f>
        <v>0</v>
      </c>
      <c r="QV333" s="161">
        <f>(($F$46-$AP$17)*($F$46-$AX$17))/(($AT$17-$AP$17)*($AT$17-$AX$17))</f>
        <v>0</v>
      </c>
      <c r="QW333" s="161">
        <f>(($F$46-$AP$17)*($F$46-$AT$17))/(($AX$17-$AP$17)*($AX$17-$AT$17))</f>
        <v>1</v>
      </c>
      <c r="QX333" s="92">
        <f>QU333*$AR$17+QV333*$AV$17+QW333*$AZ$17</f>
        <v>653.67999999999995</v>
      </c>
      <c r="QY333" s="16">
        <f>$AP$17</f>
        <v>-200.39</v>
      </c>
      <c r="QZ333" s="16">
        <f>$AZ$17</f>
        <v>653.67999999999995</v>
      </c>
      <c r="RA333" s="167">
        <f t="shared" si="573"/>
        <v>0</v>
      </c>
    </row>
    <row r="334" spans="447:469">
      <c r="QE334" s="159">
        <v>13</v>
      </c>
      <c r="QF334" s="162">
        <v>3</v>
      </c>
      <c r="QG334" s="306"/>
      <c r="QH334" s="12">
        <v>-180</v>
      </c>
      <c r="QI334" s="161">
        <f>(($F$46-$Z$24)*($F$46-$AD$24))/(($V$24-$Z$24)*($V$24-$AD$24))</f>
        <v>0</v>
      </c>
      <c r="QJ334" s="161">
        <f>(($F$46-$V$24)*($F$46-$AD$24))/(($Z$24-$V$24)*($Z$24-$AD$24))</f>
        <v>0</v>
      </c>
      <c r="QK334" s="161">
        <f>(($F$46-$V$24)*($F$46-$Z$24))/(($AD$24-$V$24)*($AD$24-$Z$24))</f>
        <v>1</v>
      </c>
      <c r="QL334" s="92">
        <f>QI334*$X$24+QJ334*$AB$24+QK334*$AF$24</f>
        <v>-289.33</v>
      </c>
      <c r="QM334" s="16">
        <f>$V$24</f>
        <v>-495.6</v>
      </c>
      <c r="QN334" s="16">
        <f>$AF$24</f>
        <v>-289.33</v>
      </c>
      <c r="QO334" s="167">
        <f t="shared" si="572"/>
        <v>0</v>
      </c>
      <c r="QP334" s="34"/>
      <c r="QQ334" s="159">
        <v>13</v>
      </c>
      <c r="QR334" s="162">
        <v>3</v>
      </c>
      <c r="QS334" s="306"/>
      <c r="QT334" s="12">
        <v>-180</v>
      </c>
      <c r="QU334" s="161">
        <f>(($F$46-$AT$24)*($F$46-$AX$24))/(($AP$24-$AT$24)*($AP$24-$AX$24))</f>
        <v>0</v>
      </c>
      <c r="QV334" s="161">
        <f>(($F$46-$AP$24)*($F$46-$AX$24))/(($AT$24-$AP$24)*($AT$24-$AX$24))</f>
        <v>0</v>
      </c>
      <c r="QW334" s="161">
        <f>(($F$46-$AP$24)*($F$46-$AT$24))/(($AX$24-$AP$24)*($AX$24-$AT$24))</f>
        <v>1</v>
      </c>
      <c r="QX334" s="92">
        <f>QU334*$AR$24+QV334*$AV$24+QW334*$AZ$24</f>
        <v>-178.26</v>
      </c>
      <c r="QY334" s="16">
        <f>$AP$24</f>
        <v>-200.39</v>
      </c>
      <c r="QZ334" s="16">
        <f>$AZ$24</f>
        <v>-178.26</v>
      </c>
      <c r="RA334" s="167">
        <f t="shared" si="573"/>
        <v>0</v>
      </c>
    </row>
    <row r="335" spans="447:469">
      <c r="QE335" s="159">
        <v>13</v>
      </c>
      <c r="QF335" s="162">
        <v>4</v>
      </c>
      <c r="QG335" s="306"/>
      <c r="QH335" s="12">
        <v>-180</v>
      </c>
      <c r="QI335" s="161">
        <f>(($F$46-$Z$31)*($F$46-$AD$31))/(($V$31-$Z$31)*($V$31-$AD$31))</f>
        <v>0</v>
      </c>
      <c r="QJ335" s="161">
        <f>(($F$46-$V$31)*($F$46-$AD$31))/(($Z$31-$V$31)*($Z$31-$AD$31))</f>
        <v>0</v>
      </c>
      <c r="QK335" s="161">
        <f>(($F$46-$V$31)*($F$46-$Z$31))/(($AD$31-$V$31)*($AD$31-$Z$31))</f>
        <v>1</v>
      </c>
      <c r="QL335" s="92">
        <f>QI335*$X$31+QJ335*$AB$31+QK335*$AF$31</f>
        <v>-289.33</v>
      </c>
      <c r="QM335" s="16">
        <f>$V$31</f>
        <v>301.67</v>
      </c>
      <c r="QN335" s="16">
        <f>$AF$31</f>
        <v>-289.33</v>
      </c>
      <c r="QO335" s="167">
        <f t="shared" si="572"/>
        <v>0</v>
      </c>
      <c r="QP335" s="34"/>
      <c r="QQ335" s="159">
        <v>13</v>
      </c>
      <c r="QR335" s="162">
        <v>4</v>
      </c>
      <c r="QS335" s="306"/>
      <c r="QT335" s="12">
        <v>-180</v>
      </c>
      <c r="QU335" s="161">
        <f>(($F$46-$AT$31)*($F$46-$AX$31))/(($AP$31-$AT$31)*($AP$31-$AX$31))</f>
        <v>0</v>
      </c>
      <c r="QV335" s="161">
        <f>(($F$46-$AP$31)*($F$46-$AX$31))/(($AT$31-$AP$31)*($AT$31-$AX$31))</f>
        <v>0</v>
      </c>
      <c r="QW335" s="161">
        <f>(($F$46-$AP$31)*($F$46-$AT$31))/(($AX$31-$AP$31)*($AX$31-$AT$31))</f>
        <v>1</v>
      </c>
      <c r="QX335" s="92">
        <f>QU335*$AR$31+QV335*$AV$31+QW335*$AZ$31</f>
        <v>-178.26</v>
      </c>
      <c r="QY335" s="16">
        <f>$AP$31</f>
        <v>54.65</v>
      </c>
      <c r="QZ335" s="16">
        <f>$AZ$31</f>
        <v>-178.26</v>
      </c>
      <c r="RA335" s="167">
        <f t="shared" si="573"/>
        <v>0</v>
      </c>
    </row>
    <row r="336" spans="447:469" ht="15" customHeight="1">
      <c r="QE336" s="159">
        <v>13</v>
      </c>
      <c r="QF336" s="162">
        <v>1</v>
      </c>
      <c r="QG336" s="307" t="s">
        <v>21</v>
      </c>
      <c r="QH336" s="12">
        <v>0</v>
      </c>
      <c r="QI336" s="161">
        <f>(($F$46-$Z$11)*($F$46-$AD$11))/(($V$11-$Z$11)*($V$11-$AD$11))</f>
        <v>0</v>
      </c>
      <c r="QJ336" s="161">
        <f>(($F$46-$V$11)*($F$46-$AD$11))/(($Z$11-$V$11)*($Z$11-$AD$11))</f>
        <v>0</v>
      </c>
      <c r="QK336" s="161">
        <f>(($F$46-$V$11)*($F$46-$Z$11))/(($AD$11-$V$11)*($AD$11-$Z$11))</f>
        <v>1</v>
      </c>
      <c r="QL336" s="92">
        <f>QI336*$X$11+QJ336*$AB$11+QK336*$AF$11</f>
        <v>631.37</v>
      </c>
      <c r="QM336" s="16">
        <f>$V$11</f>
        <v>249</v>
      </c>
      <c r="QN336" s="16">
        <f>$AF$11</f>
        <v>631.37</v>
      </c>
      <c r="QO336" s="167">
        <f t="shared" si="572"/>
        <v>0</v>
      </c>
      <c r="QP336" s="34"/>
      <c r="QQ336" s="159">
        <v>13</v>
      </c>
      <c r="QR336" s="162">
        <v>1</v>
      </c>
      <c r="QS336" s="307" t="s">
        <v>21</v>
      </c>
      <c r="QT336" s="12">
        <v>0</v>
      </c>
      <c r="QU336" s="161">
        <f>(($F$46-$AT$11)*($F$46-$AX$11))/(($AP$11-$AT$11)*($AP$11-$AX$11))</f>
        <v>0</v>
      </c>
      <c r="QV336" s="161">
        <f>(($F$46-$AP$11)*($F$46-$AX$11))/(($AT$11-$AP$11)*($AT$11-$AX$11))</f>
        <v>0</v>
      </c>
      <c r="QW336" s="161">
        <f>(($F$46-$AP$11)*($F$46-$AT$11))/(($AX$11-$AP$11)*($AX$11-$AT$11))</f>
        <v>1</v>
      </c>
      <c r="QX336" s="92">
        <f>QU336*$AR$11+QV336*$AV$11+QW336*$AZ$11</f>
        <v>772.52</v>
      </c>
      <c r="QY336" s="16">
        <f>$AP$11</f>
        <v>18.22</v>
      </c>
      <c r="QZ336" s="16">
        <f>$AZ$11</f>
        <v>772.52</v>
      </c>
      <c r="RA336" s="167">
        <f t="shared" si="573"/>
        <v>0</v>
      </c>
    </row>
    <row r="337" spans="447:469">
      <c r="QE337" s="159">
        <v>13</v>
      </c>
      <c r="QF337" s="162">
        <v>2</v>
      </c>
      <c r="QG337" s="307"/>
      <c r="QH337" s="12">
        <v>0</v>
      </c>
      <c r="QI337" s="161">
        <f>(($F$46-$Z$18)*($F$46-$AD$18))/(($V$18-$Z$18)*($V$18-$AD$18))</f>
        <v>0</v>
      </c>
      <c r="QJ337" s="161">
        <f>(($F$46-$V$18)*($F$46-$AD$18))/(($Z$18-$V$18)*($Z$18-$AD$18))</f>
        <v>0</v>
      </c>
      <c r="QK337" s="161">
        <f>(($F$46-$V$18)*($F$46-$Z$18))/(($AD$18-$V$18)*($AD$18-$Z$18))</f>
        <v>1</v>
      </c>
      <c r="QL337" s="92">
        <f>QI337*$X$18+QJ337*$AB$18+QK337*$AF$18</f>
        <v>631.37</v>
      </c>
      <c r="QM337" s="16">
        <f>$V$18</f>
        <v>-548.08000000000004</v>
      </c>
      <c r="QN337" s="16">
        <f>$AF$18</f>
        <v>631.37</v>
      </c>
      <c r="QO337" s="167">
        <f t="shared" si="572"/>
        <v>0</v>
      </c>
      <c r="QP337" s="34"/>
      <c r="QQ337" s="159">
        <v>13</v>
      </c>
      <c r="QR337" s="162">
        <v>2</v>
      </c>
      <c r="QS337" s="307"/>
      <c r="QT337" s="12">
        <v>0</v>
      </c>
      <c r="QU337" s="161">
        <f>(($F$46-$AT$18)*($F$46-$AX$18))/(($AP$18-$AT$18)*($AP$18-$AX$18))</f>
        <v>0</v>
      </c>
      <c r="QV337" s="161">
        <f>(($F$46-$AP$18)*($F$46-$AX$18))/(($AT$18-$AP$18)*($AT$18-$AX$18))</f>
        <v>0</v>
      </c>
      <c r="QW337" s="161">
        <f>(($F$46-$AP$18)*($F$46-$AT$18))/(($AX$18-$AP$18)*($AX$18-$AT$18))</f>
        <v>1</v>
      </c>
      <c r="QX337" s="92">
        <f>QU337*$AR$18+QV337*$AV$18+QW337*$AZ$18</f>
        <v>772.52</v>
      </c>
      <c r="QY337" s="16">
        <f>$AP$18</f>
        <v>-236.82</v>
      </c>
      <c r="QZ337" s="16">
        <f>$AZ$18</f>
        <v>772.52</v>
      </c>
      <c r="RA337" s="167">
        <f t="shared" si="573"/>
        <v>0</v>
      </c>
    </row>
    <row r="338" spans="447:469">
      <c r="QE338" s="159">
        <v>13</v>
      </c>
      <c r="QF338" s="162">
        <v>3</v>
      </c>
      <c r="QG338" s="307"/>
      <c r="QH338" s="16">
        <v>0</v>
      </c>
      <c r="QI338" s="161">
        <f>(($F$46-$Z$25)*($F$46-$AD$25))/(($V$25-$Z$25)*($V$25-$AD$25))</f>
        <v>0</v>
      </c>
      <c r="QJ338" s="161">
        <f>(($F$46-$V$25)*($F$46-$AD$25))/(($Z$25-$V$25)*($Z$25-$AD$25))</f>
        <v>0</v>
      </c>
      <c r="QK338" s="161">
        <f>(($F$46-$V$25)*($F$46-$Z$25))/(($AD$25-$V$25)*($AD$25-$Z$25))</f>
        <v>1</v>
      </c>
      <c r="QL338" s="92">
        <f>QI338*$X$25+QJ338*$AB$25+QK338*$AF$25</f>
        <v>-186.91</v>
      </c>
      <c r="QM338" s="16">
        <f>$V$25</f>
        <v>-548.08000000000004</v>
      </c>
      <c r="QN338" s="16">
        <f>$AF$25</f>
        <v>-186.91</v>
      </c>
      <c r="QO338" s="167">
        <f t="shared" si="572"/>
        <v>0</v>
      </c>
      <c r="QP338" s="34"/>
      <c r="QQ338" s="159">
        <v>13</v>
      </c>
      <c r="QR338" s="162">
        <v>3</v>
      </c>
      <c r="QS338" s="307"/>
      <c r="QT338" s="16">
        <v>0</v>
      </c>
      <c r="QU338" s="161">
        <f>(($F$46-$AT$25)*($F$46-$AX$25))/(($AP$25-$AT$25)*($AP$25-$AX$25))</f>
        <v>0</v>
      </c>
      <c r="QV338" s="161">
        <f>(($F$46-$AP$25)*($F$46-$AX$25))/(($AT$25-$AP$25)*($AT$25-$AX$25))</f>
        <v>0</v>
      </c>
      <c r="QW338" s="161">
        <f>(($F$46-$AP$25)*($F$46-$AT$25))/(($AX$25-$AP$25)*($AX$25-$AT$25))</f>
        <v>1</v>
      </c>
      <c r="QX338" s="92">
        <f>QU338*$AR$25+QV338*$AV$25+QW338*$AZ$25</f>
        <v>-59.44</v>
      </c>
      <c r="QY338" s="16">
        <f>$AP$25</f>
        <v>-236.82</v>
      </c>
      <c r="QZ338" s="16">
        <f>$AZ$25</f>
        <v>-59.44</v>
      </c>
      <c r="RA338" s="167">
        <f t="shared" si="573"/>
        <v>0</v>
      </c>
    </row>
    <row r="339" spans="447:469" ht="15.75" thickBot="1">
      <c r="QE339" s="209">
        <v>13</v>
      </c>
      <c r="QF339" s="211">
        <v>4</v>
      </c>
      <c r="QG339" s="345"/>
      <c r="QH339" s="218">
        <v>0</v>
      </c>
      <c r="QI339" s="182">
        <f>(($F$46-$Z$32)*($F$46-$AD$32))/(($V$32-$Z$32)*($V$32-$AD$32))</f>
        <v>0</v>
      </c>
      <c r="QJ339" s="182">
        <f>(($F$46-$V$32)*($F$46-$AD$32))/(($Z$32-$V$32)*($Z$32-$AD$32))</f>
        <v>0</v>
      </c>
      <c r="QK339" s="182">
        <f>(($F$46-$V$32)*($F$46-$Z$32))/(($AD$32-$V$32)*($AD$32-$Z$32))</f>
        <v>1</v>
      </c>
      <c r="QL339" s="100">
        <f>QI339*$X$31+QJ339*$AB$31+QK339*$AF$32</f>
        <v>-186.91</v>
      </c>
      <c r="QM339" s="218">
        <f>$V$32</f>
        <v>249</v>
      </c>
      <c r="QN339" s="218">
        <f>$AF$32</f>
        <v>-186.91</v>
      </c>
      <c r="QO339" s="219">
        <f t="shared" si="572"/>
        <v>0</v>
      </c>
      <c r="QP339" s="34"/>
      <c r="QQ339" s="209">
        <v>13</v>
      </c>
      <c r="QR339" s="211">
        <v>4</v>
      </c>
      <c r="QS339" s="345"/>
      <c r="QT339" s="218">
        <v>0</v>
      </c>
      <c r="QU339" s="182">
        <f>(($F$46-$AT$32)*($F$46-$AX$32))/(($AP$32-$AT$32)*($AP$32-$AX$32))</f>
        <v>0</v>
      </c>
      <c r="QV339" s="182">
        <f>(($F$46-$AP$32)*($F$46-$AX$32))/(($AT$32-$AP$32)*($AT$32-$AX$32))</f>
        <v>0</v>
      </c>
      <c r="QW339" s="182">
        <f>(($F$46-$AP$32)*($F$46-$AT$32))/(($AX$32-$AP$32)*($AX$32-$AT$32))</f>
        <v>1</v>
      </c>
      <c r="QX339" s="100">
        <f>QU339*$AR$31+QV339*$AV$31+QW339*$AZ$32</f>
        <v>-59.44</v>
      </c>
      <c r="QY339" s="218">
        <f>$AP$32</f>
        <v>18.22</v>
      </c>
      <c r="QZ339" s="218">
        <f>$AZ$32</f>
        <v>-59.44</v>
      </c>
      <c r="RA339" s="219">
        <f t="shared" si="573"/>
        <v>0</v>
      </c>
    </row>
  </sheetData>
  <sheetProtection algorithmName="SHA-512" hashValue="VgP4VX8hRfdfyWtYVvTzYZ9osOnHL4VPYGys/x3B7956HkBJQH8t5p1ZGQleltjoQm6qSsRqSsuA1jPbI+aDWw==" saltValue="mDTzT0t01AdKitvl8OFgzg==" spinCount="100000" sheet="1" objects="1" scenarios="1"/>
  <dataConsolidate/>
  <mergeCells count="465">
    <mergeCell ref="QG336:QG339"/>
    <mergeCell ref="QS336:QS339"/>
    <mergeCell ref="QG324:QG327"/>
    <mergeCell ref="QS324:QS327"/>
    <mergeCell ref="QG328:QG331"/>
    <mergeCell ref="QS328:QS331"/>
    <mergeCell ref="QG332:QG335"/>
    <mergeCell ref="QS332:QS335"/>
    <mergeCell ref="QG312:QG315"/>
    <mergeCell ref="QS312:QS315"/>
    <mergeCell ref="QG316:QG319"/>
    <mergeCell ref="QS316:QS319"/>
    <mergeCell ref="QG320:QG323"/>
    <mergeCell ref="QS320:QS323"/>
    <mergeCell ref="QG300:QG303"/>
    <mergeCell ref="QS300:QS303"/>
    <mergeCell ref="QG304:QG307"/>
    <mergeCell ref="QS304:QS307"/>
    <mergeCell ref="QG308:QG311"/>
    <mergeCell ref="QS308:QS311"/>
    <mergeCell ref="QG288:QG291"/>
    <mergeCell ref="QS288:QS291"/>
    <mergeCell ref="QG292:QG295"/>
    <mergeCell ref="QS292:QS295"/>
    <mergeCell ref="QG296:QG299"/>
    <mergeCell ref="QS296:QS299"/>
    <mergeCell ref="QG276:QG279"/>
    <mergeCell ref="QS276:QS279"/>
    <mergeCell ref="QG280:QG283"/>
    <mergeCell ref="QS280:QS283"/>
    <mergeCell ref="QG284:QG287"/>
    <mergeCell ref="QS284:QS287"/>
    <mergeCell ref="QG264:QG267"/>
    <mergeCell ref="QS264:QS267"/>
    <mergeCell ref="QG268:QG271"/>
    <mergeCell ref="QS268:QS271"/>
    <mergeCell ref="QG272:QG275"/>
    <mergeCell ref="QS272:QS275"/>
    <mergeCell ref="QG252:QG255"/>
    <mergeCell ref="QS252:QS255"/>
    <mergeCell ref="QG256:QG259"/>
    <mergeCell ref="QS256:QS259"/>
    <mergeCell ref="QG260:QG263"/>
    <mergeCell ref="QS260:QS263"/>
    <mergeCell ref="QG240:QG243"/>
    <mergeCell ref="QS240:QS243"/>
    <mergeCell ref="QG244:QG247"/>
    <mergeCell ref="QS244:QS247"/>
    <mergeCell ref="QG248:QG251"/>
    <mergeCell ref="QS248:QS251"/>
    <mergeCell ref="QG228:QG231"/>
    <mergeCell ref="QS228:QS231"/>
    <mergeCell ref="QG232:QG235"/>
    <mergeCell ref="QS232:QS235"/>
    <mergeCell ref="QG236:QG239"/>
    <mergeCell ref="QS236:QS239"/>
    <mergeCell ref="QG216:QG219"/>
    <mergeCell ref="QS216:QS219"/>
    <mergeCell ref="QG220:QG223"/>
    <mergeCell ref="QS220:QS223"/>
    <mergeCell ref="QG224:QG227"/>
    <mergeCell ref="QS224:QS227"/>
    <mergeCell ref="QG204:QG207"/>
    <mergeCell ref="QS204:QS207"/>
    <mergeCell ref="QG208:QG211"/>
    <mergeCell ref="QS208:QS211"/>
    <mergeCell ref="QG212:QG215"/>
    <mergeCell ref="QS212:QS215"/>
    <mergeCell ref="QG192:QG195"/>
    <mergeCell ref="QS192:QS195"/>
    <mergeCell ref="QG196:QG199"/>
    <mergeCell ref="QS196:QS199"/>
    <mergeCell ref="QG200:QG203"/>
    <mergeCell ref="QS200:QS203"/>
    <mergeCell ref="QG180:QG183"/>
    <mergeCell ref="QS180:QS183"/>
    <mergeCell ref="QG184:QG187"/>
    <mergeCell ref="QS184:QS187"/>
    <mergeCell ref="QG188:QG191"/>
    <mergeCell ref="QS188:QS191"/>
    <mergeCell ref="QG168:QG171"/>
    <mergeCell ref="QS168:QS171"/>
    <mergeCell ref="QG172:QG175"/>
    <mergeCell ref="QS172:QS175"/>
    <mergeCell ref="QG176:QG179"/>
    <mergeCell ref="QS176:QS179"/>
    <mergeCell ref="QG156:QG159"/>
    <mergeCell ref="QS156:QS159"/>
    <mergeCell ref="QG160:QG163"/>
    <mergeCell ref="QS160:QS163"/>
    <mergeCell ref="QG164:QG167"/>
    <mergeCell ref="QS164:QS167"/>
    <mergeCell ref="QG144:QG147"/>
    <mergeCell ref="QS144:QS147"/>
    <mergeCell ref="QG148:QG151"/>
    <mergeCell ref="QS148:QS151"/>
    <mergeCell ref="QG152:QG155"/>
    <mergeCell ref="QS152:QS155"/>
    <mergeCell ref="QG132:QG135"/>
    <mergeCell ref="QS132:QS135"/>
    <mergeCell ref="QG136:QG139"/>
    <mergeCell ref="QS136:QS139"/>
    <mergeCell ref="QG140:QG143"/>
    <mergeCell ref="QS140:QS143"/>
    <mergeCell ref="QG120:QG123"/>
    <mergeCell ref="QS120:QS123"/>
    <mergeCell ref="QG124:QG127"/>
    <mergeCell ref="QS124:QS127"/>
    <mergeCell ref="QG128:QG131"/>
    <mergeCell ref="QS128:QS131"/>
    <mergeCell ref="QG108:QG111"/>
    <mergeCell ref="QS108:QS111"/>
    <mergeCell ref="QG112:QG115"/>
    <mergeCell ref="QS112:QS115"/>
    <mergeCell ref="QG116:QG119"/>
    <mergeCell ref="QS116:QS119"/>
    <mergeCell ref="QG96:QG99"/>
    <mergeCell ref="QS96:QS99"/>
    <mergeCell ref="QG100:QG103"/>
    <mergeCell ref="QS100:QS103"/>
    <mergeCell ref="QG104:QG107"/>
    <mergeCell ref="QS104:QS107"/>
    <mergeCell ref="QG88:QG91"/>
    <mergeCell ref="QS88:QS91"/>
    <mergeCell ref="QG92:QG95"/>
    <mergeCell ref="QS92:QS95"/>
    <mergeCell ref="QG72:QG75"/>
    <mergeCell ref="QS72:QS75"/>
    <mergeCell ref="QG76:QG79"/>
    <mergeCell ref="QS76:QS79"/>
    <mergeCell ref="QG80:QG83"/>
    <mergeCell ref="QS80:QS83"/>
    <mergeCell ref="QG68:QG71"/>
    <mergeCell ref="QS68:QS71"/>
    <mergeCell ref="QG48:QG51"/>
    <mergeCell ref="QS48:QS51"/>
    <mergeCell ref="QG52:QG55"/>
    <mergeCell ref="QS52:QS55"/>
    <mergeCell ref="QG56:QG59"/>
    <mergeCell ref="QS56:QS59"/>
    <mergeCell ref="QG84:QG87"/>
    <mergeCell ref="QS84:QS87"/>
    <mergeCell ref="D43:D45"/>
    <mergeCell ref="M43:M45"/>
    <mergeCell ref="QG44:QG47"/>
    <mergeCell ref="QS44:QS47"/>
    <mergeCell ref="D46:D48"/>
    <mergeCell ref="M46:M48"/>
    <mergeCell ref="QG60:QG63"/>
    <mergeCell ref="QS60:QS63"/>
    <mergeCell ref="QG64:QG67"/>
    <mergeCell ref="QS64:QS67"/>
    <mergeCell ref="D28:D30"/>
    <mergeCell ref="M28:M30"/>
    <mergeCell ref="QG28:QG31"/>
    <mergeCell ref="QS28:QS31"/>
    <mergeCell ref="B31:B36"/>
    <mergeCell ref="C31:C36"/>
    <mergeCell ref="D31:D33"/>
    <mergeCell ref="M31:M33"/>
    <mergeCell ref="QG32:QG35"/>
    <mergeCell ref="QS32:QS35"/>
    <mergeCell ref="D34:D36"/>
    <mergeCell ref="M34:M36"/>
    <mergeCell ref="QG36:QG39"/>
    <mergeCell ref="QS36:QS39"/>
    <mergeCell ref="B37:B42"/>
    <mergeCell ref="C37:C42"/>
    <mergeCell ref="D37:D39"/>
    <mergeCell ref="M37:M39"/>
    <mergeCell ref="D40:D42"/>
    <mergeCell ref="M40:M42"/>
    <mergeCell ref="QG40:QG43"/>
    <mergeCell ref="QS40:QS43"/>
    <mergeCell ref="B43:B48"/>
    <mergeCell ref="C43:C48"/>
    <mergeCell ref="NT26:NX26"/>
    <mergeCell ref="OA26:OE26"/>
    <mergeCell ref="OH26:OL26"/>
    <mergeCell ref="OO26:OS26"/>
    <mergeCell ref="OV26:OZ26"/>
    <mergeCell ref="PC26:PG26"/>
    <mergeCell ref="MD26:MH26"/>
    <mergeCell ref="MK26:MO26"/>
    <mergeCell ref="MR26:MV26"/>
    <mergeCell ref="MY26:NC26"/>
    <mergeCell ref="NF26:NJ26"/>
    <mergeCell ref="NM26:NQ26"/>
    <mergeCell ref="KN26:KR26"/>
    <mergeCell ref="KU26:KY26"/>
    <mergeCell ref="LB26:LF26"/>
    <mergeCell ref="LI26:LM26"/>
    <mergeCell ref="LP26:LT26"/>
    <mergeCell ref="LW26:MA26"/>
    <mergeCell ref="IX26:JB26"/>
    <mergeCell ref="JE26:JI26"/>
    <mergeCell ref="JL26:JP26"/>
    <mergeCell ref="JS26:JW26"/>
    <mergeCell ref="JZ26:KD26"/>
    <mergeCell ref="KG26:KK26"/>
    <mergeCell ref="HH26:HL26"/>
    <mergeCell ref="HO26:HS26"/>
    <mergeCell ref="HV26:HZ26"/>
    <mergeCell ref="IC26:IG26"/>
    <mergeCell ref="IJ26:IN26"/>
    <mergeCell ref="IQ26:IU26"/>
    <mergeCell ref="FR26:FV26"/>
    <mergeCell ref="FY26:GC26"/>
    <mergeCell ref="GF26:GJ26"/>
    <mergeCell ref="GM26:GQ26"/>
    <mergeCell ref="GT26:GX26"/>
    <mergeCell ref="HA26:HE26"/>
    <mergeCell ref="EB26:EF26"/>
    <mergeCell ref="EI26:EM26"/>
    <mergeCell ref="EP26:ET26"/>
    <mergeCell ref="EW26:FA26"/>
    <mergeCell ref="FD26:FH26"/>
    <mergeCell ref="FK26:FO26"/>
    <mergeCell ref="CL26:CP26"/>
    <mergeCell ref="CS26:CW26"/>
    <mergeCell ref="CZ26:DD26"/>
    <mergeCell ref="DG26:DK26"/>
    <mergeCell ref="DN26:DR26"/>
    <mergeCell ref="DU26:DY26"/>
    <mergeCell ref="QS24:QS27"/>
    <mergeCell ref="B25:B30"/>
    <mergeCell ref="C25:C30"/>
    <mergeCell ref="D25:D27"/>
    <mergeCell ref="M25:M27"/>
    <mergeCell ref="BC26:BG26"/>
    <mergeCell ref="BJ26:BN26"/>
    <mergeCell ref="BQ26:BU26"/>
    <mergeCell ref="BX26:CB26"/>
    <mergeCell ref="CE26:CI26"/>
    <mergeCell ref="OB23:OB24"/>
    <mergeCell ref="OC23:OC24"/>
    <mergeCell ref="OD23:OD24"/>
    <mergeCell ref="OE23:OE24"/>
    <mergeCell ref="OF23:OF24"/>
    <mergeCell ref="QG24:QG27"/>
    <mergeCell ref="PJ26:PN26"/>
    <mergeCell ref="PQ26:PU26"/>
    <mergeCell ref="PX26:QB26"/>
    <mergeCell ref="NU23:NU24"/>
    <mergeCell ref="NV23:NV24"/>
    <mergeCell ref="NW23:NW24"/>
    <mergeCell ref="NX23:NX24"/>
    <mergeCell ref="NY23:NY24"/>
    <mergeCell ref="OA23:OA24"/>
    <mergeCell ref="NN23:NN24"/>
    <mergeCell ref="NO23:NO24"/>
    <mergeCell ref="NP23:NP24"/>
    <mergeCell ref="NQ23:NQ24"/>
    <mergeCell ref="NR23:NR24"/>
    <mergeCell ref="NT23:NT24"/>
    <mergeCell ref="NG23:NG24"/>
    <mergeCell ref="NH23:NH24"/>
    <mergeCell ref="NI23:NI24"/>
    <mergeCell ref="NJ23:NJ24"/>
    <mergeCell ref="NK23:NK24"/>
    <mergeCell ref="NM23:NM24"/>
    <mergeCell ref="MU23:MU24"/>
    <mergeCell ref="MV23:MV24"/>
    <mergeCell ref="MW23:MW24"/>
    <mergeCell ref="NF23:NF24"/>
    <mergeCell ref="KH23:KH24"/>
    <mergeCell ref="KI23:KI24"/>
    <mergeCell ref="KJ23:KJ24"/>
    <mergeCell ref="KK23:KK24"/>
    <mergeCell ref="KL23:KL24"/>
    <mergeCell ref="MR23:MR24"/>
    <mergeCell ref="NB22:NB24"/>
    <mergeCell ref="NC22:NC24"/>
    <mergeCell ref="ND22:ND24"/>
    <mergeCell ref="MY22:MY24"/>
    <mergeCell ref="MZ22:MZ24"/>
    <mergeCell ref="NA22:NA24"/>
    <mergeCell ref="MS23:MS24"/>
    <mergeCell ref="MT23:MT24"/>
    <mergeCell ref="HF21:HF24"/>
    <mergeCell ref="FZ23:FZ24"/>
    <mergeCell ref="GA23:GA24"/>
    <mergeCell ref="GB23:GB24"/>
    <mergeCell ref="GC23:GC24"/>
    <mergeCell ref="GD23:GD24"/>
    <mergeCell ref="GF23:GF24"/>
    <mergeCell ref="FS23:FS24"/>
    <mergeCell ref="FT23:FT24"/>
    <mergeCell ref="FU23:FU24"/>
    <mergeCell ref="FV23:FV24"/>
    <mergeCell ref="FW23:FW24"/>
    <mergeCell ref="FY23:FY24"/>
    <mergeCell ref="GN23:GN24"/>
    <mergeCell ref="GO23:GO24"/>
    <mergeCell ref="GP23:GP24"/>
    <mergeCell ref="GQ23:GQ24"/>
    <mergeCell ref="GR23:GR24"/>
    <mergeCell ref="GG23:GG24"/>
    <mergeCell ref="GH23:GH24"/>
    <mergeCell ref="GI23:GI24"/>
    <mergeCell ref="GJ23:GJ24"/>
    <mergeCell ref="GK23:GK24"/>
    <mergeCell ref="GM23:GM24"/>
    <mergeCell ref="HH22:HH24"/>
    <mergeCell ref="HI22:HI24"/>
    <mergeCell ref="HJ22:HJ24"/>
    <mergeCell ref="HK22:HK24"/>
    <mergeCell ref="HL22:HL24"/>
    <mergeCell ref="HM22:HM24"/>
    <mergeCell ref="JS23:JS24"/>
    <mergeCell ref="KA23:KA24"/>
    <mergeCell ref="KB23:KB24"/>
    <mergeCell ref="KC23:KC24"/>
    <mergeCell ref="KD23:KD24"/>
    <mergeCell ref="KE23:KE24"/>
    <mergeCell ref="KG23:KG24"/>
    <mergeCell ref="JT23:JT24"/>
    <mergeCell ref="JU23:JU24"/>
    <mergeCell ref="JV23:JV24"/>
    <mergeCell ref="JW23:JW24"/>
    <mergeCell ref="JX23:JX24"/>
    <mergeCell ref="JZ23:JZ24"/>
    <mergeCell ref="HE21:HE24"/>
    <mergeCell ref="D22:D24"/>
    <mergeCell ref="M22:M24"/>
    <mergeCell ref="FK22:FK24"/>
    <mergeCell ref="FL22:FL24"/>
    <mergeCell ref="FM22:FM24"/>
    <mergeCell ref="FN22:FN24"/>
    <mergeCell ref="FO22:FO24"/>
    <mergeCell ref="FP22:FP24"/>
    <mergeCell ref="EW23:EW24"/>
    <mergeCell ref="EX23:EX24"/>
    <mergeCell ref="EY23:EY24"/>
    <mergeCell ref="EZ23:EZ24"/>
    <mergeCell ref="FA23:FA24"/>
    <mergeCell ref="FB23:FB24"/>
    <mergeCell ref="FR23:FR24"/>
    <mergeCell ref="C12:D12"/>
    <mergeCell ref="QG12:QG15"/>
    <mergeCell ref="GV4:GX24"/>
    <mergeCell ref="IE4:IG24"/>
    <mergeCell ref="QG4:QG7"/>
    <mergeCell ref="QS12:QS15"/>
    <mergeCell ref="B13:B18"/>
    <mergeCell ref="C13:C18"/>
    <mergeCell ref="D13:D15"/>
    <mergeCell ref="M13:M15"/>
    <mergeCell ref="D16:D18"/>
    <mergeCell ref="M16:M18"/>
    <mergeCell ref="QG16:QG19"/>
    <mergeCell ref="QS16:QS19"/>
    <mergeCell ref="B19:B24"/>
    <mergeCell ref="C19:C24"/>
    <mergeCell ref="D19:D21"/>
    <mergeCell ref="M19:M21"/>
    <mergeCell ref="QG20:QG23"/>
    <mergeCell ref="QS20:QS23"/>
    <mergeCell ref="HA21:HA24"/>
    <mergeCell ref="HB21:HB24"/>
    <mergeCell ref="HC21:HC24"/>
    <mergeCell ref="HD21:HD24"/>
    <mergeCell ref="QS4:QS7"/>
    <mergeCell ref="F5:L5"/>
    <mergeCell ref="F6:L6"/>
    <mergeCell ref="F7:L7"/>
    <mergeCell ref="F8:L8"/>
    <mergeCell ref="QG8:QG11"/>
    <mergeCell ref="QS8:QS11"/>
    <mergeCell ref="AP4:AQ4"/>
    <mergeCell ref="AR4:AS4"/>
    <mergeCell ref="AT4:AU4"/>
    <mergeCell ref="AV4:AW4"/>
    <mergeCell ref="AX4:AY4"/>
    <mergeCell ref="AZ4:BA4"/>
    <mergeCell ref="F9:L9"/>
    <mergeCell ref="B10:M10"/>
    <mergeCell ref="C11:D11"/>
    <mergeCell ref="F11:G11"/>
    <mergeCell ref="AP3:AS3"/>
    <mergeCell ref="AT3:AW3"/>
    <mergeCell ref="AX3:BA3"/>
    <mergeCell ref="F4:L4"/>
    <mergeCell ref="V4:W4"/>
    <mergeCell ref="X4:Y4"/>
    <mergeCell ref="Z4:AA4"/>
    <mergeCell ref="AB4:AC4"/>
    <mergeCell ref="AD4:AE4"/>
    <mergeCell ref="AF4:AG4"/>
    <mergeCell ref="AD3:AG3"/>
    <mergeCell ref="AI3:AI4"/>
    <mergeCell ref="AJ3:AJ4"/>
    <mergeCell ref="AK3:AK4"/>
    <mergeCell ref="AL3:AM4"/>
    <mergeCell ref="AN3:AO4"/>
    <mergeCell ref="QQ2:RA2"/>
    <mergeCell ref="F3:L3"/>
    <mergeCell ref="M3:M7"/>
    <mergeCell ref="O3:O4"/>
    <mergeCell ref="P3:P4"/>
    <mergeCell ref="Q3:Q4"/>
    <mergeCell ref="R3:S4"/>
    <mergeCell ref="T3:U4"/>
    <mergeCell ref="V3:Y3"/>
    <mergeCell ref="Z3:AC3"/>
    <mergeCell ref="OV2:OZ2"/>
    <mergeCell ref="PC2:PG2"/>
    <mergeCell ref="PJ2:PN2"/>
    <mergeCell ref="PQ2:PU2"/>
    <mergeCell ref="PX2:QB2"/>
    <mergeCell ref="QE2:QO2"/>
    <mergeCell ref="NF2:NJ2"/>
    <mergeCell ref="NM2:NQ2"/>
    <mergeCell ref="NT2:NX2"/>
    <mergeCell ref="OA2:OE2"/>
    <mergeCell ref="OH2:OL2"/>
    <mergeCell ref="OO2:OS2"/>
    <mergeCell ref="LP2:LT2"/>
    <mergeCell ref="LW2:MA2"/>
    <mergeCell ref="MD2:MH2"/>
    <mergeCell ref="MK2:MO2"/>
    <mergeCell ref="MR2:MV2"/>
    <mergeCell ref="MY2:NC2"/>
    <mergeCell ref="JZ2:KD2"/>
    <mergeCell ref="KG2:KK2"/>
    <mergeCell ref="KN2:KR2"/>
    <mergeCell ref="KU2:KY2"/>
    <mergeCell ref="LB2:LF2"/>
    <mergeCell ref="LI2:LM2"/>
    <mergeCell ref="IJ2:IN2"/>
    <mergeCell ref="IQ2:IU2"/>
    <mergeCell ref="IX2:JB2"/>
    <mergeCell ref="JE2:JI2"/>
    <mergeCell ref="JL2:JP2"/>
    <mergeCell ref="JS2:JW2"/>
    <mergeCell ref="GT2:GX2"/>
    <mergeCell ref="HA2:HE2"/>
    <mergeCell ref="HH2:HL2"/>
    <mergeCell ref="HO2:HS2"/>
    <mergeCell ref="HV2:HZ2"/>
    <mergeCell ref="IC2:IG2"/>
    <mergeCell ref="FD2:FH2"/>
    <mergeCell ref="FK2:FO2"/>
    <mergeCell ref="FR2:FV2"/>
    <mergeCell ref="FY2:GC2"/>
    <mergeCell ref="GF2:GJ2"/>
    <mergeCell ref="GM2:GQ2"/>
    <mergeCell ref="DN2:DR2"/>
    <mergeCell ref="DU2:DY2"/>
    <mergeCell ref="EB2:EF2"/>
    <mergeCell ref="EI2:EM2"/>
    <mergeCell ref="EP2:ET2"/>
    <mergeCell ref="EW2:FA2"/>
    <mergeCell ref="BX2:CB2"/>
    <mergeCell ref="CE2:CI2"/>
    <mergeCell ref="CL2:CP2"/>
    <mergeCell ref="CS2:CW2"/>
    <mergeCell ref="CZ2:DD2"/>
    <mergeCell ref="DG2:DK2"/>
    <mergeCell ref="F2:L2"/>
    <mergeCell ref="O2:AG2"/>
    <mergeCell ref="AI2:BA2"/>
    <mergeCell ref="BC2:BG2"/>
    <mergeCell ref="BJ2:BN2"/>
    <mergeCell ref="BQ2:BU2"/>
  </mergeCells>
  <conditionalFormatting sqref="M3">
    <cfRule type="containsText" dxfId="159" priority="157" operator="containsText" text="reprovado">
      <formula>NOT(ISERROR(SEARCH("reprovado",M3)))</formula>
    </cfRule>
    <cfRule type="containsText" dxfId="158" priority="158" operator="containsText" text="aprovado">
      <formula>NOT(ISERROR(SEARCH("aprovado",M3)))</formula>
    </cfRule>
  </conditionalFormatting>
  <conditionalFormatting sqref="L49 L13 J14:M15 J18 J21:L21 L20 J24:L24 L23 J27:L27 L26 J30:L30 L29 L17 J48:L48 J45:L45 J42:L42 J39:L39 J36:L36 J33:L33 L31:L32 L34:L35 L37:L38 L40:L41 L43:L44 L46:L47">
    <cfRule type="containsText" dxfId="157" priority="155" operator="containsText" text="Reprovado">
      <formula>NOT(ISERROR(SEARCH("Reprovado",J13)))</formula>
    </cfRule>
    <cfRule type="containsText" dxfId="156" priority="156" operator="containsText" text="Aprovado">
      <formula>NOT(ISERROR(SEARCH("Aprovado",J13)))</formula>
    </cfRule>
  </conditionalFormatting>
  <conditionalFormatting sqref="L52">
    <cfRule type="containsText" dxfId="155" priority="153" operator="containsText" text="Reprovado">
      <formula>NOT(ISERROR(SEARCH("Reprovado",L52)))</formula>
    </cfRule>
    <cfRule type="containsText" dxfId="154" priority="154" operator="containsText" text="Aprovado">
      <formula>NOT(ISERROR(SEARCH("Aprovado",L52)))</formula>
    </cfRule>
  </conditionalFormatting>
  <conditionalFormatting sqref="L50">
    <cfRule type="containsText" dxfId="153" priority="151" operator="containsText" text="Reprovado">
      <formula>NOT(ISERROR(SEARCH("Reprovado",L50)))</formula>
    </cfRule>
    <cfRule type="containsText" dxfId="152" priority="152" operator="containsText" text="Aprovado">
      <formula>NOT(ISERROR(SEARCH("Aprovado",L50)))</formula>
    </cfRule>
  </conditionalFormatting>
  <conditionalFormatting sqref="L53">
    <cfRule type="containsText" dxfId="151" priority="149" operator="containsText" text="Reprovado">
      <formula>NOT(ISERROR(SEARCH("Reprovado",L53)))</formula>
    </cfRule>
    <cfRule type="containsText" dxfId="150" priority="150" operator="containsText" text="Aprovado">
      <formula>NOT(ISERROR(SEARCH("Aprovado",L53)))</formula>
    </cfRule>
  </conditionalFormatting>
  <conditionalFormatting sqref="L51">
    <cfRule type="containsText" dxfId="149" priority="147" operator="containsText" text="Reprovado">
      <formula>NOT(ISERROR(SEARCH("Reprovado",L51)))</formula>
    </cfRule>
    <cfRule type="containsText" dxfId="148" priority="148" operator="containsText" text="Aprovado">
      <formula>NOT(ISERROR(SEARCH("Aprovado",L51)))</formula>
    </cfRule>
  </conditionalFormatting>
  <conditionalFormatting sqref="L54">
    <cfRule type="containsText" dxfId="147" priority="145" operator="containsText" text="Reprovado">
      <formula>NOT(ISERROR(SEARCH("Reprovado",L54)))</formula>
    </cfRule>
    <cfRule type="containsText" dxfId="146" priority="146" operator="containsText" text="Aprovado">
      <formula>NOT(ISERROR(SEARCH("Aprovado",L54)))</formula>
    </cfRule>
  </conditionalFormatting>
  <conditionalFormatting sqref="J12:M12 J13:K13 M13">
    <cfRule type="containsText" dxfId="145" priority="159" operator="containsText" text="Reprovado">
      <formula>NOT(ISERROR(SEARCH("Reprovado",J12)))</formula>
    </cfRule>
    <cfRule type="containsText" dxfId="144" priority="160" operator="containsText" text="Aprovado">
      <formula>NOT(ISERROR(SEARCH("Aprovado",J12)))</formula>
    </cfRule>
  </conditionalFormatting>
  <conditionalFormatting sqref="K18:L18">
    <cfRule type="containsText" dxfId="143" priority="143" operator="containsText" text="Reprovado">
      <formula>NOT(ISERROR(SEARCH("Reprovado",K18)))</formula>
    </cfRule>
    <cfRule type="containsText" dxfId="142" priority="144" operator="containsText" text="Aprovado">
      <formula>NOT(ISERROR(SEARCH("Aprovado",K18)))</formula>
    </cfRule>
  </conditionalFormatting>
  <conditionalFormatting sqref="J17">
    <cfRule type="containsText" dxfId="141" priority="139" operator="containsText" text="Reprovado">
      <formula>NOT(ISERROR(SEARCH("Reprovado",J17)))</formula>
    </cfRule>
    <cfRule type="containsText" dxfId="140" priority="140" operator="containsText" text="Aprovado">
      <formula>NOT(ISERROR(SEARCH("Aprovado",J17)))</formula>
    </cfRule>
  </conditionalFormatting>
  <conditionalFormatting sqref="J16">
    <cfRule type="containsText" dxfId="139" priority="141" operator="containsText" text="Reprovado">
      <formula>NOT(ISERROR(SEARCH("Reprovado",J16)))</formula>
    </cfRule>
    <cfRule type="containsText" dxfId="138" priority="142" operator="containsText" text="Aprovado">
      <formula>NOT(ISERROR(SEARCH("Aprovado",J16)))</formula>
    </cfRule>
  </conditionalFormatting>
  <conditionalFormatting sqref="J20">
    <cfRule type="containsText" dxfId="137" priority="135" operator="containsText" text="Reprovado">
      <formula>NOT(ISERROR(SEARCH("Reprovado",J20)))</formula>
    </cfRule>
    <cfRule type="containsText" dxfId="136" priority="136" operator="containsText" text="Aprovado">
      <formula>NOT(ISERROR(SEARCH("Aprovado",J20)))</formula>
    </cfRule>
  </conditionalFormatting>
  <conditionalFormatting sqref="J19">
    <cfRule type="containsText" dxfId="135" priority="137" operator="containsText" text="Reprovado">
      <formula>NOT(ISERROR(SEARCH("Reprovado",J19)))</formula>
    </cfRule>
    <cfRule type="containsText" dxfId="134" priority="138" operator="containsText" text="Aprovado">
      <formula>NOT(ISERROR(SEARCH("Aprovado",J19)))</formula>
    </cfRule>
  </conditionalFormatting>
  <conditionalFormatting sqref="J23">
    <cfRule type="containsText" dxfId="133" priority="131" operator="containsText" text="Reprovado">
      <formula>NOT(ISERROR(SEARCH("Reprovado",J23)))</formula>
    </cfRule>
    <cfRule type="containsText" dxfId="132" priority="132" operator="containsText" text="Aprovado">
      <formula>NOT(ISERROR(SEARCH("Aprovado",J23)))</formula>
    </cfRule>
  </conditionalFormatting>
  <conditionalFormatting sqref="J22">
    <cfRule type="containsText" dxfId="131" priority="133" operator="containsText" text="Reprovado">
      <formula>NOT(ISERROR(SEARCH("Reprovado",J22)))</formula>
    </cfRule>
    <cfRule type="containsText" dxfId="130" priority="134" operator="containsText" text="Aprovado">
      <formula>NOT(ISERROR(SEARCH("Aprovado",J22)))</formula>
    </cfRule>
  </conditionalFormatting>
  <conditionalFormatting sqref="J26">
    <cfRule type="containsText" dxfId="129" priority="127" operator="containsText" text="Reprovado">
      <formula>NOT(ISERROR(SEARCH("Reprovado",J26)))</formula>
    </cfRule>
    <cfRule type="containsText" dxfId="128" priority="128" operator="containsText" text="Aprovado">
      <formula>NOT(ISERROR(SEARCH("Aprovado",J26)))</formula>
    </cfRule>
  </conditionalFormatting>
  <conditionalFormatting sqref="J25">
    <cfRule type="containsText" dxfId="127" priority="129" operator="containsText" text="Reprovado">
      <formula>NOT(ISERROR(SEARCH("Reprovado",J25)))</formula>
    </cfRule>
    <cfRule type="containsText" dxfId="126" priority="130" operator="containsText" text="Aprovado">
      <formula>NOT(ISERROR(SEARCH("Aprovado",J25)))</formula>
    </cfRule>
  </conditionalFormatting>
  <conditionalFormatting sqref="J29">
    <cfRule type="containsText" dxfId="125" priority="123" operator="containsText" text="Reprovado">
      <formula>NOT(ISERROR(SEARCH("Reprovado",J29)))</formula>
    </cfRule>
    <cfRule type="containsText" dxfId="124" priority="124" operator="containsText" text="Aprovado">
      <formula>NOT(ISERROR(SEARCH("Aprovado",J29)))</formula>
    </cfRule>
  </conditionalFormatting>
  <conditionalFormatting sqref="J28">
    <cfRule type="containsText" dxfId="123" priority="125" operator="containsText" text="Reprovado">
      <formula>NOT(ISERROR(SEARCH("Reprovado",J28)))</formula>
    </cfRule>
    <cfRule type="containsText" dxfId="122" priority="126" operator="containsText" text="Aprovado">
      <formula>NOT(ISERROR(SEARCH("Aprovado",J28)))</formula>
    </cfRule>
  </conditionalFormatting>
  <conditionalFormatting sqref="J32">
    <cfRule type="containsText" dxfId="121" priority="119" operator="containsText" text="Reprovado">
      <formula>NOT(ISERROR(SEARCH("Reprovado",J32)))</formula>
    </cfRule>
    <cfRule type="containsText" dxfId="120" priority="120" operator="containsText" text="Aprovado">
      <formula>NOT(ISERROR(SEARCH("Aprovado",J32)))</formula>
    </cfRule>
  </conditionalFormatting>
  <conditionalFormatting sqref="J31">
    <cfRule type="containsText" dxfId="119" priority="121" operator="containsText" text="Reprovado">
      <formula>NOT(ISERROR(SEARCH("Reprovado",J31)))</formula>
    </cfRule>
    <cfRule type="containsText" dxfId="118" priority="122" operator="containsText" text="Aprovado">
      <formula>NOT(ISERROR(SEARCH("Aprovado",J31)))</formula>
    </cfRule>
  </conditionalFormatting>
  <conditionalFormatting sqref="J35">
    <cfRule type="containsText" dxfId="117" priority="115" operator="containsText" text="Reprovado">
      <formula>NOT(ISERROR(SEARCH("Reprovado",J35)))</formula>
    </cfRule>
    <cfRule type="containsText" dxfId="116" priority="116" operator="containsText" text="Aprovado">
      <formula>NOT(ISERROR(SEARCH("Aprovado",J35)))</formula>
    </cfRule>
  </conditionalFormatting>
  <conditionalFormatting sqref="J34">
    <cfRule type="containsText" dxfId="115" priority="117" operator="containsText" text="Reprovado">
      <formula>NOT(ISERROR(SEARCH("Reprovado",J34)))</formula>
    </cfRule>
    <cfRule type="containsText" dxfId="114" priority="118" operator="containsText" text="Aprovado">
      <formula>NOT(ISERROR(SEARCH("Aprovado",J34)))</formula>
    </cfRule>
  </conditionalFormatting>
  <conditionalFormatting sqref="J38">
    <cfRule type="containsText" dxfId="113" priority="111" operator="containsText" text="Reprovado">
      <formula>NOT(ISERROR(SEARCH("Reprovado",J38)))</formula>
    </cfRule>
    <cfRule type="containsText" dxfId="112" priority="112" operator="containsText" text="Aprovado">
      <formula>NOT(ISERROR(SEARCH("Aprovado",J38)))</formula>
    </cfRule>
  </conditionalFormatting>
  <conditionalFormatting sqref="J37">
    <cfRule type="containsText" dxfId="111" priority="113" operator="containsText" text="Reprovado">
      <formula>NOT(ISERROR(SEARCH("Reprovado",J37)))</formula>
    </cfRule>
    <cfRule type="containsText" dxfId="110" priority="114" operator="containsText" text="Aprovado">
      <formula>NOT(ISERROR(SEARCH("Aprovado",J37)))</formula>
    </cfRule>
  </conditionalFormatting>
  <conditionalFormatting sqref="J41">
    <cfRule type="containsText" dxfId="109" priority="107" operator="containsText" text="Reprovado">
      <formula>NOT(ISERROR(SEARCH("Reprovado",J41)))</formula>
    </cfRule>
    <cfRule type="containsText" dxfId="108" priority="108" operator="containsText" text="Aprovado">
      <formula>NOT(ISERROR(SEARCH("Aprovado",J41)))</formula>
    </cfRule>
  </conditionalFormatting>
  <conditionalFormatting sqref="J40">
    <cfRule type="containsText" dxfId="107" priority="109" operator="containsText" text="Reprovado">
      <formula>NOT(ISERROR(SEARCH("Reprovado",J40)))</formula>
    </cfRule>
    <cfRule type="containsText" dxfId="106" priority="110" operator="containsText" text="Aprovado">
      <formula>NOT(ISERROR(SEARCH("Aprovado",J40)))</formula>
    </cfRule>
  </conditionalFormatting>
  <conditionalFormatting sqref="J44">
    <cfRule type="containsText" dxfId="105" priority="103" operator="containsText" text="Reprovado">
      <formula>NOT(ISERROR(SEARCH("Reprovado",J44)))</formula>
    </cfRule>
    <cfRule type="containsText" dxfId="104" priority="104" operator="containsText" text="Aprovado">
      <formula>NOT(ISERROR(SEARCH("Aprovado",J44)))</formula>
    </cfRule>
  </conditionalFormatting>
  <conditionalFormatting sqref="J43">
    <cfRule type="containsText" dxfId="103" priority="105" operator="containsText" text="Reprovado">
      <formula>NOT(ISERROR(SEARCH("Reprovado",J43)))</formula>
    </cfRule>
    <cfRule type="containsText" dxfId="102" priority="106" operator="containsText" text="Aprovado">
      <formula>NOT(ISERROR(SEARCH("Aprovado",J43)))</formula>
    </cfRule>
  </conditionalFormatting>
  <conditionalFormatting sqref="J47">
    <cfRule type="containsText" dxfId="101" priority="99" operator="containsText" text="Reprovado">
      <formula>NOT(ISERROR(SEARCH("Reprovado",J47)))</formula>
    </cfRule>
    <cfRule type="containsText" dxfId="100" priority="100" operator="containsText" text="Aprovado">
      <formula>NOT(ISERROR(SEARCH("Aprovado",J47)))</formula>
    </cfRule>
  </conditionalFormatting>
  <conditionalFormatting sqref="J46">
    <cfRule type="containsText" dxfId="99" priority="101" operator="containsText" text="Reprovado">
      <formula>NOT(ISERROR(SEARCH("Reprovado",J46)))</formula>
    </cfRule>
    <cfRule type="containsText" dxfId="98" priority="102" operator="containsText" text="Aprovado">
      <formula>NOT(ISERROR(SEARCH("Aprovado",J46)))</formula>
    </cfRule>
  </conditionalFormatting>
  <conditionalFormatting sqref="M17:M18">
    <cfRule type="containsText" dxfId="97" priority="95" operator="containsText" text="Reprovado">
      <formula>NOT(ISERROR(SEARCH("Reprovado",M17)))</formula>
    </cfRule>
    <cfRule type="containsText" dxfId="96" priority="96" operator="containsText" text="Aprovado">
      <formula>NOT(ISERROR(SEARCH("Aprovado",M17)))</formula>
    </cfRule>
  </conditionalFormatting>
  <conditionalFormatting sqref="M16">
    <cfRule type="containsText" dxfId="95" priority="97" operator="containsText" text="Reprovado">
      <formula>NOT(ISERROR(SEARCH("Reprovado",M16)))</formula>
    </cfRule>
    <cfRule type="containsText" dxfId="94" priority="98" operator="containsText" text="Aprovado">
      <formula>NOT(ISERROR(SEARCH("Aprovado",M16)))</formula>
    </cfRule>
  </conditionalFormatting>
  <conditionalFormatting sqref="M20:M21">
    <cfRule type="containsText" dxfId="93" priority="91" operator="containsText" text="Reprovado">
      <formula>NOT(ISERROR(SEARCH("Reprovado",M20)))</formula>
    </cfRule>
    <cfRule type="containsText" dxfId="92" priority="92" operator="containsText" text="Aprovado">
      <formula>NOT(ISERROR(SEARCH("Aprovado",M20)))</formula>
    </cfRule>
  </conditionalFormatting>
  <conditionalFormatting sqref="M19">
    <cfRule type="containsText" dxfId="91" priority="93" operator="containsText" text="Reprovado">
      <formula>NOT(ISERROR(SEARCH("Reprovado",M19)))</formula>
    </cfRule>
    <cfRule type="containsText" dxfId="90" priority="94" operator="containsText" text="Aprovado">
      <formula>NOT(ISERROR(SEARCH("Aprovado",M19)))</formula>
    </cfRule>
  </conditionalFormatting>
  <conditionalFormatting sqref="M23:M24">
    <cfRule type="containsText" dxfId="89" priority="87" operator="containsText" text="Reprovado">
      <formula>NOT(ISERROR(SEARCH("Reprovado",M23)))</formula>
    </cfRule>
    <cfRule type="containsText" dxfId="88" priority="88" operator="containsText" text="Aprovado">
      <formula>NOT(ISERROR(SEARCH("Aprovado",M23)))</formula>
    </cfRule>
  </conditionalFormatting>
  <conditionalFormatting sqref="M22">
    <cfRule type="containsText" dxfId="87" priority="89" operator="containsText" text="Reprovado">
      <formula>NOT(ISERROR(SEARCH("Reprovado",M22)))</formula>
    </cfRule>
    <cfRule type="containsText" dxfId="86" priority="90" operator="containsText" text="Aprovado">
      <formula>NOT(ISERROR(SEARCH("Aprovado",M22)))</formula>
    </cfRule>
  </conditionalFormatting>
  <conditionalFormatting sqref="M26:M27">
    <cfRule type="containsText" dxfId="85" priority="83" operator="containsText" text="Reprovado">
      <formula>NOT(ISERROR(SEARCH("Reprovado",M26)))</formula>
    </cfRule>
    <cfRule type="containsText" dxfId="84" priority="84" operator="containsText" text="Aprovado">
      <formula>NOT(ISERROR(SEARCH("Aprovado",M26)))</formula>
    </cfRule>
  </conditionalFormatting>
  <conditionalFormatting sqref="M25">
    <cfRule type="containsText" dxfId="83" priority="85" operator="containsText" text="Reprovado">
      <formula>NOT(ISERROR(SEARCH("Reprovado",M25)))</formula>
    </cfRule>
    <cfRule type="containsText" dxfId="82" priority="86" operator="containsText" text="Aprovado">
      <formula>NOT(ISERROR(SEARCH("Aprovado",M25)))</formula>
    </cfRule>
  </conditionalFormatting>
  <conditionalFormatting sqref="M29:M30">
    <cfRule type="containsText" dxfId="81" priority="79" operator="containsText" text="Reprovado">
      <formula>NOT(ISERROR(SEARCH("Reprovado",M29)))</formula>
    </cfRule>
    <cfRule type="containsText" dxfId="80" priority="80" operator="containsText" text="Aprovado">
      <formula>NOT(ISERROR(SEARCH("Aprovado",M29)))</formula>
    </cfRule>
  </conditionalFormatting>
  <conditionalFormatting sqref="M28">
    <cfRule type="containsText" dxfId="79" priority="81" operator="containsText" text="Reprovado">
      <formula>NOT(ISERROR(SEARCH("Reprovado",M28)))</formula>
    </cfRule>
    <cfRule type="containsText" dxfId="78" priority="82" operator="containsText" text="Aprovado">
      <formula>NOT(ISERROR(SEARCH("Aprovado",M28)))</formula>
    </cfRule>
  </conditionalFormatting>
  <conditionalFormatting sqref="M32:M33">
    <cfRule type="containsText" dxfId="77" priority="75" operator="containsText" text="Reprovado">
      <formula>NOT(ISERROR(SEARCH("Reprovado",M32)))</formula>
    </cfRule>
    <cfRule type="containsText" dxfId="76" priority="76" operator="containsText" text="Aprovado">
      <formula>NOT(ISERROR(SEARCH("Aprovado",M32)))</formula>
    </cfRule>
  </conditionalFormatting>
  <conditionalFormatting sqref="M31">
    <cfRule type="containsText" dxfId="75" priority="77" operator="containsText" text="Reprovado">
      <formula>NOT(ISERROR(SEARCH("Reprovado",M31)))</formula>
    </cfRule>
    <cfRule type="containsText" dxfId="74" priority="78" operator="containsText" text="Aprovado">
      <formula>NOT(ISERROR(SEARCH("Aprovado",M31)))</formula>
    </cfRule>
  </conditionalFormatting>
  <conditionalFormatting sqref="M35:M36">
    <cfRule type="containsText" dxfId="73" priority="71" operator="containsText" text="Reprovado">
      <formula>NOT(ISERROR(SEARCH("Reprovado",M35)))</formula>
    </cfRule>
    <cfRule type="containsText" dxfId="72" priority="72" operator="containsText" text="Aprovado">
      <formula>NOT(ISERROR(SEARCH("Aprovado",M35)))</formula>
    </cfRule>
  </conditionalFormatting>
  <conditionalFormatting sqref="M34">
    <cfRule type="containsText" dxfId="71" priority="73" operator="containsText" text="Reprovado">
      <formula>NOT(ISERROR(SEARCH("Reprovado",M34)))</formula>
    </cfRule>
    <cfRule type="containsText" dxfId="70" priority="74" operator="containsText" text="Aprovado">
      <formula>NOT(ISERROR(SEARCH("Aprovado",M34)))</formula>
    </cfRule>
  </conditionalFormatting>
  <conditionalFormatting sqref="M38:M39">
    <cfRule type="containsText" dxfId="69" priority="67" operator="containsText" text="Reprovado">
      <formula>NOT(ISERROR(SEARCH("Reprovado",M38)))</formula>
    </cfRule>
    <cfRule type="containsText" dxfId="68" priority="68" operator="containsText" text="Aprovado">
      <formula>NOT(ISERROR(SEARCH("Aprovado",M38)))</formula>
    </cfRule>
  </conditionalFormatting>
  <conditionalFormatting sqref="M37">
    <cfRule type="containsText" dxfId="67" priority="69" operator="containsText" text="Reprovado">
      <formula>NOT(ISERROR(SEARCH("Reprovado",M37)))</formula>
    </cfRule>
    <cfRule type="containsText" dxfId="66" priority="70" operator="containsText" text="Aprovado">
      <formula>NOT(ISERROR(SEARCH("Aprovado",M37)))</formula>
    </cfRule>
  </conditionalFormatting>
  <conditionalFormatting sqref="M41:M42">
    <cfRule type="containsText" dxfId="65" priority="63" operator="containsText" text="Reprovado">
      <formula>NOT(ISERROR(SEARCH("Reprovado",M41)))</formula>
    </cfRule>
    <cfRule type="containsText" dxfId="64" priority="64" operator="containsText" text="Aprovado">
      <formula>NOT(ISERROR(SEARCH("Aprovado",M41)))</formula>
    </cfRule>
  </conditionalFormatting>
  <conditionalFormatting sqref="M40">
    <cfRule type="containsText" dxfId="63" priority="65" operator="containsText" text="Reprovado">
      <formula>NOT(ISERROR(SEARCH("Reprovado",M40)))</formula>
    </cfRule>
    <cfRule type="containsText" dxfId="62" priority="66" operator="containsText" text="Aprovado">
      <formula>NOT(ISERROR(SEARCH("Aprovado",M40)))</formula>
    </cfRule>
  </conditionalFormatting>
  <conditionalFormatting sqref="M44:M45">
    <cfRule type="containsText" dxfId="61" priority="59" operator="containsText" text="Reprovado">
      <formula>NOT(ISERROR(SEARCH("Reprovado",M44)))</formula>
    </cfRule>
    <cfRule type="containsText" dxfId="60" priority="60" operator="containsText" text="Aprovado">
      <formula>NOT(ISERROR(SEARCH("Aprovado",M44)))</formula>
    </cfRule>
  </conditionalFormatting>
  <conditionalFormatting sqref="M43">
    <cfRule type="containsText" dxfId="59" priority="61" operator="containsText" text="Reprovado">
      <formula>NOT(ISERROR(SEARCH("Reprovado",M43)))</formula>
    </cfRule>
    <cfRule type="containsText" dxfId="58" priority="62" operator="containsText" text="Aprovado">
      <formula>NOT(ISERROR(SEARCH("Aprovado",M43)))</formula>
    </cfRule>
  </conditionalFormatting>
  <conditionalFormatting sqref="M47:M48">
    <cfRule type="containsText" dxfId="57" priority="55" operator="containsText" text="Reprovado">
      <formula>NOT(ISERROR(SEARCH("Reprovado",M47)))</formula>
    </cfRule>
    <cfRule type="containsText" dxfId="56" priority="56" operator="containsText" text="Aprovado">
      <formula>NOT(ISERROR(SEARCH("Aprovado",M47)))</formula>
    </cfRule>
  </conditionalFormatting>
  <conditionalFormatting sqref="M46">
    <cfRule type="containsText" dxfId="55" priority="57" operator="containsText" text="Reprovado">
      <formula>NOT(ISERROR(SEARCH("Reprovado",M46)))</formula>
    </cfRule>
    <cfRule type="containsText" dxfId="54" priority="58" operator="containsText" text="Aprovado">
      <formula>NOT(ISERROR(SEARCH("Aprovado",M46)))</formula>
    </cfRule>
  </conditionalFormatting>
  <conditionalFormatting sqref="K47">
    <cfRule type="containsText" dxfId="53" priority="33" operator="containsText" text="Reprovado">
      <formula>NOT(ISERROR(SEARCH("Reprovado",K47)))</formula>
    </cfRule>
    <cfRule type="containsText" dxfId="52" priority="34" operator="containsText" text="Aprovado">
      <formula>NOT(ISERROR(SEARCH("Aprovado",K47)))</formula>
    </cfRule>
  </conditionalFormatting>
  <conditionalFormatting sqref="K17">
    <cfRule type="containsText" dxfId="51" priority="53" operator="containsText" text="Reprovado">
      <formula>NOT(ISERROR(SEARCH("Reprovado",K17)))</formula>
    </cfRule>
    <cfRule type="containsText" dxfId="50" priority="54" operator="containsText" text="Aprovado">
      <formula>NOT(ISERROR(SEARCH("Aprovado",K17)))</formula>
    </cfRule>
  </conditionalFormatting>
  <conditionalFormatting sqref="K20">
    <cfRule type="containsText" dxfId="49" priority="51" operator="containsText" text="Reprovado">
      <formula>NOT(ISERROR(SEARCH("Reprovado",K20)))</formula>
    </cfRule>
    <cfRule type="containsText" dxfId="48" priority="52" operator="containsText" text="Aprovado">
      <formula>NOT(ISERROR(SEARCH("Aprovado",K20)))</formula>
    </cfRule>
  </conditionalFormatting>
  <conditionalFormatting sqref="K23">
    <cfRule type="containsText" dxfId="47" priority="49" operator="containsText" text="Reprovado">
      <formula>NOT(ISERROR(SEARCH("Reprovado",K23)))</formula>
    </cfRule>
    <cfRule type="containsText" dxfId="46" priority="50" operator="containsText" text="Aprovado">
      <formula>NOT(ISERROR(SEARCH("Aprovado",K23)))</formula>
    </cfRule>
  </conditionalFormatting>
  <conditionalFormatting sqref="K26">
    <cfRule type="containsText" dxfId="45" priority="47" operator="containsText" text="Reprovado">
      <formula>NOT(ISERROR(SEARCH("Reprovado",K26)))</formula>
    </cfRule>
    <cfRule type="containsText" dxfId="44" priority="48" operator="containsText" text="Aprovado">
      <formula>NOT(ISERROR(SEARCH("Aprovado",K26)))</formula>
    </cfRule>
  </conditionalFormatting>
  <conditionalFormatting sqref="K29">
    <cfRule type="containsText" dxfId="43" priority="45" operator="containsText" text="Reprovado">
      <formula>NOT(ISERROR(SEARCH("Reprovado",K29)))</formula>
    </cfRule>
    <cfRule type="containsText" dxfId="42" priority="46" operator="containsText" text="Aprovado">
      <formula>NOT(ISERROR(SEARCH("Aprovado",K29)))</formula>
    </cfRule>
  </conditionalFormatting>
  <conditionalFormatting sqref="K32">
    <cfRule type="containsText" dxfId="41" priority="43" operator="containsText" text="Reprovado">
      <formula>NOT(ISERROR(SEARCH("Reprovado",K32)))</formula>
    </cfRule>
    <cfRule type="containsText" dxfId="40" priority="44" operator="containsText" text="Aprovado">
      <formula>NOT(ISERROR(SEARCH("Aprovado",K32)))</formula>
    </cfRule>
  </conditionalFormatting>
  <conditionalFormatting sqref="K35">
    <cfRule type="containsText" dxfId="39" priority="41" operator="containsText" text="Reprovado">
      <formula>NOT(ISERROR(SEARCH("Reprovado",K35)))</formula>
    </cfRule>
    <cfRule type="containsText" dxfId="38" priority="42" operator="containsText" text="Aprovado">
      <formula>NOT(ISERROR(SEARCH("Aprovado",K35)))</formula>
    </cfRule>
  </conditionalFormatting>
  <conditionalFormatting sqref="K38">
    <cfRule type="containsText" dxfId="37" priority="39" operator="containsText" text="Reprovado">
      <formula>NOT(ISERROR(SEARCH("Reprovado",K38)))</formula>
    </cfRule>
    <cfRule type="containsText" dxfId="36" priority="40" operator="containsText" text="Aprovado">
      <formula>NOT(ISERROR(SEARCH("Aprovado",K38)))</formula>
    </cfRule>
  </conditionalFormatting>
  <conditionalFormatting sqref="K41">
    <cfRule type="containsText" dxfId="35" priority="37" operator="containsText" text="Reprovado">
      <formula>NOT(ISERROR(SEARCH("Reprovado",K41)))</formula>
    </cfRule>
    <cfRule type="containsText" dxfId="34" priority="38" operator="containsText" text="Aprovado">
      <formula>NOT(ISERROR(SEARCH("Aprovado",K41)))</formula>
    </cfRule>
  </conditionalFormatting>
  <conditionalFormatting sqref="K44">
    <cfRule type="containsText" dxfId="33" priority="35" operator="containsText" text="Reprovado">
      <formula>NOT(ISERROR(SEARCH("Reprovado",K44)))</formula>
    </cfRule>
    <cfRule type="containsText" dxfId="32" priority="36" operator="containsText" text="Aprovado">
      <formula>NOT(ISERROR(SEARCH("Aprovado",K44)))</formula>
    </cfRule>
  </conditionalFormatting>
  <conditionalFormatting sqref="K16">
    <cfRule type="containsText" dxfId="31" priority="31" operator="containsText" text="Reprovado">
      <formula>NOT(ISERROR(SEARCH("Reprovado",K16)))</formula>
    </cfRule>
    <cfRule type="containsText" dxfId="30" priority="32" operator="containsText" text="Aprovado">
      <formula>NOT(ISERROR(SEARCH("Aprovado",K16)))</formula>
    </cfRule>
  </conditionalFormatting>
  <conditionalFormatting sqref="K19">
    <cfRule type="containsText" dxfId="29" priority="29" operator="containsText" text="Reprovado">
      <formula>NOT(ISERROR(SEARCH("Reprovado",K19)))</formula>
    </cfRule>
    <cfRule type="containsText" dxfId="28" priority="30" operator="containsText" text="Aprovado">
      <formula>NOT(ISERROR(SEARCH("Aprovado",K19)))</formula>
    </cfRule>
  </conditionalFormatting>
  <conditionalFormatting sqref="K22">
    <cfRule type="containsText" dxfId="27" priority="27" operator="containsText" text="Reprovado">
      <formula>NOT(ISERROR(SEARCH("Reprovado",K22)))</formula>
    </cfRule>
    <cfRule type="containsText" dxfId="26" priority="28" operator="containsText" text="Aprovado">
      <formula>NOT(ISERROR(SEARCH("Aprovado",K22)))</formula>
    </cfRule>
  </conditionalFormatting>
  <conditionalFormatting sqref="K25">
    <cfRule type="containsText" dxfId="25" priority="25" operator="containsText" text="Reprovado">
      <formula>NOT(ISERROR(SEARCH("Reprovado",K25)))</formula>
    </cfRule>
    <cfRule type="containsText" dxfId="24" priority="26" operator="containsText" text="Aprovado">
      <formula>NOT(ISERROR(SEARCH("Aprovado",K25)))</formula>
    </cfRule>
  </conditionalFormatting>
  <conditionalFormatting sqref="K28">
    <cfRule type="containsText" dxfId="23" priority="23" operator="containsText" text="Reprovado">
      <formula>NOT(ISERROR(SEARCH("Reprovado",K28)))</formula>
    </cfRule>
    <cfRule type="containsText" dxfId="22" priority="24" operator="containsText" text="Aprovado">
      <formula>NOT(ISERROR(SEARCH("Aprovado",K28)))</formula>
    </cfRule>
  </conditionalFormatting>
  <conditionalFormatting sqref="K31">
    <cfRule type="containsText" dxfId="21" priority="21" operator="containsText" text="Reprovado">
      <formula>NOT(ISERROR(SEARCH("Reprovado",K31)))</formula>
    </cfRule>
    <cfRule type="containsText" dxfId="20" priority="22" operator="containsText" text="Aprovado">
      <formula>NOT(ISERROR(SEARCH("Aprovado",K31)))</formula>
    </cfRule>
  </conditionalFormatting>
  <conditionalFormatting sqref="K34">
    <cfRule type="containsText" dxfId="19" priority="19" operator="containsText" text="Reprovado">
      <formula>NOT(ISERROR(SEARCH("Reprovado",K34)))</formula>
    </cfRule>
    <cfRule type="containsText" dxfId="18" priority="20" operator="containsText" text="Aprovado">
      <formula>NOT(ISERROR(SEARCH("Aprovado",K34)))</formula>
    </cfRule>
  </conditionalFormatting>
  <conditionalFormatting sqref="K37">
    <cfRule type="containsText" dxfId="17" priority="17" operator="containsText" text="Reprovado">
      <formula>NOT(ISERROR(SEARCH("Reprovado",K37)))</formula>
    </cfRule>
    <cfRule type="containsText" dxfId="16" priority="18" operator="containsText" text="Aprovado">
      <formula>NOT(ISERROR(SEARCH("Aprovado",K37)))</formula>
    </cfRule>
  </conditionalFormatting>
  <conditionalFormatting sqref="K40">
    <cfRule type="containsText" dxfId="15" priority="15" operator="containsText" text="Reprovado">
      <formula>NOT(ISERROR(SEARCH("Reprovado",K40)))</formula>
    </cfRule>
    <cfRule type="containsText" dxfId="14" priority="16" operator="containsText" text="Aprovado">
      <formula>NOT(ISERROR(SEARCH("Aprovado",K40)))</formula>
    </cfRule>
  </conditionalFormatting>
  <conditionalFormatting sqref="K43">
    <cfRule type="containsText" dxfId="13" priority="13" operator="containsText" text="Reprovado">
      <formula>NOT(ISERROR(SEARCH("Reprovado",K43)))</formula>
    </cfRule>
    <cfRule type="containsText" dxfId="12" priority="14" operator="containsText" text="Aprovado">
      <formula>NOT(ISERROR(SEARCH("Aprovado",K43)))</formula>
    </cfRule>
  </conditionalFormatting>
  <conditionalFormatting sqref="K46">
    <cfRule type="containsText" dxfId="11" priority="11" operator="containsText" text="Reprovado">
      <formula>NOT(ISERROR(SEARCH("Reprovado",K46)))</formula>
    </cfRule>
    <cfRule type="containsText" dxfId="10" priority="12" operator="containsText" text="Aprovado">
      <formula>NOT(ISERROR(SEARCH("Aprovado",K46)))</formula>
    </cfRule>
  </conditionalFormatting>
  <conditionalFormatting sqref="L16">
    <cfRule type="containsText" dxfId="9" priority="9" operator="containsText" text="Reprovado">
      <formula>NOT(ISERROR(SEARCH("Reprovado",L16)))</formula>
    </cfRule>
    <cfRule type="containsText" dxfId="8" priority="10" operator="containsText" text="Aprovado">
      <formula>NOT(ISERROR(SEARCH("Aprovado",L16)))</formula>
    </cfRule>
  </conditionalFormatting>
  <conditionalFormatting sqref="L19">
    <cfRule type="containsText" dxfId="7" priority="7" operator="containsText" text="Reprovado">
      <formula>NOT(ISERROR(SEARCH("Reprovado",L19)))</formula>
    </cfRule>
    <cfRule type="containsText" dxfId="6" priority="8" operator="containsText" text="Aprovado">
      <formula>NOT(ISERROR(SEARCH("Aprovado",L19)))</formula>
    </cfRule>
  </conditionalFormatting>
  <conditionalFormatting sqref="L22">
    <cfRule type="containsText" dxfId="5" priority="5" operator="containsText" text="Reprovado">
      <formula>NOT(ISERROR(SEARCH("Reprovado",L22)))</formula>
    </cfRule>
    <cfRule type="containsText" dxfId="4" priority="6" operator="containsText" text="Aprovado">
      <formula>NOT(ISERROR(SEARCH("Aprovado",L22)))</formula>
    </cfRule>
  </conditionalFormatting>
  <conditionalFormatting sqref="L25">
    <cfRule type="containsText" dxfId="3" priority="3" operator="containsText" text="Reprovado">
      <formula>NOT(ISERROR(SEARCH("Reprovado",L25)))</formula>
    </cfRule>
    <cfRule type="containsText" dxfId="2" priority="4" operator="containsText" text="Aprovado">
      <formula>NOT(ISERROR(SEARCH("Aprovado",L25)))</formula>
    </cfRule>
  </conditionalFormatting>
  <conditionalFormatting sqref="L28">
    <cfRule type="containsText" dxfId="1" priority="1" operator="containsText" text="Reprovado">
      <formula>NOT(ISERROR(SEARCH("Reprovado",L28)))</formula>
    </cfRule>
    <cfRule type="containsText" dxfId="0" priority="2" operator="containsText" text="Aprovado">
      <formula>NOT(ISERROR(SEARCH("Aprovado",L28)))</formula>
    </cfRule>
  </conditionalFormatting>
  <dataValidations disablePrompts="1" count="1">
    <dataValidation type="list" allowBlank="1" showInputMessage="1" showErrorMessage="1" sqref="F3:L3" xr:uid="{00000000-0002-0000-0800-000000000000}">
      <formula1>$RC$3:$RC$7</formula1>
    </dataValidation>
  </dataValidations>
  <pageMargins left="0.7" right="0.7" top="0.75" bottom="0.75" header="0.3" footer="0.3"/>
  <pageSetup paperSize="9" orientation="portrait" horizontalDpi="90" verticalDpi="9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9" tint="0.79998168889431442"/>
  </sheetPr>
  <dimension ref="A1"/>
  <sheetViews>
    <sheetView zoomScale="55" zoomScaleNormal="55" workbookViewId="0"/>
  </sheetViews>
  <sheetFormatPr defaultColWidth="9.140625" defaultRowHeight="15"/>
  <cols>
    <col min="1" max="16384" width="9.140625" style="7"/>
  </cols>
  <sheetData/>
  <sheetProtection algorithmName="SHA-512" hashValue="xBOSqZS89Cz3q69EewCu+gphIr5kKPdgSd08lkqpPI3aQdNDfl8pti/ip5Hab5x8O7bo4ZMSFq/Wxbg/wfXQZw==" saltValue="FqDYxCrrCWqL62QVPTBCbQ==" spinCount="100000" sheet="1" objects="1" scenarios="1"/>
  <pageMargins left="0.7" right="0.7" top="0.75" bottom="0.75" header="0.3" footer="0.3"/>
  <pageSetup paperSize="9" orientation="portrait" horizontalDpi="90" verticalDpi="9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4">
    <tabColor theme="8" tint="0.79998168889431442"/>
  </sheetPr>
  <dimension ref="A1"/>
  <sheetViews>
    <sheetView topLeftCell="A4" zoomScale="70" zoomScaleNormal="70" workbookViewId="0"/>
  </sheetViews>
  <sheetFormatPr defaultColWidth="9.140625" defaultRowHeight="15"/>
  <cols>
    <col min="1" max="16384" width="9.140625" style="7"/>
  </cols>
  <sheetData/>
  <sheetProtection algorithmName="SHA-512" hashValue="0p0TGDzzX4P6PLHuVJ3PqVVF8ntHpAglhL+v1NsPI5ClFtHKZm/6KpzdHtbZRL7DTrz5hecNmZYGRhSsJbBrzQ==" saltValue="/Tbz3fuonOEaOpi04I/mkw==" spinCount="100000" sheet="1" objects="1" scenarios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03036b2-f8dc-4ca8-82df-457cf2fff651" xsi:nil="true"/>
    <lcf76f155ced4ddcb4097134ff3c332f xmlns="461c5b05-e7ae-45a9-96d4-4a689e060405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9E487C1B5A6A7469ECF295E300FC521" ma:contentTypeVersion="14" ma:contentTypeDescription="Crie um novo documento." ma:contentTypeScope="" ma:versionID="0960ac6fc61b40489ab078022ce7de8d">
  <xsd:schema xmlns:xsd="http://www.w3.org/2001/XMLSchema" xmlns:xs="http://www.w3.org/2001/XMLSchema" xmlns:p="http://schemas.microsoft.com/office/2006/metadata/properties" xmlns:ns2="509bbd28-9a6d-445a-83dd-f5d328eece76" xmlns:ns3="903036b2-f8dc-4ca8-82df-457cf2fff651" xmlns:ns4="461c5b05-e7ae-45a9-96d4-4a689e060405" targetNamespace="http://schemas.microsoft.com/office/2006/metadata/properties" ma:root="true" ma:fieldsID="d2f069df8fef6df821bd87bc04dd1b2c" ns2:_="" ns3:_="" ns4:_="">
    <xsd:import namespace="509bbd28-9a6d-445a-83dd-f5d328eece76"/>
    <xsd:import namespace="903036b2-f8dc-4ca8-82df-457cf2fff651"/>
    <xsd:import namespace="461c5b05-e7ae-45a9-96d4-4a689e060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4:lcf76f155ced4ddcb4097134ff3c332f" minOccurs="0"/>
                <xsd:element ref="ns3:TaxCatchAll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ObjectDetectorVersions" minOccurs="0"/>
                <xsd:element ref="ns4:MediaLengthInSeconds" minOccurs="0"/>
                <xsd:element ref="ns4:MediaServiceDateTaken" minOccurs="0"/>
                <xsd:element ref="ns4:MediaServiceLocation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9bbd28-9a6d-445a-83dd-f5d328eece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3036b2-f8dc-4ca8-82df-457cf2fff65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71d7225-7c32-4489-b6da-c381a375bb6a}" ma:internalName="TaxCatchAll" ma:showField="CatchAllData" ma:web="903036b2-f8dc-4ca8-82df-457cf2fff6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1c5b05-e7ae-45a9-96d4-4a689e060405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8CD5C6-30F4-41C4-99D4-48BD3E82DB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BEE6EC-223A-4142-AFDF-A0A948FC86A4}">
  <ds:schemaRefs>
    <ds:schemaRef ds:uri="http://schemas.microsoft.com/office/2006/metadata/properties"/>
    <ds:schemaRef ds:uri="http://schemas.microsoft.com/office/infopath/2007/PartnerControls"/>
    <ds:schemaRef ds:uri="1c28d34b-cc8c-49b3-b6a6-31a760c4a20f"/>
    <ds:schemaRef ds:uri="ce5a5b97-2ab8-42a5-a35c-791eb8b7f38a"/>
    <ds:schemaRef ds:uri="7240fca1-d5d8-4b7d-af8f-d58b11c87bd0"/>
    <ds:schemaRef ds:uri="e22693a2-11d8-4e06-9932-42f8499655b9"/>
  </ds:schemaRefs>
</ds:datastoreItem>
</file>

<file path=customXml/itemProps3.xml><?xml version="1.0" encoding="utf-8"?>
<ds:datastoreItem xmlns:ds="http://schemas.openxmlformats.org/officeDocument/2006/customXml" ds:itemID="{0F7731FB-9382-40E4-9DA7-7015C79C6B6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Flange</vt:lpstr>
      <vt:lpstr>Swivel</vt:lpstr>
      <vt:lpstr>Fixadores</vt:lpstr>
      <vt:lpstr>Conector@5500 psi</vt:lpstr>
      <vt:lpstr>Conector@11000 psi</vt:lpstr>
      <vt:lpstr>Gooseneck</vt:lpstr>
      <vt:lpstr>Formulário_A</vt:lpstr>
      <vt:lpstr>Formulário_B</vt:lpstr>
      <vt:lpstr>Gráfico 1</vt:lpstr>
      <vt:lpstr>Gráfico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Costa, Diego</dc:creator>
  <cp:keywords/>
  <dc:description/>
  <cp:lastModifiedBy>Daniel Wanderley</cp:lastModifiedBy>
  <cp:revision/>
  <dcterms:created xsi:type="dcterms:W3CDTF">2017-01-18T16:37:09Z</dcterms:created>
  <dcterms:modified xsi:type="dcterms:W3CDTF">2024-04-11T12:26:31Z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bab8652-cb8e-45ed-9aff-00ed76a575bf_Enabled">
    <vt:lpwstr>true</vt:lpwstr>
  </property>
  <property fmtid="{D5CDD505-2E9C-101B-9397-08002B2CF9AE}" pid="3" name="MSIP_Label_4bab8652-cb8e-45ed-9aff-00ed76a575bf_SetDate">
    <vt:lpwstr>2024-01-25T14:08:52Z</vt:lpwstr>
  </property>
  <property fmtid="{D5CDD505-2E9C-101B-9397-08002B2CF9AE}" pid="4" name="MSIP_Label_4bab8652-cb8e-45ed-9aff-00ed76a575bf_Method">
    <vt:lpwstr>Standard</vt:lpwstr>
  </property>
  <property fmtid="{D5CDD505-2E9C-101B-9397-08002B2CF9AE}" pid="5" name="MSIP_Label_4bab8652-cb8e-45ed-9aff-00ed76a575bf_Name">
    <vt:lpwstr>INTERNA_SUBLABEL-2</vt:lpwstr>
  </property>
  <property fmtid="{D5CDD505-2E9C-101B-9397-08002B2CF9AE}" pid="6" name="MSIP_Label_4bab8652-cb8e-45ed-9aff-00ed76a575bf_SiteId">
    <vt:lpwstr>5b6f6241-9a57-4be4-8e50-1dfa72e79a57</vt:lpwstr>
  </property>
  <property fmtid="{D5CDD505-2E9C-101B-9397-08002B2CF9AE}" pid="7" name="MSIP_Label_4bab8652-cb8e-45ed-9aff-00ed76a575bf_ActionId">
    <vt:lpwstr>f76a6460-9148-456c-a91a-7b7240bb3bfa</vt:lpwstr>
  </property>
  <property fmtid="{D5CDD505-2E9C-101B-9397-08002B2CF9AE}" pid="8" name="MSIP_Label_4bab8652-cb8e-45ed-9aff-00ed76a575bf_ContentBits">
    <vt:lpwstr>0</vt:lpwstr>
  </property>
  <property fmtid="{D5CDD505-2E9C-101B-9397-08002B2CF9AE}" pid="9" name="MSIP_Label_8caabacf-b917-4a45-9a5f-ed3a53d2eeb7_Enabled">
    <vt:lpwstr>true</vt:lpwstr>
  </property>
  <property fmtid="{D5CDD505-2E9C-101B-9397-08002B2CF9AE}" pid="10" name="MSIP_Label_8caabacf-b917-4a45-9a5f-ed3a53d2eeb7_SetDate">
    <vt:lpwstr>2024-01-25T14:47:25Z</vt:lpwstr>
  </property>
  <property fmtid="{D5CDD505-2E9C-101B-9397-08002B2CF9AE}" pid="11" name="MSIP_Label_8caabacf-b917-4a45-9a5f-ed3a53d2eeb7_Method">
    <vt:lpwstr>Standard</vt:lpwstr>
  </property>
  <property fmtid="{D5CDD505-2E9C-101B-9397-08002B2CF9AE}" pid="12" name="MSIP_Label_8caabacf-b917-4a45-9a5f-ed3a53d2eeb7_Name">
    <vt:lpwstr>Anyone - No Protection</vt:lpwstr>
  </property>
  <property fmtid="{D5CDD505-2E9C-101B-9397-08002B2CF9AE}" pid="13" name="MSIP_Label_8caabacf-b917-4a45-9a5f-ed3a53d2eeb7_SiteId">
    <vt:lpwstr>0804c951-93a0-405d-80e4-fa87c7551d6a</vt:lpwstr>
  </property>
  <property fmtid="{D5CDD505-2E9C-101B-9397-08002B2CF9AE}" pid="14" name="MSIP_Label_8caabacf-b917-4a45-9a5f-ed3a53d2eeb7_ActionId">
    <vt:lpwstr>dcc45f8d-c77a-479c-8223-b071f4547dac</vt:lpwstr>
  </property>
  <property fmtid="{D5CDD505-2E9C-101B-9397-08002B2CF9AE}" pid="15" name="MSIP_Label_8caabacf-b917-4a45-9a5f-ed3a53d2eeb7_ContentBits">
    <vt:lpwstr>0</vt:lpwstr>
  </property>
  <property fmtid="{D5CDD505-2E9C-101B-9397-08002B2CF9AE}" pid="16" name="MediaServiceImageTags">
    <vt:lpwstr/>
  </property>
  <property fmtid="{D5CDD505-2E9C-101B-9397-08002B2CF9AE}" pid="17" name="ContentTypeId">
    <vt:lpwstr>0x01010069E487C1B5A6A7469ECF295E300FC521</vt:lpwstr>
  </property>
</Properties>
</file>