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silva\Digicorner\BVP Cloud - 2691\1-Referências Técnicas\"/>
    </mc:Choice>
  </mc:AlternateContent>
  <xr:revisionPtr revIDLastSave="0" documentId="13_ncr:1_{25FC453F-1992-46A3-B307-E2660EB5126F}" xr6:coauthVersionLast="47" xr6:coauthVersionMax="47" xr10:uidLastSave="{00000000-0000-0000-0000-000000000000}"/>
  <bookViews>
    <workbookView xWindow="-110" yWindow="-110" windowWidth="19420" windowHeight="11620" tabRatio="749" firstSheet="7" activeTab="7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5500 psi" sheetId="49" state="hidden" r:id="rId5"/>
    <sheet name="Conector@11000 psi" sheetId="22" state="hidden" r:id="rId6"/>
    <sheet name="Gooseneck" sheetId="2" state="hidden" r:id="rId7"/>
    <sheet name="Formulário_A" sheetId="12" r:id="rId8"/>
    <sheet name="Formulário_B" sheetId="126" r:id="rId9"/>
    <sheet name="Gráfico 1" sheetId="27" r:id="rId10"/>
    <sheet name="Gráfico 2" sheetId="125" r:id="rId11"/>
  </sheets>
  <definedNames>
    <definedName name="_xlnm._FilterDatabase" localSheetId="7" hidden="1">Formulário_A!$O$70:$X$70</definedName>
    <definedName name="_xlnm._FilterDatabase" localSheetId="8" hidden="1">Formulário_B!$O$70:$X$70</definedName>
    <definedName name="_xlnm._FilterDatabase" localSheetId="6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0" i="126" l="1"/>
  <c r="AZ59" i="126"/>
  <c r="AZ58" i="126"/>
  <c r="AZ57" i="126"/>
  <c r="AZ56" i="126"/>
  <c r="AZ55" i="126"/>
  <c r="AZ54" i="126"/>
  <c r="AZ53" i="126"/>
  <c r="AZ52" i="126"/>
  <c r="AZ51" i="126"/>
  <c r="AZ50" i="126"/>
  <c r="AZ49" i="126"/>
  <c r="AZ48" i="126"/>
  <c r="AZ47" i="126"/>
  <c r="AZ46" i="126"/>
  <c r="AZ45" i="126"/>
  <c r="AZ44" i="126"/>
  <c r="AZ43" i="126"/>
  <c r="AZ42" i="126"/>
  <c r="AZ41" i="126"/>
  <c r="AZ40" i="126"/>
  <c r="AZ39" i="126"/>
  <c r="AZ38" i="126"/>
  <c r="AZ37" i="126"/>
  <c r="AZ36" i="126"/>
  <c r="AZ35" i="126"/>
  <c r="AZ34" i="126"/>
  <c r="AZ33" i="126"/>
  <c r="AZ32" i="126"/>
  <c r="QZ31" i="126" s="1"/>
  <c r="AZ31" i="126"/>
  <c r="QZ27" i="126" s="1"/>
  <c r="AZ30" i="126"/>
  <c r="QZ191" i="126" s="1"/>
  <c r="AZ29" i="126"/>
  <c r="QZ19" i="126" s="1"/>
  <c r="AZ28" i="126"/>
  <c r="AZ27" i="126"/>
  <c r="AZ26" i="126"/>
  <c r="AZ25" i="126"/>
  <c r="AZ24" i="126"/>
  <c r="AZ23" i="126"/>
  <c r="AZ22" i="126"/>
  <c r="AZ21" i="126"/>
  <c r="AZ20" i="126"/>
  <c r="AZ19" i="126"/>
  <c r="AZ18" i="126"/>
  <c r="AZ17" i="126"/>
  <c r="AZ16" i="126"/>
  <c r="AZ15" i="126"/>
  <c r="QZ45" i="126" s="1"/>
  <c r="AZ14" i="126"/>
  <c r="QZ41" i="126" s="1"/>
  <c r="AZ13" i="126"/>
  <c r="AZ12" i="126"/>
  <c r="QZ5" i="126" s="1"/>
  <c r="AZ11" i="126"/>
  <c r="AZ10" i="126"/>
  <c r="AZ9" i="126"/>
  <c r="AZ8" i="126"/>
  <c r="AZ7" i="126"/>
  <c r="AZ6" i="126"/>
  <c r="AZ5" i="126"/>
  <c r="AV60" i="126"/>
  <c r="AV59" i="126"/>
  <c r="AV58" i="126"/>
  <c r="AV57" i="126"/>
  <c r="AV56" i="126"/>
  <c r="AV55" i="126"/>
  <c r="AV54" i="126"/>
  <c r="AV53" i="126"/>
  <c r="AV52" i="126"/>
  <c r="AV51" i="126"/>
  <c r="AV50" i="126"/>
  <c r="AV49" i="126"/>
  <c r="AV48" i="126"/>
  <c r="AV47" i="126"/>
  <c r="AV46" i="126"/>
  <c r="AV45" i="126"/>
  <c r="AV44" i="126"/>
  <c r="AV43" i="126"/>
  <c r="AV42" i="126"/>
  <c r="AV41" i="126"/>
  <c r="AV40" i="126"/>
  <c r="AV39" i="126"/>
  <c r="AV38" i="126"/>
  <c r="AV37" i="126"/>
  <c r="AV36" i="126"/>
  <c r="AV35" i="126"/>
  <c r="AV34" i="126"/>
  <c r="AV33" i="126"/>
  <c r="AV32" i="126"/>
  <c r="AV31" i="126"/>
  <c r="AV30" i="126"/>
  <c r="AV29" i="126"/>
  <c r="AV28" i="126"/>
  <c r="AV27" i="126"/>
  <c r="AV26" i="126"/>
  <c r="AV25" i="126"/>
  <c r="AV24" i="126"/>
  <c r="AV23" i="126"/>
  <c r="AV22" i="126"/>
  <c r="AV21" i="126"/>
  <c r="AV20" i="126"/>
  <c r="AV19" i="126"/>
  <c r="AV18" i="126"/>
  <c r="AV17" i="126"/>
  <c r="AV16" i="126"/>
  <c r="AV15" i="126"/>
  <c r="AV14" i="126"/>
  <c r="AV13" i="126"/>
  <c r="AV12" i="126"/>
  <c r="AV11" i="126"/>
  <c r="AV10" i="126"/>
  <c r="AV9" i="126"/>
  <c r="AV8" i="126"/>
  <c r="AV7" i="126"/>
  <c r="AV6" i="126"/>
  <c r="AV5" i="126"/>
  <c r="AP5" i="126"/>
  <c r="AP60" i="126"/>
  <c r="AP59" i="126"/>
  <c r="PR38" i="126" s="1"/>
  <c r="AP58" i="126"/>
  <c r="AP57" i="126"/>
  <c r="AP56" i="126"/>
  <c r="AP55" i="126"/>
  <c r="AP54" i="126"/>
  <c r="AP53" i="126"/>
  <c r="OB33" i="126" s="1"/>
  <c r="AP52" i="126"/>
  <c r="NU41" i="126" s="1"/>
  <c r="AP51" i="126"/>
  <c r="NN45" i="126" s="1"/>
  <c r="AP50" i="126"/>
  <c r="AP49" i="126"/>
  <c r="MZ45" i="126" s="1"/>
  <c r="AP48" i="126"/>
  <c r="MS37" i="126" s="1"/>
  <c r="AP47" i="126"/>
  <c r="ML44" i="126" s="1"/>
  <c r="AP46" i="126"/>
  <c r="ME34" i="126" s="1"/>
  <c r="AP45" i="126"/>
  <c r="LX42" i="126" s="1"/>
  <c r="AP44" i="126"/>
  <c r="LQ42" i="126" s="1"/>
  <c r="AP43" i="126"/>
  <c r="LJ40" i="126" s="1"/>
  <c r="AP42" i="126"/>
  <c r="AP41" i="126"/>
  <c r="KV43" i="126" s="1"/>
  <c r="AP40" i="126"/>
  <c r="KO37" i="126" s="1"/>
  <c r="AP39" i="126"/>
  <c r="AP38" i="126"/>
  <c r="AP37" i="126"/>
  <c r="JT46" i="126" s="1"/>
  <c r="AP36" i="126"/>
  <c r="JM45" i="126" s="1"/>
  <c r="AP35" i="126"/>
  <c r="JF31" i="126" s="1"/>
  <c r="AP34" i="126"/>
  <c r="IY38" i="126" s="1"/>
  <c r="AP33" i="126"/>
  <c r="IR30" i="126" s="1"/>
  <c r="AP32" i="126"/>
  <c r="AP31" i="126"/>
  <c r="ID29" i="126" s="1"/>
  <c r="AP30" i="126"/>
  <c r="AP29" i="126"/>
  <c r="AP28" i="126"/>
  <c r="AP27" i="126"/>
  <c r="HB34" i="126" s="1"/>
  <c r="AP26" i="126"/>
  <c r="AP25" i="126"/>
  <c r="AP24" i="126"/>
  <c r="AP23" i="126"/>
  <c r="FZ29" i="126" s="1"/>
  <c r="AP22" i="126"/>
  <c r="AP21" i="126"/>
  <c r="FL40" i="126" s="1"/>
  <c r="AP20" i="126"/>
  <c r="AP19" i="126"/>
  <c r="EX46" i="126" s="1"/>
  <c r="AP18" i="126"/>
  <c r="AP17" i="126"/>
  <c r="EJ29" i="126" s="1"/>
  <c r="AP16" i="126"/>
  <c r="AP15" i="126"/>
  <c r="AP14" i="126"/>
  <c r="AP13" i="126"/>
  <c r="AP12" i="126"/>
  <c r="AP11" i="126"/>
  <c r="AP10" i="126"/>
  <c r="CM40" i="126" s="1"/>
  <c r="AP9" i="126"/>
  <c r="AP8" i="126"/>
  <c r="BY34" i="126" s="1"/>
  <c r="AP7" i="126"/>
  <c r="AP6" i="126"/>
  <c r="QY190" i="126"/>
  <c r="QZ155" i="126"/>
  <c r="QY119" i="126"/>
  <c r="QZ106" i="126"/>
  <c r="PY48" i="126"/>
  <c r="AF60" i="126"/>
  <c r="AB60" i="126"/>
  <c r="V60" i="126"/>
  <c r="AF59" i="126"/>
  <c r="AB59" i="126"/>
  <c r="V59" i="126"/>
  <c r="PK47" i="126"/>
  <c r="AF58" i="126"/>
  <c r="AB58" i="126"/>
  <c r="V58" i="126"/>
  <c r="AF57" i="126"/>
  <c r="AB57" i="126"/>
  <c r="Z57" i="126"/>
  <c r="V57" i="126"/>
  <c r="OW42" i="126"/>
  <c r="AF56" i="126"/>
  <c r="AB56" i="126"/>
  <c r="V56" i="126"/>
  <c r="AF55" i="126"/>
  <c r="AB55" i="126"/>
  <c r="V55" i="126"/>
  <c r="AF54" i="126"/>
  <c r="AB54" i="126"/>
  <c r="V54" i="126"/>
  <c r="AF53" i="126"/>
  <c r="AB53" i="126"/>
  <c r="V53" i="126"/>
  <c r="AF52" i="126"/>
  <c r="AB52" i="126"/>
  <c r="V52" i="126"/>
  <c r="AF51" i="126"/>
  <c r="AB51" i="126"/>
  <c r="V51" i="126"/>
  <c r="AF50" i="126"/>
  <c r="AB50" i="126"/>
  <c r="V50" i="126"/>
  <c r="AF49" i="126"/>
  <c r="AB49" i="126"/>
  <c r="V49" i="126"/>
  <c r="PD48" i="126"/>
  <c r="OW48" i="126"/>
  <c r="OB48" i="126"/>
  <c r="NN48" i="126"/>
  <c r="ME48" i="126"/>
  <c r="LQ48" i="126"/>
  <c r="KH48" i="126"/>
  <c r="KA48" i="126"/>
  <c r="JT48" i="126"/>
  <c r="AF48" i="126"/>
  <c r="AB48" i="126"/>
  <c r="V48" i="126"/>
  <c r="K48" i="126"/>
  <c r="J48" i="126"/>
  <c r="PY47" i="126"/>
  <c r="PR47" i="126"/>
  <c r="PD47" i="126"/>
  <c r="OW47" i="126"/>
  <c r="OI47" i="126"/>
  <c r="OB47" i="126"/>
  <c r="NN47" i="126"/>
  <c r="JT47" i="126"/>
  <c r="JM47" i="126"/>
  <c r="AF47" i="126"/>
  <c r="AB47" i="126"/>
  <c r="V47" i="126"/>
  <c r="L47" i="126"/>
  <c r="K47" i="126"/>
  <c r="PY46" i="126"/>
  <c r="PR46" i="126"/>
  <c r="PK46" i="126"/>
  <c r="PD46" i="126"/>
  <c r="OW46" i="126"/>
  <c r="OI46" i="126"/>
  <c r="OB46" i="126"/>
  <c r="NU46" i="126"/>
  <c r="NN46" i="126"/>
  <c r="MZ46" i="126"/>
  <c r="ML46" i="126"/>
  <c r="LQ46" i="126"/>
  <c r="AF46" i="126"/>
  <c r="AB46" i="126"/>
  <c r="V46" i="126"/>
  <c r="M46" i="126"/>
  <c r="I46" i="126"/>
  <c r="K46" i="126" s="1"/>
  <c r="PY45" i="126"/>
  <c r="PR45" i="126"/>
  <c r="PK45" i="126"/>
  <c r="PD45" i="126"/>
  <c r="OW45" i="126"/>
  <c r="OI45" i="126"/>
  <c r="OB45" i="126"/>
  <c r="HB45" i="126"/>
  <c r="GN45" i="126"/>
  <c r="AF45" i="126"/>
  <c r="AB45" i="126"/>
  <c r="V45" i="126"/>
  <c r="K45" i="126"/>
  <c r="J45" i="126"/>
  <c r="PY44" i="126"/>
  <c r="PR44" i="126"/>
  <c r="PK44" i="126"/>
  <c r="PD44" i="126"/>
  <c r="OW44" i="126"/>
  <c r="OI44" i="126"/>
  <c r="ME44" i="126"/>
  <c r="LQ44" i="126"/>
  <c r="KO44" i="126"/>
  <c r="KH44" i="126"/>
  <c r="GU44" i="126"/>
  <c r="FS44" i="126"/>
  <c r="AF44" i="126"/>
  <c r="AB44" i="126"/>
  <c r="V44" i="126"/>
  <c r="L44" i="126"/>
  <c r="K44" i="126"/>
  <c r="PY43" i="126"/>
  <c r="PR43" i="126"/>
  <c r="PK43" i="126"/>
  <c r="PD43" i="126"/>
  <c r="OW43" i="126"/>
  <c r="OI43" i="126"/>
  <c r="OB43" i="126"/>
  <c r="NN43" i="126"/>
  <c r="MZ43" i="126"/>
  <c r="LJ43" i="126"/>
  <c r="AF43" i="126"/>
  <c r="AB43" i="126"/>
  <c r="V43" i="126"/>
  <c r="M43" i="126"/>
  <c r="I43" i="126"/>
  <c r="I44" i="126" s="1"/>
  <c r="PY42" i="126"/>
  <c r="PR42" i="126"/>
  <c r="PK42" i="126"/>
  <c r="PD42" i="126"/>
  <c r="OI42" i="126"/>
  <c r="OB42" i="126"/>
  <c r="NN42" i="126"/>
  <c r="MZ42" i="126"/>
  <c r="MS42" i="126"/>
  <c r="HI42" i="126"/>
  <c r="AF42" i="126"/>
  <c r="AB42" i="126"/>
  <c r="V42" i="126"/>
  <c r="K42" i="126"/>
  <c r="J42" i="126"/>
  <c r="PY41" i="126"/>
  <c r="PR41" i="126"/>
  <c r="PK41" i="126"/>
  <c r="PD41" i="126"/>
  <c r="OW41" i="126"/>
  <c r="OI41" i="126"/>
  <c r="OB41" i="126"/>
  <c r="ME41" i="126"/>
  <c r="LX41" i="126"/>
  <c r="LQ41" i="126"/>
  <c r="KO41" i="126"/>
  <c r="KA41" i="126"/>
  <c r="JT41" i="126"/>
  <c r="HW41" i="126"/>
  <c r="BR41" i="126"/>
  <c r="BK41" i="126"/>
  <c r="KV38" i="126"/>
  <c r="AF41" i="126"/>
  <c r="AB41" i="126"/>
  <c r="V41" i="126"/>
  <c r="L41" i="126"/>
  <c r="K41" i="126"/>
  <c r="PY40" i="126"/>
  <c r="PR40" i="126"/>
  <c r="PK40" i="126"/>
  <c r="PD40" i="126"/>
  <c r="OW40" i="126"/>
  <c r="OI40" i="126"/>
  <c r="OB40" i="126"/>
  <c r="NN40" i="126"/>
  <c r="MZ40" i="126"/>
  <c r="MS40" i="126"/>
  <c r="ML40" i="126"/>
  <c r="ME40" i="126"/>
  <c r="KA40" i="126"/>
  <c r="EQ40" i="126"/>
  <c r="AF40" i="126"/>
  <c r="AB40" i="126"/>
  <c r="V40" i="126"/>
  <c r="M40" i="126"/>
  <c r="I40" i="126"/>
  <c r="PY39" i="126"/>
  <c r="PR39" i="126"/>
  <c r="PK39" i="126"/>
  <c r="PD39" i="126"/>
  <c r="OW39" i="126"/>
  <c r="OI39" i="126"/>
  <c r="OB39" i="126"/>
  <c r="NN39" i="126"/>
  <c r="MZ39" i="126"/>
  <c r="MS39" i="126"/>
  <c r="ME39" i="126"/>
  <c r="KV39" i="126"/>
  <c r="KO39" i="126"/>
  <c r="KA39" i="126"/>
  <c r="GU39" i="126"/>
  <c r="FS39" i="126"/>
  <c r="AF39" i="126"/>
  <c r="AB39" i="126"/>
  <c r="V39" i="126"/>
  <c r="K39" i="126"/>
  <c r="J39" i="126"/>
  <c r="PY38" i="126"/>
  <c r="PK38" i="126"/>
  <c r="PD38" i="126"/>
  <c r="OW38" i="126"/>
  <c r="OB38" i="126"/>
  <c r="NN38" i="126"/>
  <c r="MZ38" i="126"/>
  <c r="MS38" i="126"/>
  <c r="ML38" i="126"/>
  <c r="LC38" i="126"/>
  <c r="KH38" i="126"/>
  <c r="KA38" i="126"/>
  <c r="JT38" i="126"/>
  <c r="AF38" i="126"/>
  <c r="AB38" i="126"/>
  <c r="V38" i="126"/>
  <c r="L38" i="126"/>
  <c r="K38" i="126"/>
  <c r="PY37" i="126"/>
  <c r="PR37" i="126"/>
  <c r="PK37" i="126"/>
  <c r="PD37" i="126"/>
  <c r="OW37" i="126"/>
  <c r="OI37" i="126"/>
  <c r="OB37" i="126"/>
  <c r="NU37" i="126"/>
  <c r="KA37" i="126"/>
  <c r="FS37" i="126"/>
  <c r="DO37" i="126"/>
  <c r="JT37" i="126"/>
  <c r="AF37" i="126"/>
  <c r="AB37" i="126"/>
  <c r="V37" i="126"/>
  <c r="M37" i="126"/>
  <c r="I37" i="126"/>
  <c r="PY36" i="126"/>
  <c r="PR36" i="126"/>
  <c r="PK36" i="126"/>
  <c r="PD36" i="126"/>
  <c r="OW36" i="126"/>
  <c r="OI36" i="126"/>
  <c r="OB36" i="126"/>
  <c r="NU36" i="126"/>
  <c r="NN36" i="126"/>
  <c r="MZ36" i="126"/>
  <c r="MS36" i="126"/>
  <c r="KA36" i="126"/>
  <c r="FZ36" i="126"/>
  <c r="FS36" i="126"/>
  <c r="JM38" i="126"/>
  <c r="AF36" i="126"/>
  <c r="AB36" i="126"/>
  <c r="V36" i="126"/>
  <c r="K36" i="126"/>
  <c r="J36" i="126"/>
  <c r="PY35" i="126"/>
  <c r="PR35" i="126"/>
  <c r="PK35" i="126"/>
  <c r="PD35" i="126"/>
  <c r="OW35" i="126"/>
  <c r="OI35" i="126"/>
  <c r="OB35" i="126"/>
  <c r="NU35" i="126"/>
  <c r="NN35" i="126"/>
  <c r="MZ35" i="126"/>
  <c r="MS35" i="126"/>
  <c r="ME35" i="126"/>
  <c r="KA35" i="126"/>
  <c r="JT35" i="126"/>
  <c r="HW35" i="126"/>
  <c r="GN35" i="126"/>
  <c r="FZ35" i="126"/>
  <c r="FS35" i="126"/>
  <c r="JF42" i="126"/>
  <c r="AF35" i="126"/>
  <c r="AB35" i="126"/>
  <c r="V35" i="126"/>
  <c r="L35" i="126"/>
  <c r="K35" i="126"/>
  <c r="PY34" i="126"/>
  <c r="PR34" i="126"/>
  <c r="PK34" i="126"/>
  <c r="PD34" i="126"/>
  <c r="OW34" i="126"/>
  <c r="OI34" i="126"/>
  <c r="OB34" i="126"/>
  <c r="NU34" i="126"/>
  <c r="NN34" i="126"/>
  <c r="MZ34" i="126"/>
  <c r="KV34" i="126"/>
  <c r="KH34" i="126"/>
  <c r="KA34" i="126"/>
  <c r="JT34" i="126"/>
  <c r="JM34" i="126"/>
  <c r="JF34" i="126"/>
  <c r="IY34" i="126"/>
  <c r="GU34" i="126"/>
  <c r="FE34" i="126"/>
  <c r="BK34" i="126"/>
  <c r="AF34" i="126"/>
  <c r="AB34" i="126"/>
  <c r="V34" i="126"/>
  <c r="M34" i="126"/>
  <c r="I34" i="126"/>
  <c r="PY33" i="126"/>
  <c r="PR33" i="126"/>
  <c r="PK33" i="126"/>
  <c r="PD33" i="126"/>
  <c r="OW33" i="126"/>
  <c r="OI33" i="126"/>
  <c r="ME33" i="126"/>
  <c r="LQ33" i="126"/>
  <c r="KA33" i="126"/>
  <c r="JT33" i="126"/>
  <c r="JM33" i="126"/>
  <c r="HW33" i="126"/>
  <c r="HI33" i="126"/>
  <c r="GU33" i="126"/>
  <c r="FS33" i="126"/>
  <c r="AF33" i="126"/>
  <c r="AB33" i="126"/>
  <c r="V33" i="126"/>
  <c r="K33" i="126"/>
  <c r="J33" i="126"/>
  <c r="PY32" i="126"/>
  <c r="PR32" i="126"/>
  <c r="PK32" i="126"/>
  <c r="PD32" i="126"/>
  <c r="OW32" i="126"/>
  <c r="OB32" i="126"/>
  <c r="NU32" i="126"/>
  <c r="MZ32" i="126"/>
  <c r="MS32" i="126"/>
  <c r="ML32" i="126"/>
  <c r="ME32" i="126"/>
  <c r="LX32" i="126"/>
  <c r="LQ32" i="126"/>
  <c r="LJ32" i="126"/>
  <c r="LC32" i="126"/>
  <c r="KA32" i="126"/>
  <c r="HB32" i="126"/>
  <c r="GU32" i="126"/>
  <c r="FS32" i="126"/>
  <c r="EX32" i="126"/>
  <c r="DA32" i="126"/>
  <c r="BR32" i="126"/>
  <c r="BK32" i="126"/>
  <c r="AF32" i="126"/>
  <c r="AB32" i="126"/>
  <c r="V32" i="126"/>
  <c r="L32" i="126"/>
  <c r="K32" i="126"/>
  <c r="QN31" i="126"/>
  <c r="PY31" i="126"/>
  <c r="PR31" i="126"/>
  <c r="PK31" i="126"/>
  <c r="PD31" i="126"/>
  <c r="OW31" i="126"/>
  <c r="OI31" i="126"/>
  <c r="OB31" i="126"/>
  <c r="NU31" i="126"/>
  <c r="ME31" i="126"/>
  <c r="LX31" i="126"/>
  <c r="LQ31" i="126"/>
  <c r="KV31" i="126"/>
  <c r="KH31" i="126"/>
  <c r="KA31" i="126"/>
  <c r="GU31" i="126"/>
  <c r="FS31" i="126"/>
  <c r="FE31" i="126"/>
  <c r="EX31" i="126"/>
  <c r="AF31" i="126"/>
  <c r="AB31" i="126"/>
  <c r="V31" i="126"/>
  <c r="M31" i="126"/>
  <c r="I31" i="126"/>
  <c r="PY30" i="126"/>
  <c r="PR30" i="126"/>
  <c r="PK30" i="126"/>
  <c r="PD30" i="126"/>
  <c r="OW30" i="126"/>
  <c r="OI30" i="126"/>
  <c r="OB30" i="126"/>
  <c r="NU30" i="126"/>
  <c r="NN30" i="126"/>
  <c r="MZ30" i="126"/>
  <c r="MS30" i="126"/>
  <c r="ML30" i="126"/>
  <c r="ME30" i="126"/>
  <c r="KV30" i="126"/>
  <c r="KO30" i="126"/>
  <c r="KA30" i="126"/>
  <c r="JT30" i="126"/>
  <c r="JM30" i="126"/>
  <c r="JF30" i="126"/>
  <c r="IY30" i="126"/>
  <c r="HB30" i="126"/>
  <c r="GU30" i="126"/>
  <c r="GN30" i="126"/>
  <c r="FZ30" i="126"/>
  <c r="FS30" i="126"/>
  <c r="DO30" i="126"/>
  <c r="HW30" i="126"/>
  <c r="AF30" i="126"/>
  <c r="AB30" i="126"/>
  <c r="V30" i="126"/>
  <c r="J30" i="126"/>
  <c r="PY29" i="126"/>
  <c r="PR29" i="126"/>
  <c r="PK29" i="126"/>
  <c r="PD29" i="126"/>
  <c r="OW29" i="126"/>
  <c r="OI29" i="126"/>
  <c r="OB29" i="126"/>
  <c r="NU29" i="126"/>
  <c r="NN29" i="126"/>
  <c r="NG29" i="126"/>
  <c r="MZ29" i="126"/>
  <c r="KV29" i="126"/>
  <c r="KH29" i="126"/>
  <c r="KA29" i="126"/>
  <c r="GU29" i="126"/>
  <c r="DO29" i="126"/>
  <c r="AF29" i="126"/>
  <c r="AB29" i="126"/>
  <c r="V29" i="126"/>
  <c r="HP17" i="126" s="1"/>
  <c r="L29" i="126"/>
  <c r="K29" i="126"/>
  <c r="AF28" i="126"/>
  <c r="AB28" i="126"/>
  <c r="V28" i="126"/>
  <c r="M28" i="126"/>
  <c r="I28" i="126"/>
  <c r="AF27" i="126"/>
  <c r="AB27" i="126"/>
  <c r="V27" i="126"/>
  <c r="J27" i="126"/>
  <c r="GU35" i="126"/>
  <c r="AF26" i="126"/>
  <c r="AB26" i="126"/>
  <c r="V26" i="126"/>
  <c r="L26" i="126"/>
  <c r="K26" i="126"/>
  <c r="QZ30" i="126"/>
  <c r="AF25" i="126"/>
  <c r="QN30" i="126" s="1"/>
  <c r="AB25" i="126"/>
  <c r="V25" i="126"/>
  <c r="QM30" i="126" s="1"/>
  <c r="M25" i="126"/>
  <c r="I25" i="126"/>
  <c r="PY24" i="126"/>
  <c r="PR24" i="126"/>
  <c r="PK24" i="126"/>
  <c r="PD24" i="126"/>
  <c r="OW24" i="126"/>
  <c r="OP24" i="126"/>
  <c r="OI24" i="126"/>
  <c r="ML24" i="126"/>
  <c r="ME24" i="126"/>
  <c r="LX24" i="126"/>
  <c r="LQ24" i="126"/>
  <c r="LJ24" i="126"/>
  <c r="KV24" i="126"/>
  <c r="KO24" i="126"/>
  <c r="JM24" i="126"/>
  <c r="JF24" i="126"/>
  <c r="IY24" i="126"/>
  <c r="HW24" i="126"/>
  <c r="GG36" i="126"/>
  <c r="AF24" i="126"/>
  <c r="AB24" i="126"/>
  <c r="V24" i="126"/>
  <c r="J24" i="126"/>
  <c r="QY23" i="126"/>
  <c r="QN23" i="126"/>
  <c r="QM23" i="126"/>
  <c r="PY23" i="126"/>
  <c r="PR23" i="126"/>
  <c r="PK23" i="126"/>
  <c r="PD23" i="126"/>
  <c r="OW23" i="126"/>
  <c r="OP23" i="126"/>
  <c r="OI23" i="126"/>
  <c r="ML23" i="126"/>
  <c r="ME23" i="126"/>
  <c r="LX23" i="126"/>
  <c r="LQ23" i="126"/>
  <c r="LJ23" i="126"/>
  <c r="KV23" i="126"/>
  <c r="KO23" i="126"/>
  <c r="JM23" i="126"/>
  <c r="JF23" i="126"/>
  <c r="IY23" i="126"/>
  <c r="HW23" i="126"/>
  <c r="FZ31" i="126"/>
  <c r="AF23" i="126"/>
  <c r="AB23" i="126"/>
  <c r="V23" i="126"/>
  <c r="L23" i="126"/>
  <c r="K23" i="126"/>
  <c r="QZ22" i="126"/>
  <c r="QY22" i="126"/>
  <c r="PY22" i="126"/>
  <c r="PR22" i="126"/>
  <c r="PK22" i="126"/>
  <c r="PD22" i="126"/>
  <c r="OW22" i="126"/>
  <c r="OP22" i="126"/>
  <c r="OI22" i="126"/>
  <c r="OB22" i="126"/>
  <c r="NN22" i="126"/>
  <c r="NG22" i="126"/>
  <c r="MS22" i="126"/>
  <c r="ML22" i="126"/>
  <c r="ME22" i="126"/>
  <c r="LX22" i="126"/>
  <c r="LQ22" i="126"/>
  <c r="LJ22" i="126"/>
  <c r="LC22" i="126"/>
  <c r="KV22" i="126"/>
  <c r="KO22" i="126"/>
  <c r="KH22" i="126"/>
  <c r="KA22" i="126"/>
  <c r="JT22" i="126"/>
  <c r="JM22" i="126"/>
  <c r="JF22" i="126"/>
  <c r="IY22" i="126"/>
  <c r="IR22" i="126"/>
  <c r="IK22" i="126"/>
  <c r="HW22" i="126"/>
  <c r="GN22" i="126"/>
  <c r="FS45" i="126"/>
  <c r="AF22" i="126"/>
  <c r="AB22" i="126"/>
  <c r="V22" i="126"/>
  <c r="FS22" i="126" s="1"/>
  <c r="M22" i="126"/>
  <c r="I22" i="126"/>
  <c r="PY21" i="126"/>
  <c r="PR21" i="126"/>
  <c r="PK21" i="126"/>
  <c r="PD21" i="126"/>
  <c r="OW21" i="126"/>
  <c r="OP21" i="126"/>
  <c r="OI21" i="126"/>
  <c r="OB21" i="126"/>
  <c r="NN21" i="126"/>
  <c r="NG21" i="126"/>
  <c r="MZ21" i="126"/>
  <c r="MS21" i="126"/>
  <c r="ML21" i="126"/>
  <c r="ME21" i="126"/>
  <c r="LX21" i="126"/>
  <c r="LQ21" i="126"/>
  <c r="LJ21" i="126"/>
  <c r="KV21" i="126"/>
  <c r="KH21" i="126"/>
  <c r="KA21" i="126"/>
  <c r="JT21" i="126"/>
  <c r="JM21" i="126"/>
  <c r="JF21" i="126"/>
  <c r="IY21" i="126"/>
  <c r="IR21" i="126"/>
  <c r="IK21" i="126"/>
  <c r="HW21" i="126"/>
  <c r="GN21" i="126"/>
  <c r="GG21" i="126"/>
  <c r="FZ21" i="126"/>
  <c r="FS21" i="126"/>
  <c r="AF21" i="126"/>
  <c r="AB21" i="126"/>
  <c r="V21" i="126"/>
  <c r="J21" i="126"/>
  <c r="PY20" i="126"/>
  <c r="PR20" i="126"/>
  <c r="PK20" i="126"/>
  <c r="PD20" i="126"/>
  <c r="PG20" i="126" s="1"/>
  <c r="OW20" i="126"/>
  <c r="OP20" i="126"/>
  <c r="OI20" i="126"/>
  <c r="OB20" i="126"/>
  <c r="NU20" i="126"/>
  <c r="NN20" i="126"/>
  <c r="NG20" i="126"/>
  <c r="MZ20" i="126"/>
  <c r="MS20" i="126"/>
  <c r="ML20" i="126"/>
  <c r="ME20" i="126"/>
  <c r="LX20" i="126"/>
  <c r="LQ20" i="126"/>
  <c r="LJ20" i="126"/>
  <c r="LC20" i="126"/>
  <c r="KV20" i="126"/>
  <c r="KH20" i="126"/>
  <c r="KA20" i="126"/>
  <c r="JT20" i="126"/>
  <c r="JM20" i="126"/>
  <c r="JF20" i="126"/>
  <c r="IY20" i="126"/>
  <c r="IK20" i="126"/>
  <c r="HW20" i="126"/>
  <c r="HB20" i="126"/>
  <c r="GG20" i="126"/>
  <c r="FZ20" i="126"/>
  <c r="FL20" i="126"/>
  <c r="AF20" i="126"/>
  <c r="AB20" i="126"/>
  <c r="V20" i="126"/>
  <c r="L20" i="126"/>
  <c r="K20" i="126"/>
  <c r="PY19" i="126"/>
  <c r="PR19" i="126"/>
  <c r="PK19" i="126"/>
  <c r="PD19" i="126"/>
  <c r="OW19" i="126"/>
  <c r="OP19" i="126"/>
  <c r="OI19" i="126"/>
  <c r="OB19" i="126"/>
  <c r="NN19" i="126"/>
  <c r="NG19" i="126"/>
  <c r="MZ19" i="126"/>
  <c r="MS19" i="126"/>
  <c r="ML19" i="126"/>
  <c r="ME19" i="126"/>
  <c r="LX19" i="126"/>
  <c r="LQ19" i="126"/>
  <c r="LJ19" i="126"/>
  <c r="LC19" i="126"/>
  <c r="KV19" i="126"/>
  <c r="KO19" i="126"/>
  <c r="KH19" i="126"/>
  <c r="KA19" i="126"/>
  <c r="JT19" i="126"/>
  <c r="JM19" i="126"/>
  <c r="JF19" i="126"/>
  <c r="IY19" i="126"/>
  <c r="IR19" i="126"/>
  <c r="IK19" i="126"/>
  <c r="HW19" i="126"/>
  <c r="HB19" i="126"/>
  <c r="GN19" i="126"/>
  <c r="GG19" i="126"/>
  <c r="FL19" i="126"/>
  <c r="FE19" i="126"/>
  <c r="EX48" i="126"/>
  <c r="AF19" i="126"/>
  <c r="QN230" i="126" s="1"/>
  <c r="AB19" i="126"/>
  <c r="V19" i="126"/>
  <c r="M19" i="126"/>
  <c r="I19" i="126"/>
  <c r="QZ18" i="126"/>
  <c r="QY18" i="126"/>
  <c r="QN18" i="126"/>
  <c r="PY18" i="126"/>
  <c r="PR18" i="126"/>
  <c r="PK18" i="126"/>
  <c r="PD18" i="126"/>
  <c r="OW18" i="126"/>
  <c r="OP18" i="126"/>
  <c r="OI18" i="126"/>
  <c r="OB18" i="126"/>
  <c r="NN18" i="126"/>
  <c r="NG18" i="126"/>
  <c r="MZ18" i="126"/>
  <c r="MS18" i="126"/>
  <c r="ML18" i="126"/>
  <c r="ME18" i="126"/>
  <c r="LX18" i="126"/>
  <c r="LQ18" i="126"/>
  <c r="LJ18" i="126"/>
  <c r="LC18" i="126"/>
  <c r="KV18" i="126"/>
  <c r="KO18" i="126"/>
  <c r="KH18" i="126"/>
  <c r="KA18" i="126"/>
  <c r="JT18" i="126"/>
  <c r="JM18" i="126"/>
  <c r="JF18" i="126"/>
  <c r="IY18" i="126"/>
  <c r="IK18" i="126"/>
  <c r="HW18" i="126"/>
  <c r="HB18" i="126"/>
  <c r="GG18" i="126"/>
  <c r="FZ18" i="126"/>
  <c r="FL18" i="126"/>
  <c r="FE18" i="126"/>
  <c r="EX18" i="126"/>
  <c r="AF18" i="126"/>
  <c r="AB18" i="126"/>
  <c r="V18" i="126"/>
  <c r="J18" i="126"/>
  <c r="QZ17" i="126"/>
  <c r="PY17" i="126"/>
  <c r="PR17" i="126"/>
  <c r="PK17" i="126"/>
  <c r="PD17" i="126"/>
  <c r="OW17" i="126"/>
  <c r="OP17" i="126"/>
  <c r="OI17" i="126"/>
  <c r="OB17" i="126"/>
  <c r="NN17" i="126"/>
  <c r="NG17" i="126"/>
  <c r="MZ17" i="126"/>
  <c r="MS17" i="126"/>
  <c r="ML17" i="126"/>
  <c r="ME17" i="126"/>
  <c r="LX17" i="126"/>
  <c r="LQ17" i="126"/>
  <c r="LJ17" i="126"/>
  <c r="LC17" i="126"/>
  <c r="KV17" i="126"/>
  <c r="KO17" i="126"/>
  <c r="KH17" i="126"/>
  <c r="KA17" i="126"/>
  <c r="JT17" i="126"/>
  <c r="JM17" i="126"/>
  <c r="JF17" i="126"/>
  <c r="IY17" i="126"/>
  <c r="IR17" i="126"/>
  <c r="IK17" i="126"/>
  <c r="HW17" i="126"/>
  <c r="HB17" i="126"/>
  <c r="GN17" i="126"/>
  <c r="GG17" i="126"/>
  <c r="FZ17" i="126"/>
  <c r="FS17" i="126"/>
  <c r="FE17" i="126"/>
  <c r="EX17" i="126"/>
  <c r="EQ17" i="126"/>
  <c r="AF17" i="126"/>
  <c r="AB17" i="126"/>
  <c r="V17" i="126"/>
  <c r="L17" i="126"/>
  <c r="K17" i="126"/>
  <c r="PY16" i="126"/>
  <c r="PR16" i="126"/>
  <c r="PK16" i="126"/>
  <c r="PD16" i="126"/>
  <c r="OW16" i="126"/>
  <c r="OP16" i="126"/>
  <c r="OI16" i="126"/>
  <c r="OB16" i="126"/>
  <c r="NU16" i="126"/>
  <c r="NN16" i="126"/>
  <c r="NG16" i="126"/>
  <c r="MZ16" i="126"/>
  <c r="MS16" i="126"/>
  <c r="ML16" i="126"/>
  <c r="ME16" i="126"/>
  <c r="LX16" i="126"/>
  <c r="LQ16" i="126"/>
  <c r="LJ16" i="126"/>
  <c r="KV16" i="126"/>
  <c r="KO16" i="126"/>
  <c r="KH16" i="126"/>
  <c r="KA16" i="126"/>
  <c r="JT16" i="126"/>
  <c r="JM16" i="126"/>
  <c r="JF16" i="126"/>
  <c r="IY16" i="126"/>
  <c r="IR16" i="126"/>
  <c r="IK16" i="126"/>
  <c r="HW16" i="126"/>
  <c r="HB16" i="126"/>
  <c r="GN16" i="126"/>
  <c r="GG16" i="126"/>
  <c r="FZ16" i="126"/>
  <c r="FS16" i="126"/>
  <c r="FE16" i="126"/>
  <c r="EX16" i="126"/>
  <c r="EQ16" i="126"/>
  <c r="EJ16" i="126"/>
  <c r="AF16" i="126"/>
  <c r="QN21" i="126" s="1"/>
  <c r="AB16" i="126"/>
  <c r="V16" i="126"/>
  <c r="M16" i="126"/>
  <c r="I16" i="126"/>
  <c r="QZ15" i="126"/>
  <c r="QM15" i="126"/>
  <c r="PY15" i="126"/>
  <c r="PR15" i="126"/>
  <c r="PK15" i="126"/>
  <c r="PD15" i="126"/>
  <c r="OW15" i="126"/>
  <c r="OP15" i="126"/>
  <c r="OI15" i="126"/>
  <c r="OB15" i="126"/>
  <c r="NU15" i="126"/>
  <c r="NN15" i="126"/>
  <c r="NG15" i="126"/>
  <c r="MZ15" i="126"/>
  <c r="MS15" i="126"/>
  <c r="ML15" i="126"/>
  <c r="ME15" i="126"/>
  <c r="LX15" i="126"/>
  <c r="LQ15" i="126"/>
  <c r="LJ15" i="126"/>
  <c r="LC15" i="126"/>
  <c r="KV15" i="126"/>
  <c r="KO15" i="126"/>
  <c r="KH15" i="126"/>
  <c r="KA15" i="126"/>
  <c r="JT15" i="126"/>
  <c r="JM15" i="126"/>
  <c r="JF15" i="126"/>
  <c r="IY15" i="126"/>
  <c r="IR15" i="126"/>
  <c r="IK15" i="126"/>
  <c r="HW15" i="126"/>
  <c r="HI15" i="126"/>
  <c r="HB15" i="126"/>
  <c r="GN15" i="126"/>
  <c r="GG15" i="126"/>
  <c r="FZ15" i="126"/>
  <c r="FL15" i="126"/>
  <c r="FE15" i="126"/>
  <c r="EX15" i="126"/>
  <c r="EJ15" i="126"/>
  <c r="AF15" i="126"/>
  <c r="AB15" i="126"/>
  <c r="V15" i="126"/>
  <c r="J15" i="126"/>
  <c r="QZ14" i="126"/>
  <c r="QY14" i="126"/>
  <c r="QN14" i="126"/>
  <c r="QM14" i="126"/>
  <c r="PY14" i="126"/>
  <c r="PR14" i="126"/>
  <c r="PK14" i="126"/>
  <c r="PD14" i="126"/>
  <c r="PG14" i="126" s="1"/>
  <c r="OW14" i="126"/>
  <c r="OP14" i="126"/>
  <c r="OI14" i="126"/>
  <c r="OB14" i="126"/>
  <c r="NU14" i="126"/>
  <c r="NN14" i="126"/>
  <c r="NG14" i="126"/>
  <c r="MZ14" i="126"/>
  <c r="MS14" i="126"/>
  <c r="ML14" i="126"/>
  <c r="ME14" i="126"/>
  <c r="LX14" i="126"/>
  <c r="LQ14" i="126"/>
  <c r="LJ14" i="126"/>
  <c r="LC14" i="126"/>
  <c r="KV14" i="126"/>
  <c r="KO14" i="126"/>
  <c r="KH14" i="126"/>
  <c r="KA14" i="126"/>
  <c r="JT14" i="126"/>
  <c r="JM14" i="126"/>
  <c r="JF14" i="126"/>
  <c r="IY14" i="126"/>
  <c r="IR14" i="126"/>
  <c r="IK14" i="126"/>
  <c r="HW14" i="126"/>
  <c r="HI14" i="126"/>
  <c r="HB14" i="126"/>
  <c r="GN14" i="126"/>
  <c r="GG14" i="126"/>
  <c r="FS14" i="126"/>
  <c r="FL14" i="126"/>
  <c r="FE14" i="126"/>
  <c r="EX14" i="126"/>
  <c r="EC14" i="126"/>
  <c r="DV14" i="126"/>
  <c r="AF14" i="126"/>
  <c r="QN41" i="126" s="1"/>
  <c r="AB14" i="126"/>
  <c r="V14" i="126"/>
  <c r="L14" i="126"/>
  <c r="K14" i="126"/>
  <c r="QY13" i="126"/>
  <c r="QN13" i="126"/>
  <c r="QM13" i="126"/>
  <c r="PY13" i="126"/>
  <c r="PR13" i="126"/>
  <c r="PK13" i="126"/>
  <c r="PD13" i="126"/>
  <c r="OW13" i="126"/>
  <c r="OP13" i="126"/>
  <c r="OI13" i="126"/>
  <c r="OB13" i="126"/>
  <c r="NU13" i="126"/>
  <c r="NN13" i="126"/>
  <c r="NG13" i="126"/>
  <c r="MZ13" i="126"/>
  <c r="MS13" i="126"/>
  <c r="ML13" i="126"/>
  <c r="ME13" i="126"/>
  <c r="LX13" i="126"/>
  <c r="LQ13" i="126"/>
  <c r="LJ13" i="126"/>
  <c r="LC13" i="126"/>
  <c r="KV13" i="126"/>
  <c r="KO13" i="126"/>
  <c r="KH13" i="126"/>
  <c r="KA13" i="126"/>
  <c r="JT13" i="126"/>
  <c r="JM13" i="126"/>
  <c r="JF13" i="126"/>
  <c r="IY13" i="126"/>
  <c r="IK13" i="126"/>
  <c r="HW13" i="126"/>
  <c r="HI13" i="126"/>
  <c r="HB13" i="126"/>
  <c r="GN13" i="126"/>
  <c r="GG13" i="126"/>
  <c r="FZ13" i="126"/>
  <c r="FS13" i="126"/>
  <c r="FL13" i="126"/>
  <c r="FE13" i="126"/>
  <c r="EX13" i="126"/>
  <c r="EJ13" i="126"/>
  <c r="EC13" i="126"/>
  <c r="DV13" i="126"/>
  <c r="DO13" i="126"/>
  <c r="DH38" i="126"/>
  <c r="AF13" i="126"/>
  <c r="AB13" i="126"/>
  <c r="V13" i="126"/>
  <c r="M13" i="126"/>
  <c r="I13" i="126"/>
  <c r="K13" i="126" s="1"/>
  <c r="PY12" i="126"/>
  <c r="PR12" i="126"/>
  <c r="PK12" i="126"/>
  <c r="PD12" i="126"/>
  <c r="OW12" i="126"/>
  <c r="OP12" i="126"/>
  <c r="OI12" i="126"/>
  <c r="OB12" i="126"/>
  <c r="NU12" i="126"/>
  <c r="NN12" i="126"/>
  <c r="NG12" i="126"/>
  <c r="MZ12" i="126"/>
  <c r="MS12" i="126"/>
  <c r="ML12" i="126"/>
  <c r="ME12" i="126"/>
  <c r="LX12" i="126"/>
  <c r="LQ12" i="126"/>
  <c r="LJ12" i="126"/>
  <c r="LC12" i="126"/>
  <c r="KV12" i="126"/>
  <c r="KO12" i="126"/>
  <c r="KH12" i="126"/>
  <c r="KA12" i="126"/>
  <c r="JT12" i="126"/>
  <c r="JM12" i="126"/>
  <c r="JF12" i="126"/>
  <c r="IY12" i="126"/>
  <c r="IR12" i="126"/>
  <c r="IK12" i="126"/>
  <c r="HW12" i="126"/>
  <c r="HP12" i="126"/>
  <c r="HB12" i="126"/>
  <c r="GN12" i="126"/>
  <c r="GG12" i="126"/>
  <c r="FZ12" i="126"/>
  <c r="FS12" i="126"/>
  <c r="FL12" i="126"/>
  <c r="FE12" i="126"/>
  <c r="EX12" i="126"/>
  <c r="EQ12" i="126"/>
  <c r="EJ12" i="126"/>
  <c r="EC12" i="126"/>
  <c r="DV12" i="126"/>
  <c r="DH12" i="126"/>
  <c r="AF12" i="126"/>
  <c r="AB12" i="126"/>
  <c r="V12" i="126"/>
  <c r="M12" i="126"/>
  <c r="J12" i="126"/>
  <c r="QZ11" i="126"/>
  <c r="QY11" i="126"/>
  <c r="QN11" i="126"/>
  <c r="QM11" i="126"/>
  <c r="PY11" i="126"/>
  <c r="PR11" i="126"/>
  <c r="PK11" i="126"/>
  <c r="PD11" i="126"/>
  <c r="OW11" i="126"/>
  <c r="OP11" i="126"/>
  <c r="OI11" i="126"/>
  <c r="OB11" i="126"/>
  <c r="NN11" i="126"/>
  <c r="NG11" i="126"/>
  <c r="MZ11" i="126"/>
  <c r="MS11" i="126"/>
  <c r="ML11" i="126"/>
  <c r="ME11" i="126"/>
  <c r="LX11" i="126"/>
  <c r="LQ11" i="126"/>
  <c r="LJ11" i="126"/>
  <c r="LC11" i="126"/>
  <c r="KV11" i="126"/>
  <c r="KO11" i="126"/>
  <c r="KH11" i="126"/>
  <c r="KA11" i="126"/>
  <c r="JT11" i="126"/>
  <c r="JM11" i="126"/>
  <c r="JF11" i="126"/>
  <c r="IY11" i="126"/>
  <c r="IR11" i="126"/>
  <c r="IK11" i="126"/>
  <c r="HW11" i="126"/>
  <c r="HI11" i="126"/>
  <c r="HB11" i="126"/>
  <c r="GN11" i="126"/>
  <c r="GG11" i="126"/>
  <c r="FZ11" i="126"/>
  <c r="FS11" i="126"/>
  <c r="FE11" i="126"/>
  <c r="EX11" i="126"/>
  <c r="EQ11" i="126"/>
  <c r="EJ11" i="126"/>
  <c r="EC11" i="126"/>
  <c r="DV11" i="126"/>
  <c r="DO11" i="126"/>
  <c r="DH11" i="126"/>
  <c r="DA11" i="126"/>
  <c r="AF11" i="126"/>
  <c r="AB11" i="126"/>
  <c r="V11" i="126"/>
  <c r="QY10" i="126"/>
  <c r="QN10" i="126"/>
  <c r="QM10" i="126"/>
  <c r="PY10" i="126"/>
  <c r="PR10" i="126"/>
  <c r="PK10" i="126"/>
  <c r="PD10" i="126"/>
  <c r="OW10" i="126"/>
  <c r="OP10" i="126"/>
  <c r="OI10" i="126"/>
  <c r="OB10" i="126"/>
  <c r="NN10" i="126"/>
  <c r="NG10" i="126"/>
  <c r="MZ10" i="126"/>
  <c r="MS10" i="126"/>
  <c r="ML10" i="126"/>
  <c r="ME10" i="126"/>
  <c r="LX10" i="126"/>
  <c r="LQ10" i="126"/>
  <c r="LJ10" i="126"/>
  <c r="LC10" i="126"/>
  <c r="KV10" i="126"/>
  <c r="KO10" i="126"/>
  <c r="KH10" i="126"/>
  <c r="KA10" i="126"/>
  <c r="JT10" i="126"/>
  <c r="JM10" i="126"/>
  <c r="JF10" i="126"/>
  <c r="IY10" i="126"/>
  <c r="IR10" i="126"/>
  <c r="IK10" i="126"/>
  <c r="HW10" i="126"/>
  <c r="HI10" i="126"/>
  <c r="HB10" i="126"/>
  <c r="GN10" i="126"/>
  <c r="GG10" i="126"/>
  <c r="FZ10" i="126"/>
  <c r="FE10" i="126"/>
  <c r="EX10" i="126"/>
  <c r="EQ10" i="126"/>
  <c r="EJ10" i="126"/>
  <c r="EC10" i="126"/>
  <c r="DV10" i="126"/>
  <c r="DO10" i="126"/>
  <c r="DH10" i="126"/>
  <c r="DA10" i="126"/>
  <c r="AF10" i="126"/>
  <c r="AB10" i="126"/>
  <c r="V10" i="126"/>
  <c r="QY9" i="126"/>
  <c r="QN9" i="126"/>
  <c r="QM9" i="126"/>
  <c r="PY9" i="126"/>
  <c r="PR9" i="126"/>
  <c r="PK9" i="126"/>
  <c r="PD9" i="126"/>
  <c r="PF9" i="126" s="1"/>
  <c r="OW9" i="126"/>
  <c r="OP9" i="126"/>
  <c r="OI9" i="126"/>
  <c r="OB9" i="126"/>
  <c r="NU9" i="126"/>
  <c r="NN9" i="126"/>
  <c r="NG9" i="126"/>
  <c r="MZ9" i="126"/>
  <c r="MS9" i="126"/>
  <c r="ML9" i="126"/>
  <c r="ME9" i="126"/>
  <c r="LX9" i="126"/>
  <c r="LQ9" i="126"/>
  <c r="LJ9" i="126"/>
  <c r="LC9" i="126"/>
  <c r="KV9" i="126"/>
  <c r="KO9" i="126"/>
  <c r="KH9" i="126"/>
  <c r="KA9" i="126"/>
  <c r="JT9" i="126"/>
  <c r="JM9" i="126"/>
  <c r="JF9" i="126"/>
  <c r="IY9" i="126"/>
  <c r="IR9" i="126"/>
  <c r="IK9" i="126"/>
  <c r="HW9" i="126"/>
  <c r="HB9" i="126"/>
  <c r="GN9" i="126"/>
  <c r="GG9" i="126"/>
  <c r="FZ9" i="126"/>
  <c r="FS9" i="126"/>
  <c r="FE9" i="126"/>
  <c r="EX9" i="126"/>
  <c r="EQ9" i="126"/>
  <c r="EJ9" i="126"/>
  <c r="EC9" i="126"/>
  <c r="DV9" i="126"/>
  <c r="DO9" i="126"/>
  <c r="DH9" i="126"/>
  <c r="DA9" i="126"/>
  <c r="CM9" i="126"/>
  <c r="AF9" i="126"/>
  <c r="AB9" i="126"/>
  <c r="V9" i="126"/>
  <c r="QY8" i="126"/>
  <c r="PY8" i="126"/>
  <c r="PR8" i="126"/>
  <c r="PK8" i="126"/>
  <c r="PD8" i="126"/>
  <c r="PG8" i="126" s="1"/>
  <c r="OW8" i="126"/>
  <c r="OP8" i="126"/>
  <c r="OI8" i="126"/>
  <c r="OB8" i="126"/>
  <c r="NU8" i="126"/>
  <c r="NN8" i="126"/>
  <c r="NG8" i="126"/>
  <c r="MZ8" i="126"/>
  <c r="MS8" i="126"/>
  <c r="ML8" i="126"/>
  <c r="ME8" i="126"/>
  <c r="LX8" i="126"/>
  <c r="LQ8" i="126"/>
  <c r="LJ8" i="126"/>
  <c r="LC8" i="126"/>
  <c r="KV8" i="126"/>
  <c r="KO8" i="126"/>
  <c r="KH8" i="126"/>
  <c r="KA8" i="126"/>
  <c r="JT8" i="126"/>
  <c r="JM8" i="126"/>
  <c r="JF8" i="126"/>
  <c r="IY8" i="126"/>
  <c r="IR8" i="126"/>
  <c r="IK8" i="126"/>
  <c r="HW8" i="126"/>
  <c r="HI8" i="126"/>
  <c r="HB8" i="126"/>
  <c r="GN8" i="126"/>
  <c r="GG8" i="126"/>
  <c r="FZ8" i="126"/>
  <c r="FS8" i="126"/>
  <c r="FL8" i="126"/>
  <c r="FE8" i="126"/>
  <c r="EX8" i="126"/>
  <c r="EQ8" i="126"/>
  <c r="EJ8" i="126"/>
  <c r="EC8" i="126"/>
  <c r="DV8" i="126"/>
  <c r="DO8" i="126"/>
  <c r="DH8" i="126"/>
  <c r="DA8" i="126"/>
  <c r="CM8" i="126"/>
  <c r="AF8" i="126"/>
  <c r="QN16" i="126" s="1"/>
  <c r="AB8" i="126"/>
  <c r="V8" i="126"/>
  <c r="QY7" i="126"/>
  <c r="QN7" i="126"/>
  <c r="QM7" i="126"/>
  <c r="PY7" i="126"/>
  <c r="PR7" i="126"/>
  <c r="PK7" i="126"/>
  <c r="PD7" i="126"/>
  <c r="OW7" i="126"/>
  <c r="OP7" i="126"/>
  <c r="OI7" i="126"/>
  <c r="OB7" i="126"/>
  <c r="NU7" i="126"/>
  <c r="NN7" i="126"/>
  <c r="NG7" i="126"/>
  <c r="MZ7" i="126"/>
  <c r="MS7" i="126"/>
  <c r="ML7" i="126"/>
  <c r="ME7" i="126"/>
  <c r="LX7" i="126"/>
  <c r="LQ7" i="126"/>
  <c r="LJ7" i="126"/>
  <c r="LC7" i="126"/>
  <c r="KV7" i="126"/>
  <c r="KO7" i="126"/>
  <c r="KH7" i="126"/>
  <c r="KA7" i="126"/>
  <c r="JT7" i="126"/>
  <c r="JM7" i="126"/>
  <c r="JF7" i="126"/>
  <c r="IY7" i="126"/>
  <c r="IR7" i="126"/>
  <c r="IK7" i="126"/>
  <c r="HW7" i="126"/>
  <c r="HI7" i="126"/>
  <c r="HB7" i="126"/>
  <c r="GN7" i="126"/>
  <c r="GG7" i="126"/>
  <c r="FS7" i="126"/>
  <c r="FL7" i="126"/>
  <c r="FE7" i="126"/>
  <c r="EX7" i="126"/>
  <c r="EQ7" i="126"/>
  <c r="EJ7" i="126"/>
  <c r="EC7" i="126"/>
  <c r="DV7" i="126"/>
  <c r="DO7" i="126"/>
  <c r="DH7" i="126"/>
  <c r="DA7" i="126"/>
  <c r="CT7" i="126"/>
  <c r="CM7" i="126"/>
  <c r="CF7" i="126"/>
  <c r="BY7" i="126"/>
  <c r="AF7" i="126"/>
  <c r="AB7" i="126"/>
  <c r="V7" i="126"/>
  <c r="QY6" i="126"/>
  <c r="QN6" i="126"/>
  <c r="QM6" i="126"/>
  <c r="PY6" i="126"/>
  <c r="PR6" i="126"/>
  <c r="PK6" i="126"/>
  <c r="PD6" i="126"/>
  <c r="OW6" i="126"/>
  <c r="OP6" i="126"/>
  <c r="OI6" i="126"/>
  <c r="OB6" i="126"/>
  <c r="NU6" i="126"/>
  <c r="NN6" i="126"/>
  <c r="NG6" i="126"/>
  <c r="MZ6" i="126"/>
  <c r="MS6" i="126"/>
  <c r="ML6" i="126"/>
  <c r="ME6" i="126"/>
  <c r="LX6" i="126"/>
  <c r="LQ6" i="126"/>
  <c r="LJ6" i="126"/>
  <c r="LC6" i="126"/>
  <c r="KV6" i="126"/>
  <c r="KO6" i="126"/>
  <c r="KH6" i="126"/>
  <c r="KA6" i="126"/>
  <c r="JT6" i="126"/>
  <c r="JM6" i="126"/>
  <c r="JF6" i="126"/>
  <c r="IY6" i="126"/>
  <c r="IR6" i="126"/>
  <c r="IK6" i="126"/>
  <c r="HW6" i="126"/>
  <c r="HI6" i="126"/>
  <c r="HB6" i="126"/>
  <c r="GN6" i="126"/>
  <c r="GG6" i="126"/>
  <c r="FS6" i="126"/>
  <c r="FL6" i="126"/>
  <c r="FE6" i="126"/>
  <c r="EX6" i="126"/>
  <c r="EQ6" i="126"/>
  <c r="EJ6" i="126"/>
  <c r="EC6" i="126"/>
  <c r="DV6" i="126"/>
  <c r="DO6" i="126"/>
  <c r="DH6" i="126"/>
  <c r="DA6" i="126"/>
  <c r="CT6" i="126"/>
  <c r="CM6" i="126"/>
  <c r="CF6" i="126"/>
  <c r="BY6" i="126"/>
  <c r="BR6" i="126"/>
  <c r="BK30" i="126"/>
  <c r="AF6" i="126"/>
  <c r="QN36" i="126" s="1"/>
  <c r="AB6" i="126"/>
  <c r="V6" i="126"/>
  <c r="QM5" i="126"/>
  <c r="PY5" i="126"/>
  <c r="PR5" i="126"/>
  <c r="PK5" i="126"/>
  <c r="PD5" i="126"/>
  <c r="PE5" i="126" s="1"/>
  <c r="OW5" i="126"/>
  <c r="OP5" i="126"/>
  <c r="OI5" i="126"/>
  <c r="OB5" i="126"/>
  <c r="NU5" i="126"/>
  <c r="NN5" i="126"/>
  <c r="NG5" i="126"/>
  <c r="MZ5" i="126"/>
  <c r="MS5" i="126"/>
  <c r="ML5" i="126"/>
  <c r="ME5" i="126"/>
  <c r="LX5" i="126"/>
  <c r="LQ5" i="126"/>
  <c r="LJ5" i="126"/>
  <c r="LC5" i="126"/>
  <c r="KV5" i="126"/>
  <c r="KO5" i="126"/>
  <c r="KH5" i="126"/>
  <c r="KA5" i="126"/>
  <c r="JT5" i="126"/>
  <c r="JM5" i="126"/>
  <c r="JF5" i="126"/>
  <c r="IY5" i="126"/>
  <c r="IR5" i="126"/>
  <c r="IK5" i="126"/>
  <c r="HW5" i="126"/>
  <c r="HI5" i="126"/>
  <c r="HB5" i="126"/>
  <c r="GN5" i="126"/>
  <c r="GG5" i="126"/>
  <c r="FZ5" i="126"/>
  <c r="FS5" i="126"/>
  <c r="FL5" i="126"/>
  <c r="FE5" i="126"/>
  <c r="EX5" i="126"/>
  <c r="EQ5" i="126"/>
  <c r="EJ5" i="126"/>
  <c r="EC5" i="126"/>
  <c r="DV5" i="126"/>
  <c r="DO5" i="126"/>
  <c r="DH5" i="126"/>
  <c r="CM5" i="126"/>
  <c r="CF5" i="126"/>
  <c r="BY5" i="126"/>
  <c r="BR5" i="126"/>
  <c r="AF5" i="126"/>
  <c r="AB5" i="126"/>
  <c r="V5" i="126"/>
  <c r="QZ4" i="126"/>
  <c r="QN4" i="126"/>
  <c r="QM4" i="126"/>
  <c r="PG4" i="126"/>
  <c r="PF4" i="126"/>
  <c r="PE4" i="126"/>
  <c r="PH4" i="126" l="1"/>
  <c r="BD16" i="126"/>
  <c r="BD15" i="126"/>
  <c r="BD14" i="126"/>
  <c r="BD13" i="126"/>
  <c r="BD11" i="126"/>
  <c r="BD10" i="126"/>
  <c r="BD9" i="126"/>
  <c r="BD8" i="126"/>
  <c r="BD7" i="126"/>
  <c r="BD6" i="126"/>
  <c r="BK24" i="126"/>
  <c r="BK16" i="126"/>
  <c r="BK15" i="126"/>
  <c r="BK6" i="126"/>
  <c r="PF6" i="126"/>
  <c r="PG6" i="126"/>
  <c r="BR10" i="126"/>
  <c r="BR22" i="126"/>
  <c r="BR20" i="126"/>
  <c r="BR18" i="126"/>
  <c r="BR16" i="126"/>
  <c r="BR15" i="126"/>
  <c r="BR14" i="126"/>
  <c r="BR13" i="126"/>
  <c r="QM12" i="126"/>
  <c r="BR11" i="126"/>
  <c r="BR9" i="126"/>
  <c r="BR8" i="126"/>
  <c r="BR7" i="126"/>
  <c r="PG7" i="126"/>
  <c r="PF7" i="126"/>
  <c r="PE7" i="126"/>
  <c r="PH7" i="126" s="1"/>
  <c r="BY12" i="126"/>
  <c r="BY23" i="126"/>
  <c r="BY22" i="126"/>
  <c r="BY21" i="126"/>
  <c r="BY19" i="126"/>
  <c r="BY17" i="126"/>
  <c r="QM16" i="126"/>
  <c r="BY13" i="126"/>
  <c r="BY10" i="126"/>
  <c r="BY8" i="126"/>
  <c r="CF18" i="126"/>
  <c r="CF19" i="126"/>
  <c r="CF17" i="126"/>
  <c r="CF16" i="126"/>
  <c r="CF13" i="126"/>
  <c r="CF12" i="126"/>
  <c r="CF10" i="126"/>
  <c r="CF9" i="126"/>
  <c r="CM18" i="126"/>
  <c r="QM24" i="126"/>
  <c r="CM22" i="126"/>
  <c r="CM17" i="126"/>
  <c r="CM13" i="126"/>
  <c r="CM12" i="126"/>
  <c r="CM11" i="126"/>
  <c r="CM10" i="126"/>
  <c r="PE10" i="126"/>
  <c r="PG10" i="126"/>
  <c r="PF10" i="126"/>
  <c r="CT19" i="126"/>
  <c r="CT23" i="126"/>
  <c r="CT18" i="126"/>
  <c r="CT12" i="126"/>
  <c r="CT11" i="126"/>
  <c r="PG11" i="126"/>
  <c r="PF11" i="126"/>
  <c r="PE11" i="126"/>
  <c r="PH11" i="126" s="1"/>
  <c r="DA16" i="126"/>
  <c r="DA14" i="126"/>
  <c r="PE12" i="126"/>
  <c r="PG12" i="126"/>
  <c r="PF12" i="126"/>
  <c r="DH22" i="126"/>
  <c r="DH20" i="126"/>
  <c r="DH19" i="126"/>
  <c r="DH18" i="126"/>
  <c r="DH16" i="126"/>
  <c r="DH15" i="126"/>
  <c r="DH14" i="126"/>
  <c r="DH13" i="126"/>
  <c r="PG13" i="126"/>
  <c r="PF13" i="126"/>
  <c r="PE13" i="126"/>
  <c r="DO24" i="126"/>
  <c r="DO22" i="126"/>
  <c r="DO20" i="126"/>
  <c r="DO15" i="126"/>
  <c r="DO14" i="126"/>
  <c r="DV24" i="126"/>
  <c r="DV23" i="126"/>
  <c r="DV22" i="126"/>
  <c r="DV21" i="126"/>
  <c r="DV20" i="126"/>
  <c r="DV19" i="126"/>
  <c r="DV18" i="126"/>
  <c r="QM17" i="126"/>
  <c r="DV17" i="126"/>
  <c r="DV16" i="126"/>
  <c r="DV15" i="126"/>
  <c r="PE15" i="126"/>
  <c r="PG15" i="126"/>
  <c r="PF15" i="126"/>
  <c r="I18" i="126"/>
  <c r="I17" i="126"/>
  <c r="L16" i="126"/>
  <c r="K16" i="126"/>
  <c r="EC21" i="126"/>
  <c r="EC23" i="126"/>
  <c r="EC22" i="126"/>
  <c r="QM21" i="126"/>
  <c r="EC20" i="126"/>
  <c r="EC18" i="126"/>
  <c r="EC17" i="126"/>
  <c r="EC16" i="126"/>
  <c r="PG16" i="126"/>
  <c r="PF16" i="126"/>
  <c r="PE16" i="126"/>
  <c r="PH16" i="126" s="1"/>
  <c r="EJ23" i="126"/>
  <c r="EJ21" i="126"/>
  <c r="EJ18" i="126"/>
  <c r="EJ17" i="126"/>
  <c r="PE17" i="126"/>
  <c r="PG17" i="126"/>
  <c r="PF17" i="126"/>
  <c r="EQ23" i="126"/>
  <c r="EQ22" i="126"/>
  <c r="EQ20" i="126"/>
  <c r="EQ19" i="126"/>
  <c r="L19" i="126"/>
  <c r="K19" i="126"/>
  <c r="QM230" i="126"/>
  <c r="EX21" i="126"/>
  <c r="EX20" i="126"/>
  <c r="EX19" i="126"/>
  <c r="PG19" i="126"/>
  <c r="PF19" i="126"/>
  <c r="PE19" i="126"/>
  <c r="PH19" i="126" s="1"/>
  <c r="QM178" i="126"/>
  <c r="FE24" i="126"/>
  <c r="FE22" i="126"/>
  <c r="FE21" i="126"/>
  <c r="FE20" i="126"/>
  <c r="QM154" i="126"/>
  <c r="FL22" i="126"/>
  <c r="I24" i="126"/>
  <c r="I23" i="126"/>
  <c r="PF22" i="126"/>
  <c r="PE22" i="126"/>
  <c r="GG22" i="126"/>
  <c r="QM26" i="126"/>
  <c r="PE24" i="126"/>
  <c r="PG24" i="126"/>
  <c r="PF24" i="126"/>
  <c r="L25" i="126"/>
  <c r="I27" i="126"/>
  <c r="I26" i="126"/>
  <c r="QN147" i="126"/>
  <c r="QN35" i="126"/>
  <c r="QM191" i="126"/>
  <c r="QM107" i="126"/>
  <c r="I33" i="126"/>
  <c r="I32" i="126"/>
  <c r="L31" i="126"/>
  <c r="K31" i="126"/>
  <c r="I36" i="126"/>
  <c r="I35" i="126"/>
  <c r="L34" i="126"/>
  <c r="K34" i="126"/>
  <c r="L37" i="126"/>
  <c r="I39" i="126"/>
  <c r="I41" i="126"/>
  <c r="I42" i="126"/>
  <c r="L40" i="126"/>
  <c r="K40" i="126"/>
  <c r="QZ13" i="126"/>
  <c r="QZ23" i="126"/>
  <c r="IK44" i="126"/>
  <c r="IK30" i="126"/>
  <c r="IK46" i="126"/>
  <c r="IK43" i="126"/>
  <c r="IK38" i="126"/>
  <c r="IK33" i="126"/>
  <c r="IK37" i="126"/>
  <c r="IK31" i="126"/>
  <c r="IK39" i="126"/>
  <c r="QY31" i="126"/>
  <c r="IK32" i="126"/>
  <c r="IK29" i="126"/>
  <c r="IK41" i="126"/>
  <c r="IK35" i="126"/>
  <c r="IK36" i="126"/>
  <c r="IK34" i="126"/>
  <c r="ID31" i="126"/>
  <c r="QY27" i="126"/>
  <c r="ID32" i="126"/>
  <c r="ID42" i="126"/>
  <c r="ID39" i="126"/>
  <c r="JM31" i="126"/>
  <c r="JF33" i="126"/>
  <c r="ML42" i="126"/>
  <c r="MS29" i="126"/>
  <c r="LX30" i="126"/>
  <c r="JT31" i="126"/>
  <c r="MS34" i="126"/>
  <c r="ML35" i="126"/>
  <c r="ML36" i="126"/>
  <c r="KH39" i="126"/>
  <c r="MZ44" i="126"/>
  <c r="LQ38" i="126"/>
  <c r="LQ39" i="126"/>
  <c r="LQ43" i="126"/>
  <c r="LQ47" i="126"/>
  <c r="JF29" i="126"/>
  <c r="LC31" i="126"/>
  <c r="KH33" i="126"/>
  <c r="ML43" i="126"/>
  <c r="IY29" i="126"/>
  <c r="LJ38" i="126"/>
  <c r="JM29" i="126"/>
  <c r="LC33" i="126"/>
  <c r="ML47" i="126"/>
  <c r="JT29" i="126"/>
  <c r="LJ33" i="126"/>
  <c r="KH41" i="126"/>
  <c r="IY44" i="126"/>
  <c r="LJ31" i="126"/>
  <c r="LX38" i="126"/>
  <c r="ML39" i="126"/>
  <c r="MS43" i="126"/>
  <c r="JF44" i="126"/>
  <c r="MZ47" i="126"/>
  <c r="JM36" i="126"/>
  <c r="ML48" i="126"/>
  <c r="KH30" i="126"/>
  <c r="IY32" i="126"/>
  <c r="LX33" i="126"/>
  <c r="JF35" i="126"/>
  <c r="JT36" i="126"/>
  <c r="IY40" i="126"/>
  <c r="JF45" i="126"/>
  <c r="MZ48" i="126"/>
  <c r="JM35" i="126"/>
  <c r="JT32" i="126"/>
  <c r="NN32" i="126"/>
  <c r="ML33" i="126"/>
  <c r="LJ34" i="126"/>
  <c r="KH35" i="126"/>
  <c r="LC45" i="126"/>
  <c r="JF32" i="126"/>
  <c r="IY45" i="126"/>
  <c r="KH36" i="126"/>
  <c r="KH37" i="126"/>
  <c r="JM40" i="126"/>
  <c r="ML41" i="126"/>
  <c r="LQ45" i="126"/>
  <c r="LJ29" i="126"/>
  <c r="ML31" i="126"/>
  <c r="FZ33" i="126"/>
  <c r="MS33" i="126"/>
  <c r="IY39" i="126"/>
  <c r="JT40" i="126"/>
  <c r="MS44" i="126"/>
  <c r="OI48" i="126"/>
  <c r="BR29" i="126"/>
  <c r="LQ29" i="126"/>
  <c r="LC30" i="126"/>
  <c r="MS31" i="126"/>
  <c r="MZ33" i="126"/>
  <c r="LC36" i="126"/>
  <c r="MS41" i="126"/>
  <c r="LJ45" i="126"/>
  <c r="LC43" i="126"/>
  <c r="LC35" i="126"/>
  <c r="LQ36" i="126"/>
  <c r="LQ37" i="126"/>
  <c r="LC40" i="126"/>
  <c r="MZ41" i="126"/>
  <c r="IY42" i="126"/>
  <c r="NN44" i="126"/>
  <c r="EX29" i="126"/>
  <c r="MZ31" i="126"/>
  <c r="LQ34" i="126"/>
  <c r="LX37" i="126"/>
  <c r="NN41" i="126"/>
  <c r="JM42" i="126"/>
  <c r="JM32" i="126"/>
  <c r="FS29" i="126"/>
  <c r="LJ30" i="126"/>
  <c r="IY31" i="126"/>
  <c r="KH32" i="126"/>
  <c r="LX34" i="126"/>
  <c r="LQ35" i="126"/>
  <c r="ME37" i="126"/>
  <c r="FS38" i="126"/>
  <c r="OI38" i="126"/>
  <c r="JT39" i="126"/>
  <c r="JT42" i="126"/>
  <c r="PR48" i="126"/>
  <c r="JF40" i="126"/>
  <c r="LC29" i="126"/>
  <c r="LX29" i="126"/>
  <c r="LQ30" i="126"/>
  <c r="NN33" i="126"/>
  <c r="FS34" i="126"/>
  <c r="LX36" i="126"/>
  <c r="ML37" i="126"/>
  <c r="KV42" i="126"/>
  <c r="FS43" i="126"/>
  <c r="OB44" i="126"/>
  <c r="MS45" i="126"/>
  <c r="JT45" i="126"/>
  <c r="ME29" i="126"/>
  <c r="NN31" i="126"/>
  <c r="OI32" i="126"/>
  <c r="IY33" i="126"/>
  <c r="LC42" i="126"/>
  <c r="ML29" i="126"/>
  <c r="ML34" i="126"/>
  <c r="MZ37" i="126"/>
  <c r="LQ40" i="126"/>
  <c r="KH43" i="126"/>
  <c r="ML45" i="126"/>
  <c r="KV32" i="126"/>
  <c r="LX35" i="126"/>
  <c r="NN37" i="126"/>
  <c r="QZ261" i="126"/>
  <c r="QZ149" i="126"/>
  <c r="QZ93" i="126"/>
  <c r="QZ233" i="126"/>
  <c r="QZ177" i="126"/>
  <c r="QZ289" i="126"/>
  <c r="QZ65" i="126"/>
  <c r="QZ205" i="126"/>
  <c r="QZ317" i="126"/>
  <c r="QZ121" i="126"/>
  <c r="QZ37" i="126"/>
  <c r="QZ9" i="126"/>
  <c r="QY245" i="126"/>
  <c r="QY189" i="126"/>
  <c r="QY77" i="126"/>
  <c r="QY161" i="126"/>
  <c r="QY133" i="126"/>
  <c r="QY301" i="126"/>
  <c r="QY329" i="126"/>
  <c r="QY49" i="126"/>
  <c r="EC48" i="126"/>
  <c r="QY105" i="126"/>
  <c r="EC46" i="126"/>
  <c r="EC47" i="126"/>
  <c r="QY217" i="126"/>
  <c r="EC43" i="126"/>
  <c r="EC45" i="126"/>
  <c r="EC41" i="126"/>
  <c r="EC40" i="126"/>
  <c r="EC44" i="126"/>
  <c r="EC39" i="126"/>
  <c r="EC37" i="126"/>
  <c r="EC34" i="126"/>
  <c r="EC38" i="126"/>
  <c r="QY273" i="126"/>
  <c r="EC33" i="126"/>
  <c r="EC35" i="126"/>
  <c r="EC32" i="126"/>
  <c r="EC36" i="126"/>
  <c r="EC31" i="126"/>
  <c r="EC42" i="126"/>
  <c r="EC29" i="126"/>
  <c r="EC30" i="126"/>
  <c r="QY21" i="126"/>
  <c r="QN328" i="126"/>
  <c r="QN216" i="126"/>
  <c r="QN300" i="126"/>
  <c r="QN188" i="126"/>
  <c r="QN132" i="126"/>
  <c r="QN272" i="126"/>
  <c r="QN104" i="126"/>
  <c r="QN160" i="126"/>
  <c r="QN244" i="126"/>
  <c r="QN48" i="126"/>
  <c r="QN76" i="126"/>
  <c r="QN20" i="126"/>
  <c r="QY300" i="126"/>
  <c r="QY188" i="126"/>
  <c r="QY328" i="126"/>
  <c r="QY272" i="126"/>
  <c r="QY216" i="126"/>
  <c r="CF48" i="126"/>
  <c r="QY76" i="126"/>
  <c r="QY104" i="126"/>
  <c r="CF47" i="126"/>
  <c r="QY160" i="126"/>
  <c r="QY132" i="126"/>
  <c r="QY48" i="126"/>
  <c r="QY244" i="126"/>
  <c r="CF46" i="126"/>
  <c r="CF45" i="126"/>
  <c r="CF41" i="126"/>
  <c r="CF37" i="126"/>
  <c r="CF38" i="126"/>
  <c r="CF34" i="126"/>
  <c r="CF42" i="126"/>
  <c r="CF32" i="126"/>
  <c r="CF39" i="126"/>
  <c r="CF31" i="126"/>
  <c r="CF33" i="126"/>
  <c r="CF44" i="126"/>
  <c r="CF29" i="126"/>
  <c r="CF36" i="126"/>
  <c r="CF35" i="126"/>
  <c r="CF43" i="126"/>
  <c r="CF40" i="126"/>
  <c r="QY20" i="126"/>
  <c r="CF30" i="126"/>
  <c r="QZ245" i="126"/>
  <c r="QZ273" i="126"/>
  <c r="QZ189" i="126"/>
  <c r="QZ77" i="126"/>
  <c r="QZ161" i="126"/>
  <c r="QZ133" i="126"/>
  <c r="QZ105" i="126"/>
  <c r="QZ49" i="126"/>
  <c r="QZ329" i="126"/>
  <c r="QZ301" i="126"/>
  <c r="QZ21" i="126"/>
  <c r="QZ217" i="126"/>
  <c r="QN215" i="126"/>
  <c r="QN187" i="126"/>
  <c r="QN159" i="126"/>
  <c r="QN243" i="126"/>
  <c r="QN271" i="126"/>
  <c r="QN75" i="126"/>
  <c r="QN131" i="126"/>
  <c r="QN299" i="126"/>
  <c r="QN327" i="126"/>
  <c r="QN47" i="126"/>
  <c r="QN103" i="126"/>
  <c r="QN19" i="126"/>
  <c r="QN337" i="126"/>
  <c r="QN225" i="126"/>
  <c r="QN113" i="126"/>
  <c r="QN309" i="126"/>
  <c r="QN253" i="126"/>
  <c r="QN169" i="126"/>
  <c r="QN281" i="126"/>
  <c r="QN141" i="126"/>
  <c r="QN85" i="126"/>
  <c r="QN197" i="126"/>
  <c r="QN29" i="126"/>
  <c r="QN57" i="126"/>
  <c r="QN280" i="126"/>
  <c r="QN168" i="126"/>
  <c r="QN252" i="126"/>
  <c r="QN224" i="126"/>
  <c r="QN196" i="126"/>
  <c r="QN308" i="126"/>
  <c r="QN336" i="126"/>
  <c r="QN112" i="126"/>
  <c r="QN140" i="126"/>
  <c r="QN56" i="126"/>
  <c r="QN84" i="126"/>
  <c r="QN28" i="126"/>
  <c r="QZ231" i="126"/>
  <c r="QZ315" i="126"/>
  <c r="QZ287" i="126"/>
  <c r="QZ259" i="126"/>
  <c r="QZ175" i="126"/>
  <c r="QZ63" i="126"/>
  <c r="QZ147" i="126"/>
  <c r="QZ203" i="126"/>
  <c r="QZ91" i="126"/>
  <c r="QZ119" i="126"/>
  <c r="QZ7" i="126"/>
  <c r="QZ35" i="126"/>
  <c r="QY252" i="126"/>
  <c r="QY140" i="126"/>
  <c r="QY224" i="126"/>
  <c r="QY84" i="126"/>
  <c r="QY196" i="126"/>
  <c r="QY112" i="126"/>
  <c r="QY308" i="126"/>
  <c r="QY168" i="126"/>
  <c r="QY336" i="126"/>
  <c r="CT44" i="126"/>
  <c r="QY280" i="126"/>
  <c r="CT39" i="126"/>
  <c r="CT37" i="126"/>
  <c r="QY56" i="126"/>
  <c r="CT48" i="126"/>
  <c r="QY28" i="126"/>
  <c r="CT41" i="126"/>
  <c r="CT32" i="126"/>
  <c r="CT36" i="126"/>
  <c r="CT30" i="126"/>
  <c r="CT38" i="126"/>
  <c r="CT43" i="126"/>
  <c r="CT31" i="126"/>
  <c r="CT35" i="126"/>
  <c r="CT40" i="126"/>
  <c r="CT46" i="126"/>
  <c r="CT33" i="126"/>
  <c r="CT29" i="126"/>
  <c r="CT45" i="126"/>
  <c r="CT47" i="126"/>
  <c r="CT42" i="126"/>
  <c r="CT34" i="126"/>
  <c r="CM32" i="126"/>
  <c r="QZ252" i="126"/>
  <c r="QZ336" i="126"/>
  <c r="QZ140" i="126"/>
  <c r="QZ196" i="126"/>
  <c r="QZ112" i="126"/>
  <c r="QZ308" i="126"/>
  <c r="QZ168" i="126"/>
  <c r="QZ280" i="126"/>
  <c r="QZ224" i="126"/>
  <c r="QZ84" i="126"/>
  <c r="QZ56" i="126"/>
  <c r="QZ28" i="126"/>
  <c r="PG5" i="126"/>
  <c r="QZ178" i="126"/>
  <c r="QZ150" i="126"/>
  <c r="QZ206" i="126"/>
  <c r="QZ290" i="126"/>
  <c r="QZ262" i="126"/>
  <c r="QZ318" i="126"/>
  <c r="QZ234" i="126"/>
  <c r="QZ122" i="126"/>
  <c r="QZ94" i="126"/>
  <c r="QZ66" i="126"/>
  <c r="QZ38" i="126"/>
  <c r="QZ10" i="126"/>
  <c r="PF5" i="126"/>
  <c r="PH5" i="126" s="1"/>
  <c r="QN248" i="126"/>
  <c r="QN332" i="126"/>
  <c r="QN220" i="126"/>
  <c r="QN136" i="126"/>
  <c r="QN304" i="126"/>
  <c r="QN276" i="126"/>
  <c r="QN192" i="126"/>
  <c r="QN80" i="126"/>
  <c r="QN52" i="126"/>
  <c r="QN108" i="126"/>
  <c r="QN164" i="126"/>
  <c r="QN24" i="126"/>
  <c r="QM243" i="126"/>
  <c r="QM215" i="126"/>
  <c r="QM187" i="126"/>
  <c r="QM159" i="126"/>
  <c r="QM271" i="126"/>
  <c r="QM75" i="126"/>
  <c r="QM131" i="126"/>
  <c r="QM103" i="126"/>
  <c r="QM299" i="126"/>
  <c r="QM327" i="126"/>
  <c r="QM47" i="126"/>
  <c r="HP23" i="126"/>
  <c r="HP11" i="126"/>
  <c r="HP16" i="126"/>
  <c r="HP21" i="126"/>
  <c r="HP20" i="126"/>
  <c r="HP10" i="126"/>
  <c r="HP8" i="126"/>
  <c r="HP22" i="126"/>
  <c r="HP19" i="126"/>
  <c r="HP14" i="126"/>
  <c r="HP13" i="126"/>
  <c r="HP15" i="126"/>
  <c r="HP18" i="126"/>
  <c r="HP6" i="126"/>
  <c r="HP24" i="126"/>
  <c r="HP5" i="126"/>
  <c r="HP7" i="126"/>
  <c r="HP9" i="126"/>
  <c r="QM19" i="126"/>
  <c r="QY332" i="126"/>
  <c r="QY220" i="126"/>
  <c r="QY192" i="126"/>
  <c r="QY164" i="126"/>
  <c r="QY108" i="126"/>
  <c r="QY276" i="126"/>
  <c r="QY248" i="126"/>
  <c r="QY52" i="126"/>
  <c r="QY136" i="126"/>
  <c r="CM48" i="126"/>
  <c r="CM46" i="126"/>
  <c r="CM44" i="126"/>
  <c r="QY304" i="126"/>
  <c r="CM41" i="126"/>
  <c r="CM39" i="126"/>
  <c r="CM47" i="126"/>
  <c r="CM34" i="126"/>
  <c r="CM37" i="126"/>
  <c r="CM42" i="126"/>
  <c r="CM33" i="126"/>
  <c r="CM30" i="126"/>
  <c r="CM29" i="126"/>
  <c r="CM31" i="126"/>
  <c r="CM35" i="126"/>
  <c r="CM38" i="126"/>
  <c r="CM45" i="126"/>
  <c r="QY80" i="126"/>
  <c r="QY24" i="126"/>
  <c r="CM36" i="126"/>
  <c r="CM43" i="126"/>
  <c r="QN323" i="126"/>
  <c r="QN127" i="126"/>
  <c r="QN239" i="126"/>
  <c r="QN155" i="126"/>
  <c r="QN267" i="126"/>
  <c r="QN183" i="126"/>
  <c r="QN99" i="126"/>
  <c r="QN295" i="126"/>
  <c r="QN211" i="126"/>
  <c r="QN71" i="126"/>
  <c r="QN43" i="126"/>
  <c r="QN15" i="126"/>
  <c r="QY284" i="126"/>
  <c r="QY172" i="126"/>
  <c r="QY312" i="126"/>
  <c r="QY256" i="126"/>
  <c r="QY144" i="126"/>
  <c r="QY200" i="126"/>
  <c r="QY88" i="126"/>
  <c r="QY116" i="126"/>
  <c r="BD47" i="126"/>
  <c r="BD37" i="126"/>
  <c r="BD46" i="126"/>
  <c r="QY228" i="126"/>
  <c r="BD44" i="126"/>
  <c r="BD32" i="126"/>
  <c r="BD38" i="126"/>
  <c r="BD30" i="126"/>
  <c r="BD39" i="126"/>
  <c r="BD43" i="126"/>
  <c r="BD42" i="126"/>
  <c r="BD45" i="126"/>
  <c r="BD40" i="126"/>
  <c r="BD48" i="126"/>
  <c r="BD41" i="126"/>
  <c r="QY32" i="126"/>
  <c r="BD36" i="126"/>
  <c r="BD34" i="126"/>
  <c r="BD35" i="126"/>
  <c r="BD31" i="126"/>
  <c r="QY60" i="126"/>
  <c r="BD33" i="126"/>
  <c r="BD29" i="126"/>
  <c r="QY4" i="126"/>
  <c r="QZ277" i="126"/>
  <c r="QZ165" i="126"/>
  <c r="QZ193" i="126"/>
  <c r="QZ221" i="126"/>
  <c r="QZ249" i="126"/>
  <c r="QZ333" i="126"/>
  <c r="QZ81" i="126"/>
  <c r="QZ305" i="126"/>
  <c r="QZ109" i="126"/>
  <c r="QZ137" i="126"/>
  <c r="QZ53" i="126"/>
  <c r="QZ25" i="126"/>
  <c r="QY323" i="126"/>
  <c r="QY211" i="126"/>
  <c r="QY295" i="126"/>
  <c r="QY183" i="126"/>
  <c r="QY267" i="126"/>
  <c r="QY71" i="126"/>
  <c r="QY99" i="126"/>
  <c r="HI48" i="126"/>
  <c r="QY239" i="126"/>
  <c r="HI44" i="126"/>
  <c r="QY127" i="126"/>
  <c r="HI45" i="126"/>
  <c r="HI46" i="126"/>
  <c r="HI29" i="126"/>
  <c r="HI36" i="126"/>
  <c r="HI39" i="126"/>
  <c r="HI47" i="126"/>
  <c r="HI38" i="126"/>
  <c r="HI35" i="126"/>
  <c r="HI40" i="126"/>
  <c r="QY43" i="126"/>
  <c r="HI37" i="126"/>
  <c r="HI43" i="126"/>
  <c r="QY15" i="126"/>
  <c r="HI32" i="126"/>
  <c r="HI31" i="126"/>
  <c r="HI34" i="126"/>
  <c r="HI30" i="126"/>
  <c r="HI41" i="126"/>
  <c r="QY155" i="126"/>
  <c r="QN264" i="126"/>
  <c r="QN152" i="126"/>
  <c r="QN236" i="126"/>
  <c r="QN292" i="126"/>
  <c r="QN320" i="126"/>
  <c r="QN208" i="126"/>
  <c r="QN68" i="126"/>
  <c r="QN96" i="126"/>
  <c r="QN124" i="126"/>
  <c r="QN180" i="126"/>
  <c r="QN40" i="126"/>
  <c r="QY89" i="126"/>
  <c r="QY243" i="126"/>
  <c r="QY327" i="126"/>
  <c r="QY215" i="126"/>
  <c r="QY131" i="126"/>
  <c r="QY271" i="126"/>
  <c r="QY299" i="126"/>
  <c r="HP48" i="126"/>
  <c r="HP46" i="126"/>
  <c r="QY187" i="126"/>
  <c r="QY47" i="126"/>
  <c r="QY103" i="126"/>
  <c r="HP44" i="126"/>
  <c r="HP41" i="126"/>
  <c r="QY75" i="126"/>
  <c r="QY159" i="126"/>
  <c r="HP38" i="126"/>
  <c r="HP34" i="126"/>
  <c r="HP42" i="126"/>
  <c r="HP45" i="126"/>
  <c r="HP39" i="126"/>
  <c r="HP35" i="126"/>
  <c r="HP40" i="126"/>
  <c r="HP47" i="126"/>
  <c r="HP37" i="126"/>
  <c r="HP36" i="126"/>
  <c r="HP32" i="126"/>
  <c r="HP31" i="126"/>
  <c r="HP43" i="126"/>
  <c r="HP30" i="126"/>
  <c r="HP29" i="126"/>
  <c r="HP33" i="126"/>
  <c r="QZ300" i="126"/>
  <c r="QZ188" i="126"/>
  <c r="QZ328" i="126"/>
  <c r="QZ272" i="126"/>
  <c r="QZ216" i="126"/>
  <c r="QZ76" i="126"/>
  <c r="QZ104" i="126"/>
  <c r="QZ160" i="126"/>
  <c r="QZ132" i="126"/>
  <c r="QZ48" i="126"/>
  <c r="QZ244" i="126"/>
  <c r="QZ20" i="126"/>
  <c r="QZ332" i="126"/>
  <c r="QZ220" i="126"/>
  <c r="QZ304" i="126"/>
  <c r="QZ192" i="126"/>
  <c r="QZ164" i="126"/>
  <c r="QZ108" i="126"/>
  <c r="QZ276" i="126"/>
  <c r="QZ248" i="126"/>
  <c r="QZ136" i="126"/>
  <c r="QZ52" i="126"/>
  <c r="QZ80" i="126"/>
  <c r="QZ24" i="126"/>
  <c r="QN257" i="126"/>
  <c r="QN313" i="126"/>
  <c r="QN229" i="126"/>
  <c r="QN201" i="126"/>
  <c r="QN173" i="126"/>
  <c r="QN145" i="126"/>
  <c r="QN285" i="126"/>
  <c r="QN89" i="126"/>
  <c r="QN117" i="126"/>
  <c r="QN61" i="126"/>
  <c r="QN33" i="126"/>
  <c r="QN5" i="126"/>
  <c r="QM232" i="126"/>
  <c r="QM316" i="126"/>
  <c r="QM204" i="126"/>
  <c r="QM176" i="126"/>
  <c r="QM148" i="126"/>
  <c r="QM120" i="126"/>
  <c r="QM288" i="126"/>
  <c r="QM260" i="126"/>
  <c r="QM64" i="126"/>
  <c r="QM92" i="126"/>
  <c r="QM36" i="126"/>
  <c r="BK20" i="126"/>
  <c r="BK13" i="126"/>
  <c r="BK23" i="126"/>
  <c r="BK17" i="126"/>
  <c r="BK21" i="126"/>
  <c r="BK11" i="126"/>
  <c r="BK18" i="126"/>
  <c r="QM8" i="126"/>
  <c r="BK5" i="126"/>
  <c r="BK22" i="126"/>
  <c r="BK19" i="126"/>
  <c r="BK7" i="126"/>
  <c r="BK12" i="126"/>
  <c r="BK14" i="126"/>
  <c r="QY229" i="126"/>
  <c r="QY285" i="126"/>
  <c r="QY257" i="126"/>
  <c r="QY145" i="126"/>
  <c r="QY61" i="126"/>
  <c r="QY313" i="126"/>
  <c r="QY201" i="126"/>
  <c r="QY173" i="126"/>
  <c r="DA48" i="126"/>
  <c r="DA47" i="126"/>
  <c r="DA44" i="126"/>
  <c r="DA30" i="126"/>
  <c r="QY117" i="126"/>
  <c r="DA37" i="126"/>
  <c r="DA38" i="126"/>
  <c r="DA39" i="126"/>
  <c r="DA42" i="126"/>
  <c r="DA35" i="126"/>
  <c r="QY33" i="126"/>
  <c r="DA40" i="126"/>
  <c r="DA46" i="126"/>
  <c r="DA43" i="126"/>
  <c r="DA45" i="126"/>
  <c r="DA36" i="126"/>
  <c r="DA31" i="126"/>
  <c r="DA34" i="126"/>
  <c r="DA41" i="126"/>
  <c r="DA29" i="126"/>
  <c r="QY5" i="126"/>
  <c r="DA33" i="126"/>
  <c r="QN12" i="126"/>
  <c r="NG42" i="126"/>
  <c r="NG48" i="126"/>
  <c r="NG45" i="126"/>
  <c r="NG35" i="126"/>
  <c r="NG47" i="126"/>
  <c r="NG30" i="126"/>
  <c r="NG36" i="126"/>
  <c r="NG37" i="126"/>
  <c r="NG41" i="126"/>
  <c r="NG38" i="126"/>
  <c r="NG39" i="126"/>
  <c r="NG43" i="126"/>
  <c r="NG40" i="126"/>
  <c r="NG33" i="126"/>
  <c r="NG32" i="126"/>
  <c r="NG44" i="126"/>
  <c r="NG34" i="126"/>
  <c r="NG31" i="126"/>
  <c r="NG46" i="126"/>
  <c r="QY19" i="126"/>
  <c r="PG23" i="126"/>
  <c r="PF23" i="126"/>
  <c r="PE23" i="126"/>
  <c r="PH23" i="126" s="1"/>
  <c r="QZ268" i="126"/>
  <c r="QZ156" i="126"/>
  <c r="QZ240" i="126"/>
  <c r="QZ212" i="126"/>
  <c r="QZ184" i="126"/>
  <c r="QZ296" i="126"/>
  <c r="QZ128" i="126"/>
  <c r="QZ324" i="126"/>
  <c r="QZ72" i="126"/>
  <c r="QZ44" i="126"/>
  <c r="QZ100" i="126"/>
  <c r="QZ16" i="126"/>
  <c r="BK9" i="126"/>
  <c r="PE9" i="126"/>
  <c r="BK10" i="126"/>
  <c r="QN241" i="126"/>
  <c r="QN269" i="126"/>
  <c r="QN129" i="126"/>
  <c r="QN297" i="126"/>
  <c r="QN325" i="126"/>
  <c r="QN73" i="126"/>
  <c r="QN213" i="126"/>
  <c r="QN157" i="126"/>
  <c r="QN185" i="126"/>
  <c r="QN45" i="126"/>
  <c r="QN101" i="126"/>
  <c r="QN17" i="126"/>
  <c r="QY325" i="126"/>
  <c r="QY213" i="126"/>
  <c r="QY185" i="126"/>
  <c r="QY297" i="126"/>
  <c r="QY157" i="126"/>
  <c r="QY241" i="126"/>
  <c r="QY269" i="126"/>
  <c r="DV46" i="126"/>
  <c r="QY73" i="126"/>
  <c r="QY101" i="126"/>
  <c r="QY129" i="126"/>
  <c r="DV36" i="126"/>
  <c r="DV47" i="126"/>
  <c r="DV43" i="126"/>
  <c r="DV45" i="126"/>
  <c r="QY45" i="126"/>
  <c r="DV42" i="126"/>
  <c r="DV29" i="126"/>
  <c r="DV40" i="126"/>
  <c r="DV48" i="126"/>
  <c r="DV41" i="126"/>
  <c r="DV37" i="126"/>
  <c r="DV34" i="126"/>
  <c r="DV38" i="126"/>
  <c r="DV32" i="126"/>
  <c r="DV44" i="126"/>
  <c r="DV39" i="126"/>
  <c r="DV31" i="126"/>
  <c r="DV33" i="126"/>
  <c r="QY17" i="126"/>
  <c r="DV30" i="126"/>
  <c r="DV35" i="126"/>
  <c r="QZ316" i="126"/>
  <c r="QZ204" i="126"/>
  <c r="QZ148" i="126"/>
  <c r="QZ260" i="126"/>
  <c r="QZ176" i="126"/>
  <c r="QZ288" i="126"/>
  <c r="QZ232" i="126"/>
  <c r="QZ92" i="126"/>
  <c r="QZ120" i="126"/>
  <c r="QZ64" i="126"/>
  <c r="QZ36" i="126"/>
  <c r="QZ8" i="126"/>
  <c r="PE8" i="126"/>
  <c r="PG9" i="126"/>
  <c r="PF8" i="126"/>
  <c r="QZ325" i="126"/>
  <c r="QZ213" i="126"/>
  <c r="QZ185" i="126"/>
  <c r="QZ297" i="126"/>
  <c r="QZ157" i="126"/>
  <c r="QZ241" i="126"/>
  <c r="QZ269" i="126"/>
  <c r="QZ101" i="126"/>
  <c r="QZ73" i="126"/>
  <c r="QZ129" i="126"/>
  <c r="BK8" i="126"/>
  <c r="QM280" i="126"/>
  <c r="QM168" i="126"/>
  <c r="QM140" i="126"/>
  <c r="QM224" i="126"/>
  <c r="QM252" i="126"/>
  <c r="QM196" i="126"/>
  <c r="QM336" i="126"/>
  <c r="QM112" i="126"/>
  <c r="QM308" i="126"/>
  <c r="QM56" i="126"/>
  <c r="QM84" i="126"/>
  <c r="CT22" i="126"/>
  <c r="CT21" i="126"/>
  <c r="QM28" i="126"/>
  <c r="CT14" i="126"/>
  <c r="CT15" i="126"/>
  <c r="CT13" i="126"/>
  <c r="CT16" i="126"/>
  <c r="CT5" i="126"/>
  <c r="CT17" i="126"/>
  <c r="CT24" i="126"/>
  <c r="CT10" i="126"/>
  <c r="CT9" i="126"/>
  <c r="CT8" i="126"/>
  <c r="CT20" i="126"/>
  <c r="I20" i="126"/>
  <c r="I21" i="126"/>
  <c r="IR45" i="126"/>
  <c r="IR47" i="126"/>
  <c r="IR43" i="126"/>
  <c r="IR48" i="126"/>
  <c r="IR40" i="126"/>
  <c r="IR38" i="126"/>
  <c r="IR44" i="126"/>
  <c r="IR33" i="126"/>
  <c r="IR31" i="126"/>
  <c r="IR35" i="126"/>
  <c r="IR36" i="126"/>
  <c r="IR41" i="126"/>
  <c r="IR37" i="126"/>
  <c r="IR34" i="126"/>
  <c r="IR29" i="126"/>
  <c r="IR32" i="126"/>
  <c r="IR42" i="126"/>
  <c r="IR39" i="126"/>
  <c r="IR46" i="126"/>
  <c r="QM257" i="126"/>
  <c r="QM313" i="126"/>
  <c r="QM229" i="126"/>
  <c r="QM201" i="126"/>
  <c r="QM173" i="126"/>
  <c r="QM285" i="126"/>
  <c r="QM89" i="126"/>
  <c r="QM145" i="126"/>
  <c r="QM117" i="126"/>
  <c r="QM61" i="126"/>
  <c r="QM33" i="126"/>
  <c r="DA22" i="126"/>
  <c r="DA18" i="126"/>
  <c r="DA13" i="126"/>
  <c r="DA23" i="126"/>
  <c r="DA21" i="126"/>
  <c r="DA12" i="126"/>
  <c r="DA24" i="126"/>
  <c r="QY309" i="126"/>
  <c r="QY337" i="126"/>
  <c r="QY281" i="126"/>
  <c r="QY85" i="126"/>
  <c r="QY169" i="126"/>
  <c r="QY253" i="126"/>
  <c r="EQ48" i="126"/>
  <c r="QY197" i="126"/>
  <c r="QY141" i="126"/>
  <c r="QY57" i="126"/>
  <c r="QY225" i="126"/>
  <c r="EQ44" i="126"/>
  <c r="QY113" i="126"/>
  <c r="EQ30" i="126"/>
  <c r="EQ41" i="126"/>
  <c r="EQ36" i="126"/>
  <c r="EQ45" i="126"/>
  <c r="EQ37" i="126"/>
  <c r="EQ38" i="126"/>
  <c r="EQ34" i="126"/>
  <c r="EQ33" i="126"/>
  <c r="EQ29" i="126"/>
  <c r="EQ32" i="126"/>
  <c r="EQ46" i="126"/>
  <c r="EQ31" i="126"/>
  <c r="QY29" i="126"/>
  <c r="EQ43" i="126"/>
  <c r="EQ35" i="126"/>
  <c r="EQ42" i="126"/>
  <c r="EQ47" i="126"/>
  <c r="EQ39" i="126"/>
  <c r="DA19" i="126"/>
  <c r="QN66" i="126"/>
  <c r="QN262" i="126"/>
  <c r="QN234" i="126"/>
  <c r="QN206" i="126"/>
  <c r="QN178" i="126"/>
  <c r="QN318" i="126"/>
  <c r="QN150" i="126"/>
  <c r="QN94" i="126"/>
  <c r="QN122" i="126"/>
  <c r="QN290" i="126"/>
  <c r="QN38" i="126"/>
  <c r="CF21" i="126"/>
  <c r="IR24" i="126"/>
  <c r="IR18" i="126"/>
  <c r="IR20" i="126"/>
  <c r="IR13" i="126"/>
  <c r="IR23" i="126"/>
  <c r="QM312" i="126"/>
  <c r="QM200" i="126"/>
  <c r="QM228" i="126"/>
  <c r="QM172" i="126"/>
  <c r="QM256" i="126"/>
  <c r="QM116" i="126"/>
  <c r="QM88" i="126"/>
  <c r="QM60" i="126"/>
  <c r="QM284" i="126"/>
  <c r="QM144" i="126"/>
  <c r="QM32" i="126"/>
  <c r="BD21" i="126"/>
  <c r="BD18" i="126"/>
  <c r="BD23" i="126"/>
  <c r="BD22" i="126"/>
  <c r="BD12" i="126"/>
  <c r="BD5" i="126"/>
  <c r="BD17" i="126"/>
  <c r="BD19" i="126"/>
  <c r="QY236" i="126"/>
  <c r="QY124" i="126"/>
  <c r="QY68" i="126"/>
  <c r="QY292" i="126"/>
  <c r="QY320" i="126"/>
  <c r="BR47" i="126"/>
  <c r="QY152" i="126"/>
  <c r="QY96" i="126"/>
  <c r="QY180" i="126"/>
  <c r="QY264" i="126"/>
  <c r="BR46" i="126"/>
  <c r="BR45" i="126"/>
  <c r="QY208" i="126"/>
  <c r="BR42" i="126"/>
  <c r="BR40" i="126"/>
  <c r="BR43" i="126"/>
  <c r="BR38" i="126"/>
  <c r="BR35" i="126"/>
  <c r="BR33" i="126"/>
  <c r="BR44" i="126"/>
  <c r="QY40" i="126"/>
  <c r="BR48" i="126"/>
  <c r="BR36" i="126"/>
  <c r="BR34" i="126"/>
  <c r="BR37" i="126"/>
  <c r="BR39" i="126"/>
  <c r="BR30" i="126"/>
  <c r="BR31" i="126"/>
  <c r="BD20" i="126"/>
  <c r="QY16" i="126"/>
  <c r="QY12" i="126"/>
  <c r="BY18" i="126"/>
  <c r="QN312" i="126"/>
  <c r="QN200" i="126"/>
  <c r="QN284" i="126"/>
  <c r="QN172" i="126"/>
  <c r="QN228" i="126"/>
  <c r="QN256" i="126"/>
  <c r="QN116" i="126"/>
  <c r="QN88" i="126"/>
  <c r="QN60" i="126"/>
  <c r="QN144" i="126"/>
  <c r="QN32" i="126"/>
  <c r="QZ236" i="126"/>
  <c r="QZ320" i="126"/>
  <c r="QZ124" i="126"/>
  <c r="QZ292" i="126"/>
  <c r="QZ152" i="126"/>
  <c r="QZ96" i="126"/>
  <c r="QZ68" i="126"/>
  <c r="QZ180" i="126"/>
  <c r="QZ264" i="126"/>
  <c r="QZ208" i="126"/>
  <c r="QZ40" i="126"/>
  <c r="QZ12" i="126"/>
  <c r="BY15" i="126"/>
  <c r="BY14" i="126"/>
  <c r="QM20" i="126"/>
  <c r="BY11" i="126"/>
  <c r="I15" i="126"/>
  <c r="I14" i="126"/>
  <c r="L13" i="126"/>
  <c r="QN306" i="126"/>
  <c r="QN278" i="126"/>
  <c r="QN110" i="126"/>
  <c r="QN82" i="126"/>
  <c r="QN334" i="126"/>
  <c r="QN250" i="126"/>
  <c r="QN194" i="126"/>
  <c r="QN166" i="126"/>
  <c r="QN222" i="126"/>
  <c r="QN54" i="126"/>
  <c r="QN138" i="126"/>
  <c r="QN26" i="126"/>
  <c r="DH31" i="126"/>
  <c r="DA17" i="126"/>
  <c r="QY334" i="126"/>
  <c r="QY138" i="126"/>
  <c r="QY306" i="126"/>
  <c r="QY250" i="126"/>
  <c r="QY194" i="126"/>
  <c r="QY278" i="126"/>
  <c r="QY82" i="126"/>
  <c r="QY54" i="126"/>
  <c r="GG47" i="126"/>
  <c r="QY110" i="126"/>
  <c r="QY222" i="126"/>
  <c r="GG48" i="126"/>
  <c r="GG45" i="126"/>
  <c r="QY166" i="126"/>
  <c r="GG37" i="126"/>
  <c r="GG32" i="126"/>
  <c r="GG40" i="126"/>
  <c r="GG30" i="126"/>
  <c r="GG46" i="126"/>
  <c r="GG43" i="126"/>
  <c r="GG42" i="126"/>
  <c r="GG34" i="126"/>
  <c r="GG33" i="126"/>
  <c r="GG44" i="126"/>
  <c r="GG39" i="126"/>
  <c r="GG31" i="126"/>
  <c r="GG41" i="126"/>
  <c r="QY26" i="126"/>
  <c r="GG35" i="126"/>
  <c r="GG29" i="126"/>
  <c r="GG38" i="126"/>
  <c r="I30" i="126"/>
  <c r="I29" i="126"/>
  <c r="OP46" i="126"/>
  <c r="OP47" i="126"/>
  <c r="OP44" i="126"/>
  <c r="OP41" i="126"/>
  <c r="OP48" i="126"/>
  <c r="OP39" i="126"/>
  <c r="OP34" i="126"/>
  <c r="OP35" i="126"/>
  <c r="OP40" i="126"/>
  <c r="OP42" i="126"/>
  <c r="OP38" i="126"/>
  <c r="OP32" i="126"/>
  <c r="OP37" i="126"/>
  <c r="OP36" i="126"/>
  <c r="OP33" i="126"/>
  <c r="OP31" i="126"/>
  <c r="OP45" i="126"/>
  <c r="OP43" i="126"/>
  <c r="OP29" i="126"/>
  <c r="OP30" i="126"/>
  <c r="PG18" i="126"/>
  <c r="PE18" i="126"/>
  <c r="QZ314" i="126"/>
  <c r="QZ286" i="126"/>
  <c r="QZ230" i="126"/>
  <c r="QZ146" i="126"/>
  <c r="QZ90" i="126"/>
  <c r="QZ174" i="126"/>
  <c r="QZ258" i="126"/>
  <c r="QZ118" i="126"/>
  <c r="QZ62" i="126"/>
  <c r="QZ202" i="126"/>
  <c r="QZ34" i="126"/>
  <c r="QZ6" i="126"/>
  <c r="QM259" i="126"/>
  <c r="QM147" i="126"/>
  <c r="QM315" i="126"/>
  <c r="QM231" i="126"/>
  <c r="QM91" i="126"/>
  <c r="QM287" i="126"/>
  <c r="QM203" i="126"/>
  <c r="QM175" i="126"/>
  <c r="QM63" i="126"/>
  <c r="QM119" i="126"/>
  <c r="QM35" i="126"/>
  <c r="K28" i="126"/>
  <c r="PF18" i="126"/>
  <c r="L28" i="126"/>
  <c r="DA5" i="126"/>
  <c r="QN296" i="126"/>
  <c r="QN184" i="126"/>
  <c r="QN268" i="126"/>
  <c r="QN156" i="126"/>
  <c r="QN240" i="126"/>
  <c r="QN100" i="126"/>
  <c r="QN324" i="126"/>
  <c r="QN212" i="126"/>
  <c r="QN44" i="126"/>
  <c r="QN128" i="126"/>
  <c r="QN72" i="126"/>
  <c r="CM14" i="126"/>
  <c r="CM16" i="126"/>
  <c r="QZ306" i="126"/>
  <c r="QZ334" i="126"/>
  <c r="QZ194" i="126"/>
  <c r="QZ250" i="126"/>
  <c r="QZ278" i="126"/>
  <c r="QZ82" i="126"/>
  <c r="QZ110" i="126"/>
  <c r="QZ54" i="126"/>
  <c r="QZ222" i="126"/>
  <c r="QZ166" i="126"/>
  <c r="QZ138" i="126"/>
  <c r="QZ26" i="126"/>
  <c r="NU21" i="126"/>
  <c r="NU18" i="126"/>
  <c r="NU22" i="126"/>
  <c r="NU17" i="126"/>
  <c r="NU11" i="126"/>
  <c r="NU10" i="126"/>
  <c r="NU19" i="126"/>
  <c r="QY268" i="126"/>
  <c r="QY156" i="126"/>
  <c r="QY240" i="126"/>
  <c r="QY212" i="126"/>
  <c r="QY184" i="126"/>
  <c r="QY296" i="126"/>
  <c r="QY100" i="126"/>
  <c r="QY128" i="126"/>
  <c r="QY324" i="126"/>
  <c r="BY43" i="126"/>
  <c r="BY48" i="126"/>
  <c r="QY72" i="126"/>
  <c r="BY38" i="126"/>
  <c r="BY36" i="126"/>
  <c r="BY45" i="126"/>
  <c r="BY33" i="126"/>
  <c r="BY44" i="126"/>
  <c r="BY31" i="126"/>
  <c r="BY40" i="126"/>
  <c r="BY29" i="126"/>
  <c r="BY47" i="126"/>
  <c r="BY46" i="126"/>
  <c r="BY41" i="126"/>
  <c r="QY44" i="126"/>
  <c r="BY42" i="126"/>
  <c r="BY32" i="126"/>
  <c r="BY39" i="126"/>
  <c r="BY30" i="126"/>
  <c r="BY35" i="126"/>
  <c r="BY37" i="126"/>
  <c r="QM328" i="126"/>
  <c r="QM216" i="126"/>
  <c r="QM300" i="126"/>
  <c r="QM132" i="126"/>
  <c r="QM272" i="126"/>
  <c r="QM188" i="126"/>
  <c r="QM104" i="126"/>
  <c r="QM76" i="126"/>
  <c r="QM160" i="126"/>
  <c r="QM244" i="126"/>
  <c r="QM48" i="126"/>
  <c r="CF11" i="126"/>
  <c r="CF24" i="126"/>
  <c r="CF15" i="126"/>
  <c r="CF22" i="126"/>
  <c r="CF20" i="126"/>
  <c r="CF8" i="126"/>
  <c r="CF14" i="126"/>
  <c r="CF23" i="126"/>
  <c r="QN305" i="126"/>
  <c r="QN193" i="126"/>
  <c r="QN277" i="126"/>
  <c r="QN249" i="126"/>
  <c r="QN221" i="126"/>
  <c r="QN333" i="126"/>
  <c r="QN137" i="126"/>
  <c r="QN165" i="126"/>
  <c r="QN109" i="126"/>
  <c r="QN53" i="126"/>
  <c r="QN25" i="126"/>
  <c r="QN81" i="126"/>
  <c r="DA20" i="126"/>
  <c r="BD24" i="126"/>
  <c r="QM323" i="126"/>
  <c r="QM211" i="126"/>
  <c r="QM127" i="126"/>
  <c r="QM239" i="126"/>
  <c r="QM155" i="126"/>
  <c r="QM267" i="126"/>
  <c r="QM183" i="126"/>
  <c r="QM99" i="126"/>
  <c r="QM295" i="126"/>
  <c r="QM71" i="126"/>
  <c r="HI12" i="126"/>
  <c r="HI16" i="126"/>
  <c r="HI21" i="126"/>
  <c r="HI9" i="126"/>
  <c r="HI20" i="126"/>
  <c r="HI17" i="126"/>
  <c r="HI18" i="126"/>
  <c r="HI19" i="126"/>
  <c r="QM43" i="126"/>
  <c r="QM296" i="126"/>
  <c r="QM184" i="126"/>
  <c r="QM156" i="126"/>
  <c r="QM268" i="126"/>
  <c r="QM212" i="126"/>
  <c r="QM324" i="126"/>
  <c r="QM240" i="126"/>
  <c r="QM100" i="126"/>
  <c r="QM44" i="126"/>
  <c r="QM128" i="126"/>
  <c r="QM72" i="126"/>
  <c r="BY16" i="126"/>
  <c r="BY24" i="126"/>
  <c r="BY20" i="126"/>
  <c r="BY9" i="126"/>
  <c r="QM248" i="126"/>
  <c r="QM332" i="126"/>
  <c r="QM136" i="126"/>
  <c r="QM304" i="126"/>
  <c r="QM220" i="126"/>
  <c r="QM276" i="126"/>
  <c r="QM192" i="126"/>
  <c r="QM164" i="126"/>
  <c r="QM80" i="126"/>
  <c r="QM52" i="126"/>
  <c r="QM108" i="126"/>
  <c r="CM24" i="126"/>
  <c r="CM15" i="126"/>
  <c r="CM20" i="126"/>
  <c r="CM19" i="126"/>
  <c r="CM23" i="126"/>
  <c r="CM21" i="126"/>
  <c r="QN289" i="126"/>
  <c r="QN177" i="126"/>
  <c r="QN121" i="126"/>
  <c r="QN261" i="126"/>
  <c r="QN233" i="126"/>
  <c r="QN93" i="126"/>
  <c r="QN149" i="126"/>
  <c r="QN65" i="126"/>
  <c r="QN205" i="126"/>
  <c r="QN37" i="126"/>
  <c r="QN317" i="126"/>
  <c r="QY193" i="126"/>
  <c r="QY165" i="126"/>
  <c r="QY277" i="126"/>
  <c r="QY221" i="126"/>
  <c r="QY249" i="126"/>
  <c r="QY333" i="126"/>
  <c r="QY305" i="126"/>
  <c r="EJ47" i="126"/>
  <c r="EJ44" i="126"/>
  <c r="QY81" i="126"/>
  <c r="QY109" i="126"/>
  <c r="EJ39" i="126"/>
  <c r="EJ46" i="126"/>
  <c r="EJ37" i="126"/>
  <c r="EJ43" i="126"/>
  <c r="EJ34" i="126"/>
  <c r="QY53" i="126"/>
  <c r="QY137" i="126"/>
  <c r="EJ32" i="126"/>
  <c r="EJ41" i="126"/>
  <c r="EJ36" i="126"/>
  <c r="EJ48" i="126"/>
  <c r="EJ40" i="126"/>
  <c r="QY25" i="126"/>
  <c r="EJ38" i="126"/>
  <c r="EJ33" i="126"/>
  <c r="EJ30" i="126"/>
  <c r="EJ45" i="126"/>
  <c r="EJ35" i="126"/>
  <c r="EJ31" i="126"/>
  <c r="EJ42" i="126"/>
  <c r="QM190" i="126"/>
  <c r="QM162" i="126"/>
  <c r="QM218" i="126"/>
  <c r="QM274" i="126"/>
  <c r="QM246" i="126"/>
  <c r="QM302" i="126"/>
  <c r="QM134" i="126"/>
  <c r="QM330" i="126"/>
  <c r="QM78" i="126"/>
  <c r="QM106" i="126"/>
  <c r="QM50" i="126"/>
  <c r="QM22" i="126"/>
  <c r="FZ19" i="126"/>
  <c r="FZ14" i="126"/>
  <c r="FZ22" i="126"/>
  <c r="FZ7" i="126"/>
  <c r="FZ6" i="126"/>
  <c r="QY93" i="126"/>
  <c r="QY261" i="126"/>
  <c r="QY233" i="126"/>
  <c r="QY289" i="126"/>
  <c r="DH47" i="126"/>
  <c r="QY65" i="126"/>
  <c r="QY205" i="126"/>
  <c r="DH45" i="126"/>
  <c r="QY149" i="126"/>
  <c r="DH48" i="126"/>
  <c r="DH42" i="126"/>
  <c r="DH40" i="126"/>
  <c r="DH44" i="126"/>
  <c r="QY317" i="126"/>
  <c r="DH46" i="126"/>
  <c r="QY177" i="126"/>
  <c r="DH39" i="126"/>
  <c r="DH35" i="126"/>
  <c r="DH43" i="126"/>
  <c r="QY37" i="126"/>
  <c r="DH37" i="126"/>
  <c r="DH34" i="126"/>
  <c r="DH33" i="126"/>
  <c r="DH30" i="126"/>
  <c r="QY121" i="126"/>
  <c r="DH36" i="126"/>
  <c r="DH32" i="126"/>
  <c r="DH41" i="126"/>
  <c r="DH29" i="126"/>
  <c r="DA15" i="126"/>
  <c r="QY318" i="126"/>
  <c r="QY122" i="126"/>
  <c r="QY178" i="126"/>
  <c r="QY150" i="126"/>
  <c r="QY290" i="126"/>
  <c r="QY262" i="126"/>
  <c r="QY234" i="126"/>
  <c r="QY206" i="126"/>
  <c r="QY94" i="126"/>
  <c r="FE45" i="126"/>
  <c r="FE43" i="126"/>
  <c r="QY66" i="126"/>
  <c r="FE40" i="126"/>
  <c r="FE38" i="126"/>
  <c r="FE44" i="126"/>
  <c r="FE35" i="126"/>
  <c r="FE33" i="126"/>
  <c r="FE39" i="126"/>
  <c r="FE48" i="126"/>
  <c r="FE41" i="126"/>
  <c r="FE37" i="126"/>
  <c r="FE36" i="126"/>
  <c r="QY38" i="126"/>
  <c r="FE47" i="126"/>
  <c r="FE42" i="126"/>
  <c r="FE29" i="126"/>
  <c r="FE46" i="126"/>
  <c r="FE30" i="126"/>
  <c r="QN190" i="126"/>
  <c r="QN162" i="126"/>
  <c r="QN218" i="126"/>
  <c r="QN274" i="126"/>
  <c r="QN246" i="126"/>
  <c r="QN302" i="126"/>
  <c r="QN134" i="126"/>
  <c r="QN330" i="126"/>
  <c r="QN78" i="126"/>
  <c r="QN106" i="126"/>
  <c r="QN50" i="126"/>
  <c r="QZ327" i="126"/>
  <c r="QZ215" i="126"/>
  <c r="QZ131" i="126"/>
  <c r="QZ271" i="126"/>
  <c r="QZ243" i="126"/>
  <c r="QZ299" i="126"/>
  <c r="QZ187" i="126"/>
  <c r="QZ47" i="126"/>
  <c r="QZ103" i="126"/>
  <c r="QZ159" i="126"/>
  <c r="QZ75" i="126"/>
  <c r="I48" i="126"/>
  <c r="L46" i="126"/>
  <c r="I47" i="126"/>
  <c r="QM305" i="126"/>
  <c r="QM193" i="126"/>
  <c r="QM277" i="126"/>
  <c r="QM249" i="126"/>
  <c r="QM221" i="126"/>
  <c r="QM333" i="126"/>
  <c r="QM137" i="126"/>
  <c r="QM165" i="126"/>
  <c r="QM109" i="126"/>
  <c r="QM53" i="126"/>
  <c r="EJ22" i="126"/>
  <c r="EJ19" i="126"/>
  <c r="EJ20" i="126"/>
  <c r="EJ14" i="126"/>
  <c r="QM25" i="126"/>
  <c r="EJ24" i="126"/>
  <c r="QM337" i="126"/>
  <c r="QM225" i="126"/>
  <c r="QM309" i="126"/>
  <c r="QM253" i="126"/>
  <c r="QM169" i="126"/>
  <c r="QM57" i="126"/>
  <c r="QM141" i="126"/>
  <c r="QM85" i="126"/>
  <c r="QM197" i="126"/>
  <c r="QM281" i="126"/>
  <c r="QM113" i="126"/>
  <c r="EQ21" i="126"/>
  <c r="EQ24" i="126"/>
  <c r="EQ18" i="126"/>
  <c r="QM29" i="126"/>
  <c r="PG22" i="126"/>
  <c r="PH22" i="126" s="1"/>
  <c r="QM326" i="126"/>
  <c r="QM214" i="126"/>
  <c r="QM186" i="126"/>
  <c r="QM158" i="126"/>
  <c r="QM298" i="126"/>
  <c r="QM242" i="126"/>
  <c r="QM74" i="126"/>
  <c r="QM102" i="126"/>
  <c r="QM270" i="126"/>
  <c r="QM46" i="126"/>
  <c r="QM130" i="126"/>
  <c r="FS10" i="126"/>
  <c r="FS15" i="126"/>
  <c r="FS20" i="126"/>
  <c r="FE32" i="126"/>
  <c r="LC24" i="126"/>
  <c r="LC16" i="126"/>
  <c r="LC23" i="126"/>
  <c r="LC21" i="126"/>
  <c r="QM266" i="126"/>
  <c r="QM294" i="126"/>
  <c r="QM322" i="126"/>
  <c r="QM98" i="126"/>
  <c r="QM126" i="126"/>
  <c r="QM238" i="126"/>
  <c r="QM210" i="126"/>
  <c r="QM182" i="126"/>
  <c r="QM70" i="126"/>
  <c r="QM42" i="126"/>
  <c r="FL16" i="126"/>
  <c r="FL21" i="126"/>
  <c r="FL11" i="126"/>
  <c r="QN170" i="126"/>
  <c r="QN310" i="126"/>
  <c r="QN254" i="126"/>
  <c r="QN338" i="126"/>
  <c r="QN282" i="126"/>
  <c r="QN58" i="126"/>
  <c r="QN142" i="126"/>
  <c r="QN226" i="126"/>
  <c r="QN114" i="126"/>
  <c r="QN198" i="126"/>
  <c r="QN86" i="126"/>
  <c r="QZ263" i="126"/>
  <c r="QZ151" i="126"/>
  <c r="QZ291" i="126"/>
  <c r="QZ319" i="126"/>
  <c r="QZ179" i="126"/>
  <c r="QZ123" i="126"/>
  <c r="QZ95" i="126"/>
  <c r="QZ207" i="126"/>
  <c r="QZ235" i="126"/>
  <c r="QZ67" i="126"/>
  <c r="QZ39" i="126"/>
  <c r="BK35" i="126"/>
  <c r="QN266" i="126"/>
  <c r="QN294" i="126"/>
  <c r="QN322" i="126"/>
  <c r="QN98" i="126"/>
  <c r="QN126" i="126"/>
  <c r="QN238" i="126"/>
  <c r="QN210" i="126"/>
  <c r="QN182" i="126"/>
  <c r="QN70" i="126"/>
  <c r="QN42" i="126"/>
  <c r="QN154" i="126"/>
  <c r="PE20" i="126"/>
  <c r="QY294" i="126"/>
  <c r="QY322" i="126"/>
  <c r="QY210" i="126"/>
  <c r="QY238" i="126"/>
  <c r="QY70" i="126"/>
  <c r="QY182" i="126"/>
  <c r="QY154" i="126"/>
  <c r="QY266" i="126"/>
  <c r="QY126" i="126"/>
  <c r="QY98" i="126"/>
  <c r="FL36" i="126"/>
  <c r="FL44" i="126"/>
  <c r="FL48" i="126"/>
  <c r="FL45" i="126"/>
  <c r="FL39" i="126"/>
  <c r="FL31" i="126"/>
  <c r="FL38" i="126"/>
  <c r="FL29" i="126"/>
  <c r="FL46" i="126"/>
  <c r="FL42" i="126"/>
  <c r="FL35" i="126"/>
  <c r="FL47" i="126"/>
  <c r="QY42" i="126"/>
  <c r="FL34" i="126"/>
  <c r="FL32" i="126"/>
  <c r="FL33" i="126"/>
  <c r="FL30" i="126"/>
  <c r="FL41" i="126"/>
  <c r="FL43" i="126"/>
  <c r="FL37" i="126"/>
  <c r="QZ284" i="126"/>
  <c r="QZ172" i="126"/>
  <c r="QZ312" i="126"/>
  <c r="QZ256" i="126"/>
  <c r="QZ144" i="126"/>
  <c r="QZ200" i="126"/>
  <c r="QZ88" i="126"/>
  <c r="QZ116" i="126"/>
  <c r="QZ228" i="126"/>
  <c r="QZ32" i="126"/>
  <c r="QZ60" i="126"/>
  <c r="QN232" i="126"/>
  <c r="QN316" i="126"/>
  <c r="QN204" i="126"/>
  <c r="QN176" i="126"/>
  <c r="QN148" i="126"/>
  <c r="QN120" i="126"/>
  <c r="QN288" i="126"/>
  <c r="QN260" i="126"/>
  <c r="QN64" i="126"/>
  <c r="QN92" i="126"/>
  <c r="PE6" i="126"/>
  <c r="PH6" i="126" s="1"/>
  <c r="QN8" i="126"/>
  <c r="EQ13" i="126"/>
  <c r="EQ14" i="126"/>
  <c r="EQ15" i="126"/>
  <c r="QM273" i="126"/>
  <c r="QM161" i="126"/>
  <c r="QM301" i="126"/>
  <c r="QM329" i="126"/>
  <c r="QM105" i="126"/>
  <c r="QM217" i="126"/>
  <c r="QM189" i="126"/>
  <c r="QM133" i="126"/>
  <c r="QM77" i="126"/>
  <c r="QM49" i="126"/>
  <c r="QM245" i="126"/>
  <c r="EC24" i="126"/>
  <c r="EC15" i="126"/>
  <c r="EC19" i="126"/>
  <c r="DO17" i="126"/>
  <c r="FL17" i="126"/>
  <c r="DO19" i="126"/>
  <c r="PF20" i="126"/>
  <c r="PG21" i="126"/>
  <c r="PF21" i="126"/>
  <c r="PE21" i="126"/>
  <c r="PH21" i="126" s="1"/>
  <c r="QM81" i="126"/>
  <c r="QY316" i="126"/>
  <c r="QY204" i="126"/>
  <c r="QY288" i="126"/>
  <c r="QY260" i="126"/>
  <c r="QY232" i="126"/>
  <c r="QY148" i="126"/>
  <c r="QY176" i="126"/>
  <c r="BK47" i="126"/>
  <c r="QY92" i="126"/>
  <c r="BK46" i="126"/>
  <c r="BK44" i="126"/>
  <c r="BK42" i="126"/>
  <c r="BK45" i="126"/>
  <c r="BK43" i="126"/>
  <c r="BK40" i="126"/>
  <c r="QY64" i="126"/>
  <c r="QY36" i="126"/>
  <c r="BK37" i="126"/>
  <c r="BK36" i="126"/>
  <c r="BK48" i="126"/>
  <c r="BK31" i="126"/>
  <c r="QY120" i="126"/>
  <c r="BK33" i="126"/>
  <c r="BK39" i="126"/>
  <c r="BK29" i="126"/>
  <c r="QM264" i="126"/>
  <c r="QM152" i="126"/>
  <c r="QM292" i="126"/>
  <c r="QM320" i="126"/>
  <c r="QM208" i="126"/>
  <c r="QM96" i="126"/>
  <c r="QM180" i="126"/>
  <c r="QM236" i="126"/>
  <c r="QM124" i="126"/>
  <c r="QM68" i="126"/>
  <c r="BR23" i="126"/>
  <c r="QM40" i="126"/>
  <c r="BR17" i="126"/>
  <c r="BR21" i="126"/>
  <c r="BR12" i="126"/>
  <c r="BR24" i="126"/>
  <c r="FL9" i="126"/>
  <c r="FL10" i="126"/>
  <c r="QZ229" i="126"/>
  <c r="QZ285" i="126"/>
  <c r="QZ257" i="126"/>
  <c r="QZ145" i="126"/>
  <c r="QZ61" i="126"/>
  <c r="QZ201" i="126"/>
  <c r="QZ173" i="126"/>
  <c r="QZ117" i="126"/>
  <c r="QZ313" i="126"/>
  <c r="QZ33" i="126"/>
  <c r="QZ89" i="126"/>
  <c r="QM289" i="126"/>
  <c r="QM177" i="126"/>
  <c r="QM121" i="126"/>
  <c r="QM233" i="126"/>
  <c r="QM93" i="126"/>
  <c r="QM205" i="126"/>
  <c r="QM149" i="126"/>
  <c r="QM37" i="126"/>
  <c r="QM317" i="126"/>
  <c r="QM261" i="126"/>
  <c r="QM65" i="126"/>
  <c r="DH23" i="126"/>
  <c r="DH17" i="126"/>
  <c r="DH21" i="126"/>
  <c r="DH24" i="126"/>
  <c r="DO18" i="126"/>
  <c r="FS19" i="126"/>
  <c r="QN22" i="126"/>
  <c r="BK38" i="126"/>
  <c r="QM321" i="126"/>
  <c r="QM209" i="126"/>
  <c r="QM293" i="126"/>
  <c r="QM265" i="126"/>
  <c r="QM181" i="126"/>
  <c r="QM153" i="126"/>
  <c r="QM69" i="126"/>
  <c r="QM125" i="126"/>
  <c r="QM97" i="126"/>
  <c r="DO12" i="126"/>
  <c r="DO21" i="126"/>
  <c r="QM237" i="126"/>
  <c r="DO23" i="126"/>
  <c r="DO16" i="126"/>
  <c r="QM41" i="126"/>
  <c r="QN273" i="126"/>
  <c r="QN161" i="126"/>
  <c r="QN329" i="126"/>
  <c r="QN105" i="126"/>
  <c r="QN217" i="126"/>
  <c r="QN189" i="126"/>
  <c r="QN301" i="126"/>
  <c r="QN77" i="126"/>
  <c r="QN49" i="126"/>
  <c r="QN133" i="126"/>
  <c r="QN245" i="126"/>
  <c r="FS18" i="126"/>
  <c r="QM18" i="126"/>
  <c r="BR19" i="126"/>
  <c r="PH24" i="126"/>
  <c r="DO35" i="126"/>
  <c r="QM170" i="126"/>
  <c r="QM310" i="126"/>
  <c r="QM254" i="126"/>
  <c r="QM338" i="126"/>
  <c r="QM282" i="126"/>
  <c r="QM58" i="126"/>
  <c r="QM142" i="126"/>
  <c r="QM226" i="126"/>
  <c r="QM198" i="126"/>
  <c r="QM86" i="126"/>
  <c r="QM114" i="126"/>
  <c r="GN20" i="126"/>
  <c r="QY226" i="126"/>
  <c r="QY198" i="126"/>
  <c r="QY170" i="126"/>
  <c r="QY338" i="126"/>
  <c r="QY254" i="126"/>
  <c r="QY282" i="126"/>
  <c r="QY310" i="126"/>
  <c r="QY142" i="126"/>
  <c r="QY86" i="126"/>
  <c r="QY114" i="126"/>
  <c r="GN48" i="126"/>
  <c r="GN47" i="126"/>
  <c r="GN42" i="126"/>
  <c r="GN46" i="126"/>
  <c r="QY58" i="126"/>
  <c r="QY30" i="126"/>
  <c r="GN43" i="126"/>
  <c r="GN41" i="126"/>
  <c r="GN36" i="126"/>
  <c r="GN37" i="126"/>
  <c r="GN34" i="126"/>
  <c r="GN33" i="126"/>
  <c r="GN44" i="126"/>
  <c r="GN29" i="126"/>
  <c r="GN32" i="126"/>
  <c r="GN39" i="126"/>
  <c r="GN40" i="126"/>
  <c r="GN38" i="126"/>
  <c r="QY330" i="126"/>
  <c r="QY302" i="126"/>
  <c r="QY274" i="126"/>
  <c r="QY246" i="126"/>
  <c r="QY218" i="126"/>
  <c r="QY106" i="126"/>
  <c r="QY134" i="126"/>
  <c r="FZ46" i="126"/>
  <c r="FZ44" i="126"/>
  <c r="QY162" i="126"/>
  <c r="FZ41" i="126"/>
  <c r="FZ43" i="126"/>
  <c r="FZ39" i="126"/>
  <c r="FZ48" i="126"/>
  <c r="FZ45" i="126"/>
  <c r="FZ47" i="126"/>
  <c r="QY50" i="126"/>
  <c r="FZ42" i="126"/>
  <c r="FZ34" i="126"/>
  <c r="QY78" i="126"/>
  <c r="FZ40" i="126"/>
  <c r="FZ32" i="126"/>
  <c r="QZ295" i="126"/>
  <c r="QZ183" i="126"/>
  <c r="QZ71" i="126"/>
  <c r="QZ99" i="126"/>
  <c r="QZ323" i="126"/>
  <c r="QZ267" i="126"/>
  <c r="QZ239" i="126"/>
  <c r="QZ211" i="126"/>
  <c r="QZ127" i="126"/>
  <c r="QZ43" i="126"/>
  <c r="K22" i="126"/>
  <c r="QZ338" i="126"/>
  <c r="QZ226" i="126"/>
  <c r="QZ198" i="126"/>
  <c r="QZ170" i="126"/>
  <c r="QZ254" i="126"/>
  <c r="QZ282" i="126"/>
  <c r="QZ310" i="126"/>
  <c r="QZ142" i="126"/>
  <c r="QZ86" i="126"/>
  <c r="QZ114" i="126"/>
  <c r="QZ58" i="126"/>
  <c r="GN31" i="126"/>
  <c r="EX33" i="126"/>
  <c r="FZ37" i="126"/>
  <c r="L22" i="126"/>
  <c r="QN335" i="126"/>
  <c r="QN307" i="126"/>
  <c r="QN111" i="126"/>
  <c r="QN279" i="126"/>
  <c r="QN251" i="126"/>
  <c r="QN223" i="126"/>
  <c r="QN195" i="126"/>
  <c r="QN83" i="126"/>
  <c r="QN139" i="126"/>
  <c r="QN27" i="126"/>
  <c r="QN167" i="126"/>
  <c r="QN55" i="126"/>
  <c r="HW46" i="126"/>
  <c r="QZ134" i="126"/>
  <c r="QZ302" i="126"/>
  <c r="QZ162" i="126"/>
  <c r="QZ218" i="126"/>
  <c r="QZ330" i="126"/>
  <c r="QZ246" i="126"/>
  <c r="QZ50" i="126"/>
  <c r="QZ78" i="126"/>
  <c r="QZ274" i="126"/>
  <c r="QZ190" i="126"/>
  <c r="QY307" i="126"/>
  <c r="QY195" i="126"/>
  <c r="QY279" i="126"/>
  <c r="QY167" i="126"/>
  <c r="QY335" i="126"/>
  <c r="QY251" i="126"/>
  <c r="QY139" i="126"/>
  <c r="QY223" i="126"/>
  <c r="QY55" i="126"/>
  <c r="QY111" i="126"/>
  <c r="QY83" i="126"/>
  <c r="ID46" i="126"/>
  <c r="ID35" i="126"/>
  <c r="ID45" i="126"/>
  <c r="ID48" i="126"/>
  <c r="ID47" i="126"/>
  <c r="ID30" i="126"/>
  <c r="ID40" i="126"/>
  <c r="ID44" i="126"/>
  <c r="ID41" i="126"/>
  <c r="ID38" i="126"/>
  <c r="ID37" i="126"/>
  <c r="ID36" i="126"/>
  <c r="ID34" i="126"/>
  <c r="ID33" i="126"/>
  <c r="QM339" i="126"/>
  <c r="QM227" i="126"/>
  <c r="QM283" i="126"/>
  <c r="QM255" i="126"/>
  <c r="QM143" i="126"/>
  <c r="QM311" i="126"/>
  <c r="QM115" i="126"/>
  <c r="QM199" i="126"/>
  <c r="QM87" i="126"/>
  <c r="QM171" i="126"/>
  <c r="QM59" i="126"/>
  <c r="IK24" i="126"/>
  <c r="QM31" i="126"/>
  <c r="DO32" i="126"/>
  <c r="KO21" i="126"/>
  <c r="KO20" i="126"/>
  <c r="QZ309" i="126"/>
  <c r="QZ197" i="126"/>
  <c r="QZ337" i="126"/>
  <c r="QZ281" i="126"/>
  <c r="QZ85" i="126"/>
  <c r="QZ169" i="126"/>
  <c r="QZ225" i="126"/>
  <c r="QZ253" i="126"/>
  <c r="QZ141" i="126"/>
  <c r="QZ57" i="126"/>
  <c r="QZ113" i="126"/>
  <c r="QZ29" i="126"/>
  <c r="QZ279" i="126"/>
  <c r="QZ167" i="126"/>
  <c r="QZ335" i="126"/>
  <c r="QZ251" i="126"/>
  <c r="QZ223" i="126"/>
  <c r="QZ195" i="126"/>
  <c r="QZ139" i="126"/>
  <c r="QZ55" i="126"/>
  <c r="QZ111" i="126"/>
  <c r="QZ307" i="126"/>
  <c r="QZ83" i="126"/>
  <c r="QN321" i="126"/>
  <c r="QN209" i="126"/>
  <c r="QN293" i="126"/>
  <c r="QN265" i="126"/>
  <c r="QN237" i="126"/>
  <c r="QN181" i="126"/>
  <c r="QN153" i="126"/>
  <c r="QN97" i="126"/>
  <c r="QN69" i="126"/>
  <c r="QN125" i="126"/>
  <c r="PE14" i="126"/>
  <c r="QM258" i="126"/>
  <c r="QM314" i="126"/>
  <c r="QM286" i="126"/>
  <c r="QM174" i="126"/>
  <c r="QM146" i="126"/>
  <c r="QM118" i="126"/>
  <c r="QM62" i="126"/>
  <c r="QM34" i="126"/>
  <c r="QM202" i="126"/>
  <c r="QM90" i="126"/>
  <c r="QM275" i="126"/>
  <c r="QM163" i="126"/>
  <c r="QM303" i="126"/>
  <c r="QM331" i="126"/>
  <c r="QM247" i="126"/>
  <c r="QM79" i="126"/>
  <c r="QM219" i="126"/>
  <c r="QM135" i="126"/>
  <c r="QM51" i="126"/>
  <c r="EX34" i="126"/>
  <c r="QY153" i="126"/>
  <c r="QY181" i="126"/>
  <c r="QY265" i="126"/>
  <c r="QY237" i="126"/>
  <c r="QY293" i="126"/>
  <c r="QY209" i="126"/>
  <c r="QY125" i="126"/>
  <c r="QY321" i="126"/>
  <c r="DO45" i="126"/>
  <c r="DO43" i="126"/>
  <c r="DO46" i="126"/>
  <c r="QY69" i="126"/>
  <c r="DO44" i="126"/>
  <c r="DO38" i="126"/>
  <c r="DO36" i="126"/>
  <c r="DO47" i="126"/>
  <c r="DO48" i="126"/>
  <c r="DO33" i="126"/>
  <c r="DO31" i="126"/>
  <c r="DO42" i="126"/>
  <c r="QY41" i="126"/>
  <c r="DO41" i="126"/>
  <c r="DO40" i="126"/>
  <c r="DO39" i="126"/>
  <c r="QY97" i="126"/>
  <c r="DO34" i="126"/>
  <c r="PF14" i="126"/>
  <c r="HW29" i="126"/>
  <c r="FZ38" i="126"/>
  <c r="ID43" i="126"/>
  <c r="IK23" i="126"/>
  <c r="QY291" i="126"/>
  <c r="QY179" i="126"/>
  <c r="QY263" i="126"/>
  <c r="QY151" i="126"/>
  <c r="QY319" i="126"/>
  <c r="QY207" i="126"/>
  <c r="QY123" i="126"/>
  <c r="HB43" i="126"/>
  <c r="QY235" i="126"/>
  <c r="HB38" i="126"/>
  <c r="HB36" i="126"/>
  <c r="QY67" i="126"/>
  <c r="HB44" i="126"/>
  <c r="HB41" i="126"/>
  <c r="HB33" i="126"/>
  <c r="HB37" i="126"/>
  <c r="QY95" i="126"/>
  <c r="HB31" i="126"/>
  <c r="HB46" i="126"/>
  <c r="HB29" i="126"/>
  <c r="HB39" i="126"/>
  <c r="HB47" i="126"/>
  <c r="HB48" i="126"/>
  <c r="HB42" i="126"/>
  <c r="QY39" i="126"/>
  <c r="HB35" i="126"/>
  <c r="HB40" i="126"/>
  <c r="KO45" i="126"/>
  <c r="KO43" i="126"/>
  <c r="KO47" i="126"/>
  <c r="KO38" i="126"/>
  <c r="KO36" i="126"/>
  <c r="KO48" i="126"/>
  <c r="KO33" i="126"/>
  <c r="KO42" i="126"/>
  <c r="KO31" i="126"/>
  <c r="KO29" i="126"/>
  <c r="KO40" i="126"/>
  <c r="KO35" i="126"/>
  <c r="KO46" i="126"/>
  <c r="KO34" i="126"/>
  <c r="KO32" i="126"/>
  <c r="QM241" i="126"/>
  <c r="QM269" i="126"/>
  <c r="QM297" i="126"/>
  <c r="QM325" i="126"/>
  <c r="QM129" i="126"/>
  <c r="QM73" i="126"/>
  <c r="QM213" i="126"/>
  <c r="QM157" i="126"/>
  <c r="QM45" i="126"/>
  <c r="QM185" i="126"/>
  <c r="QM101" i="126"/>
  <c r="QN258" i="126"/>
  <c r="QN118" i="126"/>
  <c r="QN314" i="126"/>
  <c r="QN286" i="126"/>
  <c r="QN146" i="126"/>
  <c r="QN174" i="126"/>
  <c r="QN62" i="126"/>
  <c r="QN34" i="126"/>
  <c r="QN202" i="126"/>
  <c r="QN90" i="126"/>
  <c r="QM66" i="126"/>
  <c r="QM262" i="126"/>
  <c r="QM234" i="126"/>
  <c r="QM206" i="126"/>
  <c r="QM318" i="126"/>
  <c r="QM94" i="126"/>
  <c r="QM122" i="126"/>
  <c r="QM150" i="126"/>
  <c r="QM290" i="126"/>
  <c r="FE23" i="126"/>
  <c r="QM38" i="126"/>
  <c r="EX22" i="126"/>
  <c r="QN303" i="126"/>
  <c r="QN331" i="126"/>
  <c r="QN247" i="126"/>
  <c r="QN163" i="126"/>
  <c r="QN79" i="126"/>
  <c r="QN219" i="126"/>
  <c r="QN135" i="126"/>
  <c r="QN275" i="126"/>
  <c r="QN51" i="126"/>
  <c r="QN107" i="126"/>
  <c r="QN191" i="126"/>
  <c r="QZ293" i="126"/>
  <c r="QZ181" i="126"/>
  <c r="QZ265" i="126"/>
  <c r="QZ237" i="126"/>
  <c r="QZ209" i="126"/>
  <c r="QZ125" i="126"/>
  <c r="QZ321" i="126"/>
  <c r="QZ153" i="126"/>
  <c r="QZ69" i="126"/>
  <c r="QZ97" i="126"/>
  <c r="GN18" i="126"/>
  <c r="QY314" i="126"/>
  <c r="QY118" i="126"/>
  <c r="QY286" i="126"/>
  <c r="QY230" i="126"/>
  <c r="QY202" i="126"/>
  <c r="EX47" i="126"/>
  <c r="QY90" i="126"/>
  <c r="QY174" i="126"/>
  <c r="QY258" i="126"/>
  <c r="QY62" i="126"/>
  <c r="QY146" i="126"/>
  <c r="EX42" i="126"/>
  <c r="EX40" i="126"/>
  <c r="EX45" i="126"/>
  <c r="EX41" i="126"/>
  <c r="EX36" i="126"/>
  <c r="EX44" i="126"/>
  <c r="EX37" i="126"/>
  <c r="EX35" i="126"/>
  <c r="EX38" i="126"/>
  <c r="EX39" i="126"/>
  <c r="EX43" i="126"/>
  <c r="EX30" i="126"/>
  <c r="QY34" i="126"/>
  <c r="QZ242" i="126"/>
  <c r="QZ270" i="126"/>
  <c r="QZ298" i="126"/>
  <c r="QZ102" i="126"/>
  <c r="QZ326" i="126"/>
  <c r="QZ158" i="126"/>
  <c r="QZ214" i="126"/>
  <c r="QZ130" i="126"/>
  <c r="QZ186" i="126"/>
  <c r="QZ74" i="126"/>
  <c r="QZ46" i="126"/>
  <c r="QY275" i="126"/>
  <c r="QY163" i="126"/>
  <c r="QY247" i="126"/>
  <c r="QY303" i="126"/>
  <c r="QY331" i="126"/>
  <c r="QY107" i="126"/>
  <c r="QY219" i="126"/>
  <c r="QY79" i="126"/>
  <c r="QY135" i="126"/>
  <c r="QY191" i="126"/>
  <c r="HW44" i="126"/>
  <c r="HW39" i="126"/>
  <c r="HW37" i="126"/>
  <c r="HW43" i="126"/>
  <c r="HW34" i="126"/>
  <c r="HW32" i="126"/>
  <c r="HW48" i="126"/>
  <c r="HW42" i="126"/>
  <c r="HW45" i="126"/>
  <c r="HW40" i="126"/>
  <c r="HW47" i="126"/>
  <c r="HW38" i="126"/>
  <c r="HW36" i="126"/>
  <c r="QY51" i="126"/>
  <c r="HW31" i="126"/>
  <c r="NU45" i="126"/>
  <c r="NU43" i="126"/>
  <c r="NU40" i="126"/>
  <c r="NU38" i="126"/>
  <c r="NU44" i="126"/>
  <c r="NU48" i="126"/>
  <c r="NU47" i="126"/>
  <c r="NU33" i="126"/>
  <c r="NU39" i="126"/>
  <c r="KV48" i="126"/>
  <c r="KV47" i="126"/>
  <c r="KV45" i="126"/>
  <c r="KV40" i="126"/>
  <c r="KV35" i="126"/>
  <c r="KV46" i="126"/>
  <c r="KV41" i="126"/>
  <c r="KV37" i="126"/>
  <c r="KV44" i="126"/>
  <c r="KV36" i="126"/>
  <c r="QM138" i="126"/>
  <c r="K43" i="126"/>
  <c r="L43" i="126"/>
  <c r="QN326" i="126"/>
  <c r="QN214" i="126"/>
  <c r="QN186" i="126"/>
  <c r="QN158" i="126"/>
  <c r="QN298" i="126"/>
  <c r="QN242" i="126"/>
  <c r="QN74" i="126"/>
  <c r="QN102" i="126"/>
  <c r="QN130" i="126"/>
  <c r="QN270" i="126"/>
  <c r="QN46" i="126"/>
  <c r="KV33" i="126"/>
  <c r="QZ322" i="126"/>
  <c r="QZ210" i="126"/>
  <c r="QZ238" i="126"/>
  <c r="QZ70" i="126"/>
  <c r="QZ182" i="126"/>
  <c r="QZ154" i="126"/>
  <c r="QZ126" i="126"/>
  <c r="QZ266" i="126"/>
  <c r="QZ98" i="126"/>
  <c r="QZ42" i="126"/>
  <c r="QY298" i="126"/>
  <c r="QY186" i="126"/>
  <c r="QY158" i="126"/>
  <c r="QY242" i="126"/>
  <c r="QY102" i="126"/>
  <c r="QY326" i="126"/>
  <c r="QY270" i="126"/>
  <c r="FS48" i="126"/>
  <c r="QY214" i="126"/>
  <c r="QY130" i="126"/>
  <c r="FS46" i="126"/>
  <c r="FS41" i="126"/>
  <c r="FS47" i="126"/>
  <c r="FS42" i="126"/>
  <c r="QY74" i="126"/>
  <c r="FS40" i="126"/>
  <c r="QM291" i="126"/>
  <c r="QM179" i="126"/>
  <c r="QM263" i="126"/>
  <c r="QM235" i="126"/>
  <c r="QM207" i="126"/>
  <c r="QM319" i="126"/>
  <c r="QM151" i="126"/>
  <c r="QM123" i="126"/>
  <c r="QM39" i="126"/>
  <c r="QM95" i="126"/>
  <c r="QM67" i="126"/>
  <c r="I45" i="126"/>
  <c r="QY46" i="126"/>
  <c r="QM306" i="126"/>
  <c r="QM278" i="126"/>
  <c r="QM110" i="126"/>
  <c r="QM82" i="126"/>
  <c r="QM250" i="126"/>
  <c r="QM334" i="126"/>
  <c r="QM194" i="126"/>
  <c r="QM166" i="126"/>
  <c r="QM222" i="126"/>
  <c r="QM54" i="126"/>
  <c r="QZ294" i="126"/>
  <c r="QN319" i="126"/>
  <c r="QN263" i="126"/>
  <c r="QN235" i="126"/>
  <c r="QN207" i="126"/>
  <c r="QN291" i="126"/>
  <c r="QN179" i="126"/>
  <c r="QN151" i="126"/>
  <c r="QN123" i="126"/>
  <c r="QN39" i="126"/>
  <c r="QN95" i="126"/>
  <c r="QN67" i="126"/>
  <c r="QM307" i="126"/>
  <c r="QM195" i="126"/>
  <c r="QM111" i="126"/>
  <c r="QM335" i="126"/>
  <c r="QM279" i="126"/>
  <c r="QM251" i="126"/>
  <c r="QM55" i="126"/>
  <c r="QM223" i="126"/>
  <c r="QM83" i="126"/>
  <c r="QM139" i="126"/>
  <c r="QM27" i="126"/>
  <c r="QM167" i="126"/>
  <c r="JF48" i="126"/>
  <c r="JF46" i="126"/>
  <c r="JF47" i="126"/>
  <c r="JF41" i="126"/>
  <c r="JF37" i="126"/>
  <c r="JF36" i="126"/>
  <c r="JF43" i="126"/>
  <c r="JF39" i="126"/>
  <c r="JF38" i="126"/>
  <c r="NU42" i="126"/>
  <c r="I38" i="126"/>
  <c r="GU38" i="126"/>
  <c r="IY43" i="126"/>
  <c r="LX47" i="126"/>
  <c r="LX48" i="126"/>
  <c r="LX43" i="126"/>
  <c r="LX46" i="126"/>
  <c r="LX44" i="126"/>
  <c r="LX40" i="126"/>
  <c r="LC48" i="126"/>
  <c r="LC46" i="126"/>
  <c r="LC44" i="126"/>
  <c r="LC41" i="126"/>
  <c r="LC39" i="126"/>
  <c r="LJ44" i="126"/>
  <c r="LJ48" i="126"/>
  <c r="LJ42" i="126"/>
  <c r="LJ39" i="126"/>
  <c r="LJ37" i="126"/>
  <c r="LJ35" i="126"/>
  <c r="LJ47" i="126"/>
  <c r="K37" i="126"/>
  <c r="GU37" i="126"/>
  <c r="LC47" i="126"/>
  <c r="QN339" i="126"/>
  <c r="QN283" i="126"/>
  <c r="QN255" i="126"/>
  <c r="QN143" i="126"/>
  <c r="QN115" i="126"/>
  <c r="QN227" i="126"/>
  <c r="QN199" i="126"/>
  <c r="QN311" i="126"/>
  <c r="QN87" i="126"/>
  <c r="QN59" i="126"/>
  <c r="GU36" i="126"/>
  <c r="IY37" i="126"/>
  <c r="KA47" i="126"/>
  <c r="KA46" i="126"/>
  <c r="KA44" i="126"/>
  <c r="KA43" i="126"/>
  <c r="KA42" i="126"/>
  <c r="KA45" i="126"/>
  <c r="GU41" i="126"/>
  <c r="LJ41" i="126"/>
  <c r="QZ247" i="126"/>
  <c r="QZ303" i="126"/>
  <c r="QZ331" i="126"/>
  <c r="QZ107" i="126"/>
  <c r="QZ79" i="126"/>
  <c r="QZ163" i="126"/>
  <c r="QZ135" i="126"/>
  <c r="QZ219" i="126"/>
  <c r="QZ275" i="126"/>
  <c r="QZ51" i="126"/>
  <c r="QY339" i="126"/>
  <c r="QY227" i="126"/>
  <c r="QY311" i="126"/>
  <c r="QY199" i="126"/>
  <c r="QY115" i="126"/>
  <c r="QY171" i="126"/>
  <c r="IK47" i="126"/>
  <c r="QY87" i="126"/>
  <c r="QY59" i="126"/>
  <c r="IK45" i="126"/>
  <c r="QY283" i="126"/>
  <c r="QY255" i="126"/>
  <c r="IK42" i="126"/>
  <c r="IK40" i="126"/>
  <c r="IK48" i="126"/>
  <c r="QY143" i="126"/>
  <c r="LC34" i="126"/>
  <c r="IY41" i="126"/>
  <c r="LJ46" i="126"/>
  <c r="QN171" i="126"/>
  <c r="QN315" i="126"/>
  <c r="QN231" i="126"/>
  <c r="QN91" i="126"/>
  <c r="QN287" i="126"/>
  <c r="QN203" i="126"/>
  <c r="QN175" i="126"/>
  <c r="QN63" i="126"/>
  <c r="QN259" i="126"/>
  <c r="QN119" i="126"/>
  <c r="LC37" i="126"/>
  <c r="K25" i="126"/>
  <c r="QY259" i="126"/>
  <c r="QY147" i="126"/>
  <c r="QY231" i="126"/>
  <c r="QY315" i="126"/>
  <c r="QY287" i="126"/>
  <c r="QY203" i="126"/>
  <c r="QY175" i="126"/>
  <c r="QY91" i="126"/>
  <c r="GU47" i="126"/>
  <c r="GU48" i="126"/>
  <c r="GU45" i="126"/>
  <c r="QY35" i="126"/>
  <c r="GU42" i="126"/>
  <c r="QY63" i="126"/>
  <c r="GU46" i="126"/>
  <c r="GU40" i="126"/>
  <c r="LJ36" i="126"/>
  <c r="LX39" i="126"/>
  <c r="LX45" i="126"/>
  <c r="QZ311" i="126"/>
  <c r="QZ199" i="126"/>
  <c r="QZ339" i="126"/>
  <c r="QZ115" i="126"/>
  <c r="QZ59" i="126"/>
  <c r="QZ227" i="126"/>
  <c r="QZ171" i="126"/>
  <c r="QZ87" i="126"/>
  <c r="QZ283" i="126"/>
  <c r="QZ255" i="126"/>
  <c r="QZ143" i="126"/>
  <c r="IY48" i="126"/>
  <c r="IY36" i="126"/>
  <c r="IY46" i="126"/>
  <c r="IY47" i="126"/>
  <c r="IY35" i="126"/>
  <c r="JM46" i="126"/>
  <c r="JM44" i="126"/>
  <c r="JM48" i="126"/>
  <c r="JM41" i="126"/>
  <c r="JM39" i="126"/>
  <c r="JM37" i="126"/>
  <c r="JM43" i="126"/>
  <c r="GU43" i="126"/>
  <c r="ME45" i="126"/>
  <c r="ME43" i="126"/>
  <c r="ME46" i="126"/>
  <c r="JT43" i="126"/>
  <c r="JT44" i="126"/>
  <c r="ME36" i="126"/>
  <c r="ME42" i="126"/>
  <c r="ME38" i="126"/>
  <c r="KH47" i="126"/>
  <c r="KH46" i="126"/>
  <c r="KH45" i="126"/>
  <c r="KH40" i="126"/>
  <c r="KH42" i="126"/>
  <c r="ME47" i="126"/>
  <c r="MS48" i="126"/>
  <c r="MS46" i="126"/>
  <c r="MS47" i="126"/>
  <c r="PK48" i="126"/>
  <c r="M99" i="2"/>
  <c r="Z47" i="126" s="1"/>
  <c r="M113" i="2"/>
  <c r="Z58" i="126" s="1"/>
  <c r="M110" i="2"/>
  <c r="Z54" i="126" s="1"/>
  <c r="M109" i="2"/>
  <c r="Z50" i="126" s="1"/>
  <c r="M95" i="2"/>
  <c r="Z43" i="126" s="1"/>
  <c r="M91" i="2"/>
  <c r="Z44" i="126" s="1"/>
  <c r="M85" i="2"/>
  <c r="Z40" i="126" s="1"/>
  <c r="M81" i="2"/>
  <c r="Z36" i="126" s="1"/>
  <c r="M76" i="2"/>
  <c r="Z37" i="126" s="1"/>
  <c r="M69" i="2"/>
  <c r="Z35" i="126" s="1"/>
  <c r="M68" i="2"/>
  <c r="Z34" i="126" s="1"/>
  <c r="M67" i="2"/>
  <c r="Z33" i="126" s="1"/>
  <c r="M57" i="2"/>
  <c r="Z30" i="126" s="1"/>
  <c r="M54" i="2"/>
  <c r="Z26" i="126" s="1"/>
  <c r="M53" i="2"/>
  <c r="Z22" i="126" s="1"/>
  <c r="M49" i="2"/>
  <c r="Z23" i="126" s="1"/>
  <c r="M43" i="2"/>
  <c r="Z19" i="126" s="1"/>
  <c r="M39" i="2"/>
  <c r="Z15" i="126" s="1"/>
  <c r="M37" i="2"/>
  <c r="Z18" i="126" s="1"/>
  <c r="M36" i="2"/>
  <c r="Z17" i="126" s="1"/>
  <c r="M35" i="2"/>
  <c r="Z16" i="126" s="1"/>
  <c r="M29" i="2"/>
  <c r="Z12" i="126" s="1"/>
  <c r="M25" i="2"/>
  <c r="Z8" i="126" s="1"/>
  <c r="M22" i="2"/>
  <c r="Z11" i="126" s="1"/>
  <c r="M21" i="2"/>
  <c r="Z10" i="126" s="1"/>
  <c r="M20" i="2"/>
  <c r="Z9" i="126" s="1"/>
  <c r="M13" i="2"/>
  <c r="Z7" i="126" s="1"/>
  <c r="M12" i="2"/>
  <c r="Z6" i="126" s="1"/>
  <c r="M11" i="2"/>
  <c r="Z5" i="126" s="1"/>
  <c r="M115" i="22"/>
  <c r="M114" i="22"/>
  <c r="M113" i="22"/>
  <c r="M116" i="22"/>
  <c r="M111" i="22"/>
  <c r="M112" i="22"/>
  <c r="M110" i="22"/>
  <c r="M109" i="22"/>
  <c r="M105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U4" i="49" s="1"/>
  <c r="M116" i="49"/>
  <c r="AT57" i="126" s="1"/>
  <c r="M115" i="49"/>
  <c r="AT60" i="126" s="1"/>
  <c r="M114" i="49"/>
  <c r="AT59" i="126" s="1"/>
  <c r="M113" i="49"/>
  <c r="AT58" i="126" s="1"/>
  <c r="M112" i="49"/>
  <c r="AT56" i="126" s="1"/>
  <c r="M111" i="49"/>
  <c r="AT55" i="126" s="1"/>
  <c r="M110" i="49"/>
  <c r="AT54" i="126" s="1"/>
  <c r="M109" i="49"/>
  <c r="AT50" i="126" s="1"/>
  <c r="M107" i="49"/>
  <c r="AT53" i="126" s="1"/>
  <c r="M106" i="49"/>
  <c r="AT52" i="126" s="1"/>
  <c r="M105" i="49"/>
  <c r="AT51" i="126" s="1"/>
  <c r="M101" i="49"/>
  <c r="AT49" i="126" s="1"/>
  <c r="M100" i="49"/>
  <c r="AT48" i="126" s="1"/>
  <c r="M99" i="49"/>
  <c r="AT47" i="126" s="1"/>
  <c r="M95" i="49"/>
  <c r="AT43" i="126" s="1"/>
  <c r="M93" i="49"/>
  <c r="AT46" i="126" s="1"/>
  <c r="M92" i="49"/>
  <c r="AT45" i="126" s="1"/>
  <c r="M91" i="49"/>
  <c r="AT44" i="126" s="1"/>
  <c r="M87" i="49"/>
  <c r="AT42" i="126" s="1"/>
  <c r="M86" i="49"/>
  <c r="AT41" i="126" s="1"/>
  <c r="M85" i="49"/>
  <c r="AT40" i="126" s="1"/>
  <c r="M81" i="49"/>
  <c r="AT36" i="126" s="1"/>
  <c r="M78" i="49"/>
  <c r="AT39" i="126" s="1"/>
  <c r="M77" i="49"/>
  <c r="AT38" i="126" s="1"/>
  <c r="M76" i="49"/>
  <c r="AT37" i="126" s="1"/>
  <c r="M69" i="49"/>
  <c r="AT35" i="126" s="1"/>
  <c r="M68" i="49"/>
  <c r="AT34" i="126" s="1"/>
  <c r="M67" i="49"/>
  <c r="AT33" i="126" s="1"/>
  <c r="M60" i="49"/>
  <c r="AT29" i="126" s="1"/>
  <c r="M58" i="49"/>
  <c r="AT31" i="126" s="1"/>
  <c r="M59" i="49"/>
  <c r="AT32" i="126" s="1"/>
  <c r="M57" i="49"/>
  <c r="AT30" i="126" s="1"/>
  <c r="M55" i="49"/>
  <c r="AT27" i="126" s="1"/>
  <c r="M56" i="49"/>
  <c r="AT28" i="126" s="1"/>
  <c r="M54" i="49"/>
  <c r="AT26" i="126" s="1"/>
  <c r="M53" i="49"/>
  <c r="AT22" i="126" s="1"/>
  <c r="M45" i="49"/>
  <c r="AT21" i="126" s="1"/>
  <c r="M44" i="49"/>
  <c r="AT20" i="126" s="1"/>
  <c r="M43" i="49"/>
  <c r="AT19" i="126" s="1"/>
  <c r="M39" i="49"/>
  <c r="AT15" i="126" s="1"/>
  <c r="M37" i="49"/>
  <c r="AT18" i="126" s="1"/>
  <c r="M36" i="49"/>
  <c r="AT17" i="126" s="1"/>
  <c r="M35" i="49"/>
  <c r="AT16" i="126" s="1"/>
  <c r="M31" i="49"/>
  <c r="AT14" i="126" s="1"/>
  <c r="M30" i="49"/>
  <c r="AT13" i="126" s="1"/>
  <c r="M29" i="49"/>
  <c r="AT12" i="126" s="1"/>
  <c r="M25" i="49"/>
  <c r="AT8" i="126" s="1"/>
  <c r="M22" i="49"/>
  <c r="AT11" i="126" s="1"/>
  <c r="M21" i="49"/>
  <c r="AT10" i="126" s="1"/>
  <c r="M20" i="49"/>
  <c r="AT9" i="126" s="1"/>
  <c r="M13" i="49"/>
  <c r="AT7" i="126" s="1"/>
  <c r="M12" i="49"/>
  <c r="AT6" i="126" s="1"/>
  <c r="M11" i="49"/>
  <c r="AT5" i="126" s="1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QU312" i="126" l="1"/>
  <c r="QU200" i="126"/>
  <c r="QU172" i="126"/>
  <c r="QU256" i="126"/>
  <c r="QU116" i="126"/>
  <c r="QU88" i="126"/>
  <c r="QU60" i="126"/>
  <c r="QU228" i="126"/>
  <c r="QU144" i="126"/>
  <c r="QU284" i="126"/>
  <c r="QU32" i="126"/>
  <c r="BE28" i="126"/>
  <c r="QU4" i="126"/>
  <c r="QW200" i="126"/>
  <c r="QW172" i="126"/>
  <c r="QV200" i="126"/>
  <c r="QV172" i="126"/>
  <c r="QW256" i="126"/>
  <c r="QV256" i="126"/>
  <c r="QV312" i="126"/>
  <c r="QV116" i="126"/>
  <c r="QW88" i="126"/>
  <c r="QW60" i="126"/>
  <c r="QW228" i="126"/>
  <c r="QV88" i="126"/>
  <c r="QV60" i="126"/>
  <c r="QV228" i="126"/>
  <c r="QW144" i="126"/>
  <c r="QV144" i="126"/>
  <c r="QW284" i="126"/>
  <c r="QV284" i="126"/>
  <c r="QW116" i="126"/>
  <c r="QV32" i="126"/>
  <c r="QW312" i="126"/>
  <c r="QW32" i="126"/>
  <c r="BG28" i="126"/>
  <c r="BF28" i="126"/>
  <c r="QW4" i="126"/>
  <c r="QV4" i="126"/>
  <c r="QW36" i="126"/>
  <c r="BL32" i="126"/>
  <c r="BN32" i="126"/>
  <c r="BM32" i="126"/>
  <c r="BM34" i="126"/>
  <c r="BN34" i="126"/>
  <c r="BL34" i="126"/>
  <c r="BN30" i="126"/>
  <c r="BM30" i="126"/>
  <c r="BL30" i="126"/>
  <c r="QU316" i="126"/>
  <c r="QU204" i="126"/>
  <c r="QU120" i="126"/>
  <c r="QU288" i="126"/>
  <c r="QU260" i="126"/>
  <c r="QU232" i="126"/>
  <c r="QU176" i="126"/>
  <c r="QU148" i="126"/>
  <c r="QU92" i="126"/>
  <c r="QU64" i="126"/>
  <c r="BL28" i="126"/>
  <c r="QU36" i="126"/>
  <c r="QU8" i="126"/>
  <c r="QW8" i="126"/>
  <c r="BL41" i="126"/>
  <c r="BM41" i="126"/>
  <c r="BN41" i="126"/>
  <c r="QW288" i="126"/>
  <c r="QW260" i="126"/>
  <c r="QW232" i="126"/>
  <c r="QW316" i="126"/>
  <c r="QV288" i="126"/>
  <c r="QV260" i="126"/>
  <c r="QV232" i="126"/>
  <c r="QV316" i="126"/>
  <c r="QW148" i="126"/>
  <c r="QV148" i="126"/>
  <c r="QW176" i="126"/>
  <c r="QV176" i="126"/>
  <c r="QW92" i="126"/>
  <c r="QV92" i="126"/>
  <c r="QW204" i="126"/>
  <c r="QV204" i="126"/>
  <c r="QW64" i="126"/>
  <c r="QV64" i="126"/>
  <c r="BN28" i="126"/>
  <c r="BM28" i="126"/>
  <c r="QV36" i="126"/>
  <c r="QV120" i="126"/>
  <c r="QW120" i="126"/>
  <c r="QV8" i="126"/>
  <c r="QV12" i="126"/>
  <c r="QU12" i="126"/>
  <c r="BU41" i="126"/>
  <c r="BT41" i="126"/>
  <c r="BS41" i="126"/>
  <c r="BU32" i="126"/>
  <c r="BT32" i="126"/>
  <c r="BS32" i="126"/>
  <c r="BU29" i="126"/>
  <c r="BT29" i="126"/>
  <c r="BS29" i="126"/>
  <c r="BV29" i="126" s="1"/>
  <c r="QW68" i="126"/>
  <c r="QV68" i="126"/>
  <c r="QW292" i="126"/>
  <c r="QW320" i="126"/>
  <c r="QV292" i="126"/>
  <c r="QV320" i="126"/>
  <c r="QV236" i="126"/>
  <c r="QV208" i="126"/>
  <c r="QW152" i="126"/>
  <c r="QV152" i="126"/>
  <c r="QW96" i="126"/>
  <c r="QV96" i="126"/>
  <c r="QW124" i="126"/>
  <c r="QW236" i="126"/>
  <c r="QV124" i="126"/>
  <c r="QW264" i="126"/>
  <c r="QV180" i="126"/>
  <c r="QW180" i="126"/>
  <c r="BU28" i="126"/>
  <c r="BT28" i="126"/>
  <c r="QW208" i="126"/>
  <c r="QW40" i="126"/>
  <c r="QV40" i="126"/>
  <c r="QV264" i="126"/>
  <c r="QW12" i="126"/>
  <c r="QU152" i="126"/>
  <c r="QX152" i="126" s="1"/>
  <c r="RA152" i="126" s="1"/>
  <c r="QU68" i="126"/>
  <c r="QU292" i="126"/>
  <c r="QU320" i="126"/>
  <c r="QU208" i="126"/>
  <c r="QU96" i="126"/>
  <c r="QU236" i="126"/>
  <c r="QU124" i="126"/>
  <c r="QU180" i="126"/>
  <c r="BS28" i="126"/>
  <c r="QU40" i="126"/>
  <c r="QU264" i="126"/>
  <c r="QW300" i="126"/>
  <c r="QV300" i="126"/>
  <c r="QW328" i="126"/>
  <c r="QW272" i="126"/>
  <c r="QV272" i="126"/>
  <c r="QW216" i="126"/>
  <c r="QW132" i="126"/>
  <c r="QW188" i="126"/>
  <c r="QV132" i="126"/>
  <c r="QV188" i="126"/>
  <c r="QW76" i="126"/>
  <c r="QV76" i="126"/>
  <c r="QW104" i="126"/>
  <c r="QW160" i="126"/>
  <c r="QV104" i="126"/>
  <c r="QV328" i="126"/>
  <c r="QV160" i="126"/>
  <c r="QW244" i="126"/>
  <c r="QW48" i="126"/>
  <c r="QV48" i="126"/>
  <c r="QV244" i="126"/>
  <c r="QV216" i="126"/>
  <c r="CI28" i="126"/>
  <c r="CH28" i="126"/>
  <c r="QW20" i="126"/>
  <c r="QV20" i="126"/>
  <c r="QU328" i="126"/>
  <c r="QU300" i="126"/>
  <c r="QU272" i="126"/>
  <c r="QU132" i="126"/>
  <c r="QU188" i="126"/>
  <c r="QU104" i="126"/>
  <c r="QU160" i="126"/>
  <c r="QU48" i="126"/>
  <c r="QU244" i="126"/>
  <c r="QU76" i="126"/>
  <c r="QU216" i="126"/>
  <c r="CG28" i="126"/>
  <c r="QU20" i="126"/>
  <c r="CN40" i="126"/>
  <c r="CP40" i="126"/>
  <c r="CO40" i="126"/>
  <c r="QW332" i="126"/>
  <c r="QV332" i="126"/>
  <c r="QW276" i="126"/>
  <c r="QW248" i="126"/>
  <c r="QV276" i="126"/>
  <c r="QV248" i="126"/>
  <c r="QW304" i="126"/>
  <c r="QV304" i="126"/>
  <c r="QW52" i="126"/>
  <c r="QV52" i="126"/>
  <c r="QW220" i="126"/>
  <c r="QV220" i="126"/>
  <c r="QW192" i="126"/>
  <c r="QV192" i="126"/>
  <c r="QW164" i="126"/>
  <c r="QV164" i="126"/>
  <c r="QW136" i="126"/>
  <c r="QV136" i="126"/>
  <c r="QW108" i="126"/>
  <c r="QV108" i="126"/>
  <c r="QW80" i="126"/>
  <c r="QV80" i="126"/>
  <c r="CP28" i="126"/>
  <c r="CO28" i="126"/>
  <c r="QV24" i="126"/>
  <c r="QW24" i="126"/>
  <c r="QU332" i="126"/>
  <c r="QU136" i="126"/>
  <c r="QU304" i="126"/>
  <c r="QU220" i="126"/>
  <c r="QU276" i="126"/>
  <c r="QU192" i="126"/>
  <c r="QU164" i="126"/>
  <c r="QU80" i="126"/>
  <c r="QU52" i="126"/>
  <c r="QU108" i="126"/>
  <c r="QU248" i="126"/>
  <c r="CN28" i="126"/>
  <c r="QU24" i="126"/>
  <c r="CU28" i="126"/>
  <c r="QW336" i="126"/>
  <c r="QW280" i="126"/>
  <c r="QV280" i="126"/>
  <c r="QW224" i="126"/>
  <c r="QW84" i="126"/>
  <c r="QV224" i="126"/>
  <c r="QV84" i="126"/>
  <c r="QW252" i="126"/>
  <c r="QW196" i="126"/>
  <c r="QV252" i="126"/>
  <c r="QV196" i="126"/>
  <c r="QW308" i="126"/>
  <c r="QV308" i="126"/>
  <c r="QW168" i="126"/>
  <c r="QV336" i="126"/>
  <c r="QV168" i="126"/>
  <c r="QV112" i="126"/>
  <c r="QW140" i="126"/>
  <c r="QV140" i="126"/>
  <c r="QV56" i="126"/>
  <c r="QW56" i="126"/>
  <c r="QW28" i="126"/>
  <c r="QV28" i="126"/>
  <c r="QW112" i="126"/>
  <c r="CW28" i="126"/>
  <c r="CV28" i="126"/>
  <c r="QU280" i="126"/>
  <c r="QU224" i="126"/>
  <c r="QU84" i="126"/>
  <c r="QU252" i="126"/>
  <c r="QU196" i="126"/>
  <c r="QU308" i="126"/>
  <c r="QU336" i="126"/>
  <c r="QU168" i="126"/>
  <c r="QU112" i="126"/>
  <c r="QU140" i="126"/>
  <c r="QX140" i="126" s="1"/>
  <c r="RA140" i="126" s="1"/>
  <c r="QU56" i="126"/>
  <c r="QX56" i="126" s="1"/>
  <c r="RA56" i="126" s="1"/>
  <c r="QU28" i="126"/>
  <c r="QX28" i="126" s="1"/>
  <c r="RA28" i="126" s="1"/>
  <c r="QV16" i="126"/>
  <c r="QU16" i="126"/>
  <c r="QW16" i="126"/>
  <c r="QX16" i="126" s="1"/>
  <c r="RA16" i="126" s="1"/>
  <c r="CB34" i="126"/>
  <c r="CA34" i="126"/>
  <c r="BZ34" i="126"/>
  <c r="CC34" i="126" s="1"/>
  <c r="QW156" i="126"/>
  <c r="QV156" i="126"/>
  <c r="QW240" i="126"/>
  <c r="QW212" i="126"/>
  <c r="QW184" i="126"/>
  <c r="QV240" i="126"/>
  <c r="QV212" i="126"/>
  <c r="QV184" i="126"/>
  <c r="QW268" i="126"/>
  <c r="QV268" i="126"/>
  <c r="QW100" i="126"/>
  <c r="QV100" i="126"/>
  <c r="QW128" i="126"/>
  <c r="QW296" i="126"/>
  <c r="QV128" i="126"/>
  <c r="QV296" i="126"/>
  <c r="QV324" i="126"/>
  <c r="QW324" i="126"/>
  <c r="CA28" i="126"/>
  <c r="QW44" i="126"/>
  <c r="QV44" i="126"/>
  <c r="QW72" i="126"/>
  <c r="QV72" i="126"/>
  <c r="CB28" i="126"/>
  <c r="QU296" i="126"/>
  <c r="QU156" i="126"/>
  <c r="QX156" i="126" s="1"/>
  <c r="RA156" i="126" s="1"/>
  <c r="QU240" i="126"/>
  <c r="QX240" i="126" s="1"/>
  <c r="RA240" i="126" s="1"/>
  <c r="QU268" i="126"/>
  <c r="QU100" i="126"/>
  <c r="QU128" i="126"/>
  <c r="QU324" i="126"/>
  <c r="QU212" i="126"/>
  <c r="QX212" i="126" s="1"/>
  <c r="RA212" i="126" s="1"/>
  <c r="QU184" i="126"/>
  <c r="QX184" i="126" s="1"/>
  <c r="RA184" i="126" s="1"/>
  <c r="BZ28" i="126"/>
  <c r="QU72" i="126"/>
  <c r="QU44" i="126"/>
  <c r="DC28" i="126"/>
  <c r="DD32" i="126"/>
  <c r="DB32" i="126"/>
  <c r="DC32" i="126"/>
  <c r="QV229" i="126"/>
  <c r="QW313" i="126"/>
  <c r="QW201" i="126"/>
  <c r="QW173" i="126"/>
  <c r="QW145" i="126"/>
  <c r="QV313" i="126"/>
  <c r="QV201" i="126"/>
  <c r="QV173" i="126"/>
  <c r="QV145" i="126"/>
  <c r="QW229" i="126"/>
  <c r="QW285" i="126"/>
  <c r="QW257" i="126"/>
  <c r="QV285" i="126"/>
  <c r="QV257" i="126"/>
  <c r="QW61" i="126"/>
  <c r="QV61" i="126"/>
  <c r="QW89" i="126"/>
  <c r="QW117" i="126"/>
  <c r="QV89" i="126"/>
  <c r="QV117" i="126"/>
  <c r="QV33" i="126"/>
  <c r="QW33" i="126"/>
  <c r="DD28" i="126"/>
  <c r="QW5" i="126"/>
  <c r="QV5" i="126"/>
  <c r="QU5" i="126"/>
  <c r="DB28" i="126"/>
  <c r="QU257" i="126"/>
  <c r="QU229" i="126"/>
  <c r="QU313" i="126"/>
  <c r="QU201" i="126"/>
  <c r="QU173" i="126"/>
  <c r="QX173" i="126" s="1"/>
  <c r="RA173" i="126" s="1"/>
  <c r="QU145" i="126"/>
  <c r="QX145" i="126" s="1"/>
  <c r="RA145" i="126" s="1"/>
  <c r="QU285" i="126"/>
  <c r="QU117" i="126"/>
  <c r="QU89" i="126"/>
  <c r="QU61" i="126"/>
  <c r="QU33" i="126"/>
  <c r="QU289" i="126"/>
  <c r="QU177" i="126"/>
  <c r="QU261" i="126"/>
  <c r="QU149" i="126"/>
  <c r="QU233" i="126"/>
  <c r="QU93" i="126"/>
  <c r="QU121" i="126"/>
  <c r="QU65" i="126"/>
  <c r="QU205" i="126"/>
  <c r="QU37" i="126"/>
  <c r="QU317" i="126"/>
  <c r="DI28" i="126"/>
  <c r="QW9" i="126"/>
  <c r="QV9" i="126"/>
  <c r="QU9" i="126"/>
  <c r="QX9" i="126" s="1"/>
  <c r="RA9" i="126" s="1"/>
  <c r="DK38" i="126"/>
  <c r="DJ38" i="126"/>
  <c r="DI38" i="126"/>
  <c r="QV261" i="126"/>
  <c r="QV149" i="126"/>
  <c r="QW93" i="126"/>
  <c r="QV93" i="126"/>
  <c r="QW261" i="126"/>
  <c r="QW233" i="126"/>
  <c r="QV205" i="126"/>
  <c r="QW289" i="126"/>
  <c r="QV289" i="126"/>
  <c r="QV233" i="126"/>
  <c r="QW65" i="126"/>
  <c r="QW177" i="126"/>
  <c r="QV177" i="126"/>
  <c r="QV65" i="126"/>
  <c r="QW149" i="126"/>
  <c r="QW205" i="126"/>
  <c r="QV37" i="126"/>
  <c r="QW317" i="126"/>
  <c r="QV317" i="126"/>
  <c r="QW121" i="126"/>
  <c r="QV121" i="126"/>
  <c r="QW37" i="126"/>
  <c r="DK28" i="126"/>
  <c r="DJ28" i="126"/>
  <c r="QV13" i="126"/>
  <c r="DR28" i="126"/>
  <c r="DP28" i="126"/>
  <c r="QU41" i="126"/>
  <c r="QV41" i="126"/>
  <c r="QW13" i="126"/>
  <c r="QU13" i="126"/>
  <c r="QX13" i="126" s="1"/>
  <c r="RA13" i="126" s="1"/>
  <c r="DR30" i="126"/>
  <c r="DP30" i="126"/>
  <c r="DQ30" i="126"/>
  <c r="DR37" i="126"/>
  <c r="DQ37" i="126"/>
  <c r="DP37" i="126"/>
  <c r="DS37" i="126" s="1"/>
  <c r="DR29" i="126"/>
  <c r="DQ29" i="126"/>
  <c r="DP29" i="126"/>
  <c r="DQ28" i="126"/>
  <c r="DS28" i="126" s="1"/>
  <c r="QW321" i="126"/>
  <c r="QV293" i="126"/>
  <c r="QV181" i="126"/>
  <c r="QW153" i="126"/>
  <c r="QV153" i="126"/>
  <c r="QW181" i="126"/>
  <c r="QW265" i="126"/>
  <c r="QW237" i="126"/>
  <c r="QV265" i="126"/>
  <c r="QW293" i="126"/>
  <c r="QV321" i="126"/>
  <c r="QV237" i="126"/>
  <c r="QW209" i="126"/>
  <c r="QW125" i="126"/>
  <c r="QV125" i="126"/>
  <c r="QV209" i="126"/>
  <c r="QW69" i="126"/>
  <c r="QV69" i="126"/>
  <c r="QW97" i="126"/>
  <c r="QV97" i="126"/>
  <c r="QW41" i="126"/>
  <c r="QX41" i="126" s="1"/>
  <c r="RA41" i="126" s="1"/>
  <c r="QU321" i="126"/>
  <c r="QU209" i="126"/>
  <c r="QU293" i="126"/>
  <c r="QU181" i="126"/>
  <c r="QU153" i="126"/>
  <c r="QU265" i="126"/>
  <c r="QU237" i="126"/>
  <c r="QU125" i="126"/>
  <c r="QU69" i="126"/>
  <c r="QU97" i="126"/>
  <c r="QX97" i="126" s="1"/>
  <c r="RA97" i="126" s="1"/>
  <c r="QV245" i="126"/>
  <c r="QV329" i="126"/>
  <c r="QW217" i="126"/>
  <c r="QV217" i="126"/>
  <c r="QW189" i="126"/>
  <c r="QW77" i="126"/>
  <c r="QV189" i="126"/>
  <c r="QV77" i="126"/>
  <c r="QW161" i="126"/>
  <c r="QV161" i="126"/>
  <c r="QW245" i="126"/>
  <c r="QW301" i="126"/>
  <c r="QW49" i="126"/>
  <c r="QV49" i="126"/>
  <c r="QW105" i="126"/>
  <c r="QV105" i="126"/>
  <c r="QW329" i="126"/>
  <c r="QW133" i="126"/>
  <c r="QW273" i="126"/>
  <c r="QV301" i="126"/>
  <c r="QV133" i="126"/>
  <c r="EF28" i="126"/>
  <c r="QV273" i="126"/>
  <c r="QV21" i="126"/>
  <c r="EE28" i="126"/>
  <c r="QW21" i="126"/>
  <c r="QU273" i="126"/>
  <c r="QU161" i="126"/>
  <c r="QU245" i="126"/>
  <c r="QU329" i="126"/>
  <c r="QU217" i="126"/>
  <c r="QX217" i="126" s="1"/>
  <c r="RA217" i="126" s="1"/>
  <c r="QU189" i="126"/>
  <c r="QU49" i="126"/>
  <c r="QU105" i="126"/>
  <c r="QX105" i="126" s="1"/>
  <c r="RA105" i="126" s="1"/>
  <c r="QU133" i="126"/>
  <c r="QX133" i="126" s="1"/>
  <c r="RA133" i="126" s="1"/>
  <c r="QU77" i="126"/>
  <c r="ED28" i="126"/>
  <c r="QU301" i="126"/>
  <c r="QU21" i="126"/>
  <c r="EM29" i="126"/>
  <c r="EL29" i="126"/>
  <c r="EK29" i="126"/>
  <c r="EN29" i="126" s="1"/>
  <c r="QW305" i="126"/>
  <c r="QV277" i="126"/>
  <c r="QV165" i="126"/>
  <c r="QW277" i="126"/>
  <c r="QW221" i="126"/>
  <c r="QW137" i="126"/>
  <c r="QV221" i="126"/>
  <c r="QV137" i="126"/>
  <c r="QW193" i="126"/>
  <c r="QW165" i="126"/>
  <c r="QV193" i="126"/>
  <c r="QW249" i="126"/>
  <c r="QV249" i="126"/>
  <c r="QW333" i="126"/>
  <c r="QV333" i="126"/>
  <c r="QV305" i="126"/>
  <c r="QW81" i="126"/>
  <c r="QV81" i="126"/>
  <c r="QW109" i="126"/>
  <c r="QW53" i="126"/>
  <c r="QV53" i="126"/>
  <c r="QV109" i="126"/>
  <c r="EM28" i="126"/>
  <c r="EL28" i="126"/>
  <c r="QW25" i="126"/>
  <c r="QV25" i="126"/>
  <c r="QU305" i="126"/>
  <c r="QU193" i="126"/>
  <c r="QU277" i="126"/>
  <c r="QX277" i="126" s="1"/>
  <c r="RA277" i="126" s="1"/>
  <c r="QU165" i="126"/>
  <c r="QU249" i="126"/>
  <c r="QU221" i="126"/>
  <c r="QU137" i="126"/>
  <c r="QU333" i="126"/>
  <c r="QU53" i="126"/>
  <c r="QU109" i="126"/>
  <c r="QX109" i="126" s="1"/>
  <c r="RA109" i="126" s="1"/>
  <c r="EK28" i="126"/>
  <c r="QU25" i="126"/>
  <c r="QU81" i="126"/>
  <c r="ET40" i="126"/>
  <c r="QU337" i="126"/>
  <c r="QU225" i="126"/>
  <c r="QU309" i="126"/>
  <c r="QU197" i="126"/>
  <c r="QU113" i="126"/>
  <c r="QU281" i="126"/>
  <c r="QU141" i="126"/>
  <c r="QU85" i="126"/>
  <c r="QU169" i="126"/>
  <c r="QU253" i="126"/>
  <c r="QU29" i="126"/>
  <c r="QU57" i="126"/>
  <c r="ER28" i="126"/>
  <c r="ES40" i="126"/>
  <c r="ER40" i="126"/>
  <c r="EU40" i="126" s="1"/>
  <c r="QW337" i="126"/>
  <c r="QW309" i="126"/>
  <c r="QV309" i="126"/>
  <c r="QV197" i="126"/>
  <c r="QW113" i="126"/>
  <c r="QV113" i="126"/>
  <c r="QV337" i="126"/>
  <c r="QW281" i="126"/>
  <c r="QV281" i="126"/>
  <c r="QV141" i="126"/>
  <c r="QW141" i="126"/>
  <c r="QW85" i="126"/>
  <c r="QV85" i="126"/>
  <c r="QW169" i="126"/>
  <c r="QV169" i="126"/>
  <c r="QW253" i="126"/>
  <c r="QV253" i="126"/>
  <c r="QW197" i="126"/>
  <c r="QW225" i="126"/>
  <c r="QV225" i="126"/>
  <c r="QW57" i="126"/>
  <c r="QW29" i="126"/>
  <c r="QV29" i="126"/>
  <c r="QV57" i="126"/>
  <c r="ES28" i="126"/>
  <c r="ET28" i="126"/>
  <c r="QW325" i="126"/>
  <c r="QV325" i="126"/>
  <c r="QV213" i="126"/>
  <c r="QW129" i="126"/>
  <c r="QW297" i="126"/>
  <c r="QV129" i="126"/>
  <c r="QV297" i="126"/>
  <c r="QW213" i="126"/>
  <c r="QW185" i="126"/>
  <c r="QV185" i="126"/>
  <c r="QW157" i="126"/>
  <c r="QW241" i="126"/>
  <c r="QV157" i="126"/>
  <c r="QV241" i="126"/>
  <c r="QW269" i="126"/>
  <c r="QV269" i="126"/>
  <c r="QW73" i="126"/>
  <c r="QV73" i="126"/>
  <c r="QW101" i="126"/>
  <c r="QV101" i="126"/>
  <c r="DY28" i="126"/>
  <c r="DX28" i="126"/>
  <c r="QW45" i="126"/>
  <c r="QV45" i="126"/>
  <c r="QW17" i="126"/>
  <c r="QU241" i="126"/>
  <c r="QU325" i="126"/>
  <c r="QU213" i="126"/>
  <c r="QU129" i="126"/>
  <c r="QU297" i="126"/>
  <c r="QU185" i="126"/>
  <c r="QU157" i="126"/>
  <c r="QU269" i="126"/>
  <c r="QU73" i="126"/>
  <c r="DW28" i="126"/>
  <c r="QU101" i="126"/>
  <c r="QU45" i="126"/>
  <c r="QU17" i="126"/>
  <c r="QV17" i="126"/>
  <c r="QW6" i="126"/>
  <c r="QV6" i="126"/>
  <c r="QU6" i="126"/>
  <c r="QX6" i="126" s="1"/>
  <c r="RA6" i="126" s="1"/>
  <c r="FA31" i="126"/>
  <c r="FA32" i="126"/>
  <c r="QV34" i="126"/>
  <c r="EZ32" i="126"/>
  <c r="EY32" i="126"/>
  <c r="FA48" i="126"/>
  <c r="EZ48" i="126"/>
  <c r="EY48" i="126"/>
  <c r="QU314" i="126"/>
  <c r="QU202" i="126"/>
  <c r="QU258" i="126"/>
  <c r="QU118" i="126"/>
  <c r="QU286" i="126"/>
  <c r="QU230" i="126"/>
  <c r="QU146" i="126"/>
  <c r="QU174" i="126"/>
  <c r="QU90" i="126"/>
  <c r="QU62" i="126"/>
  <c r="QU34" i="126"/>
  <c r="FA28" i="126"/>
  <c r="EZ28" i="126"/>
  <c r="EY28" i="126"/>
  <c r="FB28" i="126" s="1"/>
  <c r="QW34" i="126"/>
  <c r="FA29" i="126"/>
  <c r="EY31" i="126"/>
  <c r="EZ31" i="126"/>
  <c r="EY46" i="126"/>
  <c r="EZ46" i="126"/>
  <c r="FA46" i="126"/>
  <c r="QV230" i="126"/>
  <c r="QW314" i="126"/>
  <c r="QW202" i="126"/>
  <c r="QV314" i="126"/>
  <c r="QV202" i="126"/>
  <c r="QW286" i="126"/>
  <c r="QW174" i="126"/>
  <c r="QW118" i="126"/>
  <c r="QV118" i="126"/>
  <c r="QV286" i="126"/>
  <c r="QW230" i="126"/>
  <c r="QW146" i="126"/>
  <c r="QV146" i="126"/>
  <c r="QV174" i="126"/>
  <c r="QW90" i="126"/>
  <c r="QV90" i="126"/>
  <c r="QW258" i="126"/>
  <c r="QV258" i="126"/>
  <c r="QW62" i="126"/>
  <c r="QV62" i="126"/>
  <c r="QU234" i="126"/>
  <c r="QU122" i="126"/>
  <c r="QU66" i="126"/>
  <c r="QU262" i="126"/>
  <c r="QU206" i="126"/>
  <c r="QU178" i="126"/>
  <c r="QU318" i="126"/>
  <c r="QU290" i="126"/>
  <c r="QU94" i="126"/>
  <c r="QU150" i="126"/>
  <c r="QU38" i="126"/>
  <c r="QU10" i="126"/>
  <c r="FF28" i="126"/>
  <c r="FH34" i="126"/>
  <c r="FG34" i="126"/>
  <c r="FF34" i="126"/>
  <c r="FI34" i="126" s="1"/>
  <c r="FH31" i="126"/>
  <c r="FG31" i="126"/>
  <c r="FF31" i="126"/>
  <c r="QW234" i="126"/>
  <c r="QV234" i="126"/>
  <c r="QW318" i="126"/>
  <c r="QW206" i="126"/>
  <c r="QV318" i="126"/>
  <c r="QW122" i="126"/>
  <c r="QV122" i="126"/>
  <c r="QW290" i="126"/>
  <c r="QW262" i="126"/>
  <c r="QV290" i="126"/>
  <c r="QV262" i="126"/>
  <c r="QV206" i="126"/>
  <c r="QW178" i="126"/>
  <c r="QV178" i="126"/>
  <c r="QW150" i="126"/>
  <c r="QV150" i="126"/>
  <c r="QW94" i="126"/>
  <c r="QV94" i="126"/>
  <c r="QW66" i="126"/>
  <c r="QV66" i="126"/>
  <c r="QW38" i="126"/>
  <c r="QV38" i="126"/>
  <c r="QW10" i="126"/>
  <c r="QV10" i="126"/>
  <c r="FH28" i="126"/>
  <c r="FG28" i="126"/>
  <c r="QW14" i="126"/>
  <c r="QV14" i="126"/>
  <c r="QU14" i="126"/>
  <c r="QX14" i="126" s="1"/>
  <c r="RA14" i="126" s="1"/>
  <c r="FN40" i="126"/>
  <c r="FM40" i="126"/>
  <c r="FO40" i="126"/>
  <c r="QW266" i="126"/>
  <c r="QW154" i="126"/>
  <c r="QV266" i="126"/>
  <c r="QV154" i="126"/>
  <c r="QW238" i="126"/>
  <c r="QW294" i="126"/>
  <c r="QV294" i="126"/>
  <c r="QW322" i="126"/>
  <c r="QV322" i="126"/>
  <c r="QW126" i="126"/>
  <c r="QV126" i="126"/>
  <c r="QW210" i="126"/>
  <c r="QV238" i="126"/>
  <c r="QV210" i="126"/>
  <c r="QW182" i="126"/>
  <c r="QV182" i="126"/>
  <c r="QW98" i="126"/>
  <c r="QW42" i="126"/>
  <c r="QV42" i="126"/>
  <c r="QV98" i="126"/>
  <c r="QW70" i="126"/>
  <c r="QV70" i="126"/>
  <c r="FO28" i="126"/>
  <c r="FN28" i="126"/>
  <c r="QU266" i="126"/>
  <c r="QU154" i="126"/>
  <c r="QU294" i="126"/>
  <c r="QU322" i="126"/>
  <c r="QU98" i="126"/>
  <c r="QU126" i="126"/>
  <c r="QU238" i="126"/>
  <c r="QU210" i="126"/>
  <c r="QU182" i="126"/>
  <c r="QU42" i="126"/>
  <c r="QU70" i="126"/>
  <c r="FM28" i="126"/>
  <c r="QV18" i="126"/>
  <c r="FT30" i="126"/>
  <c r="FT31" i="126"/>
  <c r="FV32" i="126"/>
  <c r="FT33" i="126"/>
  <c r="FU33" i="126"/>
  <c r="FT35" i="126"/>
  <c r="FV35" i="126"/>
  <c r="FU36" i="126"/>
  <c r="FV39" i="126"/>
  <c r="FT44" i="126"/>
  <c r="QW18" i="126"/>
  <c r="FU35" i="126"/>
  <c r="FW35" i="126" s="1"/>
  <c r="FV36" i="126"/>
  <c r="FU30" i="126"/>
  <c r="FV30" i="126"/>
  <c r="FW30" i="126" s="1"/>
  <c r="FT28" i="126"/>
  <c r="FU28" i="126"/>
  <c r="QU18" i="126"/>
  <c r="QX18" i="126" s="1"/>
  <c r="RA18" i="126" s="1"/>
  <c r="FV28" i="126"/>
  <c r="FV44" i="126"/>
  <c r="FU44" i="126"/>
  <c r="FW44" i="126" s="1"/>
  <c r="FU37" i="126"/>
  <c r="FT37" i="126"/>
  <c r="FV37" i="126"/>
  <c r="FT29" i="126"/>
  <c r="FV43" i="126"/>
  <c r="FU43" i="126"/>
  <c r="FT43" i="126"/>
  <c r="FU29" i="126"/>
  <c r="FU31" i="126"/>
  <c r="FV31" i="126"/>
  <c r="FV34" i="126"/>
  <c r="FU34" i="126"/>
  <c r="FT34" i="126"/>
  <c r="FT32" i="126"/>
  <c r="FU32" i="126"/>
  <c r="FT39" i="126"/>
  <c r="FU39" i="126"/>
  <c r="FV45" i="126"/>
  <c r="FU45" i="126"/>
  <c r="FT45" i="126"/>
  <c r="FT36" i="126"/>
  <c r="FW36" i="126" s="1"/>
  <c r="FV33" i="126"/>
  <c r="FW33" i="126" s="1"/>
  <c r="QW298" i="126"/>
  <c r="QW186" i="126"/>
  <c r="QV298" i="126"/>
  <c r="QV186" i="126"/>
  <c r="QW270" i="126"/>
  <c r="QW158" i="126"/>
  <c r="QW326" i="126"/>
  <c r="QV326" i="126"/>
  <c r="QV158" i="126"/>
  <c r="QW242" i="126"/>
  <c r="QV242" i="126"/>
  <c r="QW102" i="126"/>
  <c r="QW130" i="126"/>
  <c r="QW74" i="126"/>
  <c r="QV74" i="126"/>
  <c r="QV102" i="126"/>
  <c r="QW214" i="126"/>
  <c r="QV214" i="126"/>
  <c r="QV130" i="126"/>
  <c r="QV270" i="126"/>
  <c r="QW46" i="126"/>
  <c r="QV46" i="126"/>
  <c r="QU298" i="126"/>
  <c r="QU186" i="126"/>
  <c r="QU326" i="126"/>
  <c r="QU214" i="126"/>
  <c r="QX214" i="126" s="1"/>
  <c r="RA214" i="126" s="1"/>
  <c r="QU158" i="126"/>
  <c r="QU242" i="126"/>
  <c r="QU270" i="126"/>
  <c r="QU74" i="126"/>
  <c r="QU102" i="126"/>
  <c r="QU130" i="126"/>
  <c r="QU46" i="126"/>
  <c r="QX46" i="126" s="1"/>
  <c r="RA46" i="126" s="1"/>
  <c r="QW231" i="126"/>
  <c r="GX28" i="126"/>
  <c r="GW28" i="126"/>
  <c r="GV28" i="126"/>
  <c r="GY28" i="126" s="1"/>
  <c r="QU315" i="126"/>
  <c r="QW7" i="126"/>
  <c r="QV7" i="126"/>
  <c r="QU7" i="126"/>
  <c r="QX7" i="126" s="1"/>
  <c r="RA7" i="126" s="1"/>
  <c r="GV29" i="126"/>
  <c r="GX29" i="126"/>
  <c r="GW29" i="126"/>
  <c r="GX30" i="126"/>
  <c r="GV30" i="126"/>
  <c r="GX31" i="126"/>
  <c r="GW31" i="126"/>
  <c r="GV31" i="126"/>
  <c r="GY31" i="126" s="1"/>
  <c r="GX32" i="126"/>
  <c r="GW32" i="126"/>
  <c r="GW34" i="126"/>
  <c r="GX34" i="126"/>
  <c r="GV44" i="126"/>
  <c r="GX44" i="126"/>
  <c r="GV32" i="126"/>
  <c r="GY32" i="126" s="1"/>
  <c r="GW44" i="126"/>
  <c r="GY44" i="126" s="1"/>
  <c r="GW30" i="126"/>
  <c r="GX33" i="126"/>
  <c r="GW33" i="126"/>
  <c r="GV33" i="126"/>
  <c r="GY33" i="126" s="1"/>
  <c r="GX35" i="126"/>
  <c r="GW35" i="126"/>
  <c r="GV35" i="126"/>
  <c r="GY35" i="126" s="1"/>
  <c r="GV34" i="126"/>
  <c r="GY34" i="126" s="1"/>
  <c r="GX39" i="126"/>
  <c r="GW39" i="126"/>
  <c r="GV39" i="126"/>
  <c r="GY39" i="126" s="1"/>
  <c r="QW259" i="126"/>
  <c r="QW147" i="126"/>
  <c r="QV259" i="126"/>
  <c r="QV147" i="126"/>
  <c r="QW315" i="126"/>
  <c r="QW91" i="126"/>
  <c r="QV91" i="126"/>
  <c r="QW287" i="126"/>
  <c r="QW203" i="126"/>
  <c r="QV287" i="126"/>
  <c r="QV203" i="126"/>
  <c r="QW175" i="126"/>
  <c r="QV175" i="126"/>
  <c r="QW119" i="126"/>
  <c r="QV119" i="126"/>
  <c r="QV231" i="126"/>
  <c r="QW35" i="126"/>
  <c r="QV35" i="126"/>
  <c r="QW63" i="126"/>
  <c r="QV63" i="126"/>
  <c r="QU231" i="126"/>
  <c r="QU91" i="126"/>
  <c r="QU287" i="126"/>
  <c r="QU203" i="126"/>
  <c r="QU175" i="126"/>
  <c r="QU147" i="126"/>
  <c r="QX147" i="126" s="1"/>
  <c r="RA147" i="126" s="1"/>
  <c r="QU259" i="126"/>
  <c r="QX259" i="126" s="1"/>
  <c r="RA259" i="126" s="1"/>
  <c r="QU119" i="126"/>
  <c r="QU63" i="126"/>
  <c r="QX63" i="126" s="1"/>
  <c r="RA63" i="126" s="1"/>
  <c r="QU35" i="126"/>
  <c r="QV315" i="126"/>
  <c r="HK33" i="126"/>
  <c r="HJ33" i="126"/>
  <c r="HL33" i="126"/>
  <c r="HL42" i="126"/>
  <c r="HK42" i="126"/>
  <c r="HJ42" i="126"/>
  <c r="HM42" i="126" s="1"/>
  <c r="QW323" i="126"/>
  <c r="QW211" i="126"/>
  <c r="QV323" i="126"/>
  <c r="QV211" i="126"/>
  <c r="QV155" i="126"/>
  <c r="QW267" i="126"/>
  <c r="QV267" i="126"/>
  <c r="QW127" i="126"/>
  <c r="QV127" i="126"/>
  <c r="QW71" i="126"/>
  <c r="QW99" i="126"/>
  <c r="QV71" i="126"/>
  <c r="QV99" i="126"/>
  <c r="QW295" i="126"/>
  <c r="QV295" i="126"/>
  <c r="QW155" i="126"/>
  <c r="QW183" i="126"/>
  <c r="QV183" i="126"/>
  <c r="QW239" i="126"/>
  <c r="QV239" i="126"/>
  <c r="QV43" i="126"/>
  <c r="QW15" i="126"/>
  <c r="QV15" i="126"/>
  <c r="HL28" i="126"/>
  <c r="QW43" i="126"/>
  <c r="HK28" i="126"/>
  <c r="HJ28" i="126"/>
  <c r="HM28" i="126" s="1"/>
  <c r="QU43" i="126"/>
  <c r="QU155" i="126"/>
  <c r="QU267" i="126"/>
  <c r="QU183" i="126"/>
  <c r="QU127" i="126"/>
  <c r="QU323" i="126"/>
  <c r="QU71" i="126"/>
  <c r="QU99" i="126"/>
  <c r="QU295" i="126"/>
  <c r="QU211" i="126"/>
  <c r="QU239" i="126"/>
  <c r="QU15" i="126"/>
  <c r="QX15" i="126" s="1"/>
  <c r="RA15" i="126" s="1"/>
  <c r="HE28" i="126"/>
  <c r="QW67" i="126"/>
  <c r="QW11" i="126"/>
  <c r="QV11" i="126"/>
  <c r="QU11" i="126"/>
  <c r="QX11" i="126" s="1"/>
  <c r="RA11" i="126" s="1"/>
  <c r="HC30" i="126"/>
  <c r="HE32" i="126"/>
  <c r="HE45" i="126"/>
  <c r="HE34" i="126"/>
  <c r="HC34" i="126"/>
  <c r="HD34" i="126"/>
  <c r="HF34" i="126" s="1"/>
  <c r="HD30" i="126"/>
  <c r="HE30" i="126"/>
  <c r="HC45" i="126"/>
  <c r="HD45" i="126"/>
  <c r="QV67" i="126"/>
  <c r="HC32" i="126"/>
  <c r="HD32" i="126"/>
  <c r="QW291" i="126"/>
  <c r="QW179" i="126"/>
  <c r="QV291" i="126"/>
  <c r="QV179" i="126"/>
  <c r="QW319" i="126"/>
  <c r="QV319" i="126"/>
  <c r="QW263" i="126"/>
  <c r="QV263" i="126"/>
  <c r="QW207" i="126"/>
  <c r="QV207" i="126"/>
  <c r="QW151" i="126"/>
  <c r="QW123" i="126"/>
  <c r="QV151" i="126"/>
  <c r="QW235" i="126"/>
  <c r="QV235" i="126"/>
  <c r="QV123" i="126"/>
  <c r="QV95" i="126"/>
  <c r="QW95" i="126"/>
  <c r="HD28" i="126"/>
  <c r="QW39" i="126"/>
  <c r="QV39" i="126"/>
  <c r="QU263" i="126"/>
  <c r="QU235" i="126"/>
  <c r="QU207" i="126"/>
  <c r="QU291" i="126"/>
  <c r="QU319" i="126"/>
  <c r="QU179" i="126"/>
  <c r="QU151" i="126"/>
  <c r="QU123" i="126"/>
  <c r="QU95" i="126"/>
  <c r="HC28" i="126"/>
  <c r="QU39" i="126"/>
  <c r="QU67" i="126"/>
  <c r="HZ33" i="126"/>
  <c r="HX33" i="126"/>
  <c r="HZ41" i="126"/>
  <c r="HY41" i="126"/>
  <c r="HX41" i="126"/>
  <c r="HZ30" i="126"/>
  <c r="HY30" i="126"/>
  <c r="HX30" i="126"/>
  <c r="QU303" i="126"/>
  <c r="QU331" i="126"/>
  <c r="QU247" i="126"/>
  <c r="QU107" i="126"/>
  <c r="QU163" i="126"/>
  <c r="QU79" i="126"/>
  <c r="QU219" i="126"/>
  <c r="QU135" i="126"/>
  <c r="QU275" i="126"/>
  <c r="QU51" i="126"/>
  <c r="QU191" i="126"/>
  <c r="QW23" i="126"/>
  <c r="QV23" i="126"/>
  <c r="QU23" i="126"/>
  <c r="QX23" i="126" s="1"/>
  <c r="RA23" i="126" s="1"/>
  <c r="HZ28" i="126"/>
  <c r="HY28" i="126"/>
  <c r="HX28" i="126"/>
  <c r="HY33" i="126"/>
  <c r="HZ35" i="126"/>
  <c r="HY35" i="126"/>
  <c r="HX35" i="126"/>
  <c r="IA35" i="126" s="1"/>
  <c r="QW275" i="126"/>
  <c r="QW163" i="126"/>
  <c r="QV275" i="126"/>
  <c r="QV163" i="126"/>
  <c r="QW303" i="126"/>
  <c r="QV303" i="126"/>
  <c r="QW331" i="126"/>
  <c r="QV331" i="126"/>
  <c r="QW247" i="126"/>
  <c r="QV247" i="126"/>
  <c r="QW107" i="126"/>
  <c r="QV107" i="126"/>
  <c r="QW79" i="126"/>
  <c r="QV79" i="126"/>
  <c r="QW219" i="126"/>
  <c r="QW135" i="126"/>
  <c r="QV219" i="126"/>
  <c r="QV135" i="126"/>
  <c r="QW51" i="126"/>
  <c r="QV51" i="126"/>
  <c r="QW191" i="126"/>
  <c r="QV191" i="126"/>
  <c r="QU31" i="126"/>
  <c r="QV31" i="126"/>
  <c r="QW31" i="126"/>
  <c r="IL28" i="126"/>
  <c r="IN28" i="126"/>
  <c r="IM28" i="126"/>
  <c r="IN29" i="126"/>
  <c r="IM29" i="126"/>
  <c r="IL35" i="126"/>
  <c r="IM35" i="126"/>
  <c r="IN33" i="126"/>
  <c r="IM33" i="126"/>
  <c r="IL33" i="126"/>
  <c r="IL39" i="126"/>
  <c r="IN39" i="126"/>
  <c r="IM34" i="126"/>
  <c r="IL34" i="126"/>
  <c r="IN41" i="126"/>
  <c r="IM41" i="126"/>
  <c r="IN36" i="126"/>
  <c r="IM36" i="126"/>
  <c r="IL36" i="126"/>
  <c r="QW339" i="126"/>
  <c r="QW227" i="126"/>
  <c r="QV339" i="126"/>
  <c r="QV227" i="126"/>
  <c r="QW115" i="126"/>
  <c r="QW283" i="126"/>
  <c r="QV283" i="126"/>
  <c r="QV115" i="126"/>
  <c r="QW199" i="126"/>
  <c r="QV199" i="126"/>
  <c r="QW171" i="126"/>
  <c r="QW311" i="126"/>
  <c r="QV311" i="126"/>
  <c r="QW255" i="126"/>
  <c r="QW143" i="126"/>
  <c r="QV143" i="126"/>
  <c r="QW87" i="126"/>
  <c r="QW59" i="126"/>
  <c r="QV87" i="126"/>
  <c r="QV59" i="126"/>
  <c r="QV255" i="126"/>
  <c r="QU339" i="126"/>
  <c r="QU283" i="126"/>
  <c r="QU115" i="126"/>
  <c r="QU227" i="126"/>
  <c r="QU199" i="126"/>
  <c r="QU311" i="126"/>
  <c r="QU143" i="126"/>
  <c r="QX143" i="126" s="1"/>
  <c r="RA143" i="126" s="1"/>
  <c r="QU87" i="126"/>
  <c r="QU59" i="126"/>
  <c r="QU255" i="126"/>
  <c r="QU171" i="126"/>
  <c r="QV171" i="126"/>
  <c r="IG29" i="126"/>
  <c r="QW27" i="126"/>
  <c r="QV27" i="126"/>
  <c r="QU27" i="126"/>
  <c r="IG39" i="126"/>
  <c r="IF39" i="126"/>
  <c r="IE29" i="126"/>
  <c r="IF29" i="126"/>
  <c r="QW307" i="126"/>
  <c r="QW195" i="126"/>
  <c r="QV307" i="126"/>
  <c r="QV195" i="126"/>
  <c r="QW167" i="126"/>
  <c r="QV167" i="126"/>
  <c r="QW335" i="126"/>
  <c r="QV335" i="126"/>
  <c r="QW279" i="126"/>
  <c r="QW251" i="126"/>
  <c r="QV279" i="126"/>
  <c r="QV251" i="126"/>
  <c r="QW55" i="126"/>
  <c r="QW139" i="126"/>
  <c r="QW223" i="126"/>
  <c r="QV139" i="126"/>
  <c r="QV223" i="126"/>
  <c r="QW111" i="126"/>
  <c r="QV111" i="126"/>
  <c r="QW83" i="126"/>
  <c r="QV83" i="126"/>
  <c r="IG28" i="126"/>
  <c r="IF28" i="126"/>
  <c r="QV55" i="126"/>
  <c r="QU167" i="126"/>
  <c r="QU335" i="126"/>
  <c r="QU279" i="126"/>
  <c r="QX279" i="126" s="1"/>
  <c r="RA279" i="126" s="1"/>
  <c r="QU251" i="126"/>
  <c r="QX251" i="126" s="1"/>
  <c r="RA251" i="126" s="1"/>
  <c r="QU55" i="126"/>
  <c r="QU139" i="126"/>
  <c r="QU223" i="126"/>
  <c r="QU195" i="126"/>
  <c r="QU307" i="126"/>
  <c r="QU111" i="126"/>
  <c r="QU83" i="126"/>
  <c r="IE28" i="126"/>
  <c r="IH28" i="126" s="1"/>
  <c r="QU215" i="126"/>
  <c r="QU187" i="126"/>
  <c r="QU159" i="126"/>
  <c r="QU243" i="126"/>
  <c r="QU271" i="126"/>
  <c r="QU75" i="126"/>
  <c r="QU131" i="126"/>
  <c r="QU299" i="126"/>
  <c r="QU47" i="126"/>
  <c r="QU327" i="126"/>
  <c r="QU103" i="126"/>
  <c r="HQ28" i="126"/>
  <c r="QU19" i="126"/>
  <c r="QW243" i="126"/>
  <c r="QV243" i="126"/>
  <c r="QW215" i="126"/>
  <c r="QW187" i="126"/>
  <c r="QW159" i="126"/>
  <c r="QV215" i="126"/>
  <c r="QV187" i="126"/>
  <c r="QV159" i="126"/>
  <c r="QW131" i="126"/>
  <c r="QW271" i="126"/>
  <c r="QV271" i="126"/>
  <c r="QW75" i="126"/>
  <c r="QV75" i="126"/>
  <c r="QV131" i="126"/>
  <c r="QW299" i="126"/>
  <c r="QV299" i="126"/>
  <c r="QW47" i="126"/>
  <c r="QV47" i="126"/>
  <c r="QW327" i="126"/>
  <c r="QV327" i="126"/>
  <c r="QW103" i="126"/>
  <c r="QV103" i="126"/>
  <c r="HS28" i="126"/>
  <c r="QW19" i="126"/>
  <c r="HR28" i="126"/>
  <c r="QV19" i="126"/>
  <c r="IU30" i="126"/>
  <c r="IT30" i="126"/>
  <c r="IS30" i="126"/>
  <c r="IV30" i="126" s="1"/>
  <c r="IU28" i="126"/>
  <c r="IT28" i="126"/>
  <c r="IS28" i="126"/>
  <c r="IV28" i="126" s="1"/>
  <c r="JB34" i="126"/>
  <c r="IZ38" i="126"/>
  <c r="IZ34" i="126"/>
  <c r="JA30" i="126"/>
  <c r="IZ30" i="126"/>
  <c r="JB30" i="126"/>
  <c r="JA34" i="126"/>
  <c r="IZ28" i="126"/>
  <c r="JA28" i="126"/>
  <c r="JB28" i="126"/>
  <c r="JB38" i="126"/>
  <c r="JA38" i="126"/>
  <c r="JB42" i="126"/>
  <c r="JA42" i="126"/>
  <c r="IZ42" i="126"/>
  <c r="JB45" i="126"/>
  <c r="JA45" i="126"/>
  <c r="IZ45" i="126"/>
  <c r="JC45" i="126" s="1"/>
  <c r="IZ40" i="126"/>
  <c r="JA40" i="126"/>
  <c r="IZ29" i="126"/>
  <c r="JG28" i="126"/>
  <c r="JH30" i="126"/>
  <c r="JG30" i="126"/>
  <c r="JI34" i="126"/>
  <c r="JH34" i="126"/>
  <c r="JG34" i="126"/>
  <c r="JJ34" i="126" s="1"/>
  <c r="JI29" i="126"/>
  <c r="JG29" i="126"/>
  <c r="JH29" i="126"/>
  <c r="JI31" i="126"/>
  <c r="JH31" i="126"/>
  <c r="JG31" i="126"/>
  <c r="JI44" i="126"/>
  <c r="JH44" i="126"/>
  <c r="JG44" i="126"/>
  <c r="JJ44" i="126" s="1"/>
  <c r="JI32" i="126"/>
  <c r="JI30" i="126"/>
  <c r="JI45" i="126"/>
  <c r="JG45" i="126"/>
  <c r="JI42" i="126"/>
  <c r="JH42" i="126"/>
  <c r="JG42" i="126"/>
  <c r="JI28" i="126"/>
  <c r="JH28" i="126"/>
  <c r="JJ28" i="126" s="1"/>
  <c r="JH35" i="126"/>
  <c r="JG35" i="126"/>
  <c r="JI35" i="126"/>
  <c r="JG33" i="126"/>
  <c r="JU28" i="126"/>
  <c r="JW37" i="126"/>
  <c r="JV48" i="126"/>
  <c r="JV34" i="126"/>
  <c r="JW34" i="126"/>
  <c r="JW35" i="126"/>
  <c r="JU47" i="126"/>
  <c r="JV28" i="126"/>
  <c r="JU30" i="126"/>
  <c r="JU41" i="126"/>
  <c r="JW28" i="126"/>
  <c r="JU46" i="126"/>
  <c r="JW46" i="126"/>
  <c r="JV46" i="126"/>
  <c r="JX46" i="126" s="1"/>
  <c r="JV33" i="126"/>
  <c r="JU33" i="126"/>
  <c r="JW33" i="126"/>
  <c r="JV41" i="126"/>
  <c r="JW48" i="126"/>
  <c r="JU34" i="126"/>
  <c r="JX34" i="126" s="1"/>
  <c r="JW41" i="126"/>
  <c r="JX41" i="126" s="1"/>
  <c r="JV47" i="126"/>
  <c r="JU48" i="126"/>
  <c r="JX48" i="126" s="1"/>
  <c r="JW47" i="126"/>
  <c r="JV30" i="126"/>
  <c r="JW30" i="126"/>
  <c r="JU37" i="126"/>
  <c r="JV37" i="126"/>
  <c r="JX37" i="126" s="1"/>
  <c r="JW40" i="126"/>
  <c r="JU40" i="126"/>
  <c r="JV40" i="126"/>
  <c r="JW38" i="126"/>
  <c r="JU38" i="126"/>
  <c r="JV38" i="126"/>
  <c r="JU29" i="126"/>
  <c r="JW31" i="126"/>
  <c r="JV45" i="126"/>
  <c r="JU45" i="126"/>
  <c r="JW45" i="126"/>
  <c r="JV42" i="126"/>
  <c r="JU35" i="126"/>
  <c r="JV35" i="126"/>
  <c r="KD28" i="126"/>
  <c r="KC31" i="126"/>
  <c r="KD39" i="126"/>
  <c r="KD32" i="126"/>
  <c r="KD29" i="126"/>
  <c r="KD37" i="126"/>
  <c r="KD34" i="126"/>
  <c r="KC34" i="126"/>
  <c r="KD35" i="126"/>
  <c r="KB30" i="126"/>
  <c r="KB28" i="126"/>
  <c r="KC28" i="126"/>
  <c r="KD31" i="126"/>
  <c r="KB31" i="126"/>
  <c r="KE31" i="126" s="1"/>
  <c r="KB34" i="126"/>
  <c r="KC30" i="126"/>
  <c r="KD30" i="126"/>
  <c r="KE30" i="126" s="1"/>
  <c r="KC37" i="126"/>
  <c r="KC32" i="126"/>
  <c r="KB37" i="126"/>
  <c r="KD41" i="126"/>
  <c r="KB41" i="126"/>
  <c r="KC41" i="126"/>
  <c r="KD48" i="126"/>
  <c r="KC48" i="126"/>
  <c r="KB48" i="126"/>
  <c r="KE48" i="126" s="1"/>
  <c r="KD33" i="126"/>
  <c r="KB33" i="126"/>
  <c r="KC33" i="126"/>
  <c r="KD38" i="126"/>
  <c r="KB38" i="126"/>
  <c r="KC38" i="126"/>
  <c r="KC36" i="126"/>
  <c r="KB36" i="126"/>
  <c r="KB29" i="126"/>
  <c r="KD36" i="126"/>
  <c r="KC29" i="126"/>
  <c r="KB32" i="126"/>
  <c r="KB35" i="126"/>
  <c r="KB39" i="126"/>
  <c r="KC35" i="126"/>
  <c r="KC39" i="126"/>
  <c r="KD40" i="126"/>
  <c r="KC40" i="126"/>
  <c r="KB40" i="126"/>
  <c r="KE40" i="126" s="1"/>
  <c r="KK48" i="126"/>
  <c r="KI31" i="126"/>
  <c r="KK38" i="126"/>
  <c r="KJ48" i="126"/>
  <c r="KI28" i="126"/>
  <c r="KK29" i="126"/>
  <c r="KK34" i="126"/>
  <c r="KI48" i="126"/>
  <c r="KL48" i="126" s="1"/>
  <c r="KI29" i="126"/>
  <c r="KI34" i="126"/>
  <c r="KJ29" i="126"/>
  <c r="KL29" i="126" s="1"/>
  <c r="KJ34" i="126"/>
  <c r="KJ28" i="126"/>
  <c r="KK28" i="126"/>
  <c r="KI44" i="126"/>
  <c r="KK44" i="126"/>
  <c r="KJ44" i="126"/>
  <c r="KK37" i="126"/>
  <c r="KJ30" i="126"/>
  <c r="KK36" i="126"/>
  <c r="KJ36" i="126"/>
  <c r="KK31" i="126"/>
  <c r="KJ31" i="126"/>
  <c r="KK43" i="126"/>
  <c r="KJ43" i="126"/>
  <c r="KI43" i="126"/>
  <c r="KJ33" i="126"/>
  <c r="KI38" i="126"/>
  <c r="KJ38" i="126"/>
  <c r="JP33" i="126"/>
  <c r="JO34" i="126"/>
  <c r="JP47" i="126"/>
  <c r="JP30" i="126"/>
  <c r="JN47" i="126"/>
  <c r="JN33" i="126"/>
  <c r="JN30" i="126"/>
  <c r="JO30" i="126"/>
  <c r="JP34" i="126"/>
  <c r="JP29" i="126"/>
  <c r="JN29" i="126"/>
  <c r="JN36" i="126"/>
  <c r="JP36" i="126"/>
  <c r="JO33" i="126"/>
  <c r="JN34" i="126"/>
  <c r="JP28" i="126"/>
  <c r="JO28" i="126"/>
  <c r="JN28" i="126"/>
  <c r="JQ28" i="126" s="1"/>
  <c r="JN31" i="126"/>
  <c r="JO40" i="126"/>
  <c r="JO45" i="126"/>
  <c r="JO47" i="126"/>
  <c r="JN45" i="126"/>
  <c r="JP45" i="126"/>
  <c r="JO31" i="126"/>
  <c r="JN40" i="126"/>
  <c r="JP40" i="126"/>
  <c r="JP38" i="126"/>
  <c r="JO38" i="126"/>
  <c r="JN38" i="126"/>
  <c r="JQ38" i="126" s="1"/>
  <c r="JN35" i="126"/>
  <c r="JP42" i="126"/>
  <c r="KP39" i="126"/>
  <c r="KP30" i="126"/>
  <c r="KQ39" i="126"/>
  <c r="KP28" i="126"/>
  <c r="KQ28" i="126"/>
  <c r="KR28" i="126"/>
  <c r="KR37" i="126"/>
  <c r="KQ37" i="126"/>
  <c r="KP37" i="126"/>
  <c r="KS37" i="126" s="1"/>
  <c r="KR39" i="126"/>
  <c r="KR41" i="126"/>
  <c r="KQ41" i="126"/>
  <c r="KP41" i="126"/>
  <c r="KS41" i="126" s="1"/>
  <c r="KR44" i="126"/>
  <c r="KQ44" i="126"/>
  <c r="KP44" i="126"/>
  <c r="KR30" i="126"/>
  <c r="KQ30" i="126"/>
  <c r="KY43" i="126"/>
  <c r="KX28" i="126"/>
  <c r="KW28" i="126"/>
  <c r="KY29" i="126"/>
  <c r="KW30" i="126"/>
  <c r="KX30" i="126"/>
  <c r="KW31" i="126"/>
  <c r="KY34" i="126"/>
  <c r="KX43" i="126"/>
  <c r="KW43" i="126"/>
  <c r="KZ43" i="126" s="1"/>
  <c r="KY30" i="126"/>
  <c r="KZ30" i="126" s="1"/>
  <c r="KW34" i="126"/>
  <c r="KX34" i="126"/>
  <c r="KY28" i="126"/>
  <c r="KX42" i="126"/>
  <c r="KY42" i="126"/>
  <c r="KW42" i="126"/>
  <c r="KZ42" i="126" s="1"/>
  <c r="KY31" i="126"/>
  <c r="KX31" i="126"/>
  <c r="KZ31" i="126" s="1"/>
  <c r="KY39" i="126"/>
  <c r="KX39" i="126"/>
  <c r="KW39" i="126"/>
  <c r="KY38" i="126"/>
  <c r="KX38" i="126"/>
  <c r="KW38" i="126"/>
  <c r="KW29" i="126"/>
  <c r="KX29" i="126"/>
  <c r="LD38" i="126"/>
  <c r="LF28" i="126"/>
  <c r="LE38" i="126"/>
  <c r="LF38" i="126"/>
  <c r="LD28" i="126"/>
  <c r="LE28" i="126"/>
  <c r="LF35" i="126"/>
  <c r="LE35" i="126"/>
  <c r="LF32" i="126"/>
  <c r="LE32" i="126"/>
  <c r="LD32" i="126"/>
  <c r="LF33" i="126"/>
  <c r="LD33" i="126"/>
  <c r="LE33" i="126"/>
  <c r="LT28" i="126"/>
  <c r="LS28" i="126"/>
  <c r="LR28" i="126"/>
  <c r="LU28" i="126" s="1"/>
  <c r="LT31" i="126"/>
  <c r="LT46" i="126"/>
  <c r="LT48" i="126"/>
  <c r="LS33" i="126"/>
  <c r="LS42" i="126"/>
  <c r="LT41" i="126"/>
  <c r="LR31" i="126"/>
  <c r="LR41" i="126"/>
  <c r="LT33" i="126"/>
  <c r="LS41" i="126"/>
  <c r="LT32" i="126"/>
  <c r="LR32" i="126"/>
  <c r="LS32" i="126"/>
  <c r="LT37" i="126"/>
  <c r="LS37" i="126"/>
  <c r="LR37" i="126"/>
  <c r="LS31" i="126"/>
  <c r="LR42" i="126"/>
  <c r="LR34" i="126"/>
  <c r="LT42" i="126"/>
  <c r="LR33" i="126"/>
  <c r="LS34" i="126"/>
  <c r="LT43" i="126"/>
  <c r="LS43" i="126"/>
  <c r="LR43" i="126"/>
  <c r="LR39" i="126"/>
  <c r="LS39" i="126"/>
  <c r="LT44" i="126"/>
  <c r="LS44" i="126"/>
  <c r="LR44" i="126"/>
  <c r="LU44" i="126" s="1"/>
  <c r="LR46" i="126"/>
  <c r="LS46" i="126"/>
  <c r="LR48" i="126"/>
  <c r="LT47" i="126"/>
  <c r="LS47" i="126"/>
  <c r="LS48" i="126"/>
  <c r="MA31" i="126"/>
  <c r="MA28" i="126"/>
  <c r="LZ28" i="126"/>
  <c r="LY28" i="126"/>
  <c r="MB28" i="126" s="1"/>
  <c r="LY31" i="126"/>
  <c r="MA32" i="126"/>
  <c r="LZ31" i="126"/>
  <c r="MB31" i="126" s="1"/>
  <c r="LY41" i="126"/>
  <c r="MA41" i="126"/>
  <c r="LZ41" i="126"/>
  <c r="LZ32" i="126"/>
  <c r="LY32" i="126"/>
  <c r="MB32" i="126" s="1"/>
  <c r="LZ35" i="126"/>
  <c r="MA35" i="126"/>
  <c r="LY35" i="126"/>
  <c r="MA30" i="126"/>
  <c r="MA29" i="126"/>
  <c r="LZ29" i="126"/>
  <c r="LY29" i="126"/>
  <c r="MB29" i="126" s="1"/>
  <c r="MA42" i="126"/>
  <c r="LZ42" i="126"/>
  <c r="LY42" i="126"/>
  <c r="MB42" i="126" s="1"/>
  <c r="LY33" i="126"/>
  <c r="LZ34" i="126"/>
  <c r="MA38" i="126"/>
  <c r="LZ38" i="126"/>
  <c r="LY37" i="126"/>
  <c r="MG44" i="126"/>
  <c r="MH28" i="126"/>
  <c r="MG28" i="126"/>
  <c r="MF28" i="126"/>
  <c r="MI28" i="126" s="1"/>
  <c r="MG30" i="126"/>
  <c r="MG31" i="126"/>
  <c r="MH32" i="126"/>
  <c r="MG32" i="126"/>
  <c r="MF32" i="126"/>
  <c r="MI32" i="126" s="1"/>
  <c r="MG33" i="126"/>
  <c r="MF39" i="126"/>
  <c r="MH39" i="126"/>
  <c r="MG39" i="126"/>
  <c r="MF40" i="126"/>
  <c r="MH41" i="126"/>
  <c r="MH48" i="126"/>
  <c r="MH35" i="126"/>
  <c r="MH44" i="126"/>
  <c r="MH40" i="126"/>
  <c r="MF44" i="126"/>
  <c r="MI44" i="126" s="1"/>
  <c r="MF31" i="126"/>
  <c r="MH31" i="126"/>
  <c r="MI31" i="126" s="1"/>
  <c r="MF33" i="126"/>
  <c r="MH33" i="126"/>
  <c r="MH34" i="126"/>
  <c r="MG34" i="126"/>
  <c r="MF34" i="126"/>
  <c r="MG40" i="126"/>
  <c r="MF30" i="126"/>
  <c r="MH30" i="126"/>
  <c r="MG29" i="126"/>
  <c r="MF29" i="126"/>
  <c r="MF35" i="126"/>
  <c r="MG35" i="126"/>
  <c r="MF41" i="126"/>
  <c r="MG41" i="126"/>
  <c r="MF37" i="126"/>
  <c r="MF48" i="126"/>
  <c r="MG48" i="126"/>
  <c r="LM28" i="126"/>
  <c r="LM43" i="126"/>
  <c r="LL32" i="126"/>
  <c r="LM32" i="126"/>
  <c r="LK32" i="126"/>
  <c r="LN32" i="126" s="1"/>
  <c r="LM40" i="126"/>
  <c r="LL40" i="126"/>
  <c r="LK28" i="126"/>
  <c r="LL28" i="126"/>
  <c r="LL43" i="126"/>
  <c r="LK43" i="126"/>
  <c r="LN43" i="126" s="1"/>
  <c r="LK29" i="126"/>
  <c r="LL29" i="126"/>
  <c r="LM31" i="126"/>
  <c r="LM45" i="126"/>
  <c r="LL45" i="126"/>
  <c r="LK45" i="126"/>
  <c r="LN45" i="126" s="1"/>
  <c r="LK40" i="126"/>
  <c r="LK38" i="126"/>
  <c r="LK30" i="126"/>
  <c r="LL38" i="126"/>
  <c r="LL30" i="126"/>
  <c r="MN28" i="126"/>
  <c r="MO28" i="126"/>
  <c r="MO30" i="126"/>
  <c r="MO40" i="126"/>
  <c r="MN38" i="126"/>
  <c r="MO32" i="126"/>
  <c r="MM46" i="126"/>
  <c r="MO46" i="126"/>
  <c r="MN46" i="126"/>
  <c r="MO44" i="126"/>
  <c r="MM44" i="126"/>
  <c r="MN44" i="126"/>
  <c r="MM28" i="126"/>
  <c r="MP28" i="126" s="1"/>
  <c r="MM38" i="126"/>
  <c r="MO38" i="126"/>
  <c r="MO37" i="126"/>
  <c r="MM37" i="126"/>
  <c r="MN37" i="126"/>
  <c r="MO39" i="126"/>
  <c r="MN39" i="126"/>
  <c r="MM39" i="126"/>
  <c r="MM30" i="126"/>
  <c r="MN30" i="126"/>
  <c r="MO47" i="126"/>
  <c r="MN47" i="126"/>
  <c r="MO31" i="126"/>
  <c r="MN31" i="126"/>
  <c r="MM31" i="126"/>
  <c r="MP31" i="126" s="1"/>
  <c r="MM33" i="126"/>
  <c r="MM32" i="126"/>
  <c r="MN32" i="126"/>
  <c r="MM41" i="126"/>
  <c r="MM40" i="126"/>
  <c r="MN40" i="126"/>
  <c r="MO48" i="126"/>
  <c r="MN48" i="126"/>
  <c r="MM45" i="126"/>
  <c r="MU28" i="126"/>
  <c r="MU32" i="126"/>
  <c r="MV32" i="126"/>
  <c r="MT36" i="126"/>
  <c r="MV40" i="126"/>
  <c r="MV37" i="126"/>
  <c r="MV38" i="126"/>
  <c r="MV28" i="126"/>
  <c r="MT32" i="126"/>
  <c r="MW32" i="126" s="1"/>
  <c r="MT38" i="126"/>
  <c r="MV36" i="126"/>
  <c r="MU36" i="126"/>
  <c r="MT28" i="126"/>
  <c r="MV43" i="126"/>
  <c r="MU43" i="126"/>
  <c r="MV42" i="126"/>
  <c r="MV30" i="126"/>
  <c r="MU30" i="126"/>
  <c r="MT30" i="126"/>
  <c r="MW30" i="126" s="1"/>
  <c r="MU38" i="126"/>
  <c r="MW38" i="126" s="1"/>
  <c r="MV29" i="126"/>
  <c r="MV41" i="126"/>
  <c r="MV44" i="126"/>
  <c r="MU44" i="126"/>
  <c r="MU42" i="126"/>
  <c r="MT33" i="126"/>
  <c r="MV35" i="126"/>
  <c r="MU33" i="126"/>
  <c r="MV34" i="126"/>
  <c r="MV39" i="126"/>
  <c r="MU39" i="126"/>
  <c r="MT39" i="126"/>
  <c r="MW39" i="126" s="1"/>
  <c r="MT37" i="126"/>
  <c r="MU37" i="126"/>
  <c r="MT40" i="126"/>
  <c r="MT35" i="126"/>
  <c r="MU40" i="126"/>
  <c r="MT42" i="126"/>
  <c r="MU35" i="126"/>
  <c r="MT41" i="126"/>
  <c r="MU41" i="126"/>
  <c r="NC28" i="126"/>
  <c r="NB28" i="126"/>
  <c r="NA29" i="126"/>
  <c r="NC29" i="126"/>
  <c r="NB29" i="126"/>
  <c r="NB32" i="126"/>
  <c r="NB39" i="126"/>
  <c r="NA40" i="126"/>
  <c r="NA43" i="126"/>
  <c r="NC46" i="126"/>
  <c r="NA34" i="126"/>
  <c r="NA35" i="126"/>
  <c r="NC45" i="126"/>
  <c r="NC34" i="126"/>
  <c r="NB34" i="126"/>
  <c r="ND34" i="126" s="1"/>
  <c r="NB40" i="126"/>
  <c r="NC40" i="126"/>
  <c r="NC39" i="126"/>
  <c r="NC43" i="126"/>
  <c r="NA28" i="126"/>
  <c r="ND28" i="126" s="1"/>
  <c r="NC32" i="126"/>
  <c r="NB43" i="126"/>
  <c r="ND43" i="126" s="1"/>
  <c r="NC36" i="126"/>
  <c r="NB36" i="126"/>
  <c r="NA36" i="126"/>
  <c r="ND36" i="126" s="1"/>
  <c r="NC38" i="126"/>
  <c r="NB38" i="126"/>
  <c r="NA38" i="126"/>
  <c r="ND38" i="126" s="1"/>
  <c r="NC30" i="126"/>
  <c r="NB30" i="126"/>
  <c r="NC41" i="126"/>
  <c r="NB41" i="126"/>
  <c r="NA41" i="126"/>
  <c r="ND41" i="126" s="1"/>
  <c r="NA30" i="126"/>
  <c r="NC47" i="126"/>
  <c r="NB47" i="126"/>
  <c r="NA46" i="126"/>
  <c r="NB46" i="126"/>
  <c r="NA32" i="126"/>
  <c r="NC35" i="126"/>
  <c r="NB35" i="126"/>
  <c r="NC42" i="126"/>
  <c r="NB42" i="126"/>
  <c r="NA42" i="126"/>
  <c r="ND42" i="126" s="1"/>
  <c r="NC48" i="126"/>
  <c r="NA45" i="126"/>
  <c r="NA37" i="126"/>
  <c r="NB45" i="126"/>
  <c r="NB37" i="126"/>
  <c r="NA39" i="126"/>
  <c r="NQ28" i="126"/>
  <c r="NO28" i="126"/>
  <c r="NQ29" i="126"/>
  <c r="NP30" i="126"/>
  <c r="NO38" i="126"/>
  <c r="NQ39" i="126"/>
  <c r="NQ40" i="126"/>
  <c r="NQ42" i="126"/>
  <c r="NQ46" i="126"/>
  <c r="NO48" i="126"/>
  <c r="NP36" i="126"/>
  <c r="NQ47" i="126"/>
  <c r="NP34" i="126"/>
  <c r="NP35" i="126"/>
  <c r="NO45" i="126"/>
  <c r="NO29" i="126"/>
  <c r="NO46" i="126"/>
  <c r="NP29" i="126"/>
  <c r="NP46" i="126"/>
  <c r="NR46" i="126" s="1"/>
  <c r="NO34" i="126"/>
  <c r="NQ35" i="126"/>
  <c r="NO47" i="126"/>
  <c r="NP47" i="126"/>
  <c r="NO39" i="126"/>
  <c r="NP28" i="126"/>
  <c r="NR28" i="126" s="1"/>
  <c r="NQ38" i="126"/>
  <c r="NQ48" i="126"/>
  <c r="NP38" i="126"/>
  <c r="NR38" i="126" s="1"/>
  <c r="NP48" i="126"/>
  <c r="NR48" i="126" s="1"/>
  <c r="NP32" i="126"/>
  <c r="NQ32" i="126"/>
  <c r="NQ30" i="126"/>
  <c r="NO30" i="126"/>
  <c r="NQ36" i="126"/>
  <c r="NO36" i="126"/>
  <c r="NR36" i="126" s="1"/>
  <c r="NQ34" i="126"/>
  <c r="NR34" i="126" s="1"/>
  <c r="NP45" i="126"/>
  <c r="NQ45" i="126"/>
  <c r="NQ33" i="126"/>
  <c r="NO33" i="126"/>
  <c r="NP33" i="126"/>
  <c r="NO35" i="126"/>
  <c r="NQ43" i="126"/>
  <c r="NP43" i="126"/>
  <c r="NO43" i="126"/>
  <c r="NO42" i="126"/>
  <c r="NP42" i="126"/>
  <c r="NP39" i="126"/>
  <c r="NO40" i="126"/>
  <c r="NP40" i="126"/>
  <c r="NW35" i="126"/>
  <c r="NX28" i="126"/>
  <c r="NW28" i="126"/>
  <c r="NV28" i="126"/>
  <c r="NY28" i="126" s="1"/>
  <c r="NW30" i="126"/>
  <c r="NX30" i="126"/>
  <c r="NV30" i="126"/>
  <c r="NY30" i="126" s="1"/>
  <c r="NV36" i="126"/>
  <c r="NX32" i="126"/>
  <c r="NW34" i="126"/>
  <c r="NX35" i="126"/>
  <c r="NX41" i="126"/>
  <c r="NV35" i="126"/>
  <c r="NY35" i="126" s="1"/>
  <c r="NV41" i="126"/>
  <c r="NX46" i="126"/>
  <c r="NW46" i="126"/>
  <c r="NV46" i="126"/>
  <c r="NY46" i="126" s="1"/>
  <c r="NW41" i="126"/>
  <c r="NV32" i="126"/>
  <c r="NW32" i="126"/>
  <c r="NX29" i="126"/>
  <c r="NV29" i="126"/>
  <c r="NW29" i="126"/>
  <c r="NX34" i="126"/>
  <c r="NV34" i="126"/>
  <c r="NX37" i="126"/>
  <c r="NV37" i="126"/>
  <c r="NW37" i="126"/>
  <c r="NX31" i="126"/>
  <c r="NW31" i="126"/>
  <c r="NV31" i="126"/>
  <c r="NX36" i="126"/>
  <c r="NW36" i="126"/>
  <c r="NY36" i="126" s="1"/>
  <c r="OE36" i="126"/>
  <c r="OC28" i="126"/>
  <c r="OC31" i="126"/>
  <c r="OE31" i="126"/>
  <c r="OE32" i="126"/>
  <c r="OD35" i="126"/>
  <c r="OC35" i="126"/>
  <c r="OC37" i="126"/>
  <c r="OE38" i="126"/>
  <c r="OD39" i="126"/>
  <c r="OE40" i="126"/>
  <c r="OD40" i="126"/>
  <c r="OC40" i="126"/>
  <c r="OF40" i="126" s="1"/>
  <c r="OE42" i="126"/>
  <c r="OE43" i="126"/>
  <c r="OC45" i="126"/>
  <c r="OE46" i="126"/>
  <c r="OE47" i="126"/>
  <c r="OE48" i="126"/>
  <c r="OC32" i="126"/>
  <c r="OD36" i="126"/>
  <c r="OE29" i="126"/>
  <c r="OD32" i="126"/>
  <c r="OF32" i="126" s="1"/>
  <c r="OC34" i="126"/>
  <c r="OE35" i="126"/>
  <c r="OC33" i="126"/>
  <c r="OE37" i="126"/>
  <c r="OD31" i="126"/>
  <c r="OF31" i="126" s="1"/>
  <c r="OD34" i="126"/>
  <c r="OE39" i="126"/>
  <c r="OC38" i="126"/>
  <c r="OD38" i="126"/>
  <c r="OC39" i="126"/>
  <c r="OF39" i="126" s="1"/>
  <c r="OD28" i="126"/>
  <c r="OE28" i="126"/>
  <c r="OF28" i="126" s="1"/>
  <c r="OC41" i="126"/>
  <c r="OE41" i="126"/>
  <c r="OD41" i="126"/>
  <c r="OE30" i="126"/>
  <c r="OC30" i="126"/>
  <c r="OD30" i="126"/>
  <c r="OD33" i="126"/>
  <c r="OE33" i="126"/>
  <c r="OE34" i="126"/>
  <c r="OD37" i="126"/>
  <c r="OF37" i="126" s="1"/>
  <c r="OE45" i="126"/>
  <c r="OD45" i="126"/>
  <c r="OF45" i="126" s="1"/>
  <c r="OC29" i="126"/>
  <c r="OD29" i="126"/>
  <c r="OC47" i="126"/>
  <c r="OD47" i="126"/>
  <c r="OC48" i="126"/>
  <c r="OC42" i="126"/>
  <c r="OC43" i="126"/>
  <c r="OD48" i="126"/>
  <c r="OD42" i="126"/>
  <c r="OD43" i="126"/>
  <c r="OC36" i="126"/>
  <c r="OF36" i="126" s="1"/>
  <c r="OC44" i="126"/>
  <c r="OC46" i="126"/>
  <c r="OD46" i="126"/>
  <c r="NJ29" i="126"/>
  <c r="NI29" i="126"/>
  <c r="NH29" i="126"/>
  <c r="NJ28" i="126"/>
  <c r="NI28" i="126"/>
  <c r="NH28" i="126"/>
  <c r="NK28" i="126" s="1"/>
  <c r="OK28" i="126"/>
  <c r="OL29" i="126"/>
  <c r="OJ30" i="126"/>
  <c r="OL31" i="126"/>
  <c r="OJ33" i="126"/>
  <c r="OK35" i="126"/>
  <c r="OL37" i="126"/>
  <c r="OJ39" i="126"/>
  <c r="OL41" i="126"/>
  <c r="OL42" i="126"/>
  <c r="OK42" i="126"/>
  <c r="OJ43" i="126"/>
  <c r="OL44" i="126"/>
  <c r="OL47" i="126"/>
  <c r="OL28" i="126"/>
  <c r="OJ45" i="126"/>
  <c r="OL45" i="126"/>
  <c r="OK45" i="126"/>
  <c r="OJ42" i="126"/>
  <c r="OM42" i="126" s="1"/>
  <c r="OK30" i="126"/>
  <c r="OL30" i="126"/>
  <c r="OL43" i="126"/>
  <c r="OK43" i="126"/>
  <c r="OM43" i="126" s="1"/>
  <c r="OJ29" i="126"/>
  <c r="OJ28" i="126"/>
  <c r="OM28" i="126" s="1"/>
  <c r="OL39" i="126"/>
  <c r="OK39" i="126"/>
  <c r="OM39" i="126" s="1"/>
  <c r="OK29" i="126"/>
  <c r="OM29" i="126" s="1"/>
  <c r="OJ31" i="126"/>
  <c r="OK31" i="126"/>
  <c r="OL33" i="126"/>
  <c r="OK33" i="126"/>
  <c r="OK36" i="126"/>
  <c r="OL36" i="126"/>
  <c r="OJ36" i="126"/>
  <c r="OL35" i="126"/>
  <c r="OJ35" i="126"/>
  <c r="OM35" i="126" s="1"/>
  <c r="OL34" i="126"/>
  <c r="OK34" i="126"/>
  <c r="OJ37" i="126"/>
  <c r="OJ34" i="126"/>
  <c r="OK37" i="126"/>
  <c r="OK38" i="126"/>
  <c r="OL40" i="126"/>
  <c r="OK40" i="126"/>
  <c r="OJ40" i="126"/>
  <c r="OJ44" i="126"/>
  <c r="OK44" i="126"/>
  <c r="OJ41" i="126"/>
  <c r="OK41" i="126"/>
  <c r="OJ47" i="126"/>
  <c r="OK47" i="126"/>
  <c r="OL46" i="126"/>
  <c r="OK46" i="126"/>
  <c r="OJ46" i="126"/>
  <c r="OM46" i="126" s="1"/>
  <c r="OJ48" i="126"/>
  <c r="OK48" i="126"/>
  <c r="OS28" i="126"/>
  <c r="OR28" i="126"/>
  <c r="OQ28" i="126"/>
  <c r="OT28" i="126" s="1"/>
  <c r="OZ28" i="126"/>
  <c r="OY28" i="126"/>
  <c r="OX28" i="126"/>
  <c r="PA28" i="126" s="1"/>
  <c r="OY29" i="126"/>
  <c r="OZ29" i="126"/>
  <c r="OY30" i="126"/>
  <c r="OZ30" i="126"/>
  <c r="OX32" i="126"/>
  <c r="OZ32" i="126"/>
  <c r="OX33" i="126"/>
  <c r="OZ33" i="126"/>
  <c r="OY33" i="126"/>
  <c r="OZ34" i="126"/>
  <c r="OZ35" i="126"/>
  <c r="OZ36" i="126"/>
  <c r="OX37" i="126"/>
  <c r="OZ38" i="126"/>
  <c r="OX39" i="126"/>
  <c r="OX40" i="126"/>
  <c r="OX41" i="126"/>
  <c r="OZ43" i="126"/>
  <c r="OZ44" i="126"/>
  <c r="OZ45" i="126"/>
  <c r="OZ46" i="126"/>
  <c r="OZ47" i="126"/>
  <c r="OZ48" i="126"/>
  <c r="OZ42" i="126"/>
  <c r="OX31" i="126"/>
  <c r="OZ31" i="126"/>
  <c r="OY31" i="126"/>
  <c r="OZ41" i="126"/>
  <c r="OY41" i="126"/>
  <c r="PA41" i="126" s="1"/>
  <c r="OX34" i="126"/>
  <c r="OZ37" i="126"/>
  <c r="OY45" i="126"/>
  <c r="OY37" i="126"/>
  <c r="PA37" i="126" s="1"/>
  <c r="OX45" i="126"/>
  <c r="PA45" i="126" s="1"/>
  <c r="OY40" i="126"/>
  <c r="OX29" i="126"/>
  <c r="PA29" i="126" s="1"/>
  <c r="OY36" i="126"/>
  <c r="OZ40" i="126"/>
  <c r="OY47" i="126"/>
  <c r="OZ39" i="126"/>
  <c r="OY48" i="126"/>
  <c r="OX47" i="126"/>
  <c r="OY32" i="126"/>
  <c r="PA32" i="126" s="1"/>
  <c r="OY39" i="126"/>
  <c r="PA39" i="126" s="1"/>
  <c r="OX38" i="126"/>
  <c r="OY38" i="126"/>
  <c r="OX48" i="126"/>
  <c r="OY34" i="126"/>
  <c r="PA34" i="126" s="1"/>
  <c r="OX36" i="126"/>
  <c r="PA36" i="126" s="1"/>
  <c r="OX43" i="126"/>
  <c r="OY43" i="126"/>
  <c r="OX44" i="126"/>
  <c r="OY42" i="126"/>
  <c r="OX42" i="126"/>
  <c r="PA42" i="126" s="1"/>
  <c r="OY44" i="126"/>
  <c r="OX30" i="126"/>
  <c r="PA30" i="126" s="1"/>
  <c r="OX46" i="126"/>
  <c r="OX35" i="126"/>
  <c r="OY46" i="126"/>
  <c r="OY35" i="126"/>
  <c r="PN28" i="126"/>
  <c r="PM28" i="126"/>
  <c r="PL28" i="126"/>
  <c r="PO28" i="126" s="1"/>
  <c r="PN29" i="126"/>
  <c r="PM29" i="126"/>
  <c r="PL29" i="126"/>
  <c r="PO29" i="126" s="1"/>
  <c r="PM30" i="126"/>
  <c r="PN30" i="126"/>
  <c r="PN31" i="126"/>
  <c r="PL34" i="126"/>
  <c r="PN34" i="126"/>
  <c r="PM34" i="126"/>
  <c r="PN35" i="126"/>
  <c r="PM35" i="126"/>
  <c r="PL35" i="126"/>
  <c r="PO35" i="126" s="1"/>
  <c r="PL36" i="126"/>
  <c r="PM37" i="126"/>
  <c r="PN37" i="126"/>
  <c r="PL39" i="126"/>
  <c r="PN40" i="126"/>
  <c r="PN41" i="126"/>
  <c r="PM42" i="126"/>
  <c r="PM44" i="126"/>
  <c r="PN46" i="126"/>
  <c r="PL32" i="126"/>
  <c r="PN32" i="126"/>
  <c r="PM32" i="126"/>
  <c r="PL47" i="126"/>
  <c r="PN47" i="126"/>
  <c r="PM47" i="126"/>
  <c r="PO47" i="126" s="1"/>
  <c r="PL37" i="126"/>
  <c r="PO37" i="126" s="1"/>
  <c r="PN42" i="126"/>
  <c r="PN36" i="126"/>
  <c r="PM36" i="126"/>
  <c r="PO36" i="126" s="1"/>
  <c r="PL31" i="126"/>
  <c r="PM31" i="126"/>
  <c r="PN44" i="126"/>
  <c r="PL44" i="126"/>
  <c r="PO44" i="126" s="1"/>
  <c r="PN33" i="126"/>
  <c r="PM33" i="126"/>
  <c r="PL33" i="126"/>
  <c r="PO33" i="126" s="1"/>
  <c r="PN39" i="126"/>
  <c r="PM39" i="126"/>
  <c r="PL30" i="126"/>
  <c r="PO30" i="126" s="1"/>
  <c r="PN38" i="126"/>
  <c r="PM38" i="126"/>
  <c r="PL38" i="126"/>
  <c r="PL41" i="126"/>
  <c r="PM41" i="126"/>
  <c r="PL46" i="126"/>
  <c r="PM46" i="126"/>
  <c r="PL42" i="126"/>
  <c r="PN43" i="126"/>
  <c r="PM43" i="126"/>
  <c r="PL43" i="126"/>
  <c r="PO43" i="126" s="1"/>
  <c r="PL40" i="126"/>
  <c r="PN45" i="126"/>
  <c r="PM45" i="126"/>
  <c r="PL45" i="126"/>
  <c r="PO45" i="126" s="1"/>
  <c r="PM40" i="126"/>
  <c r="PU28" i="126"/>
  <c r="PT28" i="126"/>
  <c r="PS28" i="126"/>
  <c r="PV28" i="126" s="1"/>
  <c r="PU29" i="126"/>
  <c r="PU30" i="126"/>
  <c r="PU31" i="126"/>
  <c r="PS32" i="126"/>
  <c r="PS33" i="126"/>
  <c r="PU33" i="126"/>
  <c r="PT33" i="126"/>
  <c r="PU34" i="126"/>
  <c r="PU35" i="126"/>
  <c r="PU36" i="126"/>
  <c r="PU39" i="126"/>
  <c r="PT40" i="126"/>
  <c r="PS41" i="126"/>
  <c r="PS43" i="126"/>
  <c r="PS45" i="126"/>
  <c r="PU45" i="126"/>
  <c r="PU46" i="126"/>
  <c r="PU47" i="126"/>
  <c r="PS38" i="126"/>
  <c r="PU38" i="126"/>
  <c r="PT38" i="126"/>
  <c r="PT41" i="126"/>
  <c r="PT32" i="126"/>
  <c r="PU41" i="126"/>
  <c r="PV41" i="126" s="1"/>
  <c r="PT45" i="126"/>
  <c r="PS34" i="126"/>
  <c r="PS40" i="126"/>
  <c r="PS46" i="126"/>
  <c r="PT34" i="126"/>
  <c r="PU40" i="126"/>
  <c r="PT46" i="126"/>
  <c r="PT43" i="126"/>
  <c r="PS35" i="126"/>
  <c r="PU43" i="126"/>
  <c r="PT35" i="126"/>
  <c r="PT31" i="126"/>
  <c r="PS42" i="126"/>
  <c r="PU42" i="126"/>
  <c r="PT42" i="126"/>
  <c r="PU37" i="126"/>
  <c r="PS37" i="126"/>
  <c r="PT37" i="126"/>
  <c r="PU44" i="126"/>
  <c r="PT44" i="126"/>
  <c r="PS44" i="126"/>
  <c r="PV44" i="126" s="1"/>
  <c r="PU32" i="126"/>
  <c r="PS30" i="126"/>
  <c r="PT30" i="126"/>
  <c r="PS39" i="126"/>
  <c r="PT39" i="126"/>
  <c r="PS47" i="126"/>
  <c r="PS29" i="126"/>
  <c r="PT47" i="126"/>
  <c r="PT29" i="126"/>
  <c r="PS31" i="126"/>
  <c r="PV31" i="126" s="1"/>
  <c r="PS36" i="126"/>
  <c r="PT36" i="126"/>
  <c r="QB28" i="126"/>
  <c r="QA28" i="126"/>
  <c r="PZ28" i="126"/>
  <c r="QC28" i="126" s="1"/>
  <c r="PZ29" i="126"/>
  <c r="QA29" i="126"/>
  <c r="PZ30" i="126"/>
  <c r="QA31" i="126"/>
  <c r="QA34" i="126"/>
  <c r="PZ35" i="126"/>
  <c r="QB36" i="126"/>
  <c r="QA38" i="126"/>
  <c r="PZ39" i="126"/>
  <c r="QB39" i="126"/>
  <c r="QA39" i="126"/>
  <c r="PZ41" i="126"/>
  <c r="QB43" i="126"/>
  <c r="QB44" i="126"/>
  <c r="QB45" i="126"/>
  <c r="QB46" i="126"/>
  <c r="QA47" i="126"/>
  <c r="QB37" i="126"/>
  <c r="PZ38" i="126"/>
  <c r="QB38" i="126"/>
  <c r="QB29" i="126"/>
  <c r="QC29" i="126" s="1"/>
  <c r="PZ45" i="126"/>
  <c r="QA45" i="126"/>
  <c r="PZ36" i="126"/>
  <c r="QA36" i="126"/>
  <c r="PZ34" i="126"/>
  <c r="QA30" i="126"/>
  <c r="QB34" i="126"/>
  <c r="QB47" i="126"/>
  <c r="QB30" i="126"/>
  <c r="QB33" i="126"/>
  <c r="PZ33" i="126"/>
  <c r="QA33" i="126"/>
  <c r="QB42" i="126"/>
  <c r="QA42" i="126"/>
  <c r="PZ42" i="126"/>
  <c r="QC42" i="126" s="1"/>
  <c r="QB31" i="126"/>
  <c r="PZ31" i="126"/>
  <c r="QC31" i="126" s="1"/>
  <c r="QB40" i="126"/>
  <c r="PZ40" i="126"/>
  <c r="QA37" i="126"/>
  <c r="PZ37" i="126"/>
  <c r="QA40" i="126"/>
  <c r="QB32" i="126"/>
  <c r="QA32" i="126"/>
  <c r="PZ32" i="126"/>
  <c r="QA35" i="126"/>
  <c r="QB35" i="126"/>
  <c r="PZ46" i="126"/>
  <c r="QA46" i="126"/>
  <c r="QB41" i="126"/>
  <c r="QA41" i="126"/>
  <c r="QC41" i="126" s="1"/>
  <c r="PZ47" i="126"/>
  <c r="PZ43" i="126"/>
  <c r="QA43" i="126"/>
  <c r="PZ44" i="126"/>
  <c r="QA44" i="126"/>
  <c r="QB48" i="126"/>
  <c r="QA48" i="126"/>
  <c r="PZ48" i="126"/>
  <c r="QC48" i="126" s="1"/>
  <c r="PG28" i="126"/>
  <c r="PF28" i="126"/>
  <c r="PE28" i="126"/>
  <c r="PH28" i="126" s="1"/>
  <c r="PG29" i="126"/>
  <c r="PE30" i="126"/>
  <c r="PE31" i="126"/>
  <c r="PG31" i="126"/>
  <c r="PF31" i="126"/>
  <c r="PH31" i="126" s="1"/>
  <c r="PG32" i="126"/>
  <c r="PF32" i="126"/>
  <c r="PE32" i="126"/>
  <c r="PH32" i="126" s="1"/>
  <c r="PG33" i="126"/>
  <c r="PF34" i="126"/>
  <c r="PE35" i="126"/>
  <c r="PG36" i="126"/>
  <c r="PG38" i="126"/>
  <c r="PG39" i="126"/>
  <c r="PE40" i="126"/>
  <c r="PG41" i="126"/>
  <c r="PG42" i="126"/>
  <c r="PG43" i="126"/>
  <c r="PE44" i="126"/>
  <c r="PG45" i="126"/>
  <c r="PF46" i="126"/>
  <c r="PG46" i="126"/>
  <c r="PG37" i="126"/>
  <c r="PE33" i="126"/>
  <c r="PF33" i="126"/>
  <c r="PG34" i="126"/>
  <c r="PE46" i="126"/>
  <c r="PH46" i="126" s="1"/>
  <c r="PE29" i="126"/>
  <c r="PF30" i="126"/>
  <c r="PG35" i="126"/>
  <c r="PF29" i="126"/>
  <c r="PG30" i="126"/>
  <c r="PH30" i="126" s="1"/>
  <c r="PF35" i="126"/>
  <c r="PH35" i="126" s="1"/>
  <c r="PE39" i="126"/>
  <c r="PF39" i="126"/>
  <c r="PG48" i="126"/>
  <c r="PF48" i="126"/>
  <c r="PE48" i="126"/>
  <c r="PH48" i="126" s="1"/>
  <c r="PG40" i="126"/>
  <c r="PF40" i="126"/>
  <c r="PE34" i="126"/>
  <c r="PH34" i="126" s="1"/>
  <c r="PE38" i="126"/>
  <c r="PF38" i="126"/>
  <c r="PE41" i="126"/>
  <c r="PG47" i="126"/>
  <c r="PF47" i="126"/>
  <c r="PE47" i="126"/>
  <c r="PF41" i="126"/>
  <c r="PE37" i="126"/>
  <c r="PF37" i="126"/>
  <c r="PE42" i="126"/>
  <c r="PE43" i="126"/>
  <c r="PE36" i="126"/>
  <c r="PF42" i="126"/>
  <c r="PF43" i="126"/>
  <c r="PF36" i="126"/>
  <c r="PF44" i="126"/>
  <c r="PG44" i="126"/>
  <c r="PE45" i="126"/>
  <c r="PF45" i="126"/>
  <c r="QK4" i="126"/>
  <c r="QJ4" i="126"/>
  <c r="QI4" i="126"/>
  <c r="BG4" i="126"/>
  <c r="BF4" i="126"/>
  <c r="BE4" i="126"/>
  <c r="BG13" i="126"/>
  <c r="BF13" i="126"/>
  <c r="BE13" i="126"/>
  <c r="BE16" i="126"/>
  <c r="BG16" i="126"/>
  <c r="BE10" i="126"/>
  <c r="BF9" i="126"/>
  <c r="BF10" i="126"/>
  <c r="BE8" i="126"/>
  <c r="BF8" i="126"/>
  <c r="BG11" i="126"/>
  <c r="BF11" i="126"/>
  <c r="QK312" i="126"/>
  <c r="QK200" i="126"/>
  <c r="QK116" i="126"/>
  <c r="QJ116" i="126"/>
  <c r="QK228" i="126"/>
  <c r="QJ228" i="126"/>
  <c r="QJ200" i="126"/>
  <c r="QK172" i="126"/>
  <c r="QJ172" i="126"/>
  <c r="QJ256" i="126"/>
  <c r="QJ312" i="126"/>
  <c r="QK88" i="126"/>
  <c r="QJ88" i="126"/>
  <c r="QJ284" i="126"/>
  <c r="QK284" i="126"/>
  <c r="QK144" i="126"/>
  <c r="QJ144" i="126"/>
  <c r="QK60" i="126"/>
  <c r="QK256" i="126"/>
  <c r="QJ60" i="126"/>
  <c r="QK32" i="126"/>
  <c r="QJ32" i="126"/>
  <c r="QI116" i="126"/>
  <c r="QL116" i="126" s="1"/>
  <c r="QO116" i="126" s="1"/>
  <c r="QI228" i="126"/>
  <c r="QI200" i="126"/>
  <c r="QL200" i="126" s="1"/>
  <c r="QO200" i="126" s="1"/>
  <c r="QI172" i="126"/>
  <c r="QI88" i="126"/>
  <c r="QI312" i="126"/>
  <c r="QI284" i="126"/>
  <c r="QI256" i="126"/>
  <c r="QL256" i="126" s="1"/>
  <c r="QO256" i="126" s="1"/>
  <c r="QI144" i="126"/>
  <c r="QL144" i="126" s="1"/>
  <c r="QO144" i="126" s="1"/>
  <c r="QI32" i="126"/>
  <c r="QL32" i="126" s="1"/>
  <c r="QO32" i="126" s="1"/>
  <c r="QI60" i="126"/>
  <c r="QL60" i="126" s="1"/>
  <c r="QO60" i="126" s="1"/>
  <c r="BF7" i="126"/>
  <c r="QI36" i="126"/>
  <c r="BM4" i="126"/>
  <c r="BL4" i="126"/>
  <c r="QK36" i="126"/>
  <c r="QJ36" i="126"/>
  <c r="BL16" i="126"/>
  <c r="BM16" i="126"/>
  <c r="BL6" i="126"/>
  <c r="BN24" i="126"/>
  <c r="BL24" i="126"/>
  <c r="BM24" i="126"/>
  <c r="BM15" i="126"/>
  <c r="BN15" i="126"/>
  <c r="QK232" i="126"/>
  <c r="QK204" i="126"/>
  <c r="QK176" i="126"/>
  <c r="QK148" i="126"/>
  <c r="QJ204" i="126"/>
  <c r="QJ176" i="126"/>
  <c r="QJ148" i="126"/>
  <c r="QK316" i="126"/>
  <c r="QJ316" i="126"/>
  <c r="QK288" i="126"/>
  <c r="QK260" i="126"/>
  <c r="QJ288" i="126"/>
  <c r="QJ260" i="126"/>
  <c r="QK64" i="126"/>
  <c r="QJ64" i="126"/>
  <c r="QJ232" i="126"/>
  <c r="QJ92" i="126"/>
  <c r="QK92" i="126"/>
  <c r="QK120" i="126"/>
  <c r="QJ120" i="126"/>
  <c r="QK8" i="126"/>
  <c r="QJ8" i="126"/>
  <c r="BN4" i="126"/>
  <c r="BO4" i="126" s="1"/>
  <c r="QI204" i="126"/>
  <c r="QI176" i="126"/>
  <c r="QI316" i="126"/>
  <c r="QI288" i="126"/>
  <c r="QL288" i="126" s="1"/>
  <c r="QO288" i="126" s="1"/>
  <c r="QI260" i="126"/>
  <c r="QL260" i="126" s="1"/>
  <c r="QO260" i="126" s="1"/>
  <c r="QI64" i="126"/>
  <c r="QL64" i="126" s="1"/>
  <c r="QO64" i="126" s="1"/>
  <c r="QI148" i="126"/>
  <c r="QL148" i="126" s="1"/>
  <c r="QO148" i="126" s="1"/>
  <c r="QI232" i="126"/>
  <c r="QI92" i="126"/>
  <c r="QI120" i="126"/>
  <c r="QI8" i="126"/>
  <c r="BU22" i="126"/>
  <c r="BS6" i="126"/>
  <c r="BU8" i="126"/>
  <c r="BS8" i="126"/>
  <c r="BT8" i="126"/>
  <c r="BS13" i="126"/>
  <c r="BT13" i="126"/>
  <c r="BU5" i="126"/>
  <c r="BT5" i="126"/>
  <c r="BS5" i="126"/>
  <c r="BT15" i="126"/>
  <c r="BU15" i="126"/>
  <c r="BS15" i="126"/>
  <c r="BV15" i="126" s="1"/>
  <c r="BU18" i="126"/>
  <c r="BT18" i="126"/>
  <c r="BS18" i="126"/>
  <c r="BV18" i="126" s="1"/>
  <c r="BS22" i="126"/>
  <c r="BU10" i="126"/>
  <c r="BT10" i="126"/>
  <c r="BS10" i="126"/>
  <c r="QI320" i="126"/>
  <c r="QI180" i="126"/>
  <c r="QI124" i="126"/>
  <c r="QI152" i="126"/>
  <c r="QI96" i="126"/>
  <c r="QI208" i="126"/>
  <c r="QI236" i="126"/>
  <c r="QI292" i="126"/>
  <c r="QI68" i="126"/>
  <c r="QI12" i="126"/>
  <c r="QI264" i="126"/>
  <c r="QI40" i="126"/>
  <c r="BU20" i="126"/>
  <c r="BT20" i="126"/>
  <c r="BS20" i="126"/>
  <c r="BU6" i="126"/>
  <c r="BU11" i="126"/>
  <c r="BT6" i="126"/>
  <c r="BS4" i="126"/>
  <c r="BS14" i="126"/>
  <c r="QK12" i="126"/>
  <c r="BU9" i="126"/>
  <c r="BT9" i="126"/>
  <c r="QJ12" i="126"/>
  <c r="BS7" i="126"/>
  <c r="BU4" i="126"/>
  <c r="BT4" i="126"/>
  <c r="BT11" i="126"/>
  <c r="BT22" i="126"/>
  <c r="BT7" i="126"/>
  <c r="BT14" i="126"/>
  <c r="BS11" i="126"/>
  <c r="BU16" i="126"/>
  <c r="BT16" i="126"/>
  <c r="BU14" i="126"/>
  <c r="BS16" i="126"/>
  <c r="QK264" i="126"/>
  <c r="QK152" i="126"/>
  <c r="QK320" i="126"/>
  <c r="QJ320" i="126"/>
  <c r="QJ180" i="126"/>
  <c r="QJ124" i="126"/>
  <c r="QK96" i="126"/>
  <c r="QJ152" i="126"/>
  <c r="QJ96" i="126"/>
  <c r="QK292" i="126"/>
  <c r="QJ292" i="126"/>
  <c r="QK208" i="126"/>
  <c r="QJ208" i="126"/>
  <c r="QK236" i="126"/>
  <c r="QJ236" i="126"/>
  <c r="QK124" i="126"/>
  <c r="QJ68" i="126"/>
  <c r="QK68" i="126"/>
  <c r="QK180" i="126"/>
  <c r="QJ40" i="126"/>
  <c r="QJ264" i="126"/>
  <c r="QK40" i="126"/>
  <c r="CI4" i="126"/>
  <c r="CH4" i="126"/>
  <c r="CG4" i="126"/>
  <c r="CJ4" i="126" s="1"/>
  <c r="CI5" i="126"/>
  <c r="CG5" i="126"/>
  <c r="CI6" i="126"/>
  <c r="CH6" i="126"/>
  <c r="CG6" i="126"/>
  <c r="CJ6" i="126" s="1"/>
  <c r="CG7" i="126"/>
  <c r="CI13" i="126"/>
  <c r="CH13" i="126"/>
  <c r="CG13" i="126"/>
  <c r="CJ13" i="126" s="1"/>
  <c r="CH18" i="126"/>
  <c r="CI18" i="126"/>
  <c r="CG18" i="126"/>
  <c r="CJ18" i="126" s="1"/>
  <c r="CI17" i="126"/>
  <c r="CG17" i="126"/>
  <c r="CH17" i="126"/>
  <c r="CH5" i="126"/>
  <c r="CI7" i="126"/>
  <c r="CH7" i="126"/>
  <c r="CJ7" i="126" s="1"/>
  <c r="CH16" i="126"/>
  <c r="CI16" i="126"/>
  <c r="QK328" i="126"/>
  <c r="QK216" i="126"/>
  <c r="QJ272" i="126"/>
  <c r="QJ244" i="126"/>
  <c r="QK300" i="126"/>
  <c r="QJ300" i="126"/>
  <c r="QK244" i="126"/>
  <c r="QK132" i="126"/>
  <c r="QJ132" i="126"/>
  <c r="QK272" i="126"/>
  <c r="QK188" i="126"/>
  <c r="QJ48" i="126"/>
  <c r="QJ188" i="126"/>
  <c r="QJ328" i="126"/>
  <c r="QK104" i="126"/>
  <c r="QJ104" i="126"/>
  <c r="QK76" i="126"/>
  <c r="QJ76" i="126"/>
  <c r="QK160" i="126"/>
  <c r="QJ160" i="126"/>
  <c r="QK48" i="126"/>
  <c r="QJ216" i="126"/>
  <c r="QK20" i="126"/>
  <c r="QJ20" i="126"/>
  <c r="QI272" i="126"/>
  <c r="QI244" i="126"/>
  <c r="QI300" i="126"/>
  <c r="QI132" i="126"/>
  <c r="QI216" i="126"/>
  <c r="QL216" i="126" s="1"/>
  <c r="QO216" i="126" s="1"/>
  <c r="QI48" i="126"/>
  <c r="QI188" i="126"/>
  <c r="QI76" i="126"/>
  <c r="QI328" i="126"/>
  <c r="QI104" i="126"/>
  <c r="QI160" i="126"/>
  <c r="QI20" i="126"/>
  <c r="QL20" i="126" s="1"/>
  <c r="QO20" i="126" s="1"/>
  <c r="CP4" i="126"/>
  <c r="CO4" i="126"/>
  <c r="CN4" i="126"/>
  <c r="CQ4" i="126" s="1"/>
  <c r="CO5" i="126"/>
  <c r="CP5" i="126"/>
  <c r="CP8" i="126"/>
  <c r="CO8" i="126"/>
  <c r="CN8" i="126"/>
  <c r="CQ8" i="126" s="1"/>
  <c r="CP9" i="126"/>
  <c r="CN7" i="126"/>
  <c r="CO7" i="126"/>
  <c r="CP7" i="126"/>
  <c r="CP6" i="126"/>
  <c r="CO6" i="126"/>
  <c r="CN6" i="126"/>
  <c r="CQ6" i="126" s="1"/>
  <c r="CO18" i="126"/>
  <c r="CN18" i="126"/>
  <c r="CP22" i="126"/>
  <c r="CO22" i="126"/>
  <c r="CN22" i="126"/>
  <c r="CQ22" i="126" s="1"/>
  <c r="CN17" i="126"/>
  <c r="CO17" i="126"/>
  <c r="CN5" i="126"/>
  <c r="CQ5" i="126" s="1"/>
  <c r="CP13" i="126"/>
  <c r="CO13" i="126"/>
  <c r="CN9" i="126"/>
  <c r="CO9" i="126"/>
  <c r="CN10" i="126"/>
  <c r="CO10" i="126"/>
  <c r="QK248" i="126"/>
  <c r="QK304" i="126"/>
  <c r="QJ304" i="126"/>
  <c r="QK332" i="126"/>
  <c r="QJ332" i="126"/>
  <c r="QK80" i="126"/>
  <c r="QJ80" i="126"/>
  <c r="QK220" i="126"/>
  <c r="QJ220" i="126"/>
  <c r="QJ276" i="126"/>
  <c r="QJ192" i="126"/>
  <c r="QK164" i="126"/>
  <c r="QJ164" i="126"/>
  <c r="QK136" i="126"/>
  <c r="QJ136" i="126"/>
  <c r="QK276" i="126"/>
  <c r="QK108" i="126"/>
  <c r="QJ248" i="126"/>
  <c r="QK52" i="126"/>
  <c r="QJ52" i="126"/>
  <c r="QJ108" i="126"/>
  <c r="QK24" i="126"/>
  <c r="QJ24" i="126"/>
  <c r="QK192" i="126"/>
  <c r="CN11" i="126"/>
  <c r="QI304" i="126"/>
  <c r="QI332" i="126"/>
  <c r="QI80" i="126"/>
  <c r="QI220" i="126"/>
  <c r="QI164" i="126"/>
  <c r="QL164" i="126" s="1"/>
  <c r="QO164" i="126" s="1"/>
  <c r="QI136" i="126"/>
  <c r="QL136" i="126" s="1"/>
  <c r="QO136" i="126" s="1"/>
  <c r="QI276" i="126"/>
  <c r="QL276" i="126" s="1"/>
  <c r="QO276" i="126" s="1"/>
  <c r="QI248" i="126"/>
  <c r="QL248" i="126" s="1"/>
  <c r="QO248" i="126" s="1"/>
  <c r="QI52" i="126"/>
  <c r="QL52" i="126" s="1"/>
  <c r="QO52" i="126" s="1"/>
  <c r="QI108" i="126"/>
  <c r="QL108" i="126" s="1"/>
  <c r="QO108" i="126" s="1"/>
  <c r="QI24" i="126"/>
  <c r="QL24" i="126" s="1"/>
  <c r="QO24" i="126" s="1"/>
  <c r="QI192" i="126"/>
  <c r="QL192" i="126" s="1"/>
  <c r="QO192" i="126" s="1"/>
  <c r="CW4" i="126"/>
  <c r="CW23" i="126"/>
  <c r="CU23" i="126"/>
  <c r="CW7" i="126"/>
  <c r="CV7" i="126"/>
  <c r="CV6" i="126"/>
  <c r="CW6" i="126"/>
  <c r="CU6" i="126"/>
  <c r="CX6" i="126" s="1"/>
  <c r="CU7" i="126"/>
  <c r="CU11" i="126"/>
  <c r="CW11" i="126"/>
  <c r="CV11" i="126"/>
  <c r="CU19" i="126"/>
  <c r="CV19" i="126"/>
  <c r="CW19" i="126"/>
  <c r="QI336" i="126"/>
  <c r="QI252" i="126"/>
  <c r="QI224" i="126"/>
  <c r="QI196" i="126"/>
  <c r="QI280" i="126"/>
  <c r="QI140" i="126"/>
  <c r="QI308" i="126"/>
  <c r="QI112" i="126"/>
  <c r="QI84" i="126"/>
  <c r="QI56" i="126"/>
  <c r="QI168" i="126"/>
  <c r="QI28" i="126"/>
  <c r="CV4" i="126"/>
  <c r="CU4" i="126"/>
  <c r="CX4" i="126" s="1"/>
  <c r="CW18" i="126"/>
  <c r="CV18" i="126"/>
  <c r="CU18" i="126"/>
  <c r="CX18" i="126" s="1"/>
  <c r="CW12" i="126"/>
  <c r="CU12" i="126"/>
  <c r="CV12" i="126"/>
  <c r="QK280" i="126"/>
  <c r="QK168" i="126"/>
  <c r="QJ336" i="126"/>
  <c r="QK252" i="126"/>
  <c r="QK224" i="126"/>
  <c r="QK196" i="126"/>
  <c r="QJ252" i="126"/>
  <c r="QJ224" i="126"/>
  <c r="QJ196" i="126"/>
  <c r="QJ280" i="126"/>
  <c r="QK140" i="126"/>
  <c r="QJ140" i="126"/>
  <c r="QK308" i="126"/>
  <c r="QK336" i="126"/>
  <c r="QK112" i="126"/>
  <c r="QJ112" i="126"/>
  <c r="QJ308" i="126"/>
  <c r="QJ168" i="126"/>
  <c r="QK84" i="126"/>
  <c r="QK56" i="126"/>
  <c r="QJ84" i="126"/>
  <c r="QJ56" i="126"/>
  <c r="QK28" i="126"/>
  <c r="QJ28" i="126"/>
  <c r="BZ4" i="126"/>
  <c r="BZ5" i="126"/>
  <c r="CB5" i="126"/>
  <c r="CA5" i="126"/>
  <c r="CB6" i="126"/>
  <c r="CB7" i="126"/>
  <c r="BZ7" i="126"/>
  <c r="CB23" i="126"/>
  <c r="CA23" i="126"/>
  <c r="BZ23" i="126"/>
  <c r="CC23" i="126" s="1"/>
  <c r="CB22" i="126"/>
  <c r="BZ22" i="126"/>
  <c r="BZ17" i="126"/>
  <c r="CB17" i="126"/>
  <c r="CA17" i="126"/>
  <c r="BZ8" i="126"/>
  <c r="CA8" i="126"/>
  <c r="CB12" i="126"/>
  <c r="CA12" i="126"/>
  <c r="BZ12" i="126"/>
  <c r="CA7" i="126"/>
  <c r="CC7" i="126" s="1"/>
  <c r="BZ10" i="126"/>
  <c r="BZ6" i="126"/>
  <c r="QI268" i="126"/>
  <c r="QI296" i="126"/>
  <c r="QI128" i="126"/>
  <c r="QI100" i="126"/>
  <c r="QI324" i="126"/>
  <c r="QI240" i="126"/>
  <c r="QI212" i="126"/>
  <c r="QI44" i="126"/>
  <c r="QI184" i="126"/>
  <c r="QI72" i="126"/>
  <c r="QI16" i="126"/>
  <c r="QI156" i="126"/>
  <c r="CB4" i="126"/>
  <c r="CA6" i="126"/>
  <c r="CA4" i="126"/>
  <c r="CC4" i="126" s="1"/>
  <c r="QK296" i="126"/>
  <c r="QK184" i="126"/>
  <c r="QK268" i="126"/>
  <c r="QK240" i="126"/>
  <c r="QJ268" i="126"/>
  <c r="QJ296" i="126"/>
  <c r="QK324" i="126"/>
  <c r="QJ324" i="126"/>
  <c r="QJ240" i="126"/>
  <c r="QK156" i="126"/>
  <c r="QJ156" i="126"/>
  <c r="QK100" i="126"/>
  <c r="QJ100" i="126"/>
  <c r="QK44" i="126"/>
  <c r="QJ44" i="126"/>
  <c r="QJ184" i="126"/>
  <c r="QK128" i="126"/>
  <c r="QJ128" i="126"/>
  <c r="QK212" i="126"/>
  <c r="QJ212" i="126"/>
  <c r="QJ72" i="126"/>
  <c r="QK72" i="126"/>
  <c r="QK16" i="126"/>
  <c r="QJ16" i="126"/>
  <c r="QI33" i="126"/>
  <c r="DD4" i="126"/>
  <c r="DC4" i="126"/>
  <c r="DB4" i="126"/>
  <c r="DE4" i="126" s="1"/>
  <c r="DD6" i="126"/>
  <c r="DC7" i="126"/>
  <c r="DD8" i="126"/>
  <c r="DD9" i="126"/>
  <c r="DC11" i="126"/>
  <c r="DD10" i="126"/>
  <c r="DB10" i="126"/>
  <c r="DC10" i="126"/>
  <c r="DB9" i="126"/>
  <c r="DB8" i="126"/>
  <c r="DC8" i="126"/>
  <c r="DC16" i="126"/>
  <c r="DD16" i="126"/>
  <c r="DC9" i="126"/>
  <c r="DB11" i="126"/>
  <c r="DC6" i="126"/>
  <c r="QI257" i="126"/>
  <c r="QI313" i="126"/>
  <c r="QI89" i="126"/>
  <c r="QI145" i="126"/>
  <c r="QI285" i="126"/>
  <c r="QI201" i="126"/>
  <c r="QI117" i="126"/>
  <c r="QI229" i="126"/>
  <c r="QI173" i="126"/>
  <c r="QI61" i="126"/>
  <c r="DD7" i="126"/>
  <c r="DB7" i="126"/>
  <c r="DE7" i="126" s="1"/>
  <c r="QK5" i="126"/>
  <c r="QJ5" i="126"/>
  <c r="QI5" i="126"/>
  <c r="QL5" i="126" s="1"/>
  <c r="QO5" i="126" s="1"/>
  <c r="DB6" i="126"/>
  <c r="DE6" i="126" s="1"/>
  <c r="DD11" i="126"/>
  <c r="DC14" i="126"/>
  <c r="DD14" i="126"/>
  <c r="QK313" i="126"/>
  <c r="QJ313" i="126"/>
  <c r="QK257" i="126"/>
  <c r="QJ257" i="126"/>
  <c r="QK285" i="126"/>
  <c r="QK89" i="126"/>
  <c r="QJ89" i="126"/>
  <c r="QK145" i="126"/>
  <c r="QJ145" i="126"/>
  <c r="QK201" i="126"/>
  <c r="QJ201" i="126"/>
  <c r="QJ285" i="126"/>
  <c r="QK117" i="126"/>
  <c r="QJ117" i="126"/>
  <c r="QK173" i="126"/>
  <c r="QJ173" i="126"/>
  <c r="QK229" i="126"/>
  <c r="QJ229" i="126"/>
  <c r="QK61" i="126"/>
  <c r="QJ33" i="126"/>
  <c r="QJ61" i="126"/>
  <c r="QK33" i="126"/>
  <c r="QI21" i="126"/>
  <c r="EF4" i="126"/>
  <c r="EE4" i="126"/>
  <c r="ED4" i="126"/>
  <c r="EG4" i="126" s="1"/>
  <c r="ED5" i="126"/>
  <c r="EF6" i="126"/>
  <c r="EE6" i="126"/>
  <c r="ED6" i="126"/>
  <c r="EG6" i="126" s="1"/>
  <c r="ED7" i="126"/>
  <c r="EF7" i="126"/>
  <c r="EE7" i="126"/>
  <c r="ED8" i="126"/>
  <c r="EE9" i="126"/>
  <c r="EF9" i="126"/>
  <c r="EE10" i="126"/>
  <c r="EF11" i="126"/>
  <c r="EE11" i="126"/>
  <c r="ED11" i="126"/>
  <c r="EF12" i="126"/>
  <c r="EF14" i="126"/>
  <c r="EE14" i="126"/>
  <c r="QK21" i="126"/>
  <c r="QJ21" i="126"/>
  <c r="EF13" i="126"/>
  <c r="ED13" i="126"/>
  <c r="EE13" i="126"/>
  <c r="EF23" i="126"/>
  <c r="EE23" i="126"/>
  <c r="EE5" i="126"/>
  <c r="EF5" i="126"/>
  <c r="EF20" i="126"/>
  <c r="EE20" i="126"/>
  <c r="ED20" i="126"/>
  <c r="EG20" i="126" s="1"/>
  <c r="ED10" i="126"/>
  <c r="EF10" i="126"/>
  <c r="EF22" i="126"/>
  <c r="EE22" i="126"/>
  <c r="ED22" i="126"/>
  <c r="EG22" i="126" s="1"/>
  <c r="EF8" i="126"/>
  <c r="EE8" i="126"/>
  <c r="EF21" i="126"/>
  <c r="EE21" i="126"/>
  <c r="ED21" i="126"/>
  <c r="EG21" i="126" s="1"/>
  <c r="ED9" i="126"/>
  <c r="EG9" i="126" s="1"/>
  <c r="ED14" i="126"/>
  <c r="EG14" i="126" s="1"/>
  <c r="ED12" i="126"/>
  <c r="EE12" i="126"/>
  <c r="QJ301" i="126"/>
  <c r="QK301" i="126"/>
  <c r="QK329" i="126"/>
  <c r="QJ329" i="126"/>
  <c r="QJ273" i="126"/>
  <c r="QK105" i="126"/>
  <c r="QJ105" i="126"/>
  <c r="QK217" i="126"/>
  <c r="QJ217" i="126"/>
  <c r="QK189" i="126"/>
  <c r="QK161" i="126"/>
  <c r="QJ189" i="126"/>
  <c r="QJ161" i="126"/>
  <c r="QJ245" i="126"/>
  <c r="QK77" i="126"/>
  <c r="QJ77" i="126"/>
  <c r="QK273" i="126"/>
  <c r="QK49" i="126"/>
  <c r="QK133" i="126"/>
  <c r="QJ49" i="126"/>
  <c r="QJ133" i="126"/>
  <c r="QK245" i="126"/>
  <c r="QI273" i="126"/>
  <c r="QL273" i="126" s="1"/>
  <c r="QO273" i="126" s="1"/>
  <c r="QI161" i="126"/>
  <c r="QI301" i="126"/>
  <c r="QI329" i="126"/>
  <c r="QI105" i="126"/>
  <c r="QL105" i="126" s="1"/>
  <c r="QO105" i="126" s="1"/>
  <c r="QI217" i="126"/>
  <c r="QL217" i="126" s="1"/>
  <c r="QO217" i="126" s="1"/>
  <c r="QI189" i="126"/>
  <c r="QI77" i="126"/>
  <c r="QI49" i="126"/>
  <c r="QI133" i="126"/>
  <c r="QI245" i="126"/>
  <c r="QI53" i="126"/>
  <c r="EM4" i="126"/>
  <c r="EL4" i="126"/>
  <c r="EK4" i="126"/>
  <c r="EN4" i="126" s="1"/>
  <c r="EM6" i="126"/>
  <c r="EL6" i="126"/>
  <c r="EK6" i="126"/>
  <c r="EN6" i="126" s="1"/>
  <c r="EK7" i="126"/>
  <c r="EL7" i="126"/>
  <c r="EM8" i="126"/>
  <c r="EL8" i="126"/>
  <c r="EK8" i="126"/>
  <c r="EN8" i="126" s="1"/>
  <c r="EM9" i="126"/>
  <c r="EM10" i="126"/>
  <c r="EL10" i="126"/>
  <c r="EK10" i="126"/>
  <c r="EM11" i="126"/>
  <c r="EM12" i="126"/>
  <c r="EL12" i="126"/>
  <c r="EK12" i="126"/>
  <c r="EN12" i="126" s="1"/>
  <c r="EL16" i="126"/>
  <c r="EM16" i="126"/>
  <c r="EM13" i="126"/>
  <c r="EL13" i="126"/>
  <c r="EK13" i="126"/>
  <c r="EN13" i="126" s="1"/>
  <c r="EK17" i="126"/>
  <c r="EM15" i="126"/>
  <c r="EL15" i="126"/>
  <c r="EK15" i="126"/>
  <c r="EN15" i="126" s="1"/>
  <c r="EM7" i="126"/>
  <c r="EN7" i="126" s="1"/>
  <c r="EM5" i="126"/>
  <c r="EL5" i="126"/>
  <c r="EK5" i="126"/>
  <c r="EN5" i="126" s="1"/>
  <c r="EK16" i="126"/>
  <c r="EN16" i="126" s="1"/>
  <c r="EL23" i="126"/>
  <c r="EK23" i="126"/>
  <c r="EM23" i="126"/>
  <c r="EM21" i="126"/>
  <c r="EL21" i="126"/>
  <c r="EK21" i="126"/>
  <c r="EN21" i="126" s="1"/>
  <c r="EK9" i="126"/>
  <c r="EL9" i="126"/>
  <c r="EK11" i="126"/>
  <c r="QI305" i="126"/>
  <c r="QI193" i="126"/>
  <c r="QI333" i="126"/>
  <c r="QI165" i="126"/>
  <c r="QI109" i="126"/>
  <c r="QI277" i="126"/>
  <c r="QI249" i="126"/>
  <c r="QI221" i="126"/>
  <c r="QI137" i="126"/>
  <c r="QI81" i="126"/>
  <c r="QI25" i="126"/>
  <c r="EL11" i="126"/>
  <c r="EM18" i="126"/>
  <c r="EL18" i="126"/>
  <c r="QJ333" i="126"/>
  <c r="QJ305" i="126"/>
  <c r="QK333" i="126"/>
  <c r="QJ165" i="126"/>
  <c r="QJ109" i="126"/>
  <c r="QK193" i="126"/>
  <c r="QJ193" i="126"/>
  <c r="QK277" i="126"/>
  <c r="QK249" i="126"/>
  <c r="QK221" i="126"/>
  <c r="QJ277" i="126"/>
  <c r="QJ249" i="126"/>
  <c r="QJ221" i="126"/>
  <c r="QK137" i="126"/>
  <c r="QJ137" i="126"/>
  <c r="QK165" i="126"/>
  <c r="QK109" i="126"/>
  <c r="QK305" i="126"/>
  <c r="QJ81" i="126"/>
  <c r="QK53" i="126"/>
  <c r="QJ53" i="126"/>
  <c r="QL53" i="126" s="1"/>
  <c r="QO53" i="126" s="1"/>
  <c r="QK81" i="126"/>
  <c r="QK25" i="126"/>
  <c r="QJ25" i="126"/>
  <c r="QI29" i="126"/>
  <c r="ET6" i="126"/>
  <c r="QJ29" i="126"/>
  <c r="QI337" i="126"/>
  <c r="QI225" i="126"/>
  <c r="QI141" i="126"/>
  <c r="QI197" i="126"/>
  <c r="QI113" i="126"/>
  <c r="QI309" i="126"/>
  <c r="QI253" i="126"/>
  <c r="QI169" i="126"/>
  <c r="QI57" i="126"/>
  <c r="QI85" i="126"/>
  <c r="QI281" i="126"/>
  <c r="ES20" i="126"/>
  <c r="ET8" i="126"/>
  <c r="ES8" i="126"/>
  <c r="ER8" i="126"/>
  <c r="EU8" i="126" s="1"/>
  <c r="ES5" i="126"/>
  <c r="ER5" i="126"/>
  <c r="ES17" i="126"/>
  <c r="ES4" i="126"/>
  <c r="ET9" i="126"/>
  <c r="ET4" i="126"/>
  <c r="ER4" i="126"/>
  <c r="EU4" i="126" s="1"/>
  <c r="ET5" i="126"/>
  <c r="ET12" i="126"/>
  <c r="ES12" i="126"/>
  <c r="ER12" i="126"/>
  <c r="EU12" i="126" s="1"/>
  <c r="ER19" i="126"/>
  <c r="ET11" i="126"/>
  <c r="ET19" i="126"/>
  <c r="ES11" i="126"/>
  <c r="ER11" i="126"/>
  <c r="ER17" i="126"/>
  <c r="ER6" i="126"/>
  <c r="ES6" i="126"/>
  <c r="ES9" i="126"/>
  <c r="ET10" i="126"/>
  <c r="ET7" i="126"/>
  <c r="ES7" i="126"/>
  <c r="ER7" i="126"/>
  <c r="EU7" i="126" s="1"/>
  <c r="ET17" i="126"/>
  <c r="ET22" i="126"/>
  <c r="ES22" i="126"/>
  <c r="ER22" i="126"/>
  <c r="ET23" i="126"/>
  <c r="ER23" i="126"/>
  <c r="ES23" i="126"/>
  <c r="ET16" i="126"/>
  <c r="ES16" i="126"/>
  <c r="ER16" i="126"/>
  <c r="ER10" i="126"/>
  <c r="ES10" i="126"/>
  <c r="ER9" i="126"/>
  <c r="ES19" i="126"/>
  <c r="QJ337" i="126"/>
  <c r="QJ141" i="126"/>
  <c r="QK309" i="126"/>
  <c r="QJ197" i="126"/>
  <c r="QK113" i="126"/>
  <c r="QJ113" i="126"/>
  <c r="QJ309" i="126"/>
  <c r="QK253" i="126"/>
  <c r="QK169" i="126"/>
  <c r="QJ253" i="126"/>
  <c r="QJ169" i="126"/>
  <c r="QK337" i="126"/>
  <c r="QK57" i="126"/>
  <c r="QJ57" i="126"/>
  <c r="QK141" i="126"/>
  <c r="QK85" i="126"/>
  <c r="QJ85" i="126"/>
  <c r="QK225" i="126"/>
  <c r="QJ225" i="126"/>
  <c r="QK281" i="126"/>
  <c r="QJ281" i="126"/>
  <c r="QK197" i="126"/>
  <c r="QK29" i="126"/>
  <c r="ET20" i="126"/>
  <c r="ER20" i="126"/>
  <c r="EU20" i="126" s="1"/>
  <c r="QI17" i="126"/>
  <c r="DY4" i="126"/>
  <c r="DX4" i="126"/>
  <c r="DW4" i="126"/>
  <c r="DX5" i="126"/>
  <c r="DY5" i="126"/>
  <c r="DW5" i="126"/>
  <c r="DZ5" i="126" s="1"/>
  <c r="DY6" i="126"/>
  <c r="DW7" i="126"/>
  <c r="DX8" i="126"/>
  <c r="DY8" i="126"/>
  <c r="DY9" i="126"/>
  <c r="DX9" i="126"/>
  <c r="DW9" i="126"/>
  <c r="DZ9" i="126" s="1"/>
  <c r="DW10" i="126"/>
  <c r="DX11" i="126"/>
  <c r="DY11" i="126"/>
  <c r="DW11" i="126"/>
  <c r="DZ11" i="126" s="1"/>
  <c r="DY12" i="126"/>
  <c r="DX12" i="126"/>
  <c r="DW12" i="126"/>
  <c r="DZ12" i="126" s="1"/>
  <c r="DY13" i="126"/>
  <c r="DX13" i="126"/>
  <c r="DW13" i="126"/>
  <c r="DY14" i="126"/>
  <c r="DX14" i="126"/>
  <c r="DW14" i="126"/>
  <c r="DZ14" i="126" s="1"/>
  <c r="QK17" i="126"/>
  <c r="QJ17" i="126"/>
  <c r="DY23" i="126"/>
  <c r="DW23" i="126"/>
  <c r="DX23" i="126"/>
  <c r="DY7" i="126"/>
  <c r="DX7" i="126"/>
  <c r="DZ7" i="126" s="1"/>
  <c r="DY10" i="126"/>
  <c r="DX10" i="126"/>
  <c r="DZ10" i="126" s="1"/>
  <c r="DW18" i="126"/>
  <c r="DW16" i="126"/>
  <c r="DY16" i="126"/>
  <c r="DW6" i="126"/>
  <c r="DX6" i="126"/>
  <c r="DW17" i="126"/>
  <c r="DY15" i="126"/>
  <c r="DX15" i="126"/>
  <c r="DW21" i="126"/>
  <c r="DX21" i="126"/>
  <c r="DW8" i="126"/>
  <c r="DZ8" i="126" s="1"/>
  <c r="DY24" i="126"/>
  <c r="DX24" i="126"/>
  <c r="DW24" i="126"/>
  <c r="DZ24" i="126" s="1"/>
  <c r="DX20" i="126"/>
  <c r="QJ241" i="126"/>
  <c r="QK269" i="126"/>
  <c r="QJ269" i="126"/>
  <c r="QK297" i="126"/>
  <c r="QJ297" i="126"/>
  <c r="QK325" i="126"/>
  <c r="QJ325" i="126"/>
  <c r="QK129" i="126"/>
  <c r="QK73" i="126"/>
  <c r="QJ129" i="126"/>
  <c r="QJ73" i="126"/>
  <c r="QJ213" i="126"/>
  <c r="QK241" i="126"/>
  <c r="QK213" i="126"/>
  <c r="QK157" i="126"/>
  <c r="QJ157" i="126"/>
  <c r="QK45" i="126"/>
  <c r="QJ45" i="126"/>
  <c r="QK185" i="126"/>
  <c r="QJ185" i="126"/>
  <c r="QK101" i="126"/>
  <c r="QJ101" i="126"/>
  <c r="QI241" i="126"/>
  <c r="QI269" i="126"/>
  <c r="QI297" i="126"/>
  <c r="QI129" i="126"/>
  <c r="QL129" i="126" s="1"/>
  <c r="QO129" i="126" s="1"/>
  <c r="QI73" i="126"/>
  <c r="QL73" i="126" s="1"/>
  <c r="QO73" i="126" s="1"/>
  <c r="QI325" i="126"/>
  <c r="QI185" i="126"/>
  <c r="QL185" i="126" s="1"/>
  <c r="QO185" i="126" s="1"/>
  <c r="QI213" i="126"/>
  <c r="QL213" i="126" s="1"/>
  <c r="QO213" i="126" s="1"/>
  <c r="QI157" i="126"/>
  <c r="QL157" i="126" s="1"/>
  <c r="QO157" i="126" s="1"/>
  <c r="QI45" i="126"/>
  <c r="QL45" i="126" s="1"/>
  <c r="QO45" i="126" s="1"/>
  <c r="QI101" i="126"/>
  <c r="QL101" i="126" s="1"/>
  <c r="QO101" i="126" s="1"/>
  <c r="QK6" i="126"/>
  <c r="QJ6" i="126"/>
  <c r="QI6" i="126"/>
  <c r="QL6" i="126" s="1"/>
  <c r="QO6" i="126" s="1"/>
  <c r="FA4" i="126"/>
  <c r="EZ4" i="126"/>
  <c r="EY4" i="126"/>
  <c r="FB4" i="126" s="1"/>
  <c r="EZ5" i="126"/>
  <c r="FA5" i="126"/>
  <c r="FA6" i="126"/>
  <c r="EZ6" i="126"/>
  <c r="FA7" i="126"/>
  <c r="EY7" i="126"/>
  <c r="EY9" i="126"/>
  <c r="FA9" i="126"/>
  <c r="EZ9" i="126"/>
  <c r="FA10" i="126"/>
  <c r="EZ10" i="126"/>
  <c r="EY10" i="126"/>
  <c r="FB10" i="126" s="1"/>
  <c r="FA11" i="126"/>
  <c r="EZ11" i="126"/>
  <c r="EY11" i="126"/>
  <c r="FB11" i="126" s="1"/>
  <c r="FA13" i="126"/>
  <c r="EZ13" i="126"/>
  <c r="EY13" i="126"/>
  <c r="FB13" i="126" s="1"/>
  <c r="FA14" i="126"/>
  <c r="FA15" i="126"/>
  <c r="EZ15" i="126"/>
  <c r="EY15" i="126"/>
  <c r="FB15" i="126" s="1"/>
  <c r="EY16" i="126"/>
  <c r="FA16" i="126"/>
  <c r="EZ16" i="126"/>
  <c r="EY17" i="126"/>
  <c r="FA17" i="126"/>
  <c r="EZ17" i="126"/>
  <c r="FA18" i="126"/>
  <c r="EZ18" i="126"/>
  <c r="EY18" i="126"/>
  <c r="FB18" i="126" s="1"/>
  <c r="QJ90" i="126"/>
  <c r="FA8" i="126"/>
  <c r="EZ8" i="126"/>
  <c r="EY8" i="126"/>
  <c r="EY6" i="126"/>
  <c r="FB6" i="126" s="1"/>
  <c r="EY19" i="126"/>
  <c r="FA19" i="126"/>
  <c r="FA12" i="126"/>
  <c r="EZ12" i="126"/>
  <c r="EY12" i="126"/>
  <c r="FB12" i="126" s="1"/>
  <c r="EZ7" i="126"/>
  <c r="EY14" i="126"/>
  <c r="EZ14" i="126"/>
  <c r="EY5" i="126"/>
  <c r="FB5" i="126" s="1"/>
  <c r="FA21" i="126"/>
  <c r="EY21" i="126"/>
  <c r="EZ21" i="126"/>
  <c r="FA20" i="126"/>
  <c r="QJ230" i="126"/>
  <c r="QK314" i="126"/>
  <c r="QK202" i="126"/>
  <c r="QJ314" i="126"/>
  <c r="QJ202" i="126"/>
  <c r="QJ286" i="126"/>
  <c r="QJ258" i="126"/>
  <c r="QK118" i="126"/>
  <c r="QJ118" i="126"/>
  <c r="QK258" i="126"/>
  <c r="QK230" i="126"/>
  <c r="QK146" i="126"/>
  <c r="QJ146" i="126"/>
  <c r="QK286" i="126"/>
  <c r="QK174" i="126"/>
  <c r="QJ174" i="126"/>
  <c r="QK62" i="126"/>
  <c r="QJ62" i="126"/>
  <c r="QK34" i="126"/>
  <c r="QJ34" i="126"/>
  <c r="QK90" i="126"/>
  <c r="QI230" i="126"/>
  <c r="QI314" i="126"/>
  <c r="QL314" i="126" s="1"/>
  <c r="QO314" i="126" s="1"/>
  <c r="QI286" i="126"/>
  <c r="QI258" i="126"/>
  <c r="QL258" i="126" s="1"/>
  <c r="QO258" i="126" s="1"/>
  <c r="QI118" i="126"/>
  <c r="QL118" i="126" s="1"/>
  <c r="QO118" i="126" s="1"/>
  <c r="QI202" i="126"/>
  <c r="QL202" i="126" s="1"/>
  <c r="QO202" i="126" s="1"/>
  <c r="QI146" i="126"/>
  <c r="QI90" i="126"/>
  <c r="QL90" i="126" s="1"/>
  <c r="QO90" i="126" s="1"/>
  <c r="QI174" i="126"/>
  <c r="QI62" i="126"/>
  <c r="QI34" i="126"/>
  <c r="GC4" i="126"/>
  <c r="GB4" i="126"/>
  <c r="GA4" i="126"/>
  <c r="GD4" i="126" s="1"/>
  <c r="GC5" i="126"/>
  <c r="GB5" i="126"/>
  <c r="GC8" i="126"/>
  <c r="GB8" i="126"/>
  <c r="GA8" i="126"/>
  <c r="GD8" i="126" s="1"/>
  <c r="GB10" i="126"/>
  <c r="GC10" i="126"/>
  <c r="GC12" i="126"/>
  <c r="GC13" i="126"/>
  <c r="GC15" i="126"/>
  <c r="GB15" i="126"/>
  <c r="GA15" i="126"/>
  <c r="GD15" i="126" s="1"/>
  <c r="GB17" i="126"/>
  <c r="GC17" i="126"/>
  <c r="GA17" i="126"/>
  <c r="GA20" i="126"/>
  <c r="GB21" i="126"/>
  <c r="GC16" i="126"/>
  <c r="GB16" i="126"/>
  <c r="GA16" i="126"/>
  <c r="GD16" i="126" s="1"/>
  <c r="GC18" i="126"/>
  <c r="GB18" i="126"/>
  <c r="GA18" i="126"/>
  <c r="GD18" i="126" s="1"/>
  <c r="GA10" i="126"/>
  <c r="GD10" i="126" s="1"/>
  <c r="GA5" i="126"/>
  <c r="GD5" i="126" s="1"/>
  <c r="GC9" i="126"/>
  <c r="GB9" i="126"/>
  <c r="GA9" i="126"/>
  <c r="GD9" i="126" s="1"/>
  <c r="GC21" i="126"/>
  <c r="GA21" i="126"/>
  <c r="GD21" i="126" s="1"/>
  <c r="GC11" i="126"/>
  <c r="GB11" i="126"/>
  <c r="GA11" i="126"/>
  <c r="GA13" i="126"/>
  <c r="GB13" i="126"/>
  <c r="GC20" i="126"/>
  <c r="GB20" i="126"/>
  <c r="GA12" i="126"/>
  <c r="GB12" i="126"/>
  <c r="QJ246" i="126"/>
  <c r="QK330" i="126"/>
  <c r="QK218" i="126"/>
  <c r="QJ330" i="126"/>
  <c r="QJ218" i="126"/>
  <c r="QK134" i="126"/>
  <c r="QJ134" i="126"/>
  <c r="QK190" i="126"/>
  <c r="QK162" i="126"/>
  <c r="QJ190" i="126"/>
  <c r="QJ162" i="126"/>
  <c r="QK274" i="126"/>
  <c r="QK246" i="126"/>
  <c r="QJ274" i="126"/>
  <c r="QK302" i="126"/>
  <c r="QJ106" i="126"/>
  <c r="QK106" i="126"/>
  <c r="QK78" i="126"/>
  <c r="QJ78" i="126"/>
  <c r="QJ302" i="126"/>
  <c r="QK22" i="126"/>
  <c r="QJ22" i="126"/>
  <c r="QK50" i="126"/>
  <c r="QJ50" i="126"/>
  <c r="QI246" i="126"/>
  <c r="QI330" i="126"/>
  <c r="QI134" i="126"/>
  <c r="QI218" i="126"/>
  <c r="QI190" i="126"/>
  <c r="QI162" i="126"/>
  <c r="QI274" i="126"/>
  <c r="QL274" i="126" s="1"/>
  <c r="QO274" i="126" s="1"/>
  <c r="QI302" i="126"/>
  <c r="QI106" i="126"/>
  <c r="QL106" i="126" s="1"/>
  <c r="QO106" i="126" s="1"/>
  <c r="QI78" i="126"/>
  <c r="QL78" i="126" s="1"/>
  <c r="QO78" i="126" s="1"/>
  <c r="QI50" i="126"/>
  <c r="QI22" i="126"/>
  <c r="FV4" i="126"/>
  <c r="FU4" i="126"/>
  <c r="FT4" i="126"/>
  <c r="FW4" i="126" s="1"/>
  <c r="FV6" i="126"/>
  <c r="FT8" i="126"/>
  <c r="FU8" i="126"/>
  <c r="FV9" i="126"/>
  <c r="FU9" i="126"/>
  <c r="FT9" i="126"/>
  <c r="FW9" i="126" s="1"/>
  <c r="FU11" i="126"/>
  <c r="FV11" i="126"/>
  <c r="FT11" i="126"/>
  <c r="FW11" i="126" s="1"/>
  <c r="FU12" i="126"/>
  <c r="FV12" i="126"/>
  <c r="FV13" i="126"/>
  <c r="FU13" i="126"/>
  <c r="FT13" i="126"/>
  <c r="FW13" i="126" s="1"/>
  <c r="FV14" i="126"/>
  <c r="FT16" i="126"/>
  <c r="FV17" i="126"/>
  <c r="FT17" i="126"/>
  <c r="FU21" i="126"/>
  <c r="FV22" i="126"/>
  <c r="FV5" i="126"/>
  <c r="FT5" i="126"/>
  <c r="FU5" i="126"/>
  <c r="FV7" i="126"/>
  <c r="FU7" i="126"/>
  <c r="FT7" i="126"/>
  <c r="FW7" i="126" s="1"/>
  <c r="FV16" i="126"/>
  <c r="FU16" i="126"/>
  <c r="FW16" i="126" s="1"/>
  <c r="FV21" i="126"/>
  <c r="FT21" i="126"/>
  <c r="FW21" i="126" s="1"/>
  <c r="FT14" i="126"/>
  <c r="FU14" i="126"/>
  <c r="FV8" i="126"/>
  <c r="FW8" i="126" s="1"/>
  <c r="FT12" i="126"/>
  <c r="FW12" i="126" s="1"/>
  <c r="FU17" i="126"/>
  <c r="FW17" i="126" s="1"/>
  <c r="FT6" i="126"/>
  <c r="FU6" i="126"/>
  <c r="FT22" i="126"/>
  <c r="FU22" i="126"/>
  <c r="QJ326" i="126"/>
  <c r="QJ214" i="126"/>
  <c r="QK298" i="126"/>
  <c r="QK186" i="126"/>
  <c r="QJ298" i="126"/>
  <c r="QJ186" i="126"/>
  <c r="QK326" i="126"/>
  <c r="QK214" i="126"/>
  <c r="QK158" i="126"/>
  <c r="QJ158" i="126"/>
  <c r="QK242" i="126"/>
  <c r="QJ242" i="126"/>
  <c r="QK270" i="126"/>
  <c r="QJ270" i="126"/>
  <c r="QK46" i="126"/>
  <c r="QJ46" i="126"/>
  <c r="QJ74" i="126"/>
  <c r="QK102" i="126"/>
  <c r="QJ102" i="126"/>
  <c r="QK130" i="126"/>
  <c r="QK74" i="126"/>
  <c r="QJ130" i="126"/>
  <c r="QI326" i="126"/>
  <c r="QI214" i="126"/>
  <c r="QI298" i="126"/>
  <c r="QI186" i="126"/>
  <c r="QI158" i="126"/>
  <c r="QL158" i="126" s="1"/>
  <c r="QO158" i="126" s="1"/>
  <c r="QI242" i="126"/>
  <c r="QL242" i="126" s="1"/>
  <c r="QO242" i="126" s="1"/>
  <c r="QI270" i="126"/>
  <c r="QL270" i="126" s="1"/>
  <c r="QO270" i="126" s="1"/>
  <c r="QI46" i="126"/>
  <c r="QL46" i="126" s="1"/>
  <c r="QO46" i="126" s="1"/>
  <c r="QI102" i="126"/>
  <c r="QL102" i="126" s="1"/>
  <c r="QO102" i="126" s="1"/>
  <c r="QI74" i="126"/>
  <c r="QI130" i="126"/>
  <c r="QL130" i="126" s="1"/>
  <c r="QO130" i="126" s="1"/>
  <c r="QI18" i="126"/>
  <c r="QJ18" i="126"/>
  <c r="QK18" i="126"/>
  <c r="QK7" i="126"/>
  <c r="QJ7" i="126"/>
  <c r="QI7" i="126"/>
  <c r="QL7" i="126" s="1"/>
  <c r="QO7" i="126" s="1"/>
  <c r="QK287" i="126"/>
  <c r="QK175" i="126"/>
  <c r="QJ287" i="126"/>
  <c r="QJ175" i="126"/>
  <c r="QK315" i="126"/>
  <c r="QJ315" i="126"/>
  <c r="QK231" i="126"/>
  <c r="QJ231" i="126"/>
  <c r="QK203" i="126"/>
  <c r="QJ203" i="126"/>
  <c r="QK91" i="126"/>
  <c r="QK63" i="126"/>
  <c r="QJ91" i="126"/>
  <c r="QJ63" i="126"/>
  <c r="QK259" i="126"/>
  <c r="QJ259" i="126"/>
  <c r="QK119" i="126"/>
  <c r="QJ119" i="126"/>
  <c r="QJ147" i="126"/>
  <c r="QK147" i="126"/>
  <c r="QK35" i="126"/>
  <c r="QJ35" i="126"/>
  <c r="QI287" i="126"/>
  <c r="QI175" i="126"/>
  <c r="QI315" i="126"/>
  <c r="QL315" i="126" s="1"/>
  <c r="QO315" i="126" s="1"/>
  <c r="QI231" i="126"/>
  <c r="QI203" i="126"/>
  <c r="QL203" i="126" s="1"/>
  <c r="QO203" i="126" s="1"/>
  <c r="QI91" i="126"/>
  <c r="QL91" i="126" s="1"/>
  <c r="QO91" i="126" s="1"/>
  <c r="QI63" i="126"/>
  <c r="QL63" i="126" s="1"/>
  <c r="QO63" i="126" s="1"/>
  <c r="QI259" i="126"/>
  <c r="QL259" i="126" s="1"/>
  <c r="QO259" i="126" s="1"/>
  <c r="QI119" i="126"/>
  <c r="QL119" i="126" s="1"/>
  <c r="QO119" i="126" s="1"/>
  <c r="QI147" i="126"/>
  <c r="QL147" i="126" s="1"/>
  <c r="QO147" i="126" s="1"/>
  <c r="QI35" i="126"/>
  <c r="QL35" i="126" s="1"/>
  <c r="QO35" i="126" s="1"/>
  <c r="QI219" i="126"/>
  <c r="QI107" i="126"/>
  <c r="QK23" i="126"/>
  <c r="QJ23" i="126"/>
  <c r="QI23" i="126"/>
  <c r="QL23" i="126" s="1"/>
  <c r="QO23" i="126" s="1"/>
  <c r="HZ4" i="126"/>
  <c r="HY4" i="126"/>
  <c r="HX4" i="126"/>
  <c r="IA4" i="126" s="1"/>
  <c r="HZ7" i="126"/>
  <c r="HY7" i="126"/>
  <c r="HX7" i="126"/>
  <c r="HY9" i="126"/>
  <c r="HZ9" i="126"/>
  <c r="HX9" i="126"/>
  <c r="IA9" i="126" s="1"/>
  <c r="HZ10" i="126"/>
  <c r="HY10" i="126"/>
  <c r="HX10" i="126"/>
  <c r="IA10" i="126" s="1"/>
  <c r="HZ11" i="126"/>
  <c r="HY11" i="126"/>
  <c r="HX11" i="126"/>
  <c r="IA11" i="126" s="1"/>
  <c r="HX12" i="126"/>
  <c r="HZ12" i="126"/>
  <c r="HY12" i="126"/>
  <c r="HY13" i="126"/>
  <c r="HZ13" i="126"/>
  <c r="HX15" i="126"/>
  <c r="HZ15" i="126"/>
  <c r="HY15" i="126"/>
  <c r="HY16" i="126"/>
  <c r="HZ16" i="126"/>
  <c r="HZ17" i="126"/>
  <c r="HY17" i="126"/>
  <c r="HX17" i="126"/>
  <c r="IA17" i="126" s="1"/>
  <c r="HZ18" i="126"/>
  <c r="HY18" i="126"/>
  <c r="HX18" i="126"/>
  <c r="HX19" i="126"/>
  <c r="HZ19" i="126"/>
  <c r="HY19" i="126"/>
  <c r="HZ20" i="126"/>
  <c r="HX20" i="126"/>
  <c r="HY21" i="126"/>
  <c r="HZ21" i="126"/>
  <c r="HX21" i="126"/>
  <c r="IA21" i="126" s="1"/>
  <c r="HX22" i="126"/>
  <c r="HZ22" i="126"/>
  <c r="HY22" i="126"/>
  <c r="HZ23" i="126"/>
  <c r="HX23" i="126"/>
  <c r="HZ24" i="126"/>
  <c r="HY24" i="126"/>
  <c r="HX24" i="126"/>
  <c r="IA24" i="126" s="1"/>
  <c r="QJ219" i="126"/>
  <c r="QK107" i="126"/>
  <c r="HZ5" i="126"/>
  <c r="HY5" i="126"/>
  <c r="HX5" i="126"/>
  <c r="IA5" i="126" s="1"/>
  <c r="HY8" i="126"/>
  <c r="HZ8" i="126"/>
  <c r="HX8" i="126"/>
  <c r="IA8" i="126" s="1"/>
  <c r="HX13" i="126"/>
  <c r="IA13" i="126" s="1"/>
  <c r="HZ14" i="126"/>
  <c r="HY14" i="126"/>
  <c r="HX14" i="126"/>
  <c r="IA14" i="126" s="1"/>
  <c r="HZ6" i="126"/>
  <c r="HY6" i="126"/>
  <c r="HX6" i="126"/>
  <c r="HX16" i="126"/>
  <c r="IA16" i="126" s="1"/>
  <c r="QJ107" i="126"/>
  <c r="HY20" i="126"/>
  <c r="IA20" i="126" s="1"/>
  <c r="HY23" i="126"/>
  <c r="QK303" i="126"/>
  <c r="QK191" i="126"/>
  <c r="QJ303" i="126"/>
  <c r="QJ191" i="126"/>
  <c r="QJ51" i="126"/>
  <c r="QK331" i="126"/>
  <c r="QK247" i="126"/>
  <c r="QJ331" i="126"/>
  <c r="QJ247" i="126"/>
  <c r="QK163" i="126"/>
  <c r="QJ163" i="126"/>
  <c r="QK79" i="126"/>
  <c r="QK219" i="126"/>
  <c r="QL219" i="126" s="1"/>
  <c r="QO219" i="126" s="1"/>
  <c r="QJ79" i="126"/>
  <c r="QK135" i="126"/>
  <c r="QK51" i="126"/>
  <c r="QJ135" i="126"/>
  <c r="QJ275" i="126"/>
  <c r="QK275" i="126"/>
  <c r="QI303" i="126"/>
  <c r="QI191" i="126"/>
  <c r="QI135" i="126"/>
  <c r="QL135" i="126" s="1"/>
  <c r="QO135" i="126" s="1"/>
  <c r="QI331" i="126"/>
  <c r="QI247" i="126"/>
  <c r="QI163" i="126"/>
  <c r="QI51" i="126"/>
  <c r="QI79" i="126"/>
  <c r="QI275" i="126"/>
  <c r="QL275" i="126" s="1"/>
  <c r="QO275" i="126" s="1"/>
  <c r="IU4" i="126"/>
  <c r="IT4" i="126"/>
  <c r="IS4" i="126"/>
  <c r="IS5" i="126"/>
  <c r="IU6" i="126"/>
  <c r="IT6" i="126"/>
  <c r="IS6" i="126"/>
  <c r="IV6" i="126" s="1"/>
  <c r="IS7" i="126"/>
  <c r="IS8" i="126"/>
  <c r="IU8" i="126"/>
  <c r="IT8" i="126"/>
  <c r="IS9" i="126"/>
  <c r="IU9" i="126"/>
  <c r="IT9" i="126"/>
  <c r="IT10" i="126"/>
  <c r="IU10" i="126"/>
  <c r="IS10" i="126"/>
  <c r="IS11" i="126"/>
  <c r="IU12" i="126"/>
  <c r="IT12" i="126"/>
  <c r="IS12" i="126"/>
  <c r="IV12" i="126" s="1"/>
  <c r="IS15" i="126"/>
  <c r="IU15" i="126"/>
  <c r="IT15" i="126"/>
  <c r="IU16" i="126"/>
  <c r="IT16" i="126"/>
  <c r="IU17" i="126"/>
  <c r="IU19" i="126"/>
  <c r="IT7" i="126"/>
  <c r="IU7" i="126"/>
  <c r="IU5" i="126"/>
  <c r="IT5" i="126"/>
  <c r="IV5" i="126" s="1"/>
  <c r="IS19" i="126"/>
  <c r="IT19" i="126"/>
  <c r="IT14" i="126"/>
  <c r="IU14" i="126"/>
  <c r="IS14" i="126"/>
  <c r="IU11" i="126"/>
  <c r="IT11" i="126"/>
  <c r="IS16" i="126"/>
  <c r="IV16" i="126" s="1"/>
  <c r="IT22" i="126"/>
  <c r="IU22" i="126"/>
  <c r="IS22" i="126"/>
  <c r="IU21" i="126"/>
  <c r="IT21" i="126"/>
  <c r="IS21" i="126"/>
  <c r="IS17" i="126"/>
  <c r="IT17" i="126"/>
  <c r="JB4" i="126"/>
  <c r="JA4" i="126"/>
  <c r="IZ4" i="126"/>
  <c r="JC4" i="126" s="1"/>
  <c r="JB5" i="126"/>
  <c r="JA5" i="126"/>
  <c r="IZ5" i="126"/>
  <c r="JC5" i="126" s="1"/>
  <c r="JB6" i="126"/>
  <c r="JB8" i="126"/>
  <c r="JB9" i="126"/>
  <c r="IZ10" i="126"/>
  <c r="JB11" i="126"/>
  <c r="JA11" i="126"/>
  <c r="IZ11" i="126"/>
  <c r="JB12" i="126"/>
  <c r="JA12" i="126"/>
  <c r="IZ12" i="126"/>
  <c r="JC12" i="126" s="1"/>
  <c r="IZ14" i="126"/>
  <c r="JB15" i="126"/>
  <c r="JA15" i="126"/>
  <c r="JB16" i="126"/>
  <c r="JA16" i="126"/>
  <c r="IZ16" i="126"/>
  <c r="JC16" i="126" s="1"/>
  <c r="JB17" i="126"/>
  <c r="JA17" i="126"/>
  <c r="IZ17" i="126"/>
  <c r="JC17" i="126" s="1"/>
  <c r="JB18" i="126"/>
  <c r="JA18" i="126"/>
  <c r="IZ18" i="126"/>
  <c r="JB20" i="126"/>
  <c r="JA20" i="126"/>
  <c r="IZ20" i="126"/>
  <c r="JC20" i="126" s="1"/>
  <c r="JA21" i="126"/>
  <c r="IZ21" i="126"/>
  <c r="JB23" i="126"/>
  <c r="JA23" i="126"/>
  <c r="IZ23" i="126"/>
  <c r="JB24" i="126"/>
  <c r="JA24" i="126"/>
  <c r="IZ24" i="126"/>
  <c r="JC24" i="126" s="1"/>
  <c r="JB19" i="126"/>
  <c r="JA19" i="126"/>
  <c r="IZ19" i="126"/>
  <c r="JC19" i="126" s="1"/>
  <c r="JB10" i="126"/>
  <c r="JA10" i="126"/>
  <c r="JC10" i="126" s="1"/>
  <c r="JB7" i="126"/>
  <c r="JA7" i="126"/>
  <c r="IZ7" i="126"/>
  <c r="JC7" i="126" s="1"/>
  <c r="JB13" i="126"/>
  <c r="IZ13" i="126"/>
  <c r="JA13" i="126"/>
  <c r="IZ15" i="126"/>
  <c r="JC15" i="126" s="1"/>
  <c r="JB14" i="126"/>
  <c r="JA14" i="126"/>
  <c r="IZ6" i="126"/>
  <c r="JA6" i="126"/>
  <c r="JB22" i="126"/>
  <c r="JA22" i="126"/>
  <c r="IZ22" i="126"/>
  <c r="JC22" i="126" s="1"/>
  <c r="IZ9" i="126"/>
  <c r="JB21" i="126"/>
  <c r="IZ8" i="126"/>
  <c r="JA8" i="126"/>
  <c r="JA9" i="126"/>
  <c r="JI4" i="126"/>
  <c r="JH4" i="126"/>
  <c r="JG4" i="126"/>
  <c r="JJ4" i="126" s="1"/>
  <c r="JI5" i="126"/>
  <c r="JH5" i="126"/>
  <c r="JG5" i="126"/>
  <c r="JJ5" i="126" s="1"/>
  <c r="JI6" i="126"/>
  <c r="JH6" i="126"/>
  <c r="JG6" i="126"/>
  <c r="JJ6" i="126" s="1"/>
  <c r="JI7" i="126"/>
  <c r="JG7" i="126"/>
  <c r="JI8" i="126"/>
  <c r="JH8" i="126"/>
  <c r="JG8" i="126"/>
  <c r="JJ8" i="126" s="1"/>
  <c r="JG9" i="126"/>
  <c r="JI10" i="126"/>
  <c r="JH10" i="126"/>
  <c r="JG10" i="126"/>
  <c r="JJ10" i="126" s="1"/>
  <c r="JI11" i="126"/>
  <c r="JI12" i="126"/>
  <c r="JH12" i="126"/>
  <c r="JG12" i="126"/>
  <c r="JG14" i="126"/>
  <c r="JI14" i="126"/>
  <c r="JH14" i="126"/>
  <c r="JJ14" i="126" s="1"/>
  <c r="JG15" i="126"/>
  <c r="JI15" i="126"/>
  <c r="JH15" i="126"/>
  <c r="JI16" i="126"/>
  <c r="JH19" i="126"/>
  <c r="JI19" i="126"/>
  <c r="JG19" i="126"/>
  <c r="JJ19" i="126" s="1"/>
  <c r="JI21" i="126"/>
  <c r="JH21" i="126"/>
  <c r="JG21" i="126"/>
  <c r="JI22" i="126"/>
  <c r="JH22" i="126"/>
  <c r="JG22" i="126"/>
  <c r="JG23" i="126"/>
  <c r="JI24" i="126"/>
  <c r="JH24" i="126"/>
  <c r="JG24" i="126"/>
  <c r="JJ24" i="126" s="1"/>
  <c r="JH17" i="126"/>
  <c r="JI17" i="126"/>
  <c r="JG17" i="126"/>
  <c r="JI18" i="126"/>
  <c r="JG18" i="126"/>
  <c r="JG20" i="126"/>
  <c r="JH20" i="126"/>
  <c r="JH18" i="126"/>
  <c r="JI20" i="126"/>
  <c r="JI13" i="126"/>
  <c r="JH13" i="126"/>
  <c r="JG13" i="126"/>
  <c r="JH7" i="126"/>
  <c r="JJ7" i="126" s="1"/>
  <c r="JG11" i="126"/>
  <c r="JH11" i="126"/>
  <c r="JI9" i="126"/>
  <c r="JH9" i="126"/>
  <c r="JJ9" i="126" s="1"/>
  <c r="JI23" i="126"/>
  <c r="JH23" i="126"/>
  <c r="JG16" i="126"/>
  <c r="JH16" i="126"/>
  <c r="JW4" i="126"/>
  <c r="JV4" i="126"/>
  <c r="JU4" i="126"/>
  <c r="JX4" i="126" s="1"/>
  <c r="JV5" i="126"/>
  <c r="JW6" i="126"/>
  <c r="JV6" i="126"/>
  <c r="JU6" i="126"/>
  <c r="JX6" i="126" s="1"/>
  <c r="JV7" i="126"/>
  <c r="JW7" i="126"/>
  <c r="JW8" i="126"/>
  <c r="JV8" i="126"/>
  <c r="JU8" i="126"/>
  <c r="JX8" i="126" s="1"/>
  <c r="JV10" i="126"/>
  <c r="JW10" i="126"/>
  <c r="JU10" i="126"/>
  <c r="JX10" i="126" s="1"/>
  <c r="JW12" i="126"/>
  <c r="JV13" i="126"/>
  <c r="JW13" i="126"/>
  <c r="JW14" i="126"/>
  <c r="JV14" i="126"/>
  <c r="JU14" i="126"/>
  <c r="JX14" i="126" s="1"/>
  <c r="JW15" i="126"/>
  <c r="JV15" i="126"/>
  <c r="JU15" i="126"/>
  <c r="JU16" i="126"/>
  <c r="JW16" i="126"/>
  <c r="JV16" i="126"/>
  <c r="JV17" i="126"/>
  <c r="JW17" i="126"/>
  <c r="JW18" i="126"/>
  <c r="JV18" i="126"/>
  <c r="JU18" i="126"/>
  <c r="JU20" i="126"/>
  <c r="JW20" i="126"/>
  <c r="JV20" i="126"/>
  <c r="JW21" i="126"/>
  <c r="JV21" i="126"/>
  <c r="JU21" i="126"/>
  <c r="JX21" i="126" s="1"/>
  <c r="JW9" i="126"/>
  <c r="JV9" i="126"/>
  <c r="JU9" i="126"/>
  <c r="JX9" i="126" s="1"/>
  <c r="JU12" i="126"/>
  <c r="JV12" i="126"/>
  <c r="JU5" i="126"/>
  <c r="JW11" i="126"/>
  <c r="JV11" i="126"/>
  <c r="JU11" i="126"/>
  <c r="JX11" i="126" s="1"/>
  <c r="JW5" i="126"/>
  <c r="JU13" i="126"/>
  <c r="JX13" i="126" s="1"/>
  <c r="JW22" i="126"/>
  <c r="JV22" i="126"/>
  <c r="JU22" i="126"/>
  <c r="JW19" i="126"/>
  <c r="JV19" i="126"/>
  <c r="JU19" i="126"/>
  <c r="JX19" i="126" s="1"/>
  <c r="JU7" i="126"/>
  <c r="JX7" i="126" s="1"/>
  <c r="JU17" i="126"/>
  <c r="JX17" i="126" s="1"/>
  <c r="JP4" i="126"/>
  <c r="JO4" i="126"/>
  <c r="JN4" i="126"/>
  <c r="JP5" i="126"/>
  <c r="JO5" i="126"/>
  <c r="JN5" i="126"/>
  <c r="JQ5" i="126" s="1"/>
  <c r="JP6" i="126"/>
  <c r="JO6" i="126"/>
  <c r="JP7" i="126"/>
  <c r="JO7" i="126"/>
  <c r="JN7" i="126"/>
  <c r="JQ7" i="126" s="1"/>
  <c r="JN9" i="126"/>
  <c r="JP9" i="126"/>
  <c r="JO9" i="126"/>
  <c r="JP10" i="126"/>
  <c r="JO10" i="126"/>
  <c r="JP11" i="126"/>
  <c r="JO11" i="126"/>
  <c r="JN12" i="126"/>
  <c r="JP12" i="126"/>
  <c r="JO12" i="126"/>
  <c r="JP13" i="126"/>
  <c r="JO13" i="126"/>
  <c r="JN13" i="126"/>
  <c r="JQ13" i="126" s="1"/>
  <c r="JP14" i="126"/>
  <c r="JN15" i="126"/>
  <c r="JP16" i="126"/>
  <c r="JO16" i="126"/>
  <c r="JN16" i="126"/>
  <c r="JQ16" i="126" s="1"/>
  <c r="JP17" i="126"/>
  <c r="JO17" i="126"/>
  <c r="JN17" i="126"/>
  <c r="JN18" i="126"/>
  <c r="JO19" i="126"/>
  <c r="JP19" i="126"/>
  <c r="JN19" i="126"/>
  <c r="JQ19" i="126" s="1"/>
  <c r="JO20" i="126"/>
  <c r="JP21" i="126"/>
  <c r="JO21" i="126"/>
  <c r="JN21" i="126"/>
  <c r="JQ21" i="126" s="1"/>
  <c r="JO22" i="126"/>
  <c r="JP22" i="126"/>
  <c r="JN23" i="126"/>
  <c r="JP23" i="126"/>
  <c r="JO23" i="126"/>
  <c r="JP24" i="126"/>
  <c r="JP18" i="126"/>
  <c r="JO18" i="126"/>
  <c r="JP15" i="126"/>
  <c r="JO15" i="126"/>
  <c r="JQ15" i="126" s="1"/>
  <c r="JN6" i="126"/>
  <c r="JQ6" i="126" s="1"/>
  <c r="JP8" i="126"/>
  <c r="JO8" i="126"/>
  <c r="JN8" i="126"/>
  <c r="JQ8" i="126" s="1"/>
  <c r="JN14" i="126"/>
  <c r="JO14" i="126"/>
  <c r="JP20" i="126"/>
  <c r="JN20" i="126"/>
  <c r="JQ20" i="126" s="1"/>
  <c r="JN10" i="126"/>
  <c r="JQ10" i="126" s="1"/>
  <c r="JN24" i="126"/>
  <c r="JO24" i="126"/>
  <c r="JN22" i="126"/>
  <c r="JQ22" i="126" s="1"/>
  <c r="JN11" i="126"/>
  <c r="JQ11" i="126" s="1"/>
  <c r="KR4" i="126"/>
  <c r="KQ4" i="126"/>
  <c r="KP4" i="126"/>
  <c r="KS4" i="126" s="1"/>
  <c r="KP7" i="126"/>
  <c r="KR7" i="126"/>
  <c r="KQ7" i="126"/>
  <c r="KP8" i="126"/>
  <c r="KR8" i="126"/>
  <c r="KQ8" i="126"/>
  <c r="KQ9" i="126"/>
  <c r="KR9" i="126"/>
  <c r="KQ10" i="126"/>
  <c r="KR10" i="126"/>
  <c r="KQ11" i="126"/>
  <c r="KR11" i="126"/>
  <c r="KP11" i="126"/>
  <c r="KS11" i="126" s="1"/>
  <c r="KR12" i="126"/>
  <c r="KQ12" i="126"/>
  <c r="KP12" i="126"/>
  <c r="KS12" i="126" s="1"/>
  <c r="KP13" i="126"/>
  <c r="KR13" i="126"/>
  <c r="KQ13" i="126"/>
  <c r="KR14" i="126"/>
  <c r="KP15" i="126"/>
  <c r="KR15" i="126"/>
  <c r="KP16" i="126"/>
  <c r="KR16" i="126"/>
  <c r="KQ16" i="126"/>
  <c r="KR17" i="126"/>
  <c r="KR18" i="126"/>
  <c r="KQ18" i="126"/>
  <c r="KP18" i="126"/>
  <c r="KS18" i="126" s="1"/>
  <c r="KR19" i="126"/>
  <c r="KQ19" i="126"/>
  <c r="KR22" i="126"/>
  <c r="KR23" i="126"/>
  <c r="KQ23" i="126"/>
  <c r="KP23" i="126"/>
  <c r="KS23" i="126" s="1"/>
  <c r="KR24" i="126"/>
  <c r="KQ24" i="126"/>
  <c r="KP24" i="126"/>
  <c r="KS24" i="126" s="1"/>
  <c r="KR5" i="126"/>
  <c r="KQ5" i="126"/>
  <c r="KP5" i="126"/>
  <c r="KS5" i="126" s="1"/>
  <c r="KQ6" i="126"/>
  <c r="KR6" i="126"/>
  <c r="KP6" i="126"/>
  <c r="KP14" i="126"/>
  <c r="KQ14" i="126"/>
  <c r="KP10" i="126"/>
  <c r="KS10" i="126" s="1"/>
  <c r="KQ15" i="126"/>
  <c r="KP9" i="126"/>
  <c r="KS9" i="126" s="1"/>
  <c r="KP19" i="126"/>
  <c r="KS19" i="126" s="1"/>
  <c r="KP22" i="126"/>
  <c r="KQ22" i="126"/>
  <c r="KP17" i="126"/>
  <c r="KQ17" i="126"/>
  <c r="LT4" i="126"/>
  <c r="LS4" i="126"/>
  <c r="LR4" i="126"/>
  <c r="LU4" i="126" s="1"/>
  <c r="LR5" i="126"/>
  <c r="LT5" i="126"/>
  <c r="LS5" i="126"/>
  <c r="LR7" i="126"/>
  <c r="LT7" i="126"/>
  <c r="LS7" i="126"/>
  <c r="LT9" i="126"/>
  <c r="LS9" i="126"/>
  <c r="LR9" i="126"/>
  <c r="LU9" i="126" s="1"/>
  <c r="LR11" i="126"/>
  <c r="LR12" i="126"/>
  <c r="LT12" i="126"/>
  <c r="LS12" i="126"/>
  <c r="LT13" i="126"/>
  <c r="LS13" i="126"/>
  <c r="LR13" i="126"/>
  <c r="LU13" i="126" s="1"/>
  <c r="LT15" i="126"/>
  <c r="LS15" i="126"/>
  <c r="LR15" i="126"/>
  <c r="LS16" i="126"/>
  <c r="LT16" i="126"/>
  <c r="LT18" i="126"/>
  <c r="LS18" i="126"/>
  <c r="LR18" i="126"/>
  <c r="LU18" i="126" s="1"/>
  <c r="LT19" i="126"/>
  <c r="LS19" i="126"/>
  <c r="LR19" i="126"/>
  <c r="LU19" i="126" s="1"/>
  <c r="LT20" i="126"/>
  <c r="LS20" i="126"/>
  <c r="LR20" i="126"/>
  <c r="LU20" i="126" s="1"/>
  <c r="LT21" i="126"/>
  <c r="LS21" i="126"/>
  <c r="LR21" i="126"/>
  <c r="LU21" i="126" s="1"/>
  <c r="LR22" i="126"/>
  <c r="LT22" i="126"/>
  <c r="LS22" i="126"/>
  <c r="LT23" i="126"/>
  <c r="LS23" i="126"/>
  <c r="LR23" i="126"/>
  <c r="LU23" i="126" s="1"/>
  <c r="LT24" i="126"/>
  <c r="LT8" i="126"/>
  <c r="LR8" i="126"/>
  <c r="LS8" i="126"/>
  <c r="LT17" i="126"/>
  <c r="LS17" i="126"/>
  <c r="LR17" i="126"/>
  <c r="LU17" i="126" s="1"/>
  <c r="LT14" i="126"/>
  <c r="LS14" i="126"/>
  <c r="LR14" i="126"/>
  <c r="LT6" i="126"/>
  <c r="LS6" i="126"/>
  <c r="LR6" i="126"/>
  <c r="LU6" i="126" s="1"/>
  <c r="LT10" i="126"/>
  <c r="LS10" i="126"/>
  <c r="LR10" i="126"/>
  <c r="LU10" i="126" s="1"/>
  <c r="LT11" i="126"/>
  <c r="LS11" i="126"/>
  <c r="LU11" i="126" s="1"/>
  <c r="LR16" i="126"/>
  <c r="LU16" i="126" s="1"/>
  <c r="LR24" i="126"/>
  <c r="LS24" i="126"/>
  <c r="LM4" i="126"/>
  <c r="LL4" i="126"/>
  <c r="LK4" i="126"/>
  <c r="LN4" i="126" s="1"/>
  <c r="LM5" i="126"/>
  <c r="LK6" i="126"/>
  <c r="LK7" i="126"/>
  <c r="LM8" i="126"/>
  <c r="LL8" i="126"/>
  <c r="LK8" i="126"/>
  <c r="LK9" i="126"/>
  <c r="LM9" i="126"/>
  <c r="LL9" i="126"/>
  <c r="LL10" i="126"/>
  <c r="LM10" i="126"/>
  <c r="LK10" i="126"/>
  <c r="LN10" i="126" s="1"/>
  <c r="LM11" i="126"/>
  <c r="LL11" i="126"/>
  <c r="LK11" i="126"/>
  <c r="LN11" i="126" s="1"/>
  <c r="LK12" i="126"/>
  <c r="LM12" i="126"/>
  <c r="LL12" i="126"/>
  <c r="LK13" i="126"/>
  <c r="LM13" i="126"/>
  <c r="LL13" i="126"/>
  <c r="LN13" i="126" s="1"/>
  <c r="LL14" i="126"/>
  <c r="LM15" i="126"/>
  <c r="LM16" i="126"/>
  <c r="LL16" i="126"/>
  <c r="LM17" i="126"/>
  <c r="LL17" i="126"/>
  <c r="LK17" i="126"/>
  <c r="LN17" i="126" s="1"/>
  <c r="LM18" i="126"/>
  <c r="LL18" i="126"/>
  <c r="LK18" i="126"/>
  <c r="LM20" i="126"/>
  <c r="LK20" i="126"/>
  <c r="LM22" i="126"/>
  <c r="LL22" i="126"/>
  <c r="LK22" i="126"/>
  <c r="LN22" i="126" s="1"/>
  <c r="LM24" i="126"/>
  <c r="LK24" i="126"/>
  <c r="LK5" i="126"/>
  <c r="LL5" i="126"/>
  <c r="LM23" i="126"/>
  <c r="LK23" i="126"/>
  <c r="LL23" i="126"/>
  <c r="LM19" i="126"/>
  <c r="LL19" i="126"/>
  <c r="LK19" i="126"/>
  <c r="LK16" i="126"/>
  <c r="LN16" i="126" s="1"/>
  <c r="LM14" i="126"/>
  <c r="LK14" i="126"/>
  <c r="LN14" i="126" s="1"/>
  <c r="LL24" i="126"/>
  <c r="LN24" i="126" s="1"/>
  <c r="LL20" i="126"/>
  <c r="LN20" i="126" s="1"/>
  <c r="LM6" i="126"/>
  <c r="LL6" i="126"/>
  <c r="LN6" i="126" s="1"/>
  <c r="LM21" i="126"/>
  <c r="LK21" i="126"/>
  <c r="LL21" i="126"/>
  <c r="LM7" i="126"/>
  <c r="LL7" i="126"/>
  <c r="LK15" i="126"/>
  <c r="LL15" i="126"/>
  <c r="NJ4" i="126"/>
  <c r="NI4" i="126"/>
  <c r="NH4" i="126"/>
  <c r="NK4" i="126" s="1"/>
  <c r="NJ5" i="126"/>
  <c r="NI5" i="126"/>
  <c r="NH5" i="126"/>
  <c r="NK5" i="126" s="1"/>
  <c r="NH7" i="126"/>
  <c r="NJ7" i="126"/>
  <c r="NI7" i="126"/>
  <c r="NJ8" i="126"/>
  <c r="NJ9" i="126"/>
  <c r="NI9" i="126"/>
  <c r="NH9" i="126"/>
  <c r="NH10" i="126"/>
  <c r="NI11" i="126"/>
  <c r="NJ11" i="126"/>
  <c r="NI12" i="126"/>
  <c r="NJ12" i="126"/>
  <c r="NH13" i="126"/>
  <c r="NJ13" i="126"/>
  <c r="NI13" i="126"/>
  <c r="NJ14" i="126"/>
  <c r="NI14" i="126"/>
  <c r="NI15" i="126"/>
  <c r="NJ15" i="126"/>
  <c r="NH15" i="126"/>
  <c r="NK15" i="126" s="1"/>
  <c r="NJ16" i="126"/>
  <c r="NH17" i="126"/>
  <c r="NJ18" i="126"/>
  <c r="NI18" i="126"/>
  <c r="NH18" i="126"/>
  <c r="NJ19" i="126"/>
  <c r="NJ20" i="126"/>
  <c r="NI22" i="126"/>
  <c r="NJ22" i="126"/>
  <c r="NH22" i="126"/>
  <c r="NK22" i="126" s="1"/>
  <c r="NH14" i="126"/>
  <c r="NK14" i="126" s="1"/>
  <c r="NH8" i="126"/>
  <c r="NI8" i="126"/>
  <c r="NJ6" i="126"/>
  <c r="NI6" i="126"/>
  <c r="NH6" i="126"/>
  <c r="NH16" i="126"/>
  <c r="NI16" i="126"/>
  <c r="NJ21" i="126"/>
  <c r="NI21" i="126"/>
  <c r="NH21" i="126"/>
  <c r="NK21" i="126" s="1"/>
  <c r="NI10" i="126"/>
  <c r="NH11" i="126"/>
  <c r="NK11" i="126" s="1"/>
  <c r="NH20" i="126"/>
  <c r="NJ10" i="126"/>
  <c r="NI20" i="126"/>
  <c r="NI17" i="126"/>
  <c r="NJ17" i="126"/>
  <c r="NH12" i="126"/>
  <c r="NK12" i="126" s="1"/>
  <c r="NH19" i="126"/>
  <c r="NI19" i="126"/>
  <c r="OL4" i="126"/>
  <c r="OK4" i="126"/>
  <c r="OJ4" i="126"/>
  <c r="OM4" i="126" s="1"/>
  <c r="OK5" i="126"/>
  <c r="OL5" i="126"/>
  <c r="OJ5" i="126"/>
  <c r="OL6" i="126"/>
  <c r="OL8" i="126"/>
  <c r="OK8" i="126"/>
  <c r="OJ8" i="126"/>
  <c r="OL9" i="126"/>
  <c r="OL10" i="126"/>
  <c r="OJ10" i="126"/>
  <c r="OL11" i="126"/>
  <c r="OK11" i="126"/>
  <c r="OJ11" i="126"/>
  <c r="OM11" i="126" s="1"/>
  <c r="OJ12" i="126"/>
  <c r="OL12" i="126"/>
  <c r="OK12" i="126"/>
  <c r="OK13" i="126"/>
  <c r="OL13" i="126"/>
  <c r="OJ14" i="126"/>
  <c r="OL14" i="126"/>
  <c r="OK14" i="126"/>
  <c r="OL15" i="126"/>
  <c r="OJ17" i="126"/>
  <c r="OJ18" i="126"/>
  <c r="OL18" i="126"/>
  <c r="OK18" i="126"/>
  <c r="OL19" i="126"/>
  <c r="OK19" i="126"/>
  <c r="OJ19" i="126"/>
  <c r="OL20" i="126"/>
  <c r="OK21" i="126"/>
  <c r="OL22" i="126"/>
  <c r="OK22" i="126"/>
  <c r="OJ22" i="126"/>
  <c r="OM22" i="126" s="1"/>
  <c r="OL23" i="126"/>
  <c r="OK23" i="126"/>
  <c r="OJ23" i="126"/>
  <c r="OM23" i="126" s="1"/>
  <c r="OL24" i="126"/>
  <c r="OJ7" i="126"/>
  <c r="OK7" i="126"/>
  <c r="OL7" i="126"/>
  <c r="OK17" i="126"/>
  <c r="OL17" i="126"/>
  <c r="OK10" i="126"/>
  <c r="OM10" i="126" s="1"/>
  <c r="OK6" i="126"/>
  <c r="OJ6" i="126"/>
  <c r="OM6" i="126" s="1"/>
  <c r="OJ9" i="126"/>
  <c r="OK9" i="126"/>
  <c r="OJ13" i="126"/>
  <c r="OM13" i="126" s="1"/>
  <c r="OJ21" i="126"/>
  <c r="OL16" i="126"/>
  <c r="OK16" i="126"/>
  <c r="OJ16" i="126"/>
  <c r="OM16" i="126" s="1"/>
  <c r="OL21" i="126"/>
  <c r="OJ15" i="126"/>
  <c r="OK15" i="126"/>
  <c r="OJ20" i="126"/>
  <c r="OK20" i="126"/>
  <c r="OJ24" i="126"/>
  <c r="OK24" i="126"/>
  <c r="PN4" i="126"/>
  <c r="PM4" i="126"/>
  <c r="PL4" i="126"/>
  <c r="PO4" i="126" s="1"/>
  <c r="PL5" i="126"/>
  <c r="PN5" i="126"/>
  <c r="PM5" i="126"/>
  <c r="PL6" i="126"/>
  <c r="PN6" i="126"/>
  <c r="PM6" i="126"/>
  <c r="PN7" i="126"/>
  <c r="PM7" i="126"/>
  <c r="PL7" i="126"/>
  <c r="PO7" i="126" s="1"/>
  <c r="PN8" i="126"/>
  <c r="PM8" i="126"/>
  <c r="PL8" i="126"/>
  <c r="PO8" i="126" s="1"/>
  <c r="PN9" i="126"/>
  <c r="PM9" i="126"/>
  <c r="PL9" i="126"/>
  <c r="PL12" i="126"/>
  <c r="PN13" i="126"/>
  <c r="PL13" i="126"/>
  <c r="PN14" i="126"/>
  <c r="PM14" i="126"/>
  <c r="PL14" i="126"/>
  <c r="PO14" i="126" s="1"/>
  <c r="PL15" i="126"/>
  <c r="PN15" i="126"/>
  <c r="PM15" i="126"/>
  <c r="PL16" i="126"/>
  <c r="PL17" i="126"/>
  <c r="PN18" i="126"/>
  <c r="PN20" i="126"/>
  <c r="PM20" i="126"/>
  <c r="PL20" i="126"/>
  <c r="PO20" i="126" s="1"/>
  <c r="PL21" i="126"/>
  <c r="PL22" i="126"/>
  <c r="PN22" i="126"/>
  <c r="PM22" i="126"/>
  <c r="PN23" i="126"/>
  <c r="PM23" i="126"/>
  <c r="PL23" i="126"/>
  <c r="PO23" i="126" s="1"/>
  <c r="PL24" i="126"/>
  <c r="PN24" i="126"/>
  <c r="PM24" i="126"/>
  <c r="PN10" i="126"/>
  <c r="PM10" i="126"/>
  <c r="PL10" i="126"/>
  <c r="PO10" i="126" s="1"/>
  <c r="PN12" i="126"/>
  <c r="PM12" i="126"/>
  <c r="PO12" i="126" s="1"/>
  <c r="PN16" i="126"/>
  <c r="PM16" i="126"/>
  <c r="PO16" i="126" s="1"/>
  <c r="PM13" i="126"/>
  <c r="PO13" i="126" s="1"/>
  <c r="PN11" i="126"/>
  <c r="PM11" i="126"/>
  <c r="PN17" i="126"/>
  <c r="PM17" i="126"/>
  <c r="PL11" i="126"/>
  <c r="PO11" i="126" s="1"/>
  <c r="PN19" i="126"/>
  <c r="PL19" i="126"/>
  <c r="PM19" i="126"/>
  <c r="PN21" i="126"/>
  <c r="PM21" i="126"/>
  <c r="PO21" i="126" s="1"/>
  <c r="PL18" i="126"/>
  <c r="PM18" i="126"/>
  <c r="MO4" i="126"/>
  <c r="MN4" i="126"/>
  <c r="MM4" i="126"/>
  <c r="MP4" i="126" s="1"/>
  <c r="MN5" i="126"/>
  <c r="MO5" i="126"/>
  <c r="MM5" i="126"/>
  <c r="MN6" i="126"/>
  <c r="MO6" i="126"/>
  <c r="MN7" i="126"/>
  <c r="MO7" i="126"/>
  <c r="MM7" i="126"/>
  <c r="MP7" i="126" s="1"/>
  <c r="MO8" i="126"/>
  <c r="MN8" i="126"/>
  <c r="MM8" i="126"/>
  <c r="MM9" i="126"/>
  <c r="MO9" i="126"/>
  <c r="MN9" i="126"/>
  <c r="MO10" i="126"/>
  <c r="MN11" i="126"/>
  <c r="MO11" i="126"/>
  <c r="MM11" i="126"/>
  <c r="MO13" i="126"/>
  <c r="MM14" i="126"/>
  <c r="MN15" i="126"/>
  <c r="MO15" i="126"/>
  <c r="MM15" i="126"/>
  <c r="MP15" i="126" s="1"/>
  <c r="MN16" i="126"/>
  <c r="MO16" i="126"/>
  <c r="MN17" i="126"/>
  <c r="MO17" i="126"/>
  <c r="MM17" i="126"/>
  <c r="MO18" i="126"/>
  <c r="MN18" i="126"/>
  <c r="MM18" i="126"/>
  <c r="MP18" i="126" s="1"/>
  <c r="MO19" i="126"/>
  <c r="MM19" i="126"/>
  <c r="MO20" i="126"/>
  <c r="MO21" i="126"/>
  <c r="MN23" i="126"/>
  <c r="MO23" i="126"/>
  <c r="MM23" i="126"/>
  <c r="MP23" i="126" s="1"/>
  <c r="MN24" i="126"/>
  <c r="MO24" i="126"/>
  <c r="MM24" i="126"/>
  <c r="MP24" i="126" s="1"/>
  <c r="MM10" i="126"/>
  <c r="MN10" i="126"/>
  <c r="MM6" i="126"/>
  <c r="MP6" i="126" s="1"/>
  <c r="MO12" i="126"/>
  <c r="MN12" i="126"/>
  <c r="MM12" i="126"/>
  <c r="MN19" i="126"/>
  <c r="MM13" i="126"/>
  <c r="MN14" i="126"/>
  <c r="MM16" i="126"/>
  <c r="MP16" i="126" s="1"/>
  <c r="MN13" i="126"/>
  <c r="MO14" i="126"/>
  <c r="MO22" i="126"/>
  <c r="MN22" i="126"/>
  <c r="MM22" i="126"/>
  <c r="MP22" i="126" s="1"/>
  <c r="MM21" i="126"/>
  <c r="MN21" i="126"/>
  <c r="MM20" i="126"/>
  <c r="MN20" i="126"/>
  <c r="PH14" i="126"/>
  <c r="PH20" i="126"/>
  <c r="PH18" i="126"/>
  <c r="PH8" i="126"/>
  <c r="NC37" i="126"/>
  <c r="LF42" i="126"/>
  <c r="OJ32" i="126"/>
  <c r="NQ31" i="126"/>
  <c r="MH29" i="126"/>
  <c r="PU48" i="126"/>
  <c r="JW42" i="126"/>
  <c r="OL38" i="126"/>
  <c r="FV38" i="126"/>
  <c r="MG37" i="126"/>
  <c r="LM30" i="126"/>
  <c r="FV29" i="126"/>
  <c r="JO32" i="126"/>
  <c r="JO42" i="126"/>
  <c r="MA37" i="126"/>
  <c r="LT34" i="126"/>
  <c r="EZ29" i="126"/>
  <c r="LD35" i="126"/>
  <c r="LF36" i="126"/>
  <c r="MT31" i="126"/>
  <c r="OL48" i="126"/>
  <c r="MT44" i="126"/>
  <c r="MV33" i="126"/>
  <c r="LM29" i="126"/>
  <c r="KI36" i="126"/>
  <c r="LF45" i="126"/>
  <c r="NO32" i="126"/>
  <c r="JO35" i="126"/>
  <c r="NA48" i="126"/>
  <c r="JH45" i="126"/>
  <c r="JB40" i="126"/>
  <c r="MA33" i="126"/>
  <c r="JB32" i="126"/>
  <c r="MM48" i="126"/>
  <c r="MP48" i="126" s="1"/>
  <c r="JO36" i="126"/>
  <c r="NA47" i="126"/>
  <c r="MT43" i="126"/>
  <c r="LY38" i="126"/>
  <c r="JB44" i="126"/>
  <c r="MM47" i="126"/>
  <c r="JO29" i="126"/>
  <c r="LM38" i="126"/>
  <c r="KK33" i="126"/>
  <c r="LR47" i="126"/>
  <c r="LT39" i="126"/>
  <c r="NA44" i="126"/>
  <c r="MT34" i="126"/>
  <c r="JV31" i="126"/>
  <c r="MU29" i="126"/>
  <c r="JP31" i="126"/>
  <c r="IE39" i="126"/>
  <c r="IF42" i="126"/>
  <c r="IE32" i="126"/>
  <c r="IN34" i="126"/>
  <c r="IN35" i="126"/>
  <c r="IL41" i="126"/>
  <c r="IO41" i="126" s="1"/>
  <c r="IL29" i="126"/>
  <c r="IM39" i="126"/>
  <c r="IN43" i="126"/>
  <c r="IM46" i="126"/>
  <c r="IN44" i="126"/>
  <c r="EZ19" i="126"/>
  <c r="EY20" i="126"/>
  <c r="EZ20" i="126"/>
  <c r="PH17" i="126"/>
  <c r="EL17" i="126"/>
  <c r="EM17" i="126"/>
  <c r="EK18" i="126"/>
  <c r="EN18" i="126" s="1"/>
  <c r="EE16" i="126"/>
  <c r="EF16" i="126"/>
  <c r="ED16" i="126"/>
  <c r="EG16" i="126" s="1"/>
  <c r="EF17" i="126"/>
  <c r="EE17" i="126"/>
  <c r="ED17" i="126"/>
  <c r="EG17" i="126" s="1"/>
  <c r="EF18" i="126"/>
  <c r="EE18" i="126"/>
  <c r="ED18" i="126"/>
  <c r="EG18" i="126" s="1"/>
  <c r="ED23" i="126"/>
  <c r="PH15" i="126"/>
  <c r="DW15" i="126"/>
  <c r="DX16" i="126"/>
  <c r="DX17" i="126"/>
  <c r="DY17" i="126"/>
  <c r="DY18" i="126"/>
  <c r="DX18" i="126"/>
  <c r="DY19" i="126"/>
  <c r="DX19" i="126"/>
  <c r="DW19" i="126"/>
  <c r="DZ19" i="126" s="1"/>
  <c r="DY20" i="126"/>
  <c r="DW20" i="126"/>
  <c r="DY21" i="126"/>
  <c r="DY22" i="126"/>
  <c r="DX22" i="126"/>
  <c r="DW22" i="126"/>
  <c r="DZ22" i="126" s="1"/>
  <c r="PH13" i="126"/>
  <c r="PH12" i="126"/>
  <c r="DB14" i="126"/>
  <c r="DB16" i="126"/>
  <c r="CV23" i="126"/>
  <c r="PH10" i="126"/>
  <c r="CP10" i="126"/>
  <c r="CO11" i="126"/>
  <c r="CP11" i="126"/>
  <c r="CN12" i="126"/>
  <c r="CP12" i="126"/>
  <c r="CO12" i="126"/>
  <c r="CN13" i="126"/>
  <c r="CP17" i="126"/>
  <c r="CP18" i="126"/>
  <c r="CG9" i="126"/>
  <c r="CI9" i="126"/>
  <c r="CH9" i="126"/>
  <c r="CI10" i="126"/>
  <c r="CH10" i="126"/>
  <c r="CG10" i="126"/>
  <c r="CJ10" i="126" s="1"/>
  <c r="CH12" i="126"/>
  <c r="CI12" i="126"/>
  <c r="CG12" i="126"/>
  <c r="CJ12" i="126" s="1"/>
  <c r="CG16" i="126"/>
  <c r="CJ16" i="126" s="1"/>
  <c r="CI19" i="126"/>
  <c r="CH19" i="126"/>
  <c r="CG19" i="126"/>
  <c r="CJ19" i="126" s="1"/>
  <c r="CB8" i="126"/>
  <c r="CB10" i="126"/>
  <c r="CA10" i="126"/>
  <c r="BZ13" i="126"/>
  <c r="CB13" i="126"/>
  <c r="CA13" i="126"/>
  <c r="CC13" i="126" s="1"/>
  <c r="CB19" i="126"/>
  <c r="CA19" i="126"/>
  <c r="BZ19" i="126"/>
  <c r="CC19" i="126" s="1"/>
  <c r="CB21" i="126"/>
  <c r="CA21" i="126"/>
  <c r="BZ21" i="126"/>
  <c r="CC21" i="126" s="1"/>
  <c r="CA22" i="126"/>
  <c r="BU7" i="126"/>
  <c r="BS9" i="126"/>
  <c r="BU13" i="126"/>
  <c r="BN6" i="126"/>
  <c r="BM6" i="126"/>
  <c r="BL15" i="126"/>
  <c r="BN16" i="126"/>
  <c r="BE6" i="126"/>
  <c r="BG6" i="126"/>
  <c r="BF6" i="126"/>
  <c r="BG7" i="126"/>
  <c r="BE7" i="126"/>
  <c r="BH7" i="126" s="1"/>
  <c r="BG8" i="126"/>
  <c r="BG9" i="126"/>
  <c r="BE9" i="126"/>
  <c r="BG10" i="126"/>
  <c r="BE11" i="126"/>
  <c r="BG14" i="126"/>
  <c r="BF14" i="126"/>
  <c r="BE14" i="126"/>
  <c r="BH14" i="126" s="1"/>
  <c r="BG15" i="126"/>
  <c r="BF15" i="126"/>
  <c r="BE15" i="126"/>
  <c r="BH15" i="126" s="1"/>
  <c r="BF16" i="126"/>
  <c r="NR39" i="126"/>
  <c r="QX99" i="126"/>
  <c r="RA99" i="126" s="1"/>
  <c r="CQ28" i="126"/>
  <c r="IA33" i="126"/>
  <c r="QX248" i="126"/>
  <c r="RA248" i="126" s="1"/>
  <c r="QX21" i="126"/>
  <c r="RA21" i="126" s="1"/>
  <c r="LG28" i="126"/>
  <c r="QX201" i="126"/>
  <c r="RA201" i="126" s="1"/>
  <c r="IA28" i="126"/>
  <c r="QX325" i="126"/>
  <c r="RA325" i="126" s="1"/>
  <c r="BO30" i="126"/>
  <c r="QX337" i="126"/>
  <c r="RA337" i="126" s="1"/>
  <c r="QX301" i="126"/>
  <c r="RA301" i="126" s="1"/>
  <c r="QX315" i="126"/>
  <c r="RA315" i="126" s="1"/>
  <c r="MW33" i="126"/>
  <c r="FW45" i="126"/>
  <c r="QX127" i="126"/>
  <c r="RA127" i="126" s="1"/>
  <c r="EG28" i="126"/>
  <c r="NR45" i="126"/>
  <c r="CX28" i="126"/>
  <c r="PV35" i="126"/>
  <c r="QX324" i="126"/>
  <c r="RA324" i="126" s="1"/>
  <c r="QX168" i="126"/>
  <c r="RA168" i="126" s="1"/>
  <c r="QX210" i="126"/>
  <c r="RA210" i="126" s="1"/>
  <c r="QX257" i="126"/>
  <c r="RA257" i="126" s="1"/>
  <c r="OF38" i="126"/>
  <c r="JQ33" i="126"/>
  <c r="QX332" i="126"/>
  <c r="RA332" i="126" s="1"/>
  <c r="QX308" i="126"/>
  <c r="RA308" i="126" s="1"/>
  <c r="OM36" i="126"/>
  <c r="JQ47" i="126"/>
  <c r="BO32" i="126"/>
  <c r="IO29" i="126"/>
  <c r="QX163" i="126"/>
  <c r="RA163" i="126" s="1"/>
  <c r="JJ30" i="126"/>
  <c r="QX182" i="126"/>
  <c r="RA182" i="126" s="1"/>
  <c r="QX296" i="126"/>
  <c r="RA296" i="126" s="1"/>
  <c r="QX276" i="126"/>
  <c r="RA276" i="126" s="1"/>
  <c r="MP30" i="126"/>
  <c r="MW42" i="126"/>
  <c r="FI31" i="126"/>
  <c r="KS30" i="126"/>
  <c r="PH38" i="126"/>
  <c r="PV47" i="126"/>
  <c r="OM47" i="126"/>
  <c r="MP47" i="126"/>
  <c r="LU33" i="126"/>
  <c r="NR35" i="126"/>
  <c r="QX305" i="126"/>
  <c r="RA305" i="126" s="1"/>
  <c r="JX47" i="126"/>
  <c r="ND32" i="126"/>
  <c r="QX74" i="126"/>
  <c r="RA74" i="126" s="1"/>
  <c r="QC46" i="126"/>
  <c r="QC37" i="126"/>
  <c r="ND40" i="126"/>
  <c r="JQ30" i="126"/>
  <c r="MP46" i="126"/>
  <c r="FP40" i="126"/>
  <c r="FW29" i="126"/>
  <c r="MI40" i="126"/>
  <c r="LU47" i="126"/>
  <c r="QX255" i="126"/>
  <c r="RA255" i="126" s="1"/>
  <c r="MW44" i="126"/>
  <c r="KS39" i="126"/>
  <c r="NR29" i="126"/>
  <c r="MP32" i="126"/>
  <c r="FP28" i="126"/>
  <c r="QX59" i="126"/>
  <c r="RA59" i="126" s="1"/>
  <c r="KZ38" i="126"/>
  <c r="KE29" i="126"/>
  <c r="JQ34" i="126"/>
  <c r="QX103" i="126"/>
  <c r="RA103" i="126" s="1"/>
  <c r="IA41" i="126"/>
  <c r="QX49" i="126"/>
  <c r="RA49" i="126" s="1"/>
  <c r="MB41" i="126"/>
  <c r="ND39" i="126"/>
  <c r="QX87" i="126"/>
  <c r="RA87" i="126" s="1"/>
  <c r="MB38" i="126"/>
  <c r="NR33" i="126"/>
  <c r="PH29" i="126"/>
  <c r="OM30" i="126"/>
  <c r="IZ33" i="126"/>
  <c r="JB33" i="126"/>
  <c r="JA33" i="126"/>
  <c r="JG40" i="126"/>
  <c r="JH40" i="126"/>
  <c r="JI40" i="126"/>
  <c r="QX31" i="126"/>
  <c r="RA31" i="126" s="1"/>
  <c r="QX45" i="126"/>
  <c r="RA45" i="126" s="1"/>
  <c r="MO35" i="126"/>
  <c r="MM35" i="126"/>
  <c r="MP44" i="126"/>
  <c r="MU31" i="126"/>
  <c r="QX53" i="126"/>
  <c r="RA53" i="126" s="1"/>
  <c r="LL33" i="126"/>
  <c r="LM33" i="126"/>
  <c r="LK33" i="126"/>
  <c r="MU34" i="126"/>
  <c r="MW34" i="126" s="1"/>
  <c r="MV31" i="126"/>
  <c r="QX333" i="126"/>
  <c r="RA333" i="126" s="1"/>
  <c r="QX128" i="126"/>
  <c r="RA128" i="126" s="1"/>
  <c r="JA44" i="126"/>
  <c r="JH32" i="126"/>
  <c r="JG32" i="126"/>
  <c r="JJ32" i="126" s="1"/>
  <c r="JX30" i="126"/>
  <c r="PA31" i="126"/>
  <c r="JP35" i="126"/>
  <c r="JQ35" i="126" s="1"/>
  <c r="QX98" i="126"/>
  <c r="RA98" i="126" s="1"/>
  <c r="QX137" i="126"/>
  <c r="RA137" i="126" s="1"/>
  <c r="JW36" i="126"/>
  <c r="JV36" i="126"/>
  <c r="JU36" i="126"/>
  <c r="JV29" i="126"/>
  <c r="JW29" i="126"/>
  <c r="QX227" i="126"/>
  <c r="RA227" i="126" s="1"/>
  <c r="KI33" i="126"/>
  <c r="KL33" i="126" s="1"/>
  <c r="PO38" i="126"/>
  <c r="MT29" i="126"/>
  <c r="MW29" i="126" s="1"/>
  <c r="KE32" i="126"/>
  <c r="IL46" i="126"/>
  <c r="QX221" i="126"/>
  <c r="RA221" i="126" s="1"/>
  <c r="QX5" i="126"/>
  <c r="RA5" i="126" s="1"/>
  <c r="JW39" i="126"/>
  <c r="JV39" i="126"/>
  <c r="JU39" i="126"/>
  <c r="JX39" i="126" s="1"/>
  <c r="NA31" i="126"/>
  <c r="NC31" i="126"/>
  <c r="NB31" i="126"/>
  <c r="LZ30" i="126"/>
  <c r="LY30" i="126"/>
  <c r="JX33" i="126"/>
  <c r="IE42" i="126"/>
  <c r="QC36" i="126"/>
  <c r="JJ42" i="126"/>
  <c r="OM33" i="126"/>
  <c r="NY34" i="126"/>
  <c r="QX20" i="126"/>
  <c r="RA20" i="126" s="1"/>
  <c r="NO37" i="126"/>
  <c r="NQ37" i="126"/>
  <c r="NP37" i="126"/>
  <c r="NO44" i="126"/>
  <c r="NQ44" i="126"/>
  <c r="NP44" i="126"/>
  <c r="JC28" i="126"/>
  <c r="JH33" i="126"/>
  <c r="JI33" i="126"/>
  <c r="JJ33" i="126" s="1"/>
  <c r="LN40" i="126"/>
  <c r="QX77" i="126"/>
  <c r="RA77" i="126" s="1"/>
  <c r="LT29" i="126"/>
  <c r="LS29" i="126"/>
  <c r="LR29" i="126"/>
  <c r="LU29" i="126" s="1"/>
  <c r="OL32" i="126"/>
  <c r="MO43" i="126"/>
  <c r="MN43" i="126"/>
  <c r="MM43" i="126"/>
  <c r="JN32" i="126"/>
  <c r="KI30" i="126"/>
  <c r="KK30" i="126"/>
  <c r="MV45" i="126"/>
  <c r="MT45" i="126"/>
  <c r="QX241" i="126"/>
  <c r="RA241" i="126" s="1"/>
  <c r="LY34" i="126"/>
  <c r="MA34" i="126"/>
  <c r="IO28" i="126"/>
  <c r="MB34" i="126"/>
  <c r="JB39" i="126"/>
  <c r="JA39" i="126"/>
  <c r="IZ39" i="126"/>
  <c r="JC39" i="126" s="1"/>
  <c r="QX313" i="126"/>
  <c r="RA313" i="126" s="1"/>
  <c r="PH39" i="126"/>
  <c r="IN38" i="126"/>
  <c r="IL38" i="126"/>
  <c r="OK32" i="126"/>
  <c r="OM32" i="126" s="1"/>
  <c r="IF32" i="126"/>
  <c r="QX76" i="126"/>
  <c r="RA76" i="126" s="1"/>
  <c r="QX159" i="126"/>
  <c r="RA159" i="126" s="1"/>
  <c r="KY32" i="126"/>
  <c r="KX32" i="126"/>
  <c r="KW32" i="126"/>
  <c r="KZ32" i="126" s="1"/>
  <c r="KK32" i="126"/>
  <c r="KJ32" i="126"/>
  <c r="KI32" i="126"/>
  <c r="KL32" i="126" s="1"/>
  <c r="QC38" i="126"/>
  <c r="LF29" i="126"/>
  <c r="LD29" i="126"/>
  <c r="LE29" i="126"/>
  <c r="KK39" i="126"/>
  <c r="KJ39" i="126"/>
  <c r="KI39" i="126"/>
  <c r="JP32" i="126"/>
  <c r="QX244" i="126"/>
  <c r="RA244" i="126" s="1"/>
  <c r="MA36" i="126"/>
  <c r="LZ36" i="126"/>
  <c r="LY36" i="126"/>
  <c r="JB31" i="126"/>
  <c r="JA31" i="126"/>
  <c r="IZ31" i="126"/>
  <c r="LD40" i="126"/>
  <c r="LF40" i="126"/>
  <c r="LE40" i="126"/>
  <c r="KS28" i="126"/>
  <c r="KK35" i="126"/>
  <c r="KJ35" i="126"/>
  <c r="KI35" i="126"/>
  <c r="NC33" i="126"/>
  <c r="NB33" i="126"/>
  <c r="NA33" i="126"/>
  <c r="IL30" i="126"/>
  <c r="IM30" i="126"/>
  <c r="IN30" i="126"/>
  <c r="OD44" i="126"/>
  <c r="OE44" i="126"/>
  <c r="LG32" i="126"/>
  <c r="OF30" i="126"/>
  <c r="QX48" i="126"/>
  <c r="RA48" i="126" s="1"/>
  <c r="MM36" i="126"/>
  <c r="MO36" i="126"/>
  <c r="MN36" i="126"/>
  <c r="JC40" i="126"/>
  <c r="QX249" i="126"/>
  <c r="RA249" i="126" s="1"/>
  <c r="LT35" i="126"/>
  <c r="LS35" i="126"/>
  <c r="LR35" i="126"/>
  <c r="LU35" i="126" s="1"/>
  <c r="KZ39" i="126"/>
  <c r="IZ44" i="126"/>
  <c r="QX160" i="126"/>
  <c r="RA160" i="126" s="1"/>
  <c r="MO45" i="126"/>
  <c r="MN45" i="126"/>
  <c r="MP45" i="126" s="1"/>
  <c r="LT45" i="126"/>
  <c r="LS45" i="126"/>
  <c r="LR45" i="126"/>
  <c r="LU45" i="126" s="1"/>
  <c r="LM34" i="126"/>
  <c r="LL34" i="126"/>
  <c r="LK34" i="126"/>
  <c r="NP31" i="126"/>
  <c r="NO31" i="126"/>
  <c r="NR31" i="126" s="1"/>
  <c r="OF34" i="126"/>
  <c r="EY29" i="126"/>
  <c r="QX104" i="126"/>
  <c r="RA104" i="126" s="1"/>
  <c r="LT36" i="126"/>
  <c r="LS36" i="126"/>
  <c r="LR36" i="126"/>
  <c r="LU36" i="126" s="1"/>
  <c r="MO41" i="126"/>
  <c r="MN41" i="126"/>
  <c r="MP41" i="126" s="1"/>
  <c r="MN33" i="126"/>
  <c r="MO33" i="126"/>
  <c r="IN32" i="126"/>
  <c r="IM32" i="126"/>
  <c r="IL32" i="126"/>
  <c r="IL43" i="126"/>
  <c r="QX42" i="126"/>
  <c r="RA42" i="126" s="1"/>
  <c r="NC44" i="126"/>
  <c r="IG42" i="126"/>
  <c r="QX95" i="126"/>
  <c r="RA95" i="126" s="1"/>
  <c r="LD31" i="126"/>
  <c r="LF31" i="126"/>
  <c r="LE31" i="126"/>
  <c r="JU42" i="126"/>
  <c r="JX42" i="126" s="1"/>
  <c r="MN35" i="126"/>
  <c r="MP35" i="126" s="1"/>
  <c r="NB44" i="126"/>
  <c r="ND44" i="126" s="1"/>
  <c r="LZ37" i="126"/>
  <c r="MB37" i="126" s="1"/>
  <c r="QX293" i="126"/>
  <c r="RA293" i="126" s="1"/>
  <c r="QX111" i="126"/>
  <c r="RA111" i="126" s="1"/>
  <c r="LT40" i="126"/>
  <c r="LR40" i="126"/>
  <c r="LS40" i="126"/>
  <c r="PV40" i="126"/>
  <c r="OM45" i="126"/>
  <c r="KZ34" i="126"/>
  <c r="QX25" i="126"/>
  <c r="RA25" i="126" s="1"/>
  <c r="IG32" i="126"/>
  <c r="QX47" i="126"/>
  <c r="RA47" i="126" s="1"/>
  <c r="MW28" i="126"/>
  <c r="LE45" i="126"/>
  <c r="QX83" i="126"/>
  <c r="RA83" i="126" s="1"/>
  <c r="QX209" i="126"/>
  <c r="RA209" i="126" s="1"/>
  <c r="QX307" i="126"/>
  <c r="RA307" i="126" s="1"/>
  <c r="QX191" i="126"/>
  <c r="RA191" i="126" s="1"/>
  <c r="PS48" i="126"/>
  <c r="NR30" i="126"/>
  <c r="QX80" i="126"/>
  <c r="RA80" i="126" s="1"/>
  <c r="JW32" i="126"/>
  <c r="JV32" i="126"/>
  <c r="JU32" i="126"/>
  <c r="LD30" i="126"/>
  <c r="LF30" i="126"/>
  <c r="LE30" i="126"/>
  <c r="KJ41" i="126"/>
  <c r="KI41" i="126"/>
  <c r="NQ41" i="126"/>
  <c r="NP41" i="126"/>
  <c r="NO41" i="126"/>
  <c r="NR41" i="126" s="1"/>
  <c r="LD36" i="126"/>
  <c r="IN46" i="126"/>
  <c r="MH37" i="126"/>
  <c r="MI37" i="126" s="1"/>
  <c r="LE42" i="126"/>
  <c r="IM38" i="126"/>
  <c r="OJ38" i="126"/>
  <c r="OM38" i="126" s="1"/>
  <c r="MU45" i="126"/>
  <c r="IL44" i="126"/>
  <c r="QX321" i="126"/>
  <c r="RA321" i="126" s="1"/>
  <c r="MP39" i="126"/>
  <c r="QX195" i="126"/>
  <c r="RA195" i="126" s="1"/>
  <c r="QX51" i="126"/>
  <c r="RA51" i="126" s="1"/>
  <c r="PT48" i="126"/>
  <c r="JA32" i="126"/>
  <c r="MO34" i="126"/>
  <c r="MM34" i="126"/>
  <c r="MN34" i="126"/>
  <c r="LT30" i="126"/>
  <c r="LS30" i="126"/>
  <c r="LR30" i="126"/>
  <c r="LU30" i="126" s="1"/>
  <c r="LF43" i="126"/>
  <c r="LE43" i="126"/>
  <c r="LD43" i="126"/>
  <c r="KI37" i="126"/>
  <c r="KJ37" i="126"/>
  <c r="PO32" i="126"/>
  <c r="PA44" i="126"/>
  <c r="KL30" i="126"/>
  <c r="IO34" i="126"/>
  <c r="MM42" i="126"/>
  <c r="MO42" i="126"/>
  <c r="MN42" i="126"/>
  <c r="LZ33" i="126"/>
  <c r="MB33" i="126" s="1"/>
  <c r="LD42" i="126"/>
  <c r="LD45" i="126"/>
  <c r="OM34" i="126"/>
  <c r="PA48" i="126"/>
  <c r="JU31" i="126"/>
  <c r="JX31" i="126" s="1"/>
  <c r="IM44" i="126"/>
  <c r="QX223" i="126"/>
  <c r="RA223" i="126" s="1"/>
  <c r="QX275" i="126"/>
  <c r="RA275" i="126" s="1"/>
  <c r="FB48" i="126"/>
  <c r="IZ32" i="126"/>
  <c r="JC32" i="126" s="1"/>
  <c r="QX24" i="126"/>
  <c r="RA24" i="126" s="1"/>
  <c r="QX197" i="126"/>
  <c r="RA197" i="126" s="1"/>
  <c r="NK29" i="126"/>
  <c r="MM29" i="126"/>
  <c r="MN29" i="126"/>
  <c r="MO29" i="126"/>
  <c r="FW28" i="126"/>
  <c r="IN31" i="126"/>
  <c r="IM31" i="126"/>
  <c r="IL31" i="126"/>
  <c r="QX258" i="126"/>
  <c r="RA258" i="126" s="1"/>
  <c r="IG31" i="126"/>
  <c r="IF31" i="126"/>
  <c r="IE31" i="126"/>
  <c r="IH31" i="126" s="1"/>
  <c r="KK41" i="126"/>
  <c r="KL41" i="126" s="1"/>
  <c r="QX327" i="126"/>
  <c r="RA327" i="126" s="1"/>
  <c r="QX267" i="126"/>
  <c r="RA267" i="126" s="1"/>
  <c r="FT38" i="126"/>
  <c r="QC47" i="126"/>
  <c r="LU31" i="126"/>
  <c r="PO46" i="126"/>
  <c r="PV29" i="126"/>
  <c r="JN42" i="126"/>
  <c r="JQ42" i="126" s="1"/>
  <c r="MI41" i="126"/>
  <c r="NR43" i="126"/>
  <c r="PA38" i="126"/>
  <c r="QX139" i="126"/>
  <c r="RA139" i="126" s="1"/>
  <c r="DS29" i="126"/>
  <c r="FW34" i="126"/>
  <c r="FW43" i="126"/>
  <c r="QX292" i="126"/>
  <c r="RA292" i="126" s="1"/>
  <c r="DL38" i="126"/>
  <c r="KE41" i="126"/>
  <c r="QX309" i="126"/>
  <c r="RA309" i="126" s="1"/>
  <c r="PA47" i="126"/>
  <c r="JA29" i="126"/>
  <c r="JB29" i="126"/>
  <c r="LR38" i="126"/>
  <c r="LT38" i="126"/>
  <c r="LS38" i="126"/>
  <c r="PV38" i="126"/>
  <c r="IN37" i="126"/>
  <c r="IL37" i="126"/>
  <c r="IM37" i="126"/>
  <c r="QX155" i="126"/>
  <c r="RA155" i="126" s="1"/>
  <c r="NB48" i="126"/>
  <c r="ND48" i="126" s="1"/>
  <c r="LE36" i="126"/>
  <c r="PO42" i="126"/>
  <c r="LN29" i="126"/>
  <c r="PA35" i="126"/>
  <c r="LU43" i="126"/>
  <c r="IM43" i="126"/>
  <c r="FU38" i="126"/>
  <c r="BO41" i="126"/>
  <c r="QX68" i="126"/>
  <c r="RA68" i="126" s="1"/>
  <c r="QX225" i="126"/>
  <c r="RA225" i="126" s="1"/>
  <c r="BV32" i="126"/>
  <c r="KE37" i="126"/>
  <c r="LK31" i="126"/>
  <c r="LL31" i="126"/>
  <c r="DR42" i="126"/>
  <c r="DQ42" i="126"/>
  <c r="DP42" i="126"/>
  <c r="DS42" i="126" s="1"/>
  <c r="FH43" i="126"/>
  <c r="FG43" i="126"/>
  <c r="FF43" i="126"/>
  <c r="BN12" i="126"/>
  <c r="BM12" i="126"/>
  <c r="BL12" i="126"/>
  <c r="BO12" i="126" s="1"/>
  <c r="EL36" i="126"/>
  <c r="EM36" i="126"/>
  <c r="EK36" i="126"/>
  <c r="ER29" i="126"/>
  <c r="ET29" i="126"/>
  <c r="ES29" i="126"/>
  <c r="KE33" i="126"/>
  <c r="QL316" i="126"/>
  <c r="QO316" i="126" s="1"/>
  <c r="HL29" i="126"/>
  <c r="HK29" i="126"/>
  <c r="HJ29" i="126"/>
  <c r="NI45" i="126"/>
  <c r="NJ45" i="126"/>
  <c r="NH45" i="126"/>
  <c r="NK45" i="126" s="1"/>
  <c r="FM35" i="126"/>
  <c r="FO35" i="126"/>
  <c r="FN35" i="126"/>
  <c r="NJ48" i="126"/>
  <c r="NI48" i="126"/>
  <c r="NH48" i="126"/>
  <c r="HS31" i="126"/>
  <c r="HR31" i="126"/>
  <c r="HQ31" i="126"/>
  <c r="HT31" i="126" s="1"/>
  <c r="FB46" i="126"/>
  <c r="GB22" i="126"/>
  <c r="GA22" i="126"/>
  <c r="GC22" i="126"/>
  <c r="CB18" i="126"/>
  <c r="CA18" i="126"/>
  <c r="BZ18" i="126"/>
  <c r="CC18" i="126" s="1"/>
  <c r="HS32" i="126"/>
  <c r="HQ32" i="126"/>
  <c r="HR32" i="126"/>
  <c r="FH32" i="126"/>
  <c r="FG32" i="126"/>
  <c r="FF32" i="126"/>
  <c r="FI32" i="126" s="1"/>
  <c r="QX193" i="126"/>
  <c r="RA193" i="126" s="1"/>
  <c r="ET45" i="126"/>
  <c r="ES45" i="126"/>
  <c r="ER45" i="126"/>
  <c r="FV20" i="126"/>
  <c r="FU20" i="126"/>
  <c r="FT20" i="126"/>
  <c r="FW20" i="126" s="1"/>
  <c r="CB9" i="126"/>
  <c r="CA9" i="126"/>
  <c r="BZ9" i="126"/>
  <c r="CC9" i="126" s="1"/>
  <c r="CB41" i="126"/>
  <c r="CA41" i="126"/>
  <c r="BZ41" i="126"/>
  <c r="CC41" i="126" s="1"/>
  <c r="BV16" i="126"/>
  <c r="QL284" i="126"/>
  <c r="QO284" i="126" s="1"/>
  <c r="ET36" i="126"/>
  <c r="ES36" i="126"/>
  <c r="ER36" i="126"/>
  <c r="IU47" i="126"/>
  <c r="IT47" i="126"/>
  <c r="IS47" i="126"/>
  <c r="IV47" i="126" s="1"/>
  <c r="CU9" i="126"/>
  <c r="CW9" i="126"/>
  <c r="CV9" i="126"/>
  <c r="DW47" i="126"/>
  <c r="DY47" i="126"/>
  <c r="DX47" i="126"/>
  <c r="QL117" i="126"/>
  <c r="QO117" i="126" s="1"/>
  <c r="PV37" i="126"/>
  <c r="BL11" i="126"/>
  <c r="BN11" i="126"/>
  <c r="BM11" i="126"/>
  <c r="HS37" i="126"/>
  <c r="HR37" i="126"/>
  <c r="HQ37" i="126"/>
  <c r="QX299" i="126"/>
  <c r="RA299" i="126" s="1"/>
  <c r="HL44" i="126"/>
  <c r="HK44" i="126"/>
  <c r="HJ44" i="126"/>
  <c r="BF33" i="126"/>
  <c r="BG33" i="126"/>
  <c r="BE33" i="126"/>
  <c r="BH33" i="126" s="1"/>
  <c r="CP43" i="126"/>
  <c r="CN43" i="126"/>
  <c r="CO43" i="126"/>
  <c r="PV42" i="126"/>
  <c r="CW36" i="126"/>
  <c r="CV36" i="126"/>
  <c r="CU36" i="126"/>
  <c r="JP43" i="126"/>
  <c r="JO43" i="126"/>
  <c r="JN43" i="126"/>
  <c r="GV47" i="126"/>
  <c r="GX47" i="126"/>
  <c r="GW47" i="126"/>
  <c r="GX41" i="126"/>
  <c r="GW41" i="126"/>
  <c r="GV41" i="126"/>
  <c r="KY44" i="126"/>
  <c r="KX44" i="126"/>
  <c r="KW44" i="126"/>
  <c r="KZ44" i="126" s="1"/>
  <c r="QL269" i="126"/>
  <c r="QO269" i="126" s="1"/>
  <c r="QL62" i="126"/>
  <c r="QO62" i="126" s="1"/>
  <c r="QX335" i="126"/>
  <c r="RA335" i="126" s="1"/>
  <c r="IG45" i="126"/>
  <c r="IF45" i="126"/>
  <c r="IE45" i="126"/>
  <c r="IH45" i="126" s="1"/>
  <c r="BN40" i="126"/>
  <c r="BM40" i="126"/>
  <c r="BL40" i="126"/>
  <c r="BO40" i="126" s="1"/>
  <c r="ET15" i="126"/>
  <c r="ES15" i="126"/>
  <c r="ER15" i="126"/>
  <c r="EU15" i="126" s="1"/>
  <c r="FO38" i="126"/>
  <c r="FN38" i="126"/>
  <c r="FM38" i="126"/>
  <c r="FP38" i="126" s="1"/>
  <c r="FV15" i="126"/>
  <c r="FU15" i="126"/>
  <c r="FT15" i="126"/>
  <c r="DC15" i="126"/>
  <c r="DB15" i="126"/>
  <c r="DD15" i="126"/>
  <c r="GC14" i="126"/>
  <c r="GB14" i="126"/>
  <c r="GA14" i="126"/>
  <c r="GD14" i="126" s="1"/>
  <c r="CB20" i="126"/>
  <c r="CA20" i="126"/>
  <c r="BZ20" i="126"/>
  <c r="CB46" i="126"/>
  <c r="CA46" i="126"/>
  <c r="BZ46" i="126"/>
  <c r="QL175" i="126"/>
  <c r="QO175" i="126" s="1"/>
  <c r="CQ10" i="126"/>
  <c r="OS30" i="126"/>
  <c r="OR30" i="126"/>
  <c r="OQ30" i="126"/>
  <c r="OT30" i="126" s="1"/>
  <c r="EU16" i="126"/>
  <c r="QL312" i="126"/>
  <c r="QO312" i="126" s="1"/>
  <c r="BT35" i="126"/>
  <c r="BS35" i="126"/>
  <c r="BU35" i="126"/>
  <c r="CI21" i="126"/>
  <c r="CH21" i="126"/>
  <c r="CG21" i="126"/>
  <c r="ET41" i="126"/>
  <c r="ES41" i="126"/>
  <c r="ER41" i="126"/>
  <c r="EU41" i="126" s="1"/>
  <c r="IS45" i="126"/>
  <c r="IU45" i="126"/>
  <c r="IT45" i="126"/>
  <c r="CU10" i="126"/>
  <c r="CW10" i="126"/>
  <c r="CV10" i="126"/>
  <c r="DY36" i="126"/>
  <c r="DX36" i="126"/>
  <c r="DW36" i="126"/>
  <c r="DZ36" i="126" s="1"/>
  <c r="QL201" i="126"/>
  <c r="QO201" i="126" s="1"/>
  <c r="DC41" i="126"/>
  <c r="DB41" i="126"/>
  <c r="DD41" i="126"/>
  <c r="BN21" i="126"/>
  <c r="BM21" i="126"/>
  <c r="BL21" i="126"/>
  <c r="BO21" i="126" s="1"/>
  <c r="HR47" i="126"/>
  <c r="HS47" i="126"/>
  <c r="HQ47" i="126"/>
  <c r="QX131" i="126"/>
  <c r="RA131" i="126" s="1"/>
  <c r="DE32" i="126"/>
  <c r="QX112" i="126"/>
  <c r="RA112" i="126" s="1"/>
  <c r="IV19" i="126"/>
  <c r="CI38" i="126"/>
  <c r="CH38" i="126"/>
  <c r="CG38" i="126"/>
  <c r="CJ38" i="126" s="1"/>
  <c r="QX329" i="126"/>
  <c r="RA329" i="126" s="1"/>
  <c r="PO40" i="126"/>
  <c r="JP37" i="126"/>
  <c r="JO37" i="126"/>
  <c r="JN37" i="126"/>
  <c r="JQ37" i="126" s="1"/>
  <c r="MW35" i="126"/>
  <c r="MW40" i="126"/>
  <c r="LF47" i="126"/>
  <c r="LE47" i="126"/>
  <c r="LD47" i="126"/>
  <c r="OM24" i="126"/>
  <c r="KY37" i="126"/>
  <c r="KX37" i="126"/>
  <c r="KW37" i="126"/>
  <c r="KZ37" i="126" s="1"/>
  <c r="JX45" i="126"/>
  <c r="QL241" i="126"/>
  <c r="QO241" i="126" s="1"/>
  <c r="QL174" i="126"/>
  <c r="QO174" i="126" s="1"/>
  <c r="QX167" i="126"/>
  <c r="RA167" i="126" s="1"/>
  <c r="IE35" i="126"/>
  <c r="IG35" i="126"/>
  <c r="IF35" i="126"/>
  <c r="QC32" i="126"/>
  <c r="BN43" i="126"/>
  <c r="BM43" i="126"/>
  <c r="BL43" i="126"/>
  <c r="BO43" i="126" s="1"/>
  <c r="ET14" i="126"/>
  <c r="ES14" i="126"/>
  <c r="ER14" i="126"/>
  <c r="EU14" i="126" s="1"/>
  <c r="FM31" i="126"/>
  <c r="FO31" i="126"/>
  <c r="FN31" i="126"/>
  <c r="JQ36" i="126"/>
  <c r="FV10" i="126"/>
  <c r="FT10" i="126"/>
  <c r="FU10" i="126"/>
  <c r="GB19" i="126"/>
  <c r="GA19" i="126"/>
  <c r="GC19" i="126"/>
  <c r="EK34" i="126"/>
  <c r="EM34" i="126"/>
  <c r="EL34" i="126"/>
  <c r="CB24" i="126"/>
  <c r="CA24" i="126"/>
  <c r="BZ24" i="126"/>
  <c r="CB47" i="126"/>
  <c r="CA47" i="126"/>
  <c r="BZ47" i="126"/>
  <c r="QL287" i="126"/>
  <c r="QO287" i="126" s="1"/>
  <c r="OS29" i="126"/>
  <c r="OR29" i="126"/>
  <c r="OQ29" i="126"/>
  <c r="CB11" i="126"/>
  <c r="CA11" i="126"/>
  <c r="BZ11" i="126"/>
  <c r="CC11" i="126" s="1"/>
  <c r="QL88" i="126"/>
  <c r="QO88" i="126" s="1"/>
  <c r="ES30" i="126"/>
  <c r="ER30" i="126"/>
  <c r="ET30" i="126"/>
  <c r="CV24" i="126"/>
  <c r="CW24" i="126"/>
  <c r="CU24" i="126"/>
  <c r="CX24" i="126" s="1"/>
  <c r="QL285" i="126"/>
  <c r="QO285" i="126" s="1"/>
  <c r="IH32" i="126"/>
  <c r="LU14" i="126"/>
  <c r="DC34" i="126"/>
  <c r="DD34" i="126"/>
  <c r="DB34" i="126"/>
  <c r="DE34" i="126" s="1"/>
  <c r="HR40" i="126"/>
  <c r="HQ40" i="126"/>
  <c r="HS40" i="126"/>
  <c r="QX75" i="126"/>
  <c r="RA75" i="126" s="1"/>
  <c r="CP36" i="126"/>
  <c r="CO36" i="126"/>
  <c r="CN36" i="126"/>
  <c r="CQ36" i="126" s="1"/>
  <c r="EU6" i="126"/>
  <c r="CV32" i="126"/>
  <c r="CU32" i="126"/>
  <c r="CW32" i="126"/>
  <c r="KS14" i="126"/>
  <c r="CI37" i="126"/>
  <c r="CH37" i="126"/>
  <c r="CG37" i="126"/>
  <c r="QX245" i="126"/>
  <c r="RA245" i="126" s="1"/>
  <c r="EF40" i="126"/>
  <c r="EE40" i="126"/>
  <c r="ED40" i="126"/>
  <c r="JQ29" i="126"/>
  <c r="KJ40" i="126"/>
  <c r="KI40" i="126"/>
  <c r="KK40" i="126"/>
  <c r="JP39" i="126"/>
  <c r="JO39" i="126"/>
  <c r="JN39" i="126"/>
  <c r="QX35" i="126"/>
  <c r="RA35" i="126" s="1"/>
  <c r="QX311" i="126"/>
  <c r="RA311" i="126" s="1"/>
  <c r="PH47" i="126"/>
  <c r="KY41" i="126"/>
  <c r="KX41" i="126"/>
  <c r="KW41" i="126"/>
  <c r="KZ41" i="126" s="1"/>
  <c r="LU42" i="126"/>
  <c r="MI29" i="126"/>
  <c r="JC42" i="126"/>
  <c r="BS19" i="126"/>
  <c r="BU19" i="126"/>
  <c r="BT19" i="126"/>
  <c r="FW32" i="126"/>
  <c r="BN45" i="126"/>
  <c r="BM45" i="126"/>
  <c r="BL45" i="126"/>
  <c r="BO45" i="126" s="1"/>
  <c r="ET13" i="126"/>
  <c r="ES13" i="126"/>
  <c r="ER13" i="126"/>
  <c r="FO39" i="126"/>
  <c r="FM39" i="126"/>
  <c r="FN39" i="126"/>
  <c r="FH29" i="126"/>
  <c r="FG29" i="126"/>
  <c r="FF29" i="126"/>
  <c r="FI29" i="126" s="1"/>
  <c r="QL22" i="126"/>
  <c r="QO22" i="126" s="1"/>
  <c r="QL220" i="126"/>
  <c r="QO220" i="126" s="1"/>
  <c r="EK43" i="126"/>
  <c r="EM43" i="126"/>
  <c r="EL43" i="126"/>
  <c r="CN24" i="126"/>
  <c r="CO24" i="126"/>
  <c r="CP24" i="126"/>
  <c r="CA16" i="126"/>
  <c r="BZ16" i="126"/>
  <c r="CB16" i="126"/>
  <c r="CB29" i="126"/>
  <c r="CA29" i="126"/>
  <c r="BZ29" i="126"/>
  <c r="OS43" i="126"/>
  <c r="OR43" i="126"/>
  <c r="OQ43" i="126"/>
  <c r="JJ31" i="126"/>
  <c r="QL172" i="126"/>
  <c r="QO172" i="126" s="1"/>
  <c r="BU38" i="126"/>
  <c r="BT38" i="126"/>
  <c r="BS38" i="126"/>
  <c r="BV38" i="126" s="1"/>
  <c r="CW17" i="126"/>
  <c r="CV17" i="126"/>
  <c r="CU17" i="126"/>
  <c r="QL145" i="126"/>
  <c r="QO145" i="126" s="1"/>
  <c r="DC31" i="126"/>
  <c r="DB31" i="126"/>
  <c r="DD31" i="126"/>
  <c r="HS35" i="126"/>
  <c r="HQ35" i="126"/>
  <c r="HR35" i="126"/>
  <c r="QX271" i="126"/>
  <c r="RA271" i="126" s="1"/>
  <c r="BG31" i="126"/>
  <c r="BF31" i="126"/>
  <c r="BE31" i="126"/>
  <c r="BH31" i="126" s="1"/>
  <c r="BO24" i="126"/>
  <c r="BV20" i="126"/>
  <c r="QX336" i="126"/>
  <c r="RA336" i="126" s="1"/>
  <c r="CV41" i="126"/>
  <c r="CU41" i="126"/>
  <c r="CW41" i="126"/>
  <c r="BH13" i="126"/>
  <c r="CI41" i="126"/>
  <c r="CH41" i="126"/>
  <c r="CG41" i="126"/>
  <c r="CJ41" i="126" s="1"/>
  <c r="EU5" i="126"/>
  <c r="CX7" i="126"/>
  <c r="QX161" i="126"/>
  <c r="RA161" i="126" s="1"/>
  <c r="GX40" i="126"/>
  <c r="GW40" i="126"/>
  <c r="GV40" i="126"/>
  <c r="GY40" i="126" s="1"/>
  <c r="OQ46" i="126"/>
  <c r="OR46" i="126"/>
  <c r="OS46" i="126"/>
  <c r="CU46" i="126"/>
  <c r="CW46" i="126"/>
  <c r="CV46" i="126"/>
  <c r="EK40" i="126"/>
  <c r="EM40" i="126"/>
  <c r="EL40" i="126"/>
  <c r="LM44" i="126"/>
  <c r="LL44" i="126"/>
  <c r="LK44" i="126"/>
  <c r="IT18" i="126"/>
  <c r="IS18" i="126"/>
  <c r="IU18" i="126"/>
  <c r="BN7" i="126"/>
  <c r="BM7" i="126"/>
  <c r="BL7" i="126"/>
  <c r="BO7" i="126" s="1"/>
  <c r="HJ36" i="126"/>
  <c r="HK36" i="126"/>
  <c r="HL36" i="126"/>
  <c r="CB42" i="126"/>
  <c r="CA42" i="126"/>
  <c r="BZ42" i="126"/>
  <c r="BG47" i="126"/>
  <c r="BF47" i="126"/>
  <c r="BE47" i="126"/>
  <c r="BH47" i="126" s="1"/>
  <c r="DK44" i="126"/>
  <c r="DJ44" i="126"/>
  <c r="DI44" i="126"/>
  <c r="DL44" i="126" s="1"/>
  <c r="BU44" i="126"/>
  <c r="BT44" i="126"/>
  <c r="BS44" i="126"/>
  <c r="BV44" i="126" s="1"/>
  <c r="EE15" i="126"/>
  <c r="ED15" i="126"/>
  <c r="EF15" i="126"/>
  <c r="EF24" i="126"/>
  <c r="EE24" i="126"/>
  <c r="ED24" i="126"/>
  <c r="EG24" i="126" s="1"/>
  <c r="OF41" i="126"/>
  <c r="PO41" i="126"/>
  <c r="DJ48" i="126"/>
  <c r="DI48" i="126"/>
  <c r="DK48" i="126"/>
  <c r="BV4" i="126"/>
  <c r="QL34" i="126"/>
  <c r="QO34" i="126" s="1"/>
  <c r="JC6" i="126"/>
  <c r="QX273" i="126"/>
  <c r="RA273" i="126" s="1"/>
  <c r="QL332" i="126"/>
  <c r="QO332" i="126" s="1"/>
  <c r="QX132" i="126"/>
  <c r="RA132" i="126" s="1"/>
  <c r="BF34" i="126"/>
  <c r="BG34" i="126"/>
  <c r="BE34" i="126"/>
  <c r="BH34" i="126" s="1"/>
  <c r="QX272" i="126"/>
  <c r="RA272" i="126" s="1"/>
  <c r="OF48" i="126"/>
  <c r="QL302" i="126"/>
  <c r="QO302" i="126" s="1"/>
  <c r="EM46" i="126"/>
  <c r="EL46" i="126"/>
  <c r="EK46" i="126"/>
  <c r="EN46" i="126" s="1"/>
  <c r="EU9" i="126"/>
  <c r="CB33" i="126"/>
  <c r="CA33" i="126"/>
  <c r="BZ33" i="126"/>
  <c r="FI28" i="126"/>
  <c r="CW15" i="126"/>
  <c r="CV15" i="126"/>
  <c r="CU15" i="126"/>
  <c r="CX15" i="126" s="1"/>
  <c r="DY46" i="126"/>
  <c r="DX46" i="126"/>
  <c r="DW46" i="126"/>
  <c r="FW14" i="126"/>
  <c r="QX36" i="126"/>
  <c r="RA36" i="126" s="1"/>
  <c r="QX300" i="126"/>
  <c r="RA300" i="126" s="1"/>
  <c r="BM20" i="126"/>
  <c r="BN20" i="126"/>
  <c r="BL20" i="126"/>
  <c r="BO20" i="126" s="1"/>
  <c r="QX108" i="126"/>
  <c r="RA108" i="126" s="1"/>
  <c r="HS34" i="126"/>
  <c r="HR34" i="126"/>
  <c r="HQ34" i="126"/>
  <c r="HT34" i="126" s="1"/>
  <c r="QX215" i="126"/>
  <c r="RA215" i="126" s="1"/>
  <c r="HL41" i="126"/>
  <c r="HK41" i="126"/>
  <c r="HJ41" i="126"/>
  <c r="HM41" i="126" s="1"/>
  <c r="HL48" i="126"/>
  <c r="HK48" i="126"/>
  <c r="HJ48" i="126"/>
  <c r="CN45" i="126"/>
  <c r="CP45" i="126"/>
  <c r="CO45" i="126"/>
  <c r="QX84" i="126"/>
  <c r="RA84" i="126" s="1"/>
  <c r="QL28" i="126"/>
  <c r="QO28" i="126" s="1"/>
  <c r="KS6" i="126"/>
  <c r="LU48" i="126"/>
  <c r="QX175" i="126"/>
  <c r="RA175" i="126" s="1"/>
  <c r="QX339" i="126"/>
  <c r="RA339" i="126" s="1"/>
  <c r="IN48" i="126"/>
  <c r="IM48" i="126"/>
  <c r="IL48" i="126"/>
  <c r="IO48" i="126" s="1"/>
  <c r="KB44" i="126"/>
  <c r="KC44" i="126"/>
  <c r="KD44" i="126"/>
  <c r="PH37" i="126"/>
  <c r="MA46" i="126"/>
  <c r="LZ46" i="126"/>
  <c r="LY46" i="126"/>
  <c r="MB46" i="126" s="1"/>
  <c r="FV47" i="126"/>
  <c r="FU47" i="126"/>
  <c r="FT47" i="126"/>
  <c r="FW47" i="126" s="1"/>
  <c r="KW47" i="126"/>
  <c r="KY47" i="126"/>
  <c r="KX47" i="126"/>
  <c r="KR32" i="126"/>
  <c r="KQ32" i="126"/>
  <c r="KP32" i="126"/>
  <c r="HE39" i="126"/>
  <c r="HD39" i="126"/>
  <c r="HC39" i="126"/>
  <c r="HF39" i="126" s="1"/>
  <c r="QL286" i="126"/>
  <c r="QO286" i="126" s="1"/>
  <c r="KE36" i="126"/>
  <c r="QX211" i="126"/>
  <c r="RA211" i="126" s="1"/>
  <c r="QX238" i="126"/>
  <c r="RA238" i="126" s="1"/>
  <c r="BN46" i="126"/>
  <c r="BM46" i="126"/>
  <c r="BL46" i="126"/>
  <c r="BO46" i="126" s="1"/>
  <c r="IH29" i="126"/>
  <c r="DJ41" i="126"/>
  <c r="DK41" i="126"/>
  <c r="DI41" i="126"/>
  <c r="EL39" i="126"/>
  <c r="EK39" i="126"/>
  <c r="EM39" i="126"/>
  <c r="CI23" i="126"/>
  <c r="CH23" i="126"/>
  <c r="CG23" i="126"/>
  <c r="CJ23" i="126" s="1"/>
  <c r="CB45" i="126"/>
  <c r="CA45" i="126"/>
  <c r="BZ45" i="126"/>
  <c r="OS37" i="126"/>
  <c r="OR37" i="126"/>
  <c r="OQ37" i="126"/>
  <c r="JX22" i="126"/>
  <c r="BV11" i="126"/>
  <c r="BG17" i="126"/>
  <c r="BF17" i="126"/>
  <c r="BE17" i="126"/>
  <c r="BH17" i="126" s="1"/>
  <c r="DD21" i="126"/>
  <c r="DC21" i="126"/>
  <c r="DB21" i="126"/>
  <c r="DE21" i="126" s="1"/>
  <c r="QX10" i="126"/>
  <c r="RA10" i="126" s="1"/>
  <c r="DX30" i="126"/>
  <c r="DY30" i="126"/>
  <c r="DW30" i="126"/>
  <c r="BO28" i="126"/>
  <c r="QX328" i="126"/>
  <c r="RA328" i="126" s="1"/>
  <c r="DD46" i="126"/>
  <c r="DC46" i="126"/>
  <c r="DB46" i="126"/>
  <c r="DE46" i="126" s="1"/>
  <c r="QX52" i="126"/>
  <c r="RA52" i="126" s="1"/>
  <c r="HQ38" i="126"/>
  <c r="HS38" i="126"/>
  <c r="HR38" i="126"/>
  <c r="CQ18" i="126"/>
  <c r="QL12" i="126"/>
  <c r="QO12" i="126" s="1"/>
  <c r="QX224" i="126"/>
  <c r="RA224" i="126" s="1"/>
  <c r="CV37" i="126"/>
  <c r="CU37" i="126"/>
  <c r="CW37" i="126"/>
  <c r="QX32" i="126"/>
  <c r="RA32" i="126" s="1"/>
  <c r="FB8" i="126"/>
  <c r="EF47" i="126"/>
  <c r="EE47" i="126"/>
  <c r="ED47" i="126"/>
  <c r="EG47" i="126" s="1"/>
  <c r="EY22" i="126"/>
  <c r="FA22" i="126"/>
  <c r="EZ22" i="126"/>
  <c r="KQ20" i="126"/>
  <c r="KR20" i="126"/>
  <c r="KP20" i="126"/>
  <c r="BU36" i="126"/>
  <c r="BS36" i="126"/>
  <c r="BT36" i="126"/>
  <c r="ET31" i="126"/>
  <c r="ES31" i="126"/>
  <c r="ER31" i="126"/>
  <c r="EU31" i="126" s="1"/>
  <c r="HL38" i="126"/>
  <c r="HK38" i="126"/>
  <c r="HJ38" i="126"/>
  <c r="CI48" i="126"/>
  <c r="CH48" i="126"/>
  <c r="CG48" i="126"/>
  <c r="BN36" i="126"/>
  <c r="BM36" i="126"/>
  <c r="BL36" i="126"/>
  <c r="CW35" i="126"/>
  <c r="CV35" i="126"/>
  <c r="CU35" i="126"/>
  <c r="EU19" i="126"/>
  <c r="DQ33" i="126"/>
  <c r="DP33" i="126"/>
  <c r="DR33" i="126"/>
  <c r="EF19" i="126"/>
  <c r="EE19" i="126"/>
  <c r="ED19" i="126"/>
  <c r="HS43" i="126"/>
  <c r="HQ43" i="126"/>
  <c r="HR43" i="126"/>
  <c r="GX43" i="126"/>
  <c r="GW43" i="126"/>
  <c r="GV43" i="126"/>
  <c r="GY43" i="126" s="1"/>
  <c r="IE43" i="126"/>
  <c r="IG43" i="126"/>
  <c r="IF43" i="126"/>
  <c r="JJ11" i="126"/>
  <c r="IU40" i="126"/>
  <c r="IT40" i="126"/>
  <c r="IS40" i="126"/>
  <c r="DJ42" i="126"/>
  <c r="DI42" i="126"/>
  <c r="DK42" i="126"/>
  <c r="CP32" i="126"/>
  <c r="CO32" i="126"/>
  <c r="CN32" i="126"/>
  <c r="CP15" i="126"/>
  <c r="CO15" i="126"/>
  <c r="CN15" i="126"/>
  <c r="CQ15" i="126" s="1"/>
  <c r="FO48" i="126"/>
  <c r="FN48" i="126"/>
  <c r="FM48" i="126"/>
  <c r="DK45" i="126"/>
  <c r="DJ45" i="126"/>
  <c r="DI45" i="126"/>
  <c r="DL45" i="126" s="1"/>
  <c r="BN23" i="126"/>
  <c r="BM23" i="126"/>
  <c r="BL23" i="126"/>
  <c r="BO23" i="126" s="1"/>
  <c r="CI45" i="126"/>
  <c r="CH45" i="126"/>
  <c r="CG45" i="126"/>
  <c r="CJ45" i="126" s="1"/>
  <c r="OM48" i="126"/>
  <c r="KX40" i="126"/>
  <c r="KW40" i="126"/>
  <c r="KY40" i="126"/>
  <c r="BN42" i="126"/>
  <c r="BM42" i="126"/>
  <c r="BL42" i="126"/>
  <c r="CJ17" i="126"/>
  <c r="FV42" i="126"/>
  <c r="FU42" i="126"/>
  <c r="FT42" i="126"/>
  <c r="FW42" i="126" s="1"/>
  <c r="OS36" i="126"/>
  <c r="OR36" i="126"/>
  <c r="OQ36" i="126"/>
  <c r="OT36" i="126" s="1"/>
  <c r="BG20" i="126"/>
  <c r="BE20" i="126"/>
  <c r="BF20" i="126"/>
  <c r="MP37" i="126"/>
  <c r="JC9" i="126"/>
  <c r="CU14" i="126"/>
  <c r="CW14" i="126"/>
  <c r="CV14" i="126"/>
  <c r="JX35" i="126"/>
  <c r="QC43" i="126"/>
  <c r="QX91" i="126"/>
  <c r="RA91" i="126" s="1"/>
  <c r="IN42" i="126"/>
  <c r="IM42" i="126"/>
  <c r="IL42" i="126"/>
  <c r="JB37" i="126"/>
  <c r="JA37" i="126"/>
  <c r="IZ37" i="126"/>
  <c r="JC37" i="126" s="1"/>
  <c r="LZ47" i="126"/>
  <c r="LY47" i="126"/>
  <c r="MA47" i="126"/>
  <c r="IO36" i="126"/>
  <c r="QX102" i="126"/>
  <c r="RA102" i="126" s="1"/>
  <c r="NX33" i="126"/>
  <c r="NW33" i="126"/>
  <c r="NV33" i="126"/>
  <c r="HZ36" i="126"/>
  <c r="HY36" i="126"/>
  <c r="HX36" i="126"/>
  <c r="IA36" i="126" s="1"/>
  <c r="QX67" i="126"/>
  <c r="RA67" i="126" s="1"/>
  <c r="KR35" i="126"/>
  <c r="KQ35" i="126"/>
  <c r="KP35" i="126"/>
  <c r="KS35" i="126" s="1"/>
  <c r="LU34" i="126"/>
  <c r="JJ35" i="126"/>
  <c r="QX71" i="126"/>
  <c r="RA71" i="126" s="1"/>
  <c r="QX322" i="126"/>
  <c r="RA322" i="126" s="1"/>
  <c r="QX219" i="126"/>
  <c r="RA219" i="126" s="1"/>
  <c r="ET24" i="126"/>
  <c r="ES24" i="126"/>
  <c r="ER24" i="126"/>
  <c r="EU24" i="126" s="1"/>
  <c r="FH36" i="126"/>
  <c r="FG36" i="126"/>
  <c r="FF36" i="126"/>
  <c r="FI36" i="126" s="1"/>
  <c r="QL218" i="126"/>
  <c r="QO218" i="126" s="1"/>
  <c r="DK36" i="126"/>
  <c r="DI36" i="126"/>
  <c r="DJ36" i="126"/>
  <c r="QL328" i="126"/>
  <c r="QO328" i="126" s="1"/>
  <c r="CI20" i="126"/>
  <c r="CH20" i="126"/>
  <c r="CG20" i="126"/>
  <c r="CJ20" i="126" s="1"/>
  <c r="CB38" i="126"/>
  <c r="CA38" i="126"/>
  <c r="BZ38" i="126"/>
  <c r="CC38" i="126" s="1"/>
  <c r="QL221" i="126"/>
  <c r="QO221" i="126" s="1"/>
  <c r="IA6" i="126"/>
  <c r="OS42" i="126"/>
  <c r="OR42" i="126"/>
  <c r="OQ42" i="126"/>
  <c r="OT42" i="126" s="1"/>
  <c r="BT46" i="126"/>
  <c r="BS46" i="126"/>
  <c r="BU46" i="126"/>
  <c r="BE22" i="126"/>
  <c r="BG22" i="126"/>
  <c r="BF22" i="126"/>
  <c r="ET39" i="126"/>
  <c r="ES39" i="126"/>
  <c r="ER39" i="126"/>
  <c r="EU39" i="126" s="1"/>
  <c r="DB18" i="126"/>
  <c r="DC18" i="126"/>
  <c r="DD18" i="126"/>
  <c r="QX94" i="126"/>
  <c r="RA94" i="126" s="1"/>
  <c r="NK16" i="126"/>
  <c r="DY31" i="126"/>
  <c r="DX31" i="126"/>
  <c r="DW31" i="126"/>
  <c r="QX148" i="126"/>
  <c r="RA148" i="126" s="1"/>
  <c r="DE11" i="126"/>
  <c r="NJ34" i="126"/>
  <c r="NH34" i="126"/>
  <c r="NI34" i="126"/>
  <c r="DE28" i="126"/>
  <c r="DD35" i="126"/>
  <c r="DC35" i="126"/>
  <c r="DB35" i="126"/>
  <c r="QX192" i="126"/>
  <c r="RA192" i="126" s="1"/>
  <c r="HL31" i="126"/>
  <c r="HK31" i="126"/>
  <c r="HJ31" i="126"/>
  <c r="HM31" i="126" s="1"/>
  <c r="BG48" i="126"/>
  <c r="BF48" i="126"/>
  <c r="BE48" i="126"/>
  <c r="CP31" i="126"/>
  <c r="CO31" i="126"/>
  <c r="CN31" i="126"/>
  <c r="QL236" i="126"/>
  <c r="QO236" i="126" s="1"/>
  <c r="CW44" i="126"/>
  <c r="CV44" i="126"/>
  <c r="CU44" i="126"/>
  <c r="QL112" i="126"/>
  <c r="QO112" i="126" s="1"/>
  <c r="CQ7" i="126"/>
  <c r="LN19" i="126"/>
  <c r="QL57" i="126"/>
  <c r="QO57" i="126" s="1"/>
  <c r="LU8" i="126"/>
  <c r="QX37" i="126"/>
  <c r="RA37" i="126" s="1"/>
  <c r="BV8" i="126"/>
  <c r="IU36" i="126"/>
  <c r="IT36" i="126"/>
  <c r="IS36" i="126"/>
  <c r="CG44" i="126"/>
  <c r="CI44" i="126"/>
  <c r="CH44" i="126"/>
  <c r="ET46" i="126"/>
  <c r="ES46" i="126"/>
  <c r="ER46" i="126"/>
  <c r="EU46" i="126" s="1"/>
  <c r="DW29" i="126"/>
  <c r="DY29" i="126"/>
  <c r="DX29" i="126"/>
  <c r="DW42" i="126"/>
  <c r="DX42" i="126"/>
  <c r="DY42" i="126"/>
  <c r="CW31" i="126"/>
  <c r="CV31" i="126"/>
  <c r="CU31" i="126"/>
  <c r="IS44" i="126"/>
  <c r="IU44" i="126"/>
  <c r="IT44" i="126"/>
  <c r="NI35" i="126"/>
  <c r="NH35" i="126"/>
  <c r="NJ35" i="126"/>
  <c r="CI32" i="126"/>
  <c r="CH32" i="126"/>
  <c r="CG32" i="126"/>
  <c r="JB41" i="126"/>
  <c r="JA41" i="126"/>
  <c r="IZ41" i="126"/>
  <c r="JC41" i="126" s="1"/>
  <c r="QX55" i="126"/>
  <c r="RA55" i="126" s="1"/>
  <c r="QX216" i="126"/>
  <c r="RA216" i="126" s="1"/>
  <c r="DD17" i="126"/>
  <c r="DC17" i="126"/>
  <c r="DB17" i="126"/>
  <c r="DE17" i="126" s="1"/>
  <c r="DY43" i="126"/>
  <c r="DX43" i="126"/>
  <c r="DW43" i="126"/>
  <c r="LM41" i="126"/>
  <c r="LL41" i="126"/>
  <c r="LK41" i="126"/>
  <c r="DP44" i="126"/>
  <c r="DQ44" i="126"/>
  <c r="DR44" i="126"/>
  <c r="DD24" i="126"/>
  <c r="DC24" i="126"/>
  <c r="DB24" i="126"/>
  <c r="DE24" i="126" s="1"/>
  <c r="JQ32" i="126"/>
  <c r="EF43" i="126"/>
  <c r="EE43" i="126"/>
  <c r="ED43" i="126"/>
  <c r="KB43" i="126"/>
  <c r="KD43" i="126"/>
  <c r="KC43" i="126"/>
  <c r="DP45" i="126"/>
  <c r="DR45" i="126"/>
  <c r="DQ45" i="126"/>
  <c r="FG47" i="126"/>
  <c r="FH47" i="126"/>
  <c r="FF47" i="126"/>
  <c r="FI47" i="126" s="1"/>
  <c r="QX126" i="126"/>
  <c r="RA126" i="126" s="1"/>
  <c r="CI14" i="126"/>
  <c r="CH14" i="126"/>
  <c r="CG14" i="126"/>
  <c r="NI46" i="126"/>
  <c r="NH46" i="126"/>
  <c r="NJ46" i="126"/>
  <c r="QX294" i="126"/>
  <c r="RA294" i="126" s="1"/>
  <c r="QL18" i="126"/>
  <c r="QO18" i="126" s="1"/>
  <c r="BN35" i="126"/>
  <c r="BM35" i="126"/>
  <c r="BL35" i="126"/>
  <c r="QL186" i="126"/>
  <c r="QO186" i="126" s="1"/>
  <c r="QX79" i="126"/>
  <c r="RA79" i="126" s="1"/>
  <c r="ET21" i="126"/>
  <c r="ES21" i="126"/>
  <c r="ER21" i="126"/>
  <c r="EU21" i="126" s="1"/>
  <c r="FG37" i="126"/>
  <c r="FF37" i="126"/>
  <c r="FH37" i="126"/>
  <c r="QL134" i="126"/>
  <c r="QO134" i="126" s="1"/>
  <c r="EL42" i="126"/>
  <c r="EM42" i="126"/>
  <c r="EK42" i="126"/>
  <c r="QL76" i="126"/>
  <c r="QO76" i="126" s="1"/>
  <c r="CI22" i="126"/>
  <c r="CH22" i="126"/>
  <c r="CG22" i="126"/>
  <c r="QL249" i="126"/>
  <c r="QO249" i="126" s="1"/>
  <c r="FW6" i="126"/>
  <c r="CQ9" i="126"/>
  <c r="OS40" i="126"/>
  <c r="OR40" i="126"/>
  <c r="OQ40" i="126"/>
  <c r="DD22" i="126"/>
  <c r="DB22" i="126"/>
  <c r="DC22" i="126"/>
  <c r="QX290" i="126"/>
  <c r="RA290" i="126" s="1"/>
  <c r="CW21" i="126"/>
  <c r="CV21" i="126"/>
  <c r="CU21" i="126"/>
  <c r="CX21" i="126" s="1"/>
  <c r="QX176" i="126"/>
  <c r="RA176" i="126" s="1"/>
  <c r="NJ44" i="126"/>
  <c r="NI44" i="126"/>
  <c r="NH44" i="126"/>
  <c r="BH10" i="126"/>
  <c r="DD42" i="126"/>
  <c r="DC42" i="126"/>
  <c r="DB42" i="126"/>
  <c r="DE42" i="126" s="1"/>
  <c r="BG40" i="126"/>
  <c r="BF40" i="126"/>
  <c r="BE40" i="126"/>
  <c r="CP29" i="126"/>
  <c r="CO29" i="126"/>
  <c r="CN29" i="126"/>
  <c r="QL208" i="126"/>
  <c r="QO208" i="126" s="1"/>
  <c r="QL308" i="126"/>
  <c r="QO308" i="126" s="1"/>
  <c r="JC13" i="126"/>
  <c r="JJ20" i="126"/>
  <c r="QX60" i="126"/>
  <c r="RA60" i="126" s="1"/>
  <c r="QL169" i="126"/>
  <c r="QO169" i="126" s="1"/>
  <c r="QX205" i="126"/>
  <c r="RA205" i="126" s="1"/>
  <c r="IG38" i="126"/>
  <c r="IF38" i="126"/>
  <c r="IE38" i="126"/>
  <c r="NJ37" i="126"/>
  <c r="NI37" i="126"/>
  <c r="NH37" i="126"/>
  <c r="NK37" i="126" s="1"/>
  <c r="EE33" i="126"/>
  <c r="ED33" i="126"/>
  <c r="EF33" i="126"/>
  <c r="IN47" i="126"/>
  <c r="IM47" i="126"/>
  <c r="IL47" i="126"/>
  <c r="HZ43" i="126"/>
  <c r="HY43" i="126"/>
  <c r="HX43" i="126"/>
  <c r="CA39" i="126"/>
  <c r="CB39" i="126"/>
  <c r="BZ39" i="126"/>
  <c r="CP44" i="126"/>
  <c r="CO44" i="126"/>
  <c r="CN44" i="126"/>
  <c r="CQ44" i="126" s="1"/>
  <c r="ES32" i="126"/>
  <c r="ER32" i="126"/>
  <c r="ET32" i="126"/>
  <c r="QX100" i="126"/>
  <c r="RA100" i="126" s="1"/>
  <c r="DE14" i="126"/>
  <c r="CW38" i="126"/>
  <c r="CV38" i="126"/>
  <c r="CU38" i="126"/>
  <c r="CX38" i="126" s="1"/>
  <c r="OM40" i="126"/>
  <c r="GC7" i="126"/>
  <c r="GB7" i="126"/>
  <c r="GA7" i="126"/>
  <c r="GD7" i="126" s="1"/>
  <c r="EF37" i="126"/>
  <c r="EE37" i="126"/>
  <c r="ED37" i="126"/>
  <c r="LE46" i="126"/>
  <c r="LD46" i="126"/>
  <c r="LF46" i="126"/>
  <c r="EM32" i="126"/>
  <c r="EL32" i="126"/>
  <c r="EK32" i="126"/>
  <c r="EN32" i="126" s="1"/>
  <c r="ET37" i="126"/>
  <c r="ES37" i="126"/>
  <c r="ER37" i="126"/>
  <c r="EU37" i="126" s="1"/>
  <c r="EF39" i="126"/>
  <c r="EE39" i="126"/>
  <c r="ED39" i="126"/>
  <c r="EG39" i="126" s="1"/>
  <c r="HE40" i="126"/>
  <c r="HD40" i="126"/>
  <c r="HC40" i="126"/>
  <c r="BL38" i="126"/>
  <c r="BN38" i="126"/>
  <c r="BM38" i="126"/>
  <c r="FO46" i="126"/>
  <c r="FN46" i="126"/>
  <c r="FM46" i="126"/>
  <c r="BN18" i="126"/>
  <c r="BM18" i="126"/>
  <c r="BL18" i="126"/>
  <c r="BO18" i="126" s="1"/>
  <c r="BG29" i="126"/>
  <c r="BE29" i="126"/>
  <c r="BF29" i="126"/>
  <c r="CG34" i="126"/>
  <c r="CI34" i="126"/>
  <c r="CH34" i="126"/>
  <c r="CB40" i="126"/>
  <c r="CA40" i="126"/>
  <c r="BZ40" i="126"/>
  <c r="QX188" i="126"/>
  <c r="RA188" i="126" s="1"/>
  <c r="KD45" i="126"/>
  <c r="KC45" i="126"/>
  <c r="KB45" i="126"/>
  <c r="KE45" i="126" s="1"/>
  <c r="FV40" i="126"/>
  <c r="FU40" i="126"/>
  <c r="FT40" i="126"/>
  <c r="CA31" i="126"/>
  <c r="BZ31" i="126"/>
  <c r="CB31" i="126"/>
  <c r="GD12" i="126"/>
  <c r="HS42" i="126"/>
  <c r="HR42" i="126"/>
  <c r="HQ42" i="126"/>
  <c r="BN44" i="126"/>
  <c r="BM44" i="126"/>
  <c r="BL44" i="126"/>
  <c r="DD40" i="126"/>
  <c r="DC40" i="126"/>
  <c r="DB40" i="126"/>
  <c r="DE40" i="126" s="1"/>
  <c r="HL30" i="126"/>
  <c r="HK30" i="126"/>
  <c r="HJ30" i="126"/>
  <c r="CC17" i="126"/>
  <c r="QX287" i="126"/>
  <c r="RA287" i="126" s="1"/>
  <c r="LY48" i="126"/>
  <c r="MA48" i="126"/>
  <c r="LZ48" i="126"/>
  <c r="QL104" i="126"/>
  <c r="QO104" i="126" s="1"/>
  <c r="DD13" i="126"/>
  <c r="DC13" i="126"/>
  <c r="DB13" i="126"/>
  <c r="FA34" i="126"/>
  <c r="EZ34" i="126"/>
  <c r="EY34" i="126"/>
  <c r="FB34" i="126" s="1"/>
  <c r="NX48" i="126"/>
  <c r="NW48" i="126"/>
  <c r="NV48" i="126"/>
  <c r="NY48" i="126" s="1"/>
  <c r="HZ38" i="126"/>
  <c r="HY38" i="126"/>
  <c r="HX38" i="126"/>
  <c r="EY30" i="126"/>
  <c r="FA30" i="126"/>
  <c r="EZ30" i="126"/>
  <c r="HF28" i="126"/>
  <c r="KR29" i="126"/>
  <c r="KQ29" i="126"/>
  <c r="KP29" i="126"/>
  <c r="KS29" i="126" s="1"/>
  <c r="QL79" i="126"/>
  <c r="QO79" i="126" s="1"/>
  <c r="IO39" i="126"/>
  <c r="QX154" i="126"/>
  <c r="RA154" i="126" s="1"/>
  <c r="QL245" i="126"/>
  <c r="QO245" i="126" s="1"/>
  <c r="BT21" i="126"/>
  <c r="BS21" i="126"/>
  <c r="BU21" i="126"/>
  <c r="QL298" i="126"/>
  <c r="QO298" i="126" s="1"/>
  <c r="FG41" i="126"/>
  <c r="FF41" i="126"/>
  <c r="FH41" i="126"/>
  <c r="QL330" i="126"/>
  <c r="QO330" i="126" s="1"/>
  <c r="EM31" i="126"/>
  <c r="EL31" i="126"/>
  <c r="EK31" i="126"/>
  <c r="EN31" i="126" s="1"/>
  <c r="EL44" i="126"/>
  <c r="EK44" i="126"/>
  <c r="EM44" i="126"/>
  <c r="QL188" i="126"/>
  <c r="QO188" i="126" s="1"/>
  <c r="CI15" i="126"/>
  <c r="CH15" i="126"/>
  <c r="CG15" i="126"/>
  <c r="CB48" i="126"/>
  <c r="CA48" i="126"/>
  <c r="BZ48" i="126"/>
  <c r="CC48" i="126" s="1"/>
  <c r="QL277" i="126"/>
  <c r="QO277" i="126" s="1"/>
  <c r="OS35" i="126"/>
  <c r="OR35" i="126"/>
  <c r="OQ35" i="126"/>
  <c r="FB29" i="126"/>
  <c r="ES47" i="126"/>
  <c r="ET47" i="126"/>
  <c r="ER47" i="126"/>
  <c r="EU47" i="126" s="1"/>
  <c r="QX318" i="126"/>
  <c r="RA318" i="126" s="1"/>
  <c r="CW22" i="126"/>
  <c r="CV22" i="126"/>
  <c r="CU22" i="126"/>
  <c r="CX22" i="126" s="1"/>
  <c r="DW39" i="126"/>
  <c r="DY39" i="126"/>
  <c r="DX39" i="126"/>
  <c r="GD11" i="126"/>
  <c r="QX232" i="126"/>
  <c r="RA232" i="126" s="1"/>
  <c r="NJ32" i="126"/>
  <c r="NI32" i="126"/>
  <c r="NH32" i="126"/>
  <c r="DD39" i="126"/>
  <c r="DC39" i="126"/>
  <c r="DB39" i="126"/>
  <c r="QX220" i="126"/>
  <c r="RA220" i="126" s="1"/>
  <c r="HS41" i="126"/>
  <c r="HR41" i="126"/>
  <c r="HQ41" i="126"/>
  <c r="BF45" i="126"/>
  <c r="BE45" i="126"/>
  <c r="BG45" i="126"/>
  <c r="CO30" i="126"/>
  <c r="CN30" i="126"/>
  <c r="CP30" i="126"/>
  <c r="QL96" i="126"/>
  <c r="QO96" i="126" s="1"/>
  <c r="BV10" i="126"/>
  <c r="JX12" i="126"/>
  <c r="QL140" i="126"/>
  <c r="QO140" i="126" s="1"/>
  <c r="JJ18" i="126"/>
  <c r="QX88" i="126"/>
  <c r="RA88" i="126" s="1"/>
  <c r="QL253" i="126"/>
  <c r="QO253" i="126" s="1"/>
  <c r="QX65" i="126"/>
  <c r="RA65" i="126" s="1"/>
  <c r="EF46" i="126"/>
  <c r="EE46" i="126"/>
  <c r="ED46" i="126"/>
  <c r="EG46" i="126" s="1"/>
  <c r="DC20" i="126"/>
  <c r="DB20" i="126"/>
  <c r="DD20" i="126"/>
  <c r="LM42" i="126"/>
  <c r="LL42" i="126"/>
  <c r="LK42" i="126"/>
  <c r="LN42" i="126" s="1"/>
  <c r="FA42" i="126"/>
  <c r="EZ42" i="126"/>
  <c r="EY42" i="126"/>
  <c r="FB42" i="126" s="1"/>
  <c r="FO34" i="126"/>
  <c r="FN34" i="126"/>
  <c r="FM34" i="126"/>
  <c r="FP34" i="126" s="1"/>
  <c r="CB14" i="126"/>
  <c r="CA14" i="126"/>
  <c r="BZ14" i="126"/>
  <c r="CC14" i="126" s="1"/>
  <c r="BV7" i="126"/>
  <c r="LF37" i="126"/>
  <c r="LE37" i="126"/>
  <c r="LD37" i="126"/>
  <c r="NJ47" i="126"/>
  <c r="NI47" i="126"/>
  <c r="NH47" i="126"/>
  <c r="NK47" i="126" s="1"/>
  <c r="CI33" i="126"/>
  <c r="CH33" i="126"/>
  <c r="CG33" i="126"/>
  <c r="BN37" i="126"/>
  <c r="BM37" i="126"/>
  <c r="BL37" i="126"/>
  <c r="HL46" i="126"/>
  <c r="HK46" i="126"/>
  <c r="HJ46" i="126"/>
  <c r="HM46" i="126" s="1"/>
  <c r="QL325" i="126"/>
  <c r="QO325" i="126" s="1"/>
  <c r="QX165" i="126"/>
  <c r="RA165" i="126" s="1"/>
  <c r="QL204" i="126"/>
  <c r="QO204" i="126" s="1"/>
  <c r="BL5" i="126"/>
  <c r="BN5" i="126"/>
  <c r="BM5" i="126"/>
  <c r="CP48" i="126"/>
  <c r="CO48" i="126"/>
  <c r="CN48" i="126"/>
  <c r="DQ38" i="126"/>
  <c r="DP38" i="126"/>
  <c r="DR38" i="126"/>
  <c r="IG48" i="126"/>
  <c r="IF48" i="126"/>
  <c r="IE48" i="126"/>
  <c r="IH48" i="126" s="1"/>
  <c r="JN48" i="126"/>
  <c r="JP48" i="126"/>
  <c r="JO48" i="126"/>
  <c r="KY35" i="126"/>
  <c r="KX35" i="126"/>
  <c r="KW35" i="126"/>
  <c r="FV18" i="126"/>
  <c r="FT18" i="126"/>
  <c r="FU18" i="126"/>
  <c r="DC45" i="126"/>
  <c r="DD45" i="126"/>
  <c r="DB45" i="126"/>
  <c r="BV5" i="126"/>
  <c r="KD42" i="126"/>
  <c r="KC42" i="126"/>
  <c r="KB42" i="126"/>
  <c r="JP46" i="126"/>
  <c r="JO46" i="126"/>
  <c r="JN46" i="126"/>
  <c r="JQ46" i="126" s="1"/>
  <c r="QX239" i="126"/>
  <c r="RA239" i="126" s="1"/>
  <c r="FN36" i="126"/>
  <c r="FM36" i="126"/>
  <c r="FO36" i="126"/>
  <c r="QX203" i="126"/>
  <c r="RA203" i="126" s="1"/>
  <c r="HE29" i="126"/>
  <c r="HD29" i="126"/>
  <c r="HC29" i="126"/>
  <c r="MP12" i="126"/>
  <c r="QX38" i="126"/>
  <c r="RA38" i="126" s="1"/>
  <c r="NX39" i="126"/>
  <c r="NW39" i="126"/>
  <c r="NV39" i="126"/>
  <c r="BG41" i="126"/>
  <c r="BF41" i="126"/>
  <c r="BE41" i="126"/>
  <c r="BH41" i="126" s="1"/>
  <c r="QX144" i="126"/>
  <c r="RA144" i="126" s="1"/>
  <c r="QX242" i="126"/>
  <c r="RA242" i="126" s="1"/>
  <c r="EY43" i="126"/>
  <c r="EZ43" i="126"/>
  <c r="FA43" i="126"/>
  <c r="KQ31" i="126"/>
  <c r="KP31" i="126"/>
  <c r="KR31" i="126"/>
  <c r="HD37" i="126"/>
  <c r="HC37" i="126"/>
  <c r="HE37" i="126"/>
  <c r="QX183" i="126"/>
  <c r="RA183" i="126" s="1"/>
  <c r="QX266" i="126"/>
  <c r="RA266" i="126" s="1"/>
  <c r="FV19" i="126"/>
  <c r="FU19" i="126"/>
  <c r="FT19" i="126"/>
  <c r="FW19" i="126" s="1"/>
  <c r="QL133" i="126"/>
  <c r="QO133" i="126" s="1"/>
  <c r="BN47" i="126"/>
  <c r="BM47" i="126"/>
  <c r="BL47" i="126"/>
  <c r="BO47" i="126" s="1"/>
  <c r="QL214" i="126"/>
  <c r="QO214" i="126" s="1"/>
  <c r="QX107" i="126"/>
  <c r="RA107" i="126" s="1"/>
  <c r="LU37" i="126"/>
  <c r="FH48" i="126"/>
  <c r="FG48" i="126"/>
  <c r="FF48" i="126"/>
  <c r="QL246" i="126"/>
  <c r="QO246" i="126" s="1"/>
  <c r="DK30" i="126"/>
  <c r="DJ30" i="126"/>
  <c r="DI30" i="126"/>
  <c r="DL30" i="126" s="1"/>
  <c r="DJ47" i="126"/>
  <c r="DI47" i="126"/>
  <c r="DK47" i="126"/>
  <c r="EM35" i="126"/>
  <c r="EL35" i="126"/>
  <c r="EK35" i="126"/>
  <c r="EN35" i="126" s="1"/>
  <c r="EK47" i="126"/>
  <c r="EM47" i="126"/>
  <c r="EL47" i="126"/>
  <c r="QL48" i="126"/>
  <c r="QO48" i="126" s="1"/>
  <c r="CB43" i="126"/>
  <c r="CA43" i="126"/>
  <c r="BZ43" i="126"/>
  <c r="QL109" i="126"/>
  <c r="QO109" i="126" s="1"/>
  <c r="IV21" i="126"/>
  <c r="QX264" i="126"/>
  <c r="RA264" i="126" s="1"/>
  <c r="ES48" i="126"/>
  <c r="ER48" i="126"/>
  <c r="ET48" i="126"/>
  <c r="QX178" i="126"/>
  <c r="RA178" i="126" s="1"/>
  <c r="QX101" i="126"/>
  <c r="RA101" i="126" s="1"/>
  <c r="MI34" i="126"/>
  <c r="QX260" i="126"/>
  <c r="RA260" i="126" s="1"/>
  <c r="NI33" i="126"/>
  <c r="NJ33" i="126"/>
  <c r="NH33" i="126"/>
  <c r="DD38" i="126"/>
  <c r="DC38" i="126"/>
  <c r="DB38" i="126"/>
  <c r="DE38" i="126" s="1"/>
  <c r="QX304" i="126"/>
  <c r="RA304" i="126" s="1"/>
  <c r="HS44" i="126"/>
  <c r="HR44" i="126"/>
  <c r="HQ44" i="126"/>
  <c r="HT44" i="126" s="1"/>
  <c r="HL32" i="126"/>
  <c r="HJ32" i="126"/>
  <c r="HK32" i="126"/>
  <c r="BG42" i="126"/>
  <c r="BF42" i="126"/>
  <c r="BE42" i="126"/>
  <c r="CO33" i="126"/>
  <c r="CN33" i="126"/>
  <c r="CP33" i="126"/>
  <c r="QL152" i="126"/>
  <c r="QO152" i="126" s="1"/>
  <c r="EU28" i="126"/>
  <c r="QL280" i="126"/>
  <c r="QO280" i="126" s="1"/>
  <c r="CI30" i="126"/>
  <c r="CH30" i="126"/>
  <c r="CG30" i="126"/>
  <c r="QX116" i="126"/>
  <c r="RA116" i="126" s="1"/>
  <c r="QL309" i="126"/>
  <c r="QO309" i="126" s="1"/>
  <c r="QX121" i="126"/>
  <c r="RA121" i="126" s="1"/>
  <c r="EE30" i="126"/>
  <c r="EF30" i="126"/>
  <c r="ED30" i="126"/>
  <c r="HY34" i="126"/>
  <c r="HZ34" i="126"/>
  <c r="HX34" i="126"/>
  <c r="BU47" i="126"/>
  <c r="BT47" i="126"/>
  <c r="BS47" i="126"/>
  <c r="BV47" i="126" s="1"/>
  <c r="LK48" i="126"/>
  <c r="LM48" i="126"/>
  <c r="LL48" i="126"/>
  <c r="HZ37" i="126"/>
  <c r="HY37" i="126"/>
  <c r="HX37" i="126"/>
  <c r="IA37" i="126" s="1"/>
  <c r="IU31" i="126"/>
  <c r="IT31" i="126"/>
  <c r="IS31" i="126"/>
  <c r="IV31" i="126" s="1"/>
  <c r="IU33" i="126"/>
  <c r="IT33" i="126"/>
  <c r="IS33" i="126"/>
  <c r="IG40" i="126"/>
  <c r="IF40" i="126"/>
  <c r="IE40" i="126"/>
  <c r="EM41" i="126"/>
  <c r="EL41" i="126"/>
  <c r="EK41" i="126"/>
  <c r="QX19" i="126"/>
  <c r="RA19" i="126" s="1"/>
  <c r="CV43" i="126"/>
  <c r="CW43" i="126"/>
  <c r="CU43" i="126"/>
  <c r="EF34" i="126"/>
  <c r="EE34" i="126"/>
  <c r="ED34" i="126"/>
  <c r="LF44" i="126"/>
  <c r="LE44" i="126"/>
  <c r="LD44" i="126"/>
  <c r="DR47" i="126"/>
  <c r="DQ47" i="126"/>
  <c r="DP47" i="126"/>
  <c r="DS47" i="126" s="1"/>
  <c r="CW30" i="126"/>
  <c r="CV30" i="126"/>
  <c r="CU30" i="126"/>
  <c r="CX30" i="126" s="1"/>
  <c r="CI42" i="126"/>
  <c r="CH42" i="126"/>
  <c r="CG42" i="126"/>
  <c r="CP20" i="126"/>
  <c r="CO20" i="126"/>
  <c r="CN20" i="126"/>
  <c r="CQ20" i="126" s="1"/>
  <c r="IU43" i="126"/>
  <c r="IT43" i="126"/>
  <c r="IS43" i="126"/>
  <c r="HS36" i="126"/>
  <c r="HQ36" i="126"/>
  <c r="HR36" i="126"/>
  <c r="FO29" i="126"/>
  <c r="FN29" i="126"/>
  <c r="FM29" i="126"/>
  <c r="EF41" i="126"/>
  <c r="EE41" i="126"/>
  <c r="ED41" i="126"/>
  <c r="EG41" i="126" s="1"/>
  <c r="QX119" i="126"/>
  <c r="RA119" i="126" s="1"/>
  <c r="CW16" i="126"/>
  <c r="CV16" i="126"/>
  <c r="CU16" i="126"/>
  <c r="CX16" i="126" s="1"/>
  <c r="CW48" i="126"/>
  <c r="CV48" i="126"/>
  <c r="CU48" i="126"/>
  <c r="QX283" i="126"/>
  <c r="RA283" i="126" s="1"/>
  <c r="MA44" i="126"/>
  <c r="LZ44" i="126"/>
  <c r="LY44" i="126"/>
  <c r="MB44" i="126" s="1"/>
  <c r="KX45" i="126"/>
  <c r="KW45" i="126"/>
  <c r="KY45" i="126"/>
  <c r="HE47" i="126"/>
  <c r="HD47" i="126"/>
  <c r="HC47" i="126"/>
  <c r="HF47" i="126" s="1"/>
  <c r="FV41" i="126"/>
  <c r="FU41" i="126"/>
  <c r="FT41" i="126"/>
  <c r="FW41" i="126" s="1"/>
  <c r="CB36" i="126"/>
  <c r="CA36" i="126"/>
  <c r="BZ36" i="126"/>
  <c r="OS32" i="126"/>
  <c r="OR32" i="126"/>
  <c r="OQ32" i="126"/>
  <c r="OT32" i="126" s="1"/>
  <c r="QX280" i="126"/>
  <c r="RA280" i="126" s="1"/>
  <c r="QX135" i="126"/>
  <c r="RA135" i="126" s="1"/>
  <c r="DJ32" i="126"/>
  <c r="DK32" i="126"/>
  <c r="DI32" i="126"/>
  <c r="DL32" i="126" s="1"/>
  <c r="QX92" i="126"/>
  <c r="RA92" i="126" s="1"/>
  <c r="QL292" i="126"/>
  <c r="QO292" i="126" s="1"/>
  <c r="QL49" i="126"/>
  <c r="QO49" i="126" s="1"/>
  <c r="BS17" i="126"/>
  <c r="BU17" i="126"/>
  <c r="BT17" i="126"/>
  <c r="QL326" i="126"/>
  <c r="QO326" i="126" s="1"/>
  <c r="QX247" i="126"/>
  <c r="RA247" i="126" s="1"/>
  <c r="FH39" i="126"/>
  <c r="FG39" i="126"/>
  <c r="FF39" i="126"/>
  <c r="FI39" i="126" s="1"/>
  <c r="DK33" i="126"/>
  <c r="DJ33" i="126"/>
  <c r="DI33" i="126"/>
  <c r="EM45" i="126"/>
  <c r="EL45" i="126"/>
  <c r="EK45" i="126"/>
  <c r="CI24" i="126"/>
  <c r="CH24" i="126"/>
  <c r="CG24" i="126"/>
  <c r="CJ24" i="126" s="1"/>
  <c r="QL165" i="126"/>
  <c r="QO165" i="126" s="1"/>
  <c r="QX34" i="126"/>
  <c r="RA34" i="126" s="1"/>
  <c r="CB15" i="126"/>
  <c r="CA15" i="126"/>
  <c r="BZ15" i="126"/>
  <c r="CC15" i="126" s="1"/>
  <c r="QX40" i="126"/>
  <c r="RA40" i="126" s="1"/>
  <c r="BG23" i="126"/>
  <c r="BF23" i="126"/>
  <c r="BE23" i="126"/>
  <c r="BH23" i="126" s="1"/>
  <c r="DD19" i="126"/>
  <c r="DB19" i="126"/>
  <c r="DC19" i="126"/>
  <c r="IU46" i="126"/>
  <c r="IT46" i="126"/>
  <c r="IS46" i="126"/>
  <c r="QX206" i="126"/>
  <c r="RA206" i="126" s="1"/>
  <c r="DZ28" i="126"/>
  <c r="DY44" i="126"/>
  <c r="DX44" i="126"/>
  <c r="DW44" i="126"/>
  <c r="DZ44" i="126" s="1"/>
  <c r="BN10" i="126"/>
  <c r="BL10" i="126"/>
  <c r="BM10" i="126"/>
  <c r="QX288" i="126"/>
  <c r="RA288" i="126" s="1"/>
  <c r="QX43" i="126"/>
  <c r="RA43" i="126" s="1"/>
  <c r="DB37" i="126"/>
  <c r="DD37" i="126"/>
  <c r="DC37" i="126"/>
  <c r="QX136" i="126"/>
  <c r="RA136" i="126" s="1"/>
  <c r="BG43" i="126"/>
  <c r="BF43" i="126"/>
  <c r="BE43" i="126"/>
  <c r="CP42" i="126"/>
  <c r="CN42" i="126"/>
  <c r="CO42" i="126"/>
  <c r="QL124" i="126"/>
  <c r="QO124" i="126" s="1"/>
  <c r="QX57" i="126"/>
  <c r="RA57" i="126" s="1"/>
  <c r="QL196" i="126"/>
  <c r="QO196" i="126" s="1"/>
  <c r="DZ23" i="126"/>
  <c r="QX256" i="126"/>
  <c r="RA256" i="126" s="1"/>
  <c r="QL113" i="126"/>
  <c r="QO113" i="126" s="1"/>
  <c r="QX93" i="126"/>
  <c r="RA93" i="126" s="1"/>
  <c r="BV13" i="126"/>
  <c r="LM39" i="126"/>
  <c r="LL39" i="126"/>
  <c r="LK39" i="126"/>
  <c r="LN39" i="126" s="1"/>
  <c r="NI30" i="126"/>
  <c r="NH30" i="126"/>
  <c r="NJ30" i="126"/>
  <c r="HL39" i="126"/>
  <c r="HK39" i="126"/>
  <c r="HJ39" i="126"/>
  <c r="GV42" i="126"/>
  <c r="GX42" i="126"/>
  <c r="GW42" i="126"/>
  <c r="HS30" i="126"/>
  <c r="HR30" i="126"/>
  <c r="HQ30" i="126"/>
  <c r="CO46" i="126"/>
  <c r="CN46" i="126"/>
  <c r="CP46" i="126"/>
  <c r="CX11" i="126"/>
  <c r="CP19" i="126"/>
  <c r="CO19" i="126"/>
  <c r="CN19" i="126"/>
  <c r="CQ19" i="126" s="1"/>
  <c r="LF48" i="126"/>
  <c r="LE48" i="126"/>
  <c r="LD48" i="126"/>
  <c r="EF44" i="126"/>
  <c r="EE44" i="126"/>
  <c r="ED44" i="126"/>
  <c r="EG44" i="126" s="1"/>
  <c r="QX70" i="126"/>
  <c r="RA70" i="126" s="1"/>
  <c r="DR46" i="126"/>
  <c r="DQ46" i="126"/>
  <c r="DP46" i="126"/>
  <c r="OQ31" i="126"/>
  <c r="OS31" i="126"/>
  <c r="OR31" i="126"/>
  <c r="BT40" i="126"/>
  <c r="BS40" i="126"/>
  <c r="BU40" i="126"/>
  <c r="OS33" i="126"/>
  <c r="OR33" i="126"/>
  <c r="OQ33" i="126"/>
  <c r="OT33" i="126" s="1"/>
  <c r="DY35" i="126"/>
  <c r="DW35" i="126"/>
  <c r="DX35" i="126"/>
  <c r="QL160" i="126"/>
  <c r="QO160" i="126" s="1"/>
  <c r="QL81" i="126"/>
  <c r="QO81" i="126" s="1"/>
  <c r="CW39" i="126"/>
  <c r="CV39" i="126"/>
  <c r="CU39" i="126"/>
  <c r="CX39" i="126" s="1"/>
  <c r="QX130" i="126"/>
  <c r="RA130" i="126" s="1"/>
  <c r="KR46" i="126"/>
  <c r="KQ46" i="126"/>
  <c r="KP46" i="126"/>
  <c r="HE41" i="126"/>
  <c r="HC41" i="126"/>
  <c r="HD41" i="126"/>
  <c r="BN29" i="126"/>
  <c r="BL29" i="126"/>
  <c r="BM29" i="126"/>
  <c r="QX331" i="126"/>
  <c r="RA331" i="126" s="1"/>
  <c r="FH33" i="126"/>
  <c r="FG33" i="126"/>
  <c r="FF33" i="126"/>
  <c r="EM30" i="126"/>
  <c r="EL30" i="126"/>
  <c r="EK30" i="126"/>
  <c r="EN30" i="126" s="1"/>
  <c r="QL132" i="126"/>
  <c r="QO132" i="126" s="1"/>
  <c r="CI11" i="126"/>
  <c r="CH11" i="126"/>
  <c r="CG11" i="126"/>
  <c r="CJ11" i="126" s="1"/>
  <c r="OS34" i="126"/>
  <c r="OR34" i="126"/>
  <c r="OQ34" i="126"/>
  <c r="QX62" i="126"/>
  <c r="RA62" i="126" s="1"/>
  <c r="BV28" i="126"/>
  <c r="BG18" i="126"/>
  <c r="BF18" i="126"/>
  <c r="BE18" i="126"/>
  <c r="BH18" i="126" s="1"/>
  <c r="IT39" i="126"/>
  <c r="IU39" i="126"/>
  <c r="IS39" i="126"/>
  <c r="QX262" i="126"/>
  <c r="RA262" i="126" s="1"/>
  <c r="BN8" i="126"/>
  <c r="BM8" i="126"/>
  <c r="BL8" i="126"/>
  <c r="QX73" i="126"/>
  <c r="RA73" i="126" s="1"/>
  <c r="DY32" i="126"/>
  <c r="DX32" i="126"/>
  <c r="DW32" i="126"/>
  <c r="DZ32" i="126" s="1"/>
  <c r="PH9" i="126"/>
  <c r="QX120" i="126"/>
  <c r="RA120" i="126" s="1"/>
  <c r="HL43" i="126"/>
  <c r="HK43" i="126"/>
  <c r="HJ43" i="126"/>
  <c r="HM43" i="126" s="1"/>
  <c r="BG39" i="126"/>
  <c r="BF39" i="126"/>
  <c r="BE39" i="126"/>
  <c r="CP37" i="126"/>
  <c r="CO37" i="126"/>
  <c r="CN37" i="126"/>
  <c r="CQ37" i="126" s="1"/>
  <c r="QL180" i="126"/>
  <c r="QO180" i="126" s="1"/>
  <c r="QX29" i="126"/>
  <c r="RA29" i="126" s="1"/>
  <c r="CV34" i="126"/>
  <c r="CW34" i="126"/>
  <c r="CU34" i="126"/>
  <c r="CX34" i="126" s="1"/>
  <c r="NY41" i="126"/>
  <c r="QL224" i="126"/>
  <c r="QO224" i="126" s="1"/>
  <c r="CI47" i="126"/>
  <c r="CH47" i="126"/>
  <c r="CG47" i="126"/>
  <c r="CJ47" i="126" s="1"/>
  <c r="QX172" i="126"/>
  <c r="RA172" i="126" s="1"/>
  <c r="QL197" i="126"/>
  <c r="QO197" i="126" s="1"/>
  <c r="QX233" i="126"/>
  <c r="RA233" i="126" s="1"/>
  <c r="EE48" i="126"/>
  <c r="ED48" i="126"/>
  <c r="EF48" i="126"/>
  <c r="IU23" i="126"/>
  <c r="IT23" i="126"/>
  <c r="IS23" i="126"/>
  <c r="IV23" i="126" s="1"/>
  <c r="BU48" i="126"/>
  <c r="BT48" i="126"/>
  <c r="BS48" i="126"/>
  <c r="BV48" i="126" s="1"/>
  <c r="IU35" i="126"/>
  <c r="IT35" i="126"/>
  <c r="IS35" i="126"/>
  <c r="NJ36" i="126"/>
  <c r="NI36" i="126"/>
  <c r="NH36" i="126"/>
  <c r="NK36" i="126" s="1"/>
  <c r="HS29" i="126"/>
  <c r="HR29" i="126"/>
  <c r="HQ29" i="126"/>
  <c r="HT29" i="126" s="1"/>
  <c r="DQ48" i="126"/>
  <c r="DP48" i="126"/>
  <c r="DR48" i="126"/>
  <c r="ET34" i="126"/>
  <c r="ES34" i="126"/>
  <c r="ER34" i="126"/>
  <c r="EU34" i="126" s="1"/>
  <c r="HT28" i="126"/>
  <c r="GX45" i="126"/>
  <c r="GW45" i="126"/>
  <c r="GV45" i="126"/>
  <c r="IE30" i="126"/>
  <c r="IG30" i="126"/>
  <c r="IF30" i="126"/>
  <c r="CW20" i="126"/>
  <c r="CV20" i="126"/>
  <c r="CU20" i="126"/>
  <c r="CX20" i="126" s="1"/>
  <c r="NJ42" i="126"/>
  <c r="NI42" i="126"/>
  <c r="NH42" i="126"/>
  <c r="OM7" i="126"/>
  <c r="KY33" i="126"/>
  <c r="KX33" i="126"/>
  <c r="KW33" i="126"/>
  <c r="KZ33" i="126" s="1"/>
  <c r="IG47" i="126"/>
  <c r="IF47" i="126"/>
  <c r="IE47" i="126"/>
  <c r="FH30" i="126"/>
  <c r="FG30" i="126"/>
  <c r="FF30" i="126"/>
  <c r="CW8" i="126"/>
  <c r="CV8" i="126"/>
  <c r="CU8" i="126"/>
  <c r="DD29" i="126"/>
  <c r="DC29" i="126"/>
  <c r="DB29" i="126"/>
  <c r="DE29" i="126" s="1"/>
  <c r="JX38" i="126"/>
  <c r="FF46" i="126"/>
  <c r="FH46" i="126"/>
  <c r="FG46" i="126"/>
  <c r="KY46" i="126"/>
  <c r="KX46" i="126"/>
  <c r="KW46" i="126"/>
  <c r="KZ46" i="126" s="1"/>
  <c r="QL50" i="126"/>
  <c r="QO50" i="126" s="1"/>
  <c r="DD36" i="126"/>
  <c r="DC36" i="126"/>
  <c r="DB36" i="126"/>
  <c r="DE36" i="126" s="1"/>
  <c r="JP44" i="126"/>
  <c r="JO44" i="126"/>
  <c r="JN44" i="126"/>
  <c r="QX4" i="126"/>
  <c r="RA4" i="126" s="1"/>
  <c r="IN40" i="126"/>
  <c r="IM40" i="126"/>
  <c r="IL40" i="126"/>
  <c r="IO40" i="126" s="1"/>
  <c r="HZ31" i="126"/>
  <c r="HY31" i="126"/>
  <c r="HX31" i="126"/>
  <c r="CP38" i="126"/>
  <c r="CO38" i="126"/>
  <c r="CN38" i="126"/>
  <c r="ET18" i="126"/>
  <c r="ES18" i="126"/>
  <c r="ER18" i="126"/>
  <c r="EU18" i="126" s="1"/>
  <c r="QL137" i="126"/>
  <c r="QO137" i="126" s="1"/>
  <c r="QX150" i="126"/>
  <c r="RA150" i="126" s="1"/>
  <c r="DY33" i="126"/>
  <c r="DW33" i="126"/>
  <c r="DX33" i="126"/>
  <c r="NI31" i="126"/>
  <c r="NJ31" i="126"/>
  <c r="NH31" i="126"/>
  <c r="NK31" i="126" s="1"/>
  <c r="OM41" i="126"/>
  <c r="OF46" i="126"/>
  <c r="PH44" i="126"/>
  <c r="JI39" i="126"/>
  <c r="JH39" i="126"/>
  <c r="JG39" i="126"/>
  <c r="NX38" i="126"/>
  <c r="NW38" i="126"/>
  <c r="NV38" i="126"/>
  <c r="HX47" i="126"/>
  <c r="HZ47" i="126"/>
  <c r="HY47" i="126"/>
  <c r="KP42" i="126"/>
  <c r="KR42" i="126"/>
  <c r="KQ42" i="126"/>
  <c r="QL163" i="126"/>
  <c r="QO163" i="126" s="1"/>
  <c r="HZ46" i="126"/>
  <c r="HY46" i="126"/>
  <c r="HX46" i="126"/>
  <c r="MP40" i="126"/>
  <c r="EM24" i="126"/>
  <c r="EL24" i="126"/>
  <c r="EK24" i="126"/>
  <c r="EN24" i="126" s="1"/>
  <c r="JW43" i="126"/>
  <c r="JV43" i="126"/>
  <c r="JU43" i="126"/>
  <c r="JX43" i="126" s="1"/>
  <c r="IZ35" i="126"/>
  <c r="JA35" i="126"/>
  <c r="JB35" i="126"/>
  <c r="LL36" i="126"/>
  <c r="LK36" i="126"/>
  <c r="LM36" i="126"/>
  <c r="MI48" i="126"/>
  <c r="JI36" i="126"/>
  <c r="JH36" i="126"/>
  <c r="JG36" i="126"/>
  <c r="JJ36" i="126" s="1"/>
  <c r="QX326" i="126"/>
  <c r="RA326" i="126" s="1"/>
  <c r="KE39" i="126"/>
  <c r="NX43" i="126"/>
  <c r="NW43" i="126"/>
  <c r="NV43" i="126"/>
  <c r="HZ45" i="126"/>
  <c r="HY45" i="126"/>
  <c r="HX45" i="126"/>
  <c r="IA45" i="126" s="1"/>
  <c r="FA35" i="126"/>
  <c r="EZ35" i="126"/>
  <c r="EY35" i="126"/>
  <c r="QX179" i="126"/>
  <c r="RA179" i="126" s="1"/>
  <c r="KR48" i="126"/>
  <c r="KQ48" i="126"/>
  <c r="KP48" i="126"/>
  <c r="HC44" i="126"/>
  <c r="HE44" i="126"/>
  <c r="HD44" i="126"/>
  <c r="QX69" i="126"/>
  <c r="RA69" i="126" s="1"/>
  <c r="QL331" i="126"/>
  <c r="QO331" i="126" s="1"/>
  <c r="DR34" i="126"/>
  <c r="DQ34" i="126"/>
  <c r="DP34" i="126"/>
  <c r="DS34" i="126" s="1"/>
  <c r="MP20" i="126"/>
  <c r="QL189" i="126"/>
  <c r="QO189" i="126" s="1"/>
  <c r="BN39" i="126"/>
  <c r="BM39" i="126"/>
  <c r="BL39" i="126"/>
  <c r="FO43" i="126"/>
  <c r="FN43" i="126"/>
  <c r="FM43" i="126"/>
  <c r="QX303" i="126"/>
  <c r="RA303" i="126" s="1"/>
  <c r="FF35" i="126"/>
  <c r="FH35" i="126"/>
  <c r="FG35" i="126"/>
  <c r="DK37" i="126"/>
  <c r="DJ37" i="126"/>
  <c r="DI37" i="126"/>
  <c r="DL37" i="126" s="1"/>
  <c r="EM33" i="126"/>
  <c r="EL33" i="126"/>
  <c r="EK33" i="126"/>
  <c r="QL300" i="126"/>
  <c r="QO300" i="126" s="1"/>
  <c r="CP16" i="126"/>
  <c r="CO16" i="126"/>
  <c r="CN16" i="126"/>
  <c r="CQ16" i="126" s="1"/>
  <c r="QL193" i="126"/>
  <c r="QO193" i="126" s="1"/>
  <c r="JC8" i="126"/>
  <c r="QL16" i="126"/>
  <c r="QO16" i="126" s="1"/>
  <c r="KL44" i="126"/>
  <c r="QX90" i="126"/>
  <c r="RA90" i="126" s="1"/>
  <c r="QX180" i="126"/>
  <c r="RA180" i="126" s="1"/>
  <c r="BU31" i="126"/>
  <c r="BT31" i="126"/>
  <c r="BS31" i="126"/>
  <c r="BE21" i="126"/>
  <c r="BG21" i="126"/>
  <c r="BF21" i="126"/>
  <c r="IU42" i="126"/>
  <c r="IT42" i="126"/>
  <c r="IS42" i="126"/>
  <c r="QX66" i="126"/>
  <c r="RA66" i="126" s="1"/>
  <c r="QX269" i="126"/>
  <c r="RA269" i="126" s="1"/>
  <c r="DY38" i="126"/>
  <c r="DX38" i="126"/>
  <c r="DW38" i="126"/>
  <c r="QX204" i="126"/>
  <c r="RA204" i="126" s="1"/>
  <c r="NK6" i="126"/>
  <c r="DD30" i="126"/>
  <c r="DC30" i="126"/>
  <c r="DB30" i="126"/>
  <c r="DE30" i="126" s="1"/>
  <c r="HL37" i="126"/>
  <c r="HK37" i="126"/>
  <c r="HJ37" i="126"/>
  <c r="CP34" i="126"/>
  <c r="CO34" i="126"/>
  <c r="CN34" i="126"/>
  <c r="CQ34" i="126" s="1"/>
  <c r="QL320" i="126"/>
  <c r="QO320" i="126" s="1"/>
  <c r="FB19" i="126"/>
  <c r="QX253" i="126"/>
  <c r="RA253" i="126" s="1"/>
  <c r="CW42" i="126"/>
  <c r="CV42" i="126"/>
  <c r="CU42" i="126"/>
  <c r="PO31" i="126"/>
  <c r="BV41" i="126"/>
  <c r="QL252" i="126"/>
  <c r="QO252" i="126" s="1"/>
  <c r="QX200" i="126"/>
  <c r="RA200" i="126" s="1"/>
  <c r="QL141" i="126"/>
  <c r="QO141" i="126" s="1"/>
  <c r="QX149" i="126"/>
  <c r="RA149" i="126" s="1"/>
  <c r="EF29" i="126"/>
  <c r="EE29" i="126"/>
  <c r="ED29" i="126"/>
  <c r="DR41" i="126"/>
  <c r="DQ41" i="126"/>
  <c r="DP41" i="126"/>
  <c r="DS41" i="126" s="1"/>
  <c r="BN48" i="126"/>
  <c r="BM48" i="126"/>
  <c r="BL48" i="126"/>
  <c r="LU32" i="126"/>
  <c r="BG46" i="126"/>
  <c r="BF46" i="126"/>
  <c r="BE46" i="126"/>
  <c r="BH46" i="126" s="1"/>
  <c r="EM48" i="126"/>
  <c r="EL48" i="126"/>
  <c r="EK48" i="126"/>
  <c r="FO47" i="126"/>
  <c r="FN47" i="126"/>
  <c r="FM47" i="126"/>
  <c r="FP47" i="126" s="1"/>
  <c r="QX268" i="126"/>
  <c r="RA268" i="126" s="1"/>
  <c r="ET38" i="126"/>
  <c r="ES38" i="126"/>
  <c r="ER38" i="126"/>
  <c r="EU38" i="126" s="1"/>
  <c r="HK45" i="126"/>
  <c r="HJ45" i="126"/>
  <c r="HL45" i="126"/>
  <c r="JJ29" i="126"/>
  <c r="QX189" i="126"/>
  <c r="RA189" i="126" s="1"/>
  <c r="KX36" i="126"/>
  <c r="KW36" i="126"/>
  <c r="KY36" i="126"/>
  <c r="JN41" i="126"/>
  <c r="JP41" i="126"/>
  <c r="JO41" i="126"/>
  <c r="QL146" i="126"/>
  <c r="QO146" i="126" s="1"/>
  <c r="OS45" i="126"/>
  <c r="OR45" i="126"/>
  <c r="OQ45" i="126"/>
  <c r="HE42" i="126"/>
  <c r="HD42" i="126"/>
  <c r="HC42" i="126"/>
  <c r="HF42" i="126" s="1"/>
  <c r="QL257" i="126"/>
  <c r="QO257" i="126" s="1"/>
  <c r="BG36" i="126"/>
  <c r="BF36" i="126"/>
  <c r="BE36" i="126"/>
  <c r="IV14" i="126"/>
  <c r="MG38" i="126"/>
  <c r="MF38" i="126"/>
  <c r="MH38" i="126"/>
  <c r="DK29" i="126"/>
  <c r="DJ29" i="126"/>
  <c r="DI29" i="126"/>
  <c r="GX37" i="126"/>
  <c r="GW37" i="126"/>
  <c r="GV37" i="126"/>
  <c r="QX17" i="126"/>
  <c r="RA17" i="126" s="1"/>
  <c r="QX164" i="126"/>
  <c r="RA164" i="126" s="1"/>
  <c r="LN30" i="126"/>
  <c r="HE31" i="126"/>
  <c r="HD31" i="126"/>
  <c r="HC31" i="126"/>
  <c r="NR40" i="126"/>
  <c r="GX36" i="126"/>
  <c r="GW36" i="126"/>
  <c r="GV36" i="126"/>
  <c r="DJ34" i="126"/>
  <c r="DK34" i="126"/>
  <c r="DI34" i="126"/>
  <c r="DL34" i="126" s="1"/>
  <c r="MV47" i="126"/>
  <c r="MU47" i="126"/>
  <c r="MT47" i="126"/>
  <c r="MW47" i="126" s="1"/>
  <c r="MH42" i="126"/>
  <c r="MG42" i="126"/>
  <c r="MF42" i="126"/>
  <c r="JB47" i="126"/>
  <c r="JA47" i="126"/>
  <c r="IZ47" i="126"/>
  <c r="IN45" i="126"/>
  <c r="IM45" i="126"/>
  <c r="IL45" i="126"/>
  <c r="IO45" i="126" s="1"/>
  <c r="JH37" i="126"/>
  <c r="JG37" i="126"/>
  <c r="JI37" i="126"/>
  <c r="QX186" i="126"/>
  <c r="RA186" i="126" s="1"/>
  <c r="NW45" i="126"/>
  <c r="NV45" i="126"/>
  <c r="NX45" i="126"/>
  <c r="HZ42" i="126"/>
  <c r="HY42" i="126"/>
  <c r="HX42" i="126"/>
  <c r="FA37" i="126"/>
  <c r="EZ37" i="126"/>
  <c r="EY37" i="126"/>
  <c r="QX319" i="126"/>
  <c r="RA319" i="126" s="1"/>
  <c r="KR36" i="126"/>
  <c r="KQ36" i="126"/>
  <c r="KP36" i="126"/>
  <c r="KS36" i="126" s="1"/>
  <c r="QX125" i="126"/>
  <c r="RA125" i="126" s="1"/>
  <c r="NK19" i="126"/>
  <c r="PO18" i="126"/>
  <c r="HF45" i="126"/>
  <c r="BS23" i="126"/>
  <c r="BT23" i="126"/>
  <c r="BU23" i="126"/>
  <c r="BN33" i="126"/>
  <c r="BM33" i="126"/>
  <c r="BL33" i="126"/>
  <c r="FO41" i="126"/>
  <c r="FN41" i="126"/>
  <c r="FM41" i="126"/>
  <c r="QX33" i="126"/>
  <c r="RA33" i="126" s="1"/>
  <c r="EM14" i="126"/>
  <c r="EL14" i="126"/>
  <c r="EK14" i="126"/>
  <c r="EN14" i="126" s="1"/>
  <c r="FH44" i="126"/>
  <c r="FG44" i="126"/>
  <c r="FF44" i="126"/>
  <c r="QL244" i="126"/>
  <c r="QO244" i="126" s="1"/>
  <c r="DD5" i="126"/>
  <c r="DC5" i="126"/>
  <c r="DB5" i="126"/>
  <c r="DE5" i="126" s="1"/>
  <c r="QL305" i="126"/>
  <c r="QO305" i="126" s="1"/>
  <c r="DZ6" i="126"/>
  <c r="QL72" i="126"/>
  <c r="QO72" i="126" s="1"/>
  <c r="OS39" i="126"/>
  <c r="OR39" i="126"/>
  <c r="OQ39" i="126"/>
  <c r="QX174" i="126"/>
  <c r="RA174" i="126" s="1"/>
  <c r="NY32" i="126"/>
  <c r="EN23" i="126"/>
  <c r="QX124" i="126"/>
  <c r="RA124" i="126" s="1"/>
  <c r="BU30" i="126"/>
  <c r="BT30" i="126"/>
  <c r="BS30" i="126"/>
  <c r="ET42" i="126"/>
  <c r="ES42" i="126"/>
  <c r="ER42" i="126"/>
  <c r="EU42" i="126" s="1"/>
  <c r="IU32" i="126"/>
  <c r="IT32" i="126"/>
  <c r="IS32" i="126"/>
  <c r="QX122" i="126"/>
  <c r="RA122" i="126" s="1"/>
  <c r="QX157" i="126"/>
  <c r="RA157" i="126" s="1"/>
  <c r="DX34" i="126"/>
  <c r="DW34" i="126"/>
  <c r="DY34" i="126"/>
  <c r="BM9" i="126"/>
  <c r="BN9" i="126"/>
  <c r="BL9" i="126"/>
  <c r="BO9" i="126" s="1"/>
  <c r="QX316" i="126"/>
  <c r="RA316" i="126" s="1"/>
  <c r="NH40" i="126"/>
  <c r="NJ40" i="126"/>
  <c r="NI40" i="126"/>
  <c r="DD44" i="126"/>
  <c r="DC44" i="126"/>
  <c r="DB44" i="126"/>
  <c r="DE44" i="126" s="1"/>
  <c r="EG10" i="126"/>
  <c r="BG30" i="126"/>
  <c r="BF30" i="126"/>
  <c r="BE30" i="126"/>
  <c r="CN47" i="126"/>
  <c r="CP47" i="126"/>
  <c r="CO47" i="126"/>
  <c r="QX169" i="126"/>
  <c r="RA169" i="126" s="1"/>
  <c r="CW47" i="126"/>
  <c r="CV47" i="126"/>
  <c r="CU47" i="126"/>
  <c r="QL336" i="126"/>
  <c r="QO336" i="126" s="1"/>
  <c r="CI40" i="126"/>
  <c r="CG40" i="126"/>
  <c r="CH40" i="126"/>
  <c r="QX312" i="126"/>
  <c r="RA312" i="126" s="1"/>
  <c r="QL225" i="126"/>
  <c r="QO225" i="126" s="1"/>
  <c r="QX261" i="126"/>
  <c r="RA261" i="126" s="1"/>
  <c r="EE42" i="126"/>
  <c r="EF42" i="126"/>
  <c r="ED42" i="126"/>
  <c r="EG42" i="126" s="1"/>
  <c r="CQ40" i="126"/>
  <c r="FA40" i="126"/>
  <c r="EZ40" i="126"/>
  <c r="EY40" i="126"/>
  <c r="FN32" i="126"/>
  <c r="FM32" i="126"/>
  <c r="FO32" i="126"/>
  <c r="KP21" i="126"/>
  <c r="KQ21" i="126"/>
  <c r="KR21" i="126"/>
  <c r="CV40" i="126"/>
  <c r="CW40" i="126"/>
  <c r="CU40" i="126"/>
  <c r="CX40" i="126" s="1"/>
  <c r="LF39" i="126"/>
  <c r="LE39" i="126"/>
  <c r="LD39" i="126"/>
  <c r="BN19" i="126"/>
  <c r="BM19" i="126"/>
  <c r="BL19" i="126"/>
  <c r="DK40" i="126"/>
  <c r="DJ40" i="126"/>
  <c r="DI40" i="126"/>
  <c r="DL40" i="126" s="1"/>
  <c r="CJ28" i="126"/>
  <c r="PH42" i="126"/>
  <c r="EN11" i="126"/>
  <c r="QL297" i="126"/>
  <c r="QO297" i="126" s="1"/>
  <c r="KK45" i="126"/>
  <c r="KI45" i="126"/>
  <c r="KJ45" i="126"/>
  <c r="LF34" i="126"/>
  <c r="LE34" i="126"/>
  <c r="LD34" i="126"/>
  <c r="LG34" i="126" s="1"/>
  <c r="NX42" i="126"/>
  <c r="NW42" i="126"/>
  <c r="NV42" i="126"/>
  <c r="FB14" i="126"/>
  <c r="CV5" i="126"/>
  <c r="CU5" i="126"/>
  <c r="CW5" i="126"/>
  <c r="BG35" i="126"/>
  <c r="BF35" i="126"/>
  <c r="BE35" i="126"/>
  <c r="MP10" i="126"/>
  <c r="FA47" i="126"/>
  <c r="EZ47" i="126"/>
  <c r="EY47" i="126"/>
  <c r="QL74" i="126"/>
  <c r="QO74" i="126" s="1"/>
  <c r="EM37" i="126"/>
  <c r="EL37" i="126"/>
  <c r="EK37" i="126"/>
  <c r="EN37" i="126" s="1"/>
  <c r="CU13" i="126"/>
  <c r="CV13" i="126"/>
  <c r="CW13" i="126"/>
  <c r="BL13" i="126"/>
  <c r="BN13" i="126"/>
  <c r="BM13" i="126"/>
  <c r="KY48" i="126"/>
  <c r="KX48" i="126"/>
  <c r="KW48" i="126"/>
  <c r="QL162" i="126"/>
  <c r="QO162" i="126" s="1"/>
  <c r="DD23" i="126"/>
  <c r="DC23" i="126"/>
  <c r="DB23" i="126"/>
  <c r="DE23" i="126" s="1"/>
  <c r="QX284" i="126"/>
  <c r="RA284" i="126" s="1"/>
  <c r="PH45" i="126"/>
  <c r="FV46" i="126"/>
  <c r="FU46" i="126"/>
  <c r="FT46" i="126"/>
  <c r="FW46" i="126" s="1"/>
  <c r="HE46" i="126"/>
  <c r="HD46" i="126"/>
  <c r="HC46" i="126"/>
  <c r="CH8" i="126"/>
  <c r="CI8" i="126"/>
  <c r="CG8" i="126"/>
  <c r="OS38" i="126"/>
  <c r="OQ38" i="126"/>
  <c r="OR38" i="126"/>
  <c r="BE12" i="126"/>
  <c r="BG12" i="126"/>
  <c r="BF12" i="126"/>
  <c r="QX39" i="126"/>
  <c r="RA39" i="126" s="1"/>
  <c r="PN48" i="126"/>
  <c r="PM48" i="126"/>
  <c r="PL48" i="126"/>
  <c r="PO48" i="126" s="1"/>
  <c r="JA43" i="126"/>
  <c r="JB43" i="126"/>
  <c r="IZ43" i="126"/>
  <c r="HZ40" i="126"/>
  <c r="HY40" i="126"/>
  <c r="HX40" i="126"/>
  <c r="QX151" i="126"/>
  <c r="RA151" i="126" s="1"/>
  <c r="QL247" i="126"/>
  <c r="QO247" i="126" s="1"/>
  <c r="OM20" i="126"/>
  <c r="IO35" i="126"/>
  <c r="MV46" i="126"/>
  <c r="MU46" i="126"/>
  <c r="MT46" i="126"/>
  <c r="MW46" i="126" s="1"/>
  <c r="MW41" i="126"/>
  <c r="LU46" i="126"/>
  <c r="JB46" i="126"/>
  <c r="JA46" i="126"/>
  <c r="IZ46" i="126"/>
  <c r="OF29" i="126"/>
  <c r="JI41" i="126"/>
  <c r="JH41" i="126"/>
  <c r="JG41" i="126"/>
  <c r="JJ41" i="126" s="1"/>
  <c r="QX298" i="126"/>
  <c r="RA298" i="126" s="1"/>
  <c r="FV48" i="126"/>
  <c r="FU48" i="126"/>
  <c r="FT48" i="126"/>
  <c r="JQ40" i="126"/>
  <c r="HZ48" i="126"/>
  <c r="HY48" i="126"/>
  <c r="HX48" i="126"/>
  <c r="IA48" i="126" s="1"/>
  <c r="FA44" i="126"/>
  <c r="EZ44" i="126"/>
  <c r="EY44" i="126"/>
  <c r="FB44" i="126" s="1"/>
  <c r="QX291" i="126"/>
  <c r="RA291" i="126" s="1"/>
  <c r="KQ38" i="126"/>
  <c r="KP38" i="126"/>
  <c r="KR38" i="126"/>
  <c r="HE36" i="126"/>
  <c r="HD36" i="126"/>
  <c r="HC36" i="126"/>
  <c r="QX237" i="126"/>
  <c r="RA237" i="126" s="1"/>
  <c r="QL191" i="126"/>
  <c r="QO191" i="126" s="1"/>
  <c r="IG33" i="126"/>
  <c r="IF33" i="126"/>
  <c r="IE33" i="126"/>
  <c r="IH33" i="126" s="1"/>
  <c r="FO30" i="126"/>
  <c r="FN30" i="126"/>
  <c r="FM30" i="126"/>
  <c r="FP30" i="126" s="1"/>
  <c r="QX61" i="126"/>
  <c r="RA61" i="126" s="1"/>
  <c r="IA30" i="126"/>
  <c r="EM20" i="126"/>
  <c r="EL20" i="126"/>
  <c r="EK20" i="126"/>
  <c r="EN20" i="126" s="1"/>
  <c r="FH38" i="126"/>
  <c r="FG38" i="126"/>
  <c r="FF38" i="126"/>
  <c r="LG33" i="126"/>
  <c r="QL272" i="126"/>
  <c r="QO272" i="126" s="1"/>
  <c r="BF24" i="126"/>
  <c r="BG24" i="126"/>
  <c r="BE24" i="126"/>
  <c r="CB37" i="126"/>
  <c r="CA37" i="126"/>
  <c r="BZ37" i="126"/>
  <c r="CP14" i="126"/>
  <c r="CO14" i="126"/>
  <c r="CN14" i="126"/>
  <c r="CQ14" i="126" s="1"/>
  <c r="FW37" i="126"/>
  <c r="QL184" i="126"/>
  <c r="QO184" i="126" s="1"/>
  <c r="OR48" i="126"/>
  <c r="OQ48" i="126"/>
  <c r="OS48" i="126"/>
  <c r="DK31" i="126"/>
  <c r="DJ31" i="126"/>
  <c r="DI31" i="126"/>
  <c r="QX146" i="126"/>
  <c r="RA146" i="126" s="1"/>
  <c r="FB32" i="126"/>
  <c r="QX236" i="126"/>
  <c r="RA236" i="126" s="1"/>
  <c r="BS39" i="126"/>
  <c r="BU39" i="126"/>
  <c r="BT39" i="126"/>
  <c r="IU29" i="126"/>
  <c r="IT29" i="126"/>
  <c r="IS29" i="126"/>
  <c r="QX234" i="126"/>
  <c r="RA234" i="126" s="1"/>
  <c r="QL8" i="126"/>
  <c r="QO8" i="126" s="1"/>
  <c r="QX185" i="126"/>
  <c r="RA185" i="126" s="1"/>
  <c r="DY37" i="126"/>
  <c r="DX37" i="126"/>
  <c r="DW37" i="126"/>
  <c r="JX5" i="126"/>
  <c r="NJ43" i="126"/>
  <c r="NI43" i="126"/>
  <c r="NH43" i="126"/>
  <c r="DD47" i="126"/>
  <c r="DC47" i="126"/>
  <c r="DB47" i="126"/>
  <c r="CC12" i="126"/>
  <c r="BE38" i="126"/>
  <c r="BG38" i="126"/>
  <c r="BF38" i="126"/>
  <c r="QX85" i="126"/>
  <c r="RA85" i="126" s="1"/>
  <c r="CI43" i="126"/>
  <c r="CH43" i="126"/>
  <c r="CG43" i="126"/>
  <c r="QL337" i="126"/>
  <c r="QO337" i="126" s="1"/>
  <c r="QX177" i="126"/>
  <c r="RA177" i="126" s="1"/>
  <c r="EF31" i="126"/>
  <c r="EE31" i="126"/>
  <c r="ED31" i="126"/>
  <c r="MH45" i="126"/>
  <c r="MG45" i="126"/>
  <c r="MF45" i="126"/>
  <c r="MI45" i="126" s="1"/>
  <c r="LM46" i="126"/>
  <c r="LL46" i="126"/>
  <c r="LK46" i="126"/>
  <c r="HL47" i="126"/>
  <c r="HK47" i="126"/>
  <c r="HJ47" i="126"/>
  <c r="HX39" i="126"/>
  <c r="HY39" i="126"/>
  <c r="HZ39" i="126"/>
  <c r="EF38" i="126"/>
  <c r="EE38" i="126"/>
  <c r="ED38" i="126"/>
  <c r="IU24" i="126"/>
  <c r="IT24" i="126"/>
  <c r="IS24" i="126"/>
  <c r="IV24" i="126" s="1"/>
  <c r="CG31" i="126"/>
  <c r="CI31" i="126"/>
  <c r="CH31" i="126"/>
  <c r="IU38" i="126"/>
  <c r="IT38" i="126"/>
  <c r="IS38" i="126"/>
  <c r="FO42" i="126"/>
  <c r="FN42" i="126"/>
  <c r="FM42" i="126"/>
  <c r="BU33" i="126"/>
  <c r="BT33" i="126"/>
  <c r="BS33" i="126"/>
  <c r="BV33" i="126" s="1"/>
  <c r="IU48" i="126"/>
  <c r="IT48" i="126"/>
  <c r="IS48" i="126"/>
  <c r="DY45" i="126"/>
  <c r="DX45" i="126"/>
  <c r="DW45" i="126"/>
  <c r="FO45" i="126"/>
  <c r="FN45" i="126"/>
  <c r="FM45" i="126"/>
  <c r="IF46" i="126"/>
  <c r="IE46" i="126"/>
  <c r="IG46" i="126"/>
  <c r="HS45" i="126"/>
  <c r="HR45" i="126"/>
  <c r="HQ45" i="126"/>
  <c r="EE45" i="126"/>
  <c r="ED45" i="126"/>
  <c r="EF45" i="126"/>
  <c r="MA40" i="126"/>
  <c r="LZ40" i="126"/>
  <c r="LY40" i="126"/>
  <c r="MB40" i="126" s="1"/>
  <c r="NY37" i="126"/>
  <c r="FH42" i="126"/>
  <c r="FG42" i="126"/>
  <c r="FF42" i="126"/>
  <c r="FI42" i="126" s="1"/>
  <c r="DD43" i="126"/>
  <c r="DC43" i="126"/>
  <c r="DB43" i="126"/>
  <c r="QX187" i="126"/>
  <c r="RA187" i="126" s="1"/>
  <c r="CI46" i="126"/>
  <c r="CH46" i="126"/>
  <c r="CG46" i="126"/>
  <c r="CJ46" i="126" s="1"/>
  <c r="BF19" i="126"/>
  <c r="BG19" i="126"/>
  <c r="BE19" i="126"/>
  <c r="BH19" i="126" s="1"/>
  <c r="KR34" i="126"/>
  <c r="KQ34" i="126"/>
  <c r="KP34" i="126"/>
  <c r="DQ35" i="126"/>
  <c r="DR35" i="126"/>
  <c r="DP35" i="126"/>
  <c r="BG5" i="126"/>
  <c r="BF5" i="126"/>
  <c r="BE5" i="126"/>
  <c r="BH5" i="126" s="1"/>
  <c r="QX64" i="126"/>
  <c r="RA64" i="126" s="1"/>
  <c r="KD47" i="126"/>
  <c r="KC47" i="126"/>
  <c r="KB47" i="126"/>
  <c r="BU45" i="126"/>
  <c r="BT45" i="126"/>
  <c r="BS45" i="126"/>
  <c r="NX47" i="126"/>
  <c r="NW47" i="126"/>
  <c r="NV47" i="126"/>
  <c r="NY47" i="126" s="1"/>
  <c r="BU12" i="126"/>
  <c r="BT12" i="126"/>
  <c r="BS12" i="126"/>
  <c r="QX270" i="126"/>
  <c r="RA270" i="126" s="1"/>
  <c r="JI43" i="126"/>
  <c r="JH43" i="126"/>
  <c r="JG43" i="126"/>
  <c r="JJ43" i="126" s="1"/>
  <c r="KP33" i="126"/>
  <c r="KR33" i="126"/>
  <c r="KQ33" i="126"/>
  <c r="HF32" i="126"/>
  <c r="MU48" i="126"/>
  <c r="MT48" i="126"/>
  <c r="MV48" i="126"/>
  <c r="IZ36" i="126"/>
  <c r="JB36" i="126"/>
  <c r="JA36" i="126"/>
  <c r="LM47" i="126"/>
  <c r="LL47" i="126"/>
  <c r="LK47" i="126"/>
  <c r="LN47" i="126" s="1"/>
  <c r="JI47" i="126"/>
  <c r="JH47" i="126"/>
  <c r="JG47" i="126"/>
  <c r="JJ47" i="126" s="1"/>
  <c r="NY31" i="126"/>
  <c r="HZ32" i="126"/>
  <c r="HY32" i="126"/>
  <c r="HX32" i="126"/>
  <c r="EZ36" i="126"/>
  <c r="EY36" i="126"/>
  <c r="FA36" i="126"/>
  <c r="QX207" i="126"/>
  <c r="RA207" i="126" s="1"/>
  <c r="KR47" i="126"/>
  <c r="KQ47" i="126"/>
  <c r="KP47" i="126"/>
  <c r="KS47" i="126" s="1"/>
  <c r="HC38" i="126"/>
  <c r="HE38" i="126"/>
  <c r="HD38" i="126"/>
  <c r="QX265" i="126"/>
  <c r="RA265" i="126" s="1"/>
  <c r="QL303" i="126"/>
  <c r="QO303" i="126" s="1"/>
  <c r="KS17" i="126"/>
  <c r="IO33" i="126"/>
  <c r="IG34" i="126"/>
  <c r="IF34" i="126"/>
  <c r="IE34" i="126"/>
  <c r="KS44" i="126"/>
  <c r="FA33" i="126"/>
  <c r="EZ33" i="126"/>
  <c r="EY33" i="126"/>
  <c r="FW39" i="126"/>
  <c r="QL329" i="126"/>
  <c r="QO329" i="126" s="1"/>
  <c r="FO33" i="126"/>
  <c r="FN33" i="126"/>
  <c r="FM33" i="126"/>
  <c r="FP33" i="126" s="1"/>
  <c r="QX89" i="126"/>
  <c r="RA89" i="126" s="1"/>
  <c r="EM19" i="126"/>
  <c r="EL19" i="126"/>
  <c r="EK19" i="126"/>
  <c r="EN19" i="126" s="1"/>
  <c r="FF40" i="126"/>
  <c r="FH40" i="126"/>
  <c r="FG40" i="126"/>
  <c r="QX81" i="126"/>
  <c r="RA81" i="126" s="1"/>
  <c r="DK43" i="126"/>
  <c r="DJ43" i="126"/>
  <c r="DI43" i="126"/>
  <c r="QX44" i="126"/>
  <c r="RA44" i="126" s="1"/>
  <c r="FW22" i="126"/>
  <c r="CB35" i="126"/>
  <c r="BZ35" i="126"/>
  <c r="CA35" i="126"/>
  <c r="QL44" i="126"/>
  <c r="QO44" i="126" s="1"/>
  <c r="OQ41" i="126"/>
  <c r="OR41" i="126"/>
  <c r="OS41" i="126"/>
  <c r="EU22" i="126"/>
  <c r="QX96" i="126"/>
  <c r="RA96" i="126" s="1"/>
  <c r="BS37" i="126"/>
  <c r="BU37" i="126"/>
  <c r="BT37" i="126"/>
  <c r="ET35" i="126"/>
  <c r="ES35" i="126"/>
  <c r="ER35" i="126"/>
  <c r="IS34" i="126"/>
  <c r="IU34" i="126"/>
  <c r="IT34" i="126"/>
  <c r="QL120" i="126"/>
  <c r="QO120" i="126" s="1"/>
  <c r="QX297" i="126"/>
  <c r="RA297" i="126" s="1"/>
  <c r="DY41" i="126"/>
  <c r="DX41" i="126"/>
  <c r="DW41" i="126"/>
  <c r="DZ41" i="126" s="1"/>
  <c r="NJ39" i="126"/>
  <c r="NI39" i="126"/>
  <c r="NH39" i="126"/>
  <c r="DD48" i="126"/>
  <c r="DC48" i="126"/>
  <c r="DB48" i="126"/>
  <c r="HK40" i="126"/>
  <c r="HL40" i="126"/>
  <c r="HJ40" i="126"/>
  <c r="HM40" i="126" s="1"/>
  <c r="BE32" i="126"/>
  <c r="BG32" i="126"/>
  <c r="BF32" i="126"/>
  <c r="BO15" i="126"/>
  <c r="QX141" i="126"/>
  <c r="RA141" i="126" s="1"/>
  <c r="CV45" i="126"/>
  <c r="CU45" i="126"/>
  <c r="CW45" i="126"/>
  <c r="HM33" i="126"/>
  <c r="CX19" i="126"/>
  <c r="CG35" i="126"/>
  <c r="CI35" i="126"/>
  <c r="CH35" i="126"/>
  <c r="EU17" i="126"/>
  <c r="JJ17" i="126"/>
  <c r="QX289" i="126"/>
  <c r="RA289" i="126" s="1"/>
  <c r="EF36" i="126"/>
  <c r="EE36" i="126"/>
  <c r="ED36" i="126"/>
  <c r="EG36" i="126" s="1"/>
  <c r="GX46" i="126"/>
  <c r="GW46" i="126"/>
  <c r="GV46" i="126"/>
  <c r="HC43" i="126"/>
  <c r="HE43" i="126"/>
  <c r="HD43" i="126"/>
  <c r="DK46" i="126"/>
  <c r="DJ46" i="126"/>
  <c r="DI46" i="126"/>
  <c r="DL46" i="126" s="1"/>
  <c r="IU13" i="126"/>
  <c r="IT13" i="126"/>
  <c r="IS13" i="126"/>
  <c r="KI42" i="126"/>
  <c r="KK42" i="126"/>
  <c r="KJ42" i="126"/>
  <c r="IU20" i="126"/>
  <c r="IT20" i="126"/>
  <c r="IS20" i="126"/>
  <c r="IV20" i="126" s="1"/>
  <c r="DR31" i="126"/>
  <c r="DQ31" i="126"/>
  <c r="DP31" i="126"/>
  <c r="IG44" i="126"/>
  <c r="IF44" i="126"/>
  <c r="IE44" i="126"/>
  <c r="IH44" i="126" s="1"/>
  <c r="HX44" i="126"/>
  <c r="HZ44" i="126"/>
  <c r="HY44" i="126"/>
  <c r="ES33" i="126"/>
  <c r="ET33" i="126"/>
  <c r="ER33" i="126"/>
  <c r="LE41" i="126"/>
  <c r="LD41" i="126"/>
  <c r="LF41" i="126"/>
  <c r="CO21" i="126"/>
  <c r="CP21" i="126"/>
  <c r="CN21" i="126"/>
  <c r="CQ21" i="126" s="1"/>
  <c r="QL176" i="126"/>
  <c r="QO176" i="126" s="1"/>
  <c r="CI39" i="126"/>
  <c r="CH39" i="126"/>
  <c r="CG39" i="126"/>
  <c r="CO23" i="126"/>
  <c r="CP23" i="126"/>
  <c r="CN23" i="126"/>
  <c r="CQ23" i="126" s="1"/>
  <c r="M3" i="126"/>
  <c r="LN38" i="126"/>
  <c r="BN17" i="126"/>
  <c r="BM17" i="126"/>
  <c r="BL17" i="126"/>
  <c r="QX115" i="126"/>
  <c r="RA115" i="126" s="1"/>
  <c r="ND30" i="126"/>
  <c r="HE48" i="126"/>
  <c r="HD48" i="126"/>
  <c r="HC48" i="126"/>
  <c r="HF48" i="126" s="1"/>
  <c r="BZ44" i="126"/>
  <c r="CB44" i="126"/>
  <c r="CA44" i="126"/>
  <c r="BT42" i="126"/>
  <c r="BS42" i="126"/>
  <c r="BU42" i="126"/>
  <c r="DD12" i="126"/>
  <c r="DC12" i="126"/>
  <c r="DB12" i="126"/>
  <c r="DE12" i="126" s="1"/>
  <c r="QX8" i="126"/>
  <c r="RA8" i="126" s="1"/>
  <c r="MA43" i="126"/>
  <c r="LZ43" i="126"/>
  <c r="LY43" i="126"/>
  <c r="MB43" i="126" s="1"/>
  <c r="QX295" i="126"/>
  <c r="RA295" i="126" s="1"/>
  <c r="BU24" i="126"/>
  <c r="BT24" i="126"/>
  <c r="BS24" i="126"/>
  <c r="BV24" i="126" s="1"/>
  <c r="PH36" i="126"/>
  <c r="KR40" i="126"/>
  <c r="KQ40" i="126"/>
  <c r="KP40" i="126"/>
  <c r="KS40" i="126" s="1"/>
  <c r="QX323" i="126"/>
  <c r="RA323" i="126" s="1"/>
  <c r="PV39" i="126"/>
  <c r="MH36" i="126"/>
  <c r="MG36" i="126"/>
  <c r="MF36" i="126"/>
  <c r="JI38" i="126"/>
  <c r="JH38" i="126"/>
  <c r="JG38" i="126"/>
  <c r="JJ38" i="126" s="1"/>
  <c r="NX44" i="126"/>
  <c r="NW44" i="126"/>
  <c r="NV44" i="126"/>
  <c r="QL51" i="126"/>
  <c r="QO51" i="126" s="1"/>
  <c r="OF47" i="126"/>
  <c r="MA45" i="126"/>
  <c r="LZ45" i="126"/>
  <c r="LY45" i="126"/>
  <c r="MB45" i="126" s="1"/>
  <c r="PH41" i="126"/>
  <c r="QX158" i="126"/>
  <c r="RA158" i="126" s="1"/>
  <c r="FA39" i="126"/>
  <c r="EZ39" i="126"/>
  <c r="EY39" i="126"/>
  <c r="QX123" i="126"/>
  <c r="RA123" i="126" s="1"/>
  <c r="HC33" i="126"/>
  <c r="HE33" i="126"/>
  <c r="HD33" i="126"/>
  <c r="LZ39" i="126"/>
  <c r="LY39" i="126"/>
  <c r="MA39" i="126"/>
  <c r="NV40" i="126"/>
  <c r="NX40" i="126"/>
  <c r="NW40" i="126"/>
  <c r="ND37" i="126"/>
  <c r="MH46" i="126"/>
  <c r="MG46" i="126"/>
  <c r="MF46" i="126"/>
  <c r="MI46" i="126" s="1"/>
  <c r="JB48" i="126"/>
  <c r="JA48" i="126"/>
  <c r="IZ48" i="126"/>
  <c r="JC48" i="126" s="1"/>
  <c r="LM35" i="126"/>
  <c r="LL35" i="126"/>
  <c r="LK35" i="126"/>
  <c r="GX38" i="126"/>
  <c r="GW38" i="126"/>
  <c r="GV38" i="126"/>
  <c r="GY38" i="126" s="1"/>
  <c r="JI46" i="126"/>
  <c r="JH46" i="126"/>
  <c r="JG46" i="126"/>
  <c r="JJ46" i="126" s="1"/>
  <c r="ND46" i="126"/>
  <c r="KE35" i="126"/>
  <c r="EY41" i="126"/>
  <c r="FA41" i="126"/>
  <c r="EZ41" i="126"/>
  <c r="QX235" i="126"/>
  <c r="RA235" i="126" s="1"/>
  <c r="KQ43" i="126"/>
  <c r="KP43" i="126"/>
  <c r="KR43" i="126"/>
  <c r="QX153" i="126"/>
  <c r="RA153" i="126" s="1"/>
  <c r="DR39" i="126"/>
  <c r="DQ39" i="126"/>
  <c r="DP39" i="126"/>
  <c r="DS39" i="126" s="1"/>
  <c r="JJ16" i="126"/>
  <c r="IG36" i="126"/>
  <c r="IF36" i="126"/>
  <c r="IE36" i="126"/>
  <c r="QL301" i="126"/>
  <c r="QO301" i="126" s="1"/>
  <c r="BN31" i="126"/>
  <c r="BL31" i="126"/>
  <c r="BM31" i="126"/>
  <c r="QX117" i="126"/>
  <c r="RA117" i="126" s="1"/>
  <c r="DK35" i="126"/>
  <c r="DJ35" i="126"/>
  <c r="DI35" i="126"/>
  <c r="EL38" i="126"/>
  <c r="EK38" i="126"/>
  <c r="EM38" i="126"/>
  <c r="QX72" i="126"/>
  <c r="RA72" i="126" s="1"/>
  <c r="FB21" i="126"/>
  <c r="CA30" i="126"/>
  <c r="BZ30" i="126"/>
  <c r="CB30" i="126"/>
  <c r="FB31" i="126"/>
  <c r="MB35" i="126"/>
  <c r="QL212" i="126"/>
  <c r="QO212" i="126" s="1"/>
  <c r="OS44" i="126"/>
  <c r="OR44" i="126"/>
  <c r="OQ44" i="126"/>
  <c r="NY29" i="126"/>
  <c r="QX286" i="126"/>
  <c r="RA286" i="126" s="1"/>
  <c r="QX208" i="126"/>
  <c r="RA208" i="126" s="1"/>
  <c r="JJ13" i="126"/>
  <c r="ET43" i="126"/>
  <c r="ES43" i="126"/>
  <c r="ER43" i="126"/>
  <c r="IU37" i="126"/>
  <c r="IT37" i="126"/>
  <c r="IS37" i="126"/>
  <c r="QL92" i="126"/>
  <c r="QO92" i="126" s="1"/>
  <c r="QX129" i="126"/>
  <c r="RA129" i="126" s="1"/>
  <c r="DY48" i="126"/>
  <c r="DX48" i="126"/>
  <c r="DW48" i="126"/>
  <c r="CQ17" i="126"/>
  <c r="JX40" i="126"/>
  <c r="NJ38" i="126"/>
  <c r="NI38" i="126"/>
  <c r="NH38" i="126"/>
  <c r="BN14" i="126"/>
  <c r="BM14" i="126"/>
  <c r="BL14" i="126"/>
  <c r="BO14" i="126" s="1"/>
  <c r="HL35" i="126"/>
  <c r="HK35" i="126"/>
  <c r="HJ35" i="126"/>
  <c r="HM35" i="126" s="1"/>
  <c r="CP39" i="126"/>
  <c r="CO39" i="126"/>
  <c r="CN39" i="126"/>
  <c r="QX281" i="126"/>
  <c r="RA281" i="126" s="1"/>
  <c r="CW29" i="126"/>
  <c r="CV29" i="126"/>
  <c r="CU29" i="126"/>
  <c r="CH36" i="126"/>
  <c r="CG36" i="126"/>
  <c r="CI36" i="126"/>
  <c r="EU11" i="126"/>
  <c r="DE10" i="126"/>
  <c r="EF32" i="126"/>
  <c r="EE32" i="126"/>
  <c r="ED32" i="126"/>
  <c r="IG41" i="126"/>
  <c r="IF41" i="126"/>
  <c r="IE41" i="126"/>
  <c r="IH41" i="126" s="1"/>
  <c r="LN21" i="126"/>
  <c r="HQ48" i="126"/>
  <c r="HR48" i="126"/>
  <c r="HS48" i="126"/>
  <c r="DD33" i="126"/>
  <c r="DB33" i="126"/>
  <c r="DC33" i="126"/>
  <c r="CB32" i="126"/>
  <c r="CA32" i="126"/>
  <c r="BZ32" i="126"/>
  <c r="BG37" i="126"/>
  <c r="BF37" i="126"/>
  <c r="BE37" i="126"/>
  <c r="BH37" i="126" s="1"/>
  <c r="FG45" i="126"/>
  <c r="FF45" i="126"/>
  <c r="FH45" i="126"/>
  <c r="GB6" i="126"/>
  <c r="GA6" i="126"/>
  <c r="GC6" i="126"/>
  <c r="BL22" i="126"/>
  <c r="BN22" i="126"/>
  <c r="BM22" i="126"/>
  <c r="GV48" i="126"/>
  <c r="GX48" i="126"/>
  <c r="GW48" i="126"/>
  <c r="DR36" i="126"/>
  <c r="DQ36" i="126"/>
  <c r="DP36" i="126"/>
  <c r="DS36" i="126" s="1"/>
  <c r="HE35" i="126"/>
  <c r="HD35" i="126"/>
  <c r="HC35" i="126"/>
  <c r="HF35" i="126" s="1"/>
  <c r="JQ31" i="126"/>
  <c r="EU10" i="126"/>
  <c r="QX199" i="126"/>
  <c r="RA199" i="126" s="1"/>
  <c r="DR32" i="126"/>
  <c r="DQ32" i="126"/>
  <c r="DP32" i="126"/>
  <c r="QL80" i="126"/>
  <c r="QO80" i="126" s="1"/>
  <c r="BU43" i="126"/>
  <c r="BT43" i="126"/>
  <c r="BS43" i="126"/>
  <c r="BV43" i="126" s="1"/>
  <c r="ET44" i="126"/>
  <c r="ES44" i="126"/>
  <c r="ER44" i="126"/>
  <c r="QL89" i="126"/>
  <c r="QO89" i="126" s="1"/>
  <c r="HS39" i="126"/>
  <c r="HR39" i="126"/>
  <c r="HQ39" i="126"/>
  <c r="KK46" i="126"/>
  <c r="KJ46" i="126"/>
  <c r="KI46" i="126"/>
  <c r="KL46" i="126" s="1"/>
  <c r="QX196" i="126"/>
  <c r="RA196" i="126" s="1"/>
  <c r="KK47" i="126"/>
  <c r="KJ47" i="126"/>
  <c r="KI47" i="126"/>
  <c r="KL47" i="126" s="1"/>
  <c r="DQ43" i="126"/>
  <c r="DP43" i="126"/>
  <c r="DR43" i="126"/>
  <c r="FO44" i="126"/>
  <c r="FN44" i="126"/>
  <c r="FM44" i="126"/>
  <c r="FP44" i="126" s="1"/>
  <c r="QL304" i="126"/>
  <c r="QO304" i="126" s="1"/>
  <c r="QX252" i="126"/>
  <c r="RA252" i="126" s="1"/>
  <c r="KD46" i="126"/>
  <c r="KC46" i="126"/>
  <c r="KB46" i="126"/>
  <c r="KE46" i="126" s="1"/>
  <c r="MI30" i="126"/>
  <c r="DL28" i="126"/>
  <c r="QL190" i="126"/>
  <c r="QO190" i="126" s="1"/>
  <c r="HL34" i="126"/>
  <c r="HJ34" i="126"/>
  <c r="HK34" i="126"/>
  <c r="CP35" i="126"/>
  <c r="CO35" i="126"/>
  <c r="CN35" i="126"/>
  <c r="QX317" i="126"/>
  <c r="RA317" i="126" s="1"/>
  <c r="QX171" i="126"/>
  <c r="RA171" i="126" s="1"/>
  <c r="JW44" i="126"/>
  <c r="JV44" i="126"/>
  <c r="JU44" i="126"/>
  <c r="FA38" i="126"/>
  <c r="EZ38" i="126"/>
  <c r="EY38" i="126"/>
  <c r="FB38" i="126" s="1"/>
  <c r="QL77" i="126"/>
  <c r="QO77" i="126" s="1"/>
  <c r="FN37" i="126"/>
  <c r="FO37" i="126"/>
  <c r="FM37" i="126"/>
  <c r="FP37" i="126" s="1"/>
  <c r="MH47" i="126"/>
  <c r="MG47" i="126"/>
  <c r="MF47" i="126"/>
  <c r="PV36" i="126"/>
  <c r="MG43" i="126"/>
  <c r="MF43" i="126"/>
  <c r="MH43" i="126"/>
  <c r="LL37" i="126"/>
  <c r="LK37" i="126"/>
  <c r="LM37" i="126"/>
  <c r="MW37" i="126"/>
  <c r="JI48" i="126"/>
  <c r="JH48" i="126"/>
  <c r="JG48" i="126"/>
  <c r="JJ48" i="126" s="1"/>
  <c r="KL43" i="126"/>
  <c r="NR42" i="126"/>
  <c r="FA45" i="126"/>
  <c r="EZ45" i="126"/>
  <c r="EY45" i="126"/>
  <c r="FB45" i="126" s="1"/>
  <c r="QX263" i="126"/>
  <c r="RA263" i="126" s="1"/>
  <c r="KR45" i="126"/>
  <c r="KQ45" i="126"/>
  <c r="KP45" i="126"/>
  <c r="KS45" i="126" s="1"/>
  <c r="QX181" i="126"/>
  <c r="RA181" i="126" s="1"/>
  <c r="HZ29" i="126"/>
  <c r="HY29" i="126"/>
  <c r="HX29" i="126"/>
  <c r="DR40" i="126"/>
  <c r="DQ40" i="126"/>
  <c r="DP40" i="126"/>
  <c r="IE37" i="126"/>
  <c r="IG37" i="126"/>
  <c r="IF37" i="126"/>
  <c r="OM31" i="126"/>
  <c r="QL161" i="126"/>
  <c r="QO161" i="126" s="1"/>
  <c r="QX285" i="126"/>
  <c r="RA285" i="126" s="1"/>
  <c r="EL22" i="126"/>
  <c r="EK22" i="126"/>
  <c r="EM22" i="126"/>
  <c r="EN28" i="126"/>
  <c r="DJ39" i="126"/>
  <c r="DI39" i="126"/>
  <c r="DK39" i="126"/>
  <c r="CC28" i="126"/>
  <c r="QL240" i="126"/>
  <c r="QO240" i="126" s="1"/>
  <c r="OS47" i="126"/>
  <c r="OR47" i="126"/>
  <c r="OQ47" i="126"/>
  <c r="OT47" i="126" s="1"/>
  <c r="QX118" i="126"/>
  <c r="RA118" i="126" s="1"/>
  <c r="QX320" i="126"/>
  <c r="RA320" i="126" s="1"/>
  <c r="BU34" i="126"/>
  <c r="BT34" i="126"/>
  <c r="BS34" i="126"/>
  <c r="BV34" i="126" s="1"/>
  <c r="IU41" i="126"/>
  <c r="IT41" i="126"/>
  <c r="IS41" i="126"/>
  <c r="QL232" i="126"/>
  <c r="QO232" i="126" s="1"/>
  <c r="QX213" i="126"/>
  <c r="RA213" i="126" s="1"/>
  <c r="DY40" i="126"/>
  <c r="DX40" i="126"/>
  <c r="DW40" i="126"/>
  <c r="NJ41" i="126"/>
  <c r="NI41" i="126"/>
  <c r="NH41" i="126"/>
  <c r="NK41" i="126" s="1"/>
  <c r="HR33" i="126"/>
  <c r="HS33" i="126"/>
  <c r="HQ33" i="126"/>
  <c r="HT33" i="126" s="1"/>
  <c r="HS46" i="126"/>
  <c r="HR46" i="126"/>
  <c r="HQ46" i="126"/>
  <c r="BO34" i="126"/>
  <c r="BG44" i="126"/>
  <c r="BF44" i="126"/>
  <c r="BE44" i="126"/>
  <c r="CO41" i="126"/>
  <c r="CN41" i="126"/>
  <c r="CP41" i="126"/>
  <c r="IV22" i="126"/>
  <c r="QX113" i="126"/>
  <c r="RA113" i="126" s="1"/>
  <c r="CW33" i="126"/>
  <c r="CU33" i="126"/>
  <c r="CV33" i="126"/>
  <c r="BV22" i="126"/>
  <c r="QC33" i="126"/>
  <c r="CI29" i="126"/>
  <c r="CH29" i="126"/>
  <c r="CG29" i="126"/>
  <c r="CJ29" i="126" s="1"/>
  <c r="EE35" i="126"/>
  <c r="EF35" i="126"/>
  <c r="ED35" i="126"/>
  <c r="M58" i="2"/>
  <c r="Z31" i="126" s="1"/>
  <c r="QI27" i="126" l="1"/>
  <c r="QK195" i="126"/>
  <c r="QI335" i="126"/>
  <c r="QI223" i="126"/>
  <c r="QI307" i="126"/>
  <c r="QI195" i="126"/>
  <c r="QI279" i="126"/>
  <c r="QI83" i="126"/>
  <c r="QI167" i="126"/>
  <c r="QI139" i="126"/>
  <c r="QI111" i="126"/>
  <c r="QI251" i="126"/>
  <c r="QI55" i="126"/>
  <c r="QJ55" i="126"/>
  <c r="QK55" i="126"/>
  <c r="QK335" i="126"/>
  <c r="QK223" i="126"/>
  <c r="QJ335" i="126"/>
  <c r="QJ223" i="126"/>
  <c r="QK307" i="126"/>
  <c r="QJ307" i="126"/>
  <c r="QK111" i="126"/>
  <c r="QJ111" i="126"/>
  <c r="QK251" i="126"/>
  <c r="QJ251" i="126"/>
  <c r="QK167" i="126"/>
  <c r="QJ195" i="126"/>
  <c r="QK279" i="126"/>
  <c r="QK83" i="126"/>
  <c r="QJ279" i="126"/>
  <c r="QJ83" i="126"/>
  <c r="QK139" i="126"/>
  <c r="QJ139" i="126"/>
  <c r="QK27" i="126"/>
  <c r="QJ27" i="126"/>
  <c r="QL27" i="126" s="1"/>
  <c r="QO27" i="126" s="1"/>
  <c r="QJ167" i="126"/>
  <c r="BO10" i="126"/>
  <c r="FW18" i="126"/>
  <c r="BH20" i="126"/>
  <c r="KZ47" i="126"/>
  <c r="EG15" i="126"/>
  <c r="CX46" i="126"/>
  <c r="DE31" i="126"/>
  <c r="GD19" i="126"/>
  <c r="FW10" i="126"/>
  <c r="CX10" i="126"/>
  <c r="LN31" i="126"/>
  <c r="JC29" i="126"/>
  <c r="OF44" i="126"/>
  <c r="KL39" i="126"/>
  <c r="IH42" i="126"/>
  <c r="JX29" i="126"/>
  <c r="BH6" i="126"/>
  <c r="CJ9" i="126"/>
  <c r="CQ12" i="126"/>
  <c r="MP21" i="126"/>
  <c r="MP13" i="126"/>
  <c r="MP19" i="126"/>
  <c r="MP17" i="126"/>
  <c r="MP14" i="126"/>
  <c r="MP11" i="126"/>
  <c r="MP9" i="126"/>
  <c r="MP8" i="126"/>
  <c r="MP5" i="126"/>
  <c r="PO19" i="126"/>
  <c r="PO24" i="126"/>
  <c r="PO22" i="126"/>
  <c r="PO17" i="126"/>
  <c r="PO15" i="126"/>
  <c r="PO9" i="126"/>
  <c r="PO6" i="126"/>
  <c r="PO5" i="126"/>
  <c r="OM15" i="126"/>
  <c r="OM21" i="126"/>
  <c r="OM9" i="126"/>
  <c r="OM17" i="126"/>
  <c r="OM19" i="126"/>
  <c r="OM18" i="126"/>
  <c r="OM14" i="126"/>
  <c r="OM12" i="126"/>
  <c r="OM8" i="126"/>
  <c r="OM5" i="126"/>
  <c r="NK17" i="126"/>
  <c r="NK20" i="126"/>
  <c r="NK10" i="126"/>
  <c r="NK8" i="126"/>
  <c r="NK18" i="126"/>
  <c r="NK13" i="126"/>
  <c r="NK9" i="126"/>
  <c r="NK7" i="126"/>
  <c r="LN15" i="126"/>
  <c r="LN23" i="126"/>
  <c r="LN5" i="126"/>
  <c r="LN18" i="126"/>
  <c r="LN12" i="126"/>
  <c r="LN9" i="126"/>
  <c r="LN8" i="126"/>
  <c r="LN7" i="126"/>
  <c r="LU24" i="126"/>
  <c r="LU22" i="126"/>
  <c r="LU15" i="126"/>
  <c r="LU12" i="126"/>
  <c r="LU7" i="126"/>
  <c r="LU5" i="126"/>
  <c r="KS22" i="126"/>
  <c r="KS16" i="126"/>
  <c r="KS15" i="126"/>
  <c r="KS13" i="126"/>
  <c r="KS8" i="126"/>
  <c r="KS7" i="126"/>
  <c r="JQ24" i="126"/>
  <c r="JQ14" i="126"/>
  <c r="JQ23" i="126"/>
  <c r="JQ18" i="126"/>
  <c r="JQ17" i="126"/>
  <c r="JQ12" i="126"/>
  <c r="JQ9" i="126"/>
  <c r="JQ4" i="126"/>
  <c r="JX20" i="126"/>
  <c r="JX18" i="126"/>
  <c r="JX16" i="126"/>
  <c r="JX15" i="126"/>
  <c r="JJ23" i="126"/>
  <c r="JJ22" i="126"/>
  <c r="JJ21" i="126"/>
  <c r="JJ15" i="126"/>
  <c r="JJ12" i="126"/>
  <c r="JC14" i="126"/>
  <c r="JC23" i="126"/>
  <c r="JC21" i="126"/>
  <c r="JC18" i="126"/>
  <c r="JC11" i="126"/>
  <c r="IV17" i="126"/>
  <c r="IV7" i="126"/>
  <c r="IV15" i="126"/>
  <c r="IV11" i="126"/>
  <c r="IV10" i="126"/>
  <c r="IV9" i="126"/>
  <c r="IV8" i="126"/>
  <c r="IV4" i="126"/>
  <c r="IA23" i="126"/>
  <c r="IA22" i="126"/>
  <c r="IA19" i="126"/>
  <c r="IA18" i="126"/>
  <c r="IA15" i="126"/>
  <c r="IA12" i="126"/>
  <c r="IA7" i="126"/>
  <c r="QL107" i="126"/>
  <c r="QO107" i="126" s="1"/>
  <c r="FW5" i="126"/>
  <c r="GD13" i="126"/>
  <c r="GD20" i="126"/>
  <c r="GD17" i="126"/>
  <c r="FB20" i="126"/>
  <c r="FB17" i="126"/>
  <c r="FB16" i="126"/>
  <c r="FB9" i="126"/>
  <c r="FB7" i="126"/>
  <c r="DZ20" i="126"/>
  <c r="DZ21" i="126"/>
  <c r="DZ15" i="126"/>
  <c r="DZ17" i="126"/>
  <c r="DZ16" i="126"/>
  <c r="DZ18" i="126"/>
  <c r="DZ13" i="126"/>
  <c r="DZ4" i="126"/>
  <c r="QL17" i="126"/>
  <c r="QO17" i="126" s="1"/>
  <c r="EU23" i="126"/>
  <c r="QL281" i="126"/>
  <c r="QO281" i="126" s="1"/>
  <c r="QL85" i="126"/>
  <c r="QO85" i="126" s="1"/>
  <c r="QL29" i="126"/>
  <c r="QO29" i="126" s="1"/>
  <c r="QL25" i="126"/>
  <c r="QO25" i="126" s="1"/>
  <c r="QL333" i="126"/>
  <c r="QO333" i="126" s="1"/>
  <c r="EN9" i="126"/>
  <c r="EN17" i="126"/>
  <c r="EN10" i="126"/>
  <c r="EG12" i="126"/>
  <c r="EG8" i="126"/>
  <c r="EG5" i="126"/>
  <c r="EG23" i="126"/>
  <c r="EG13" i="126"/>
  <c r="EG11" i="126"/>
  <c r="EG7" i="126"/>
  <c r="QL21" i="126"/>
  <c r="QO21" i="126" s="1"/>
  <c r="QL61" i="126"/>
  <c r="QO61" i="126" s="1"/>
  <c r="QL173" i="126"/>
  <c r="QO173" i="126" s="1"/>
  <c r="QL313" i="126"/>
  <c r="QO313" i="126" s="1"/>
  <c r="DE16" i="126"/>
  <c r="DE8" i="126"/>
  <c r="DE9" i="126"/>
  <c r="QL33" i="126"/>
  <c r="QO33" i="126" s="1"/>
  <c r="QL156" i="126"/>
  <c r="QO156" i="126" s="1"/>
  <c r="QL324" i="126"/>
  <c r="QO324" i="126" s="1"/>
  <c r="QL100" i="126"/>
  <c r="QO100" i="126" s="1"/>
  <c r="QL128" i="126"/>
  <c r="QO128" i="126" s="1"/>
  <c r="QL296" i="126"/>
  <c r="QO296" i="126" s="1"/>
  <c r="QL268" i="126"/>
  <c r="QO268" i="126" s="1"/>
  <c r="CC6" i="126"/>
  <c r="CC10" i="126"/>
  <c r="CC8" i="126"/>
  <c r="CC22" i="126"/>
  <c r="CC5" i="126"/>
  <c r="CX12" i="126"/>
  <c r="QL168" i="126"/>
  <c r="QO168" i="126" s="1"/>
  <c r="QL56" i="126"/>
  <c r="QO56" i="126" s="1"/>
  <c r="QL84" i="126"/>
  <c r="QO84" i="126" s="1"/>
  <c r="CX23" i="126"/>
  <c r="CQ11" i="126"/>
  <c r="CQ13" i="126"/>
  <c r="CJ5" i="126"/>
  <c r="BV9" i="126"/>
  <c r="BV14" i="126"/>
  <c r="QL40" i="126"/>
  <c r="QO40" i="126" s="1"/>
  <c r="QL264" i="126"/>
  <c r="QO264" i="126" s="1"/>
  <c r="QL68" i="126"/>
  <c r="QO68" i="126" s="1"/>
  <c r="BV6" i="126"/>
  <c r="BO6" i="126"/>
  <c r="BO16" i="126"/>
  <c r="QL36" i="126"/>
  <c r="QO36" i="126" s="1"/>
  <c r="BH11" i="126"/>
  <c r="BH8" i="126"/>
  <c r="BH9" i="126"/>
  <c r="BH16" i="126"/>
  <c r="BH4" i="126"/>
  <c r="QX229" i="126"/>
  <c r="RA229" i="126" s="1"/>
  <c r="QL228" i="126"/>
  <c r="QO228" i="126" s="1"/>
  <c r="QL231" i="126"/>
  <c r="QO231" i="126" s="1"/>
  <c r="QX230" i="126"/>
  <c r="RA230" i="126" s="1"/>
  <c r="QX228" i="126"/>
  <c r="RA228" i="126" s="1"/>
  <c r="QL230" i="126"/>
  <c r="QO230" i="126" s="1"/>
  <c r="QL229" i="126"/>
  <c r="QO229" i="126" s="1"/>
  <c r="QX231" i="126"/>
  <c r="RA231" i="126" s="1"/>
  <c r="QL4" i="126"/>
  <c r="QO4" i="126" s="1"/>
  <c r="PH43" i="126"/>
  <c r="PH33" i="126"/>
  <c r="PH40" i="126"/>
  <c r="QC44" i="126"/>
  <c r="QC35" i="126"/>
  <c r="QC40" i="126"/>
  <c r="QC34" i="126"/>
  <c r="QC45" i="126"/>
  <c r="QC39" i="126"/>
  <c r="QC30" i="126"/>
  <c r="PV30" i="126"/>
  <c r="PV43" i="126"/>
  <c r="PV46" i="126"/>
  <c r="PV34" i="126"/>
  <c r="PV32" i="126"/>
  <c r="PV45" i="126"/>
  <c r="PV33" i="126"/>
  <c r="PO39" i="126"/>
  <c r="PO34" i="126"/>
  <c r="PA46" i="126"/>
  <c r="PA43" i="126"/>
  <c r="PA40" i="126"/>
  <c r="PA33" i="126"/>
  <c r="OM44" i="126"/>
  <c r="OM37" i="126"/>
  <c r="OF43" i="126"/>
  <c r="OF42" i="126"/>
  <c r="OF33" i="126"/>
  <c r="OF35" i="126"/>
  <c r="NR32" i="126"/>
  <c r="NR47" i="126"/>
  <c r="ND45" i="126"/>
  <c r="ND47" i="126"/>
  <c r="ND35" i="126"/>
  <c r="ND29" i="126"/>
  <c r="MW43" i="126"/>
  <c r="MW36" i="126"/>
  <c r="MP38" i="126"/>
  <c r="LN28" i="126"/>
  <c r="MI35" i="126"/>
  <c r="MI33" i="126"/>
  <c r="MI39" i="126"/>
  <c r="LU39" i="126"/>
  <c r="LU41" i="126"/>
  <c r="LG35" i="126"/>
  <c r="LG38" i="126"/>
  <c r="KZ29" i="126"/>
  <c r="KZ28" i="126"/>
  <c r="JQ45" i="126"/>
  <c r="KL38" i="126"/>
  <c r="KL36" i="126"/>
  <c r="KL28" i="126"/>
  <c r="KL34" i="126"/>
  <c r="KL31" i="126"/>
  <c r="KE38" i="126"/>
  <c r="KE28" i="126"/>
  <c r="KE34" i="126"/>
  <c r="JX28" i="126"/>
  <c r="JJ45" i="126"/>
  <c r="JC38" i="126"/>
  <c r="JC30" i="126"/>
  <c r="JC34" i="126"/>
  <c r="QX243" i="126"/>
  <c r="RA243" i="126" s="1"/>
  <c r="IH39" i="126"/>
  <c r="QX27" i="126"/>
  <c r="RA27" i="126" s="1"/>
  <c r="HF30" i="126"/>
  <c r="GY30" i="126"/>
  <c r="GY29" i="126"/>
  <c r="FW31" i="126"/>
  <c r="QX202" i="126"/>
  <c r="RA202" i="126" s="1"/>
  <c r="QX314" i="126"/>
  <c r="RA314" i="126" s="1"/>
  <c r="DS30" i="126"/>
  <c r="QX12" i="126"/>
  <c r="RA12" i="126" s="1"/>
  <c r="BH28" i="126"/>
  <c r="GY37" i="126"/>
  <c r="EG29" i="126"/>
  <c r="ND33" i="126"/>
  <c r="HT39" i="126"/>
  <c r="EU48" i="126"/>
  <c r="NK48" i="126"/>
  <c r="JX36" i="126"/>
  <c r="DZ40" i="126"/>
  <c r="CQ39" i="126"/>
  <c r="HT45" i="126"/>
  <c r="KZ48" i="126"/>
  <c r="BO39" i="126"/>
  <c r="IV35" i="126"/>
  <c r="BH39" i="126"/>
  <c r="HF29" i="126"/>
  <c r="NK44" i="126"/>
  <c r="IV36" i="126"/>
  <c r="OT29" i="126"/>
  <c r="EG35" i="126"/>
  <c r="CC32" i="126"/>
  <c r="OT44" i="126"/>
  <c r="DL31" i="126"/>
  <c r="JC43" i="126"/>
  <c r="LG44" i="126"/>
  <c r="HM30" i="126"/>
  <c r="DZ31" i="126"/>
  <c r="LG36" i="126"/>
  <c r="JC31" i="126"/>
  <c r="OT41" i="126"/>
  <c r="MP33" i="126"/>
  <c r="EU45" i="126"/>
  <c r="MB36" i="126"/>
  <c r="CJ48" i="126"/>
  <c r="LN44" i="126"/>
  <c r="HT37" i="126"/>
  <c r="JC44" i="126"/>
  <c r="MB30" i="126"/>
  <c r="HT30" i="126"/>
  <c r="HT41" i="126"/>
  <c r="CC47" i="126"/>
  <c r="KL35" i="126"/>
  <c r="FW38" i="126"/>
  <c r="EN48" i="126"/>
  <c r="BH43" i="126"/>
  <c r="CX43" i="126"/>
  <c r="CQ48" i="126"/>
  <c r="IH38" i="126"/>
  <c r="LN33" i="126"/>
  <c r="KZ45" i="126"/>
  <c r="FB43" i="126"/>
  <c r="LG42" i="126"/>
  <c r="LU40" i="126"/>
  <c r="MI47" i="126"/>
  <c r="NK38" i="126"/>
  <c r="DZ45" i="126"/>
  <c r="DE47" i="126"/>
  <c r="MI36" i="126"/>
  <c r="IH43" i="126"/>
  <c r="HM47" i="126"/>
  <c r="IO43" i="126"/>
  <c r="LG29" i="126"/>
  <c r="MP43" i="126"/>
  <c r="IO32" i="126"/>
  <c r="FI44" i="126"/>
  <c r="BO48" i="126"/>
  <c r="KS48" i="126"/>
  <c r="CQ38" i="126"/>
  <c r="IH40" i="126"/>
  <c r="NK32" i="126"/>
  <c r="CQ31" i="126"/>
  <c r="HM38" i="126"/>
  <c r="DS31" i="126"/>
  <c r="CC37" i="126"/>
  <c r="JC46" i="126"/>
  <c r="LG39" i="126"/>
  <c r="FB37" i="126"/>
  <c r="IA46" i="126"/>
  <c r="FI30" i="126"/>
  <c r="EG30" i="126"/>
  <c r="PV48" i="126"/>
  <c r="BH48" i="126"/>
  <c r="KL37" i="126"/>
  <c r="LG30" i="126"/>
  <c r="LG31" i="126"/>
  <c r="BH44" i="126"/>
  <c r="EU35" i="126"/>
  <c r="DE43" i="126"/>
  <c r="LN46" i="126"/>
  <c r="DZ37" i="126"/>
  <c r="BH35" i="126"/>
  <c r="CC36" i="126"/>
  <c r="NK33" i="126"/>
  <c r="HT42" i="126"/>
  <c r="OT40" i="126"/>
  <c r="CC45" i="126"/>
  <c r="HM48" i="126"/>
  <c r="GY41" i="126"/>
  <c r="LG43" i="126"/>
  <c r="JX32" i="126"/>
  <c r="JX44" i="126"/>
  <c r="EG32" i="126"/>
  <c r="FP42" i="126"/>
  <c r="IA42" i="126"/>
  <c r="IH47" i="126"/>
  <c r="IV33" i="126"/>
  <c r="HF40" i="126"/>
  <c r="LN41" i="126"/>
  <c r="BV46" i="126"/>
  <c r="HT38" i="126"/>
  <c r="JQ39" i="126"/>
  <c r="LG47" i="126"/>
  <c r="FI43" i="126"/>
  <c r="LU38" i="126"/>
  <c r="IO31" i="126"/>
  <c r="MW45" i="126"/>
  <c r="MP36" i="126"/>
  <c r="MW31" i="126"/>
  <c r="LG40" i="126"/>
  <c r="HF41" i="126"/>
  <c r="CQ35" i="126"/>
  <c r="FB39" i="126"/>
  <c r="MP29" i="126"/>
  <c r="MP34" i="126"/>
  <c r="IO46" i="126"/>
  <c r="CJ31" i="126"/>
  <c r="KS38" i="126"/>
  <c r="NY42" i="126"/>
  <c r="IV42" i="126"/>
  <c r="FP31" i="126"/>
  <c r="CJ43" i="126"/>
  <c r="BO33" i="126"/>
  <c r="JJ39" i="126"/>
  <c r="OT34" i="126"/>
  <c r="NR37" i="126"/>
  <c r="BH30" i="126"/>
  <c r="FP43" i="126"/>
  <c r="IA43" i="126"/>
  <c r="CJ37" i="126"/>
  <c r="MP42" i="126"/>
  <c r="CJ35" i="126"/>
  <c r="IO30" i="126"/>
  <c r="JJ40" i="126"/>
  <c r="DE48" i="126"/>
  <c r="FB33" i="126"/>
  <c r="CX42" i="126"/>
  <c r="CC40" i="126"/>
  <c r="IO47" i="126"/>
  <c r="CJ32" i="126"/>
  <c r="IO44" i="126"/>
  <c r="DS32" i="126"/>
  <c r="DS35" i="126"/>
  <c r="OT39" i="126"/>
  <c r="JC47" i="126"/>
  <c r="BV31" i="126"/>
  <c r="CX48" i="126"/>
  <c r="LG37" i="126"/>
  <c r="EG37" i="126"/>
  <c r="EN42" i="126"/>
  <c r="CQ32" i="126"/>
  <c r="CX35" i="126"/>
  <c r="OT43" i="126"/>
  <c r="HF38" i="126"/>
  <c r="KZ36" i="126"/>
  <c r="ND31" i="126"/>
  <c r="DL43" i="126"/>
  <c r="EG38" i="126"/>
  <c r="NY33" i="126"/>
  <c r="DZ46" i="126"/>
  <c r="IO37" i="126"/>
  <c r="IH36" i="126"/>
  <c r="NY44" i="126"/>
  <c r="GY46" i="126"/>
  <c r="NK39" i="126"/>
  <c r="BH42" i="126"/>
  <c r="OT35" i="126"/>
  <c r="JC33" i="126"/>
  <c r="IV41" i="126"/>
  <c r="IH34" i="126"/>
  <c r="KS34" i="126"/>
  <c r="FB40" i="126"/>
  <c r="MI42" i="126"/>
  <c r="CC43" i="126"/>
  <c r="BO36" i="126"/>
  <c r="HT47" i="126"/>
  <c r="HM44" i="126"/>
  <c r="HM29" i="126"/>
  <c r="LG45" i="126"/>
  <c r="IO38" i="126"/>
  <c r="DZ34" i="126"/>
  <c r="DE37" i="126"/>
  <c r="HT40" i="126"/>
  <c r="DL39" i="126"/>
  <c r="KL40" i="126"/>
  <c r="EU33" i="126"/>
  <c r="FP45" i="126"/>
  <c r="FW48" i="126"/>
  <c r="BH36" i="126"/>
  <c r="GY45" i="126"/>
  <c r="EG34" i="126"/>
  <c r="EG43" i="126"/>
  <c r="BO42" i="126"/>
  <c r="CC29" i="126"/>
  <c r="LN34" i="126"/>
  <c r="NR44" i="126"/>
  <c r="JQ48" i="126"/>
  <c r="LG46" i="126"/>
  <c r="DS45" i="126"/>
  <c r="IH46" i="126"/>
  <c r="CC30" i="126"/>
  <c r="DZ33" i="126"/>
  <c r="EG48" i="126"/>
  <c r="GY42" i="126"/>
  <c r="DE41" i="126"/>
  <c r="KS43" i="126"/>
  <c r="MB39" i="126"/>
  <c r="IV48" i="126"/>
  <c r="NK43" i="126"/>
  <c r="BO19" i="126"/>
  <c r="OT45" i="126"/>
  <c r="HM37" i="126"/>
  <c r="CX8" i="126"/>
  <c r="FI33" i="126"/>
  <c r="HM39" i="126"/>
  <c r="FP29" i="126"/>
  <c r="EN41" i="126"/>
  <c r="HF37" i="126"/>
  <c r="DE39" i="126"/>
  <c r="FP46" i="126"/>
  <c r="DE22" i="126"/>
  <c r="CX44" i="126"/>
  <c r="KZ40" i="126"/>
  <c r="OT37" i="126"/>
  <c r="CC33" i="126"/>
  <c r="CC24" i="126"/>
  <c r="EN36" i="126"/>
  <c r="EG45" i="126"/>
  <c r="DS33" i="126"/>
  <c r="CQ43" i="126"/>
  <c r="HF43" i="126"/>
  <c r="FP32" i="126"/>
  <c r="LN48" i="126"/>
  <c r="MI43" i="126"/>
  <c r="BV42" i="126"/>
  <c r="IH37" i="126"/>
  <c r="DS43" i="126"/>
  <c r="EN38" i="126"/>
  <c r="OT38" i="126"/>
  <c r="IV44" i="126"/>
  <c r="EU29" i="126"/>
  <c r="DS40" i="126"/>
  <c r="HT48" i="126"/>
  <c r="DZ48" i="126"/>
  <c r="DL35" i="126"/>
  <c r="CJ8" i="126"/>
  <c r="FB47" i="126"/>
  <c r="GY36" i="126"/>
  <c r="HF44" i="126"/>
  <c r="BO8" i="126"/>
  <c r="BV40" i="126"/>
  <c r="IA34" i="126"/>
  <c r="EN47" i="126"/>
  <c r="KE42" i="126"/>
  <c r="CJ15" i="126"/>
  <c r="BO44" i="126"/>
  <c r="BO35" i="126"/>
  <c r="IO42" i="126"/>
  <c r="IV40" i="126"/>
  <c r="KS32" i="126"/>
  <c r="CQ24" i="126"/>
  <c r="CC46" i="126"/>
  <c r="BO11" i="126"/>
  <c r="KS21" i="126"/>
  <c r="DE19" i="126"/>
  <c r="NK34" i="126"/>
  <c r="KL45" i="126"/>
  <c r="FI46" i="126"/>
  <c r="NK40" i="126"/>
  <c r="BO17" i="126"/>
  <c r="IV34" i="126"/>
  <c r="BV12" i="126"/>
  <c r="HF46" i="126"/>
  <c r="DS48" i="126"/>
  <c r="NK30" i="126"/>
  <c r="HT36" i="126"/>
  <c r="IA38" i="126"/>
  <c r="BH22" i="126"/>
  <c r="CQ45" i="126"/>
  <c r="EN40" i="126"/>
  <c r="HT35" i="126"/>
  <c r="EN43" i="126"/>
  <c r="CC20" i="126"/>
  <c r="BV39" i="126"/>
  <c r="IH30" i="126"/>
  <c r="LN37" i="126"/>
  <c r="MW48" i="126"/>
  <c r="DE33" i="126"/>
  <c r="IA44" i="126"/>
  <c r="GY48" i="126"/>
  <c r="BH24" i="126"/>
  <c r="HF31" i="126"/>
  <c r="IA31" i="126"/>
  <c r="IV39" i="126"/>
  <c r="BO29" i="126"/>
  <c r="OT31" i="126"/>
  <c r="DE45" i="126"/>
  <c r="BO38" i="126"/>
  <c r="DS44" i="126"/>
  <c r="EN34" i="126"/>
  <c r="CQ33" i="126"/>
  <c r="FI37" i="126"/>
  <c r="IV18" i="126"/>
  <c r="CX13" i="126"/>
  <c r="DE18" i="126"/>
  <c r="CX47" i="126"/>
  <c r="IV32" i="126"/>
  <c r="JQ41" i="126"/>
  <c r="EN33" i="126"/>
  <c r="FB35" i="126"/>
  <c r="DS46" i="126"/>
  <c r="IV43" i="126"/>
  <c r="DL47" i="126"/>
  <c r="DE20" i="126"/>
  <c r="CX31" i="126"/>
  <c r="DZ47" i="126"/>
  <c r="BH32" i="126"/>
  <c r="BV23" i="126"/>
  <c r="BV19" i="126"/>
  <c r="JC36" i="126"/>
  <c r="EG33" i="126"/>
  <c r="CJ40" i="126"/>
  <c r="BO5" i="126"/>
  <c r="MI38" i="126"/>
  <c r="HM36" i="126"/>
  <c r="KE43" i="126"/>
  <c r="KS33" i="126"/>
  <c r="LN36" i="126"/>
  <c r="BO13" i="126"/>
  <c r="CQ46" i="126"/>
  <c r="MB47" i="126"/>
  <c r="HT32" i="126"/>
  <c r="HT46" i="126"/>
  <c r="EU43" i="126"/>
  <c r="BO31" i="126"/>
  <c r="CX5" i="126"/>
  <c r="KS42" i="126"/>
  <c r="EN44" i="126"/>
  <c r="EU32" i="126"/>
  <c r="NK46" i="126"/>
  <c r="DZ43" i="126"/>
  <c r="CX14" i="126"/>
  <c r="CX9" i="126"/>
  <c r="GD22" i="126"/>
  <c r="HM34" i="126"/>
  <c r="CQ47" i="126"/>
  <c r="FB22" i="126"/>
  <c r="BV35" i="126"/>
  <c r="BH21" i="126"/>
  <c r="LG41" i="126"/>
  <c r="DL48" i="126"/>
  <c r="BH45" i="126"/>
  <c r="OT48" i="126"/>
  <c r="HM32" i="126"/>
  <c r="NK35" i="126"/>
  <c r="DL36" i="126"/>
  <c r="FB30" i="126"/>
  <c r="BV37" i="126"/>
  <c r="IA32" i="126"/>
  <c r="BV45" i="126"/>
  <c r="IV38" i="126"/>
  <c r="NY45" i="126"/>
  <c r="DZ38" i="126"/>
  <c r="EN45" i="126"/>
  <c r="BO37" i="126"/>
  <c r="CC31" i="126"/>
  <c r="OT46" i="126"/>
  <c r="IV45" i="126"/>
  <c r="GY47" i="126"/>
  <c r="CC35" i="126"/>
  <c r="KE44" i="126"/>
  <c r="CJ34" i="126"/>
  <c r="IA39" i="126"/>
  <c r="DS38" i="126"/>
  <c r="FI45" i="126"/>
  <c r="EG31" i="126"/>
  <c r="IV29" i="126"/>
  <c r="HF36" i="126"/>
  <c r="CJ30" i="126"/>
  <c r="DZ39" i="126"/>
  <c r="CQ29" i="126"/>
  <c r="CJ14" i="126"/>
  <c r="DZ42" i="126"/>
  <c r="BV36" i="126"/>
  <c r="FP39" i="126"/>
  <c r="DE15" i="126"/>
  <c r="JQ43" i="126"/>
  <c r="MB48" i="126"/>
  <c r="CJ44" i="126"/>
  <c r="CX32" i="126"/>
  <c r="BV17" i="126"/>
  <c r="CQ42" i="126"/>
  <c r="DZ35" i="126"/>
  <c r="CX37" i="126"/>
  <c r="DL42" i="126"/>
  <c r="CX33" i="126"/>
  <c r="KS31" i="126"/>
  <c r="CX45" i="126"/>
  <c r="CJ36" i="126"/>
  <c r="NY43" i="126"/>
  <c r="IA47" i="126"/>
  <c r="CJ42" i="126"/>
  <c r="FI48" i="126"/>
  <c r="HT43" i="126"/>
  <c r="EN39" i="126"/>
  <c r="CX17" i="126"/>
  <c r="BV21" i="126"/>
  <c r="CX41" i="126"/>
  <c r="BH38" i="126"/>
  <c r="FP36" i="126"/>
  <c r="FI40" i="126"/>
  <c r="CC44" i="126"/>
  <c r="IH35" i="126"/>
  <c r="KL42" i="126"/>
  <c r="FI38" i="126"/>
  <c r="BV30" i="126"/>
  <c r="FP41" i="126"/>
  <c r="NY38" i="126"/>
  <c r="JQ44" i="126"/>
  <c r="NK42" i="126"/>
  <c r="LG48" i="126"/>
  <c r="IV46" i="126"/>
  <c r="DL33" i="126"/>
  <c r="NY39" i="126"/>
  <c r="CJ33" i="126"/>
  <c r="FW40" i="126"/>
  <c r="FP48" i="126"/>
  <c r="KS20" i="126"/>
  <c r="CC42" i="126"/>
  <c r="EU13" i="126"/>
  <c r="EG40" i="126"/>
  <c r="FW15" i="126"/>
  <c r="EU36" i="126"/>
  <c r="JJ37" i="126"/>
  <c r="FI41" i="126"/>
  <c r="FP35" i="126"/>
  <c r="CQ30" i="126"/>
  <c r="JC35" i="126"/>
  <c r="BH29" i="126"/>
  <c r="NY40" i="126"/>
  <c r="BH12" i="126"/>
  <c r="CC16" i="126"/>
  <c r="CQ41" i="126"/>
  <c r="IA29" i="126"/>
  <c r="FB41" i="126"/>
  <c r="BO22" i="126"/>
  <c r="IV37" i="126"/>
  <c r="GD6" i="126"/>
  <c r="FB36" i="126"/>
  <c r="HF33" i="126"/>
  <c r="EN22" i="126"/>
  <c r="EU44" i="126"/>
  <c r="CX29" i="126"/>
  <c r="LN35" i="126"/>
  <c r="CJ39" i="126"/>
  <c r="IV13" i="126"/>
  <c r="KE47" i="126"/>
  <c r="IA40" i="126"/>
  <c r="DL29" i="126"/>
  <c r="HM45" i="126"/>
  <c r="FI35" i="126"/>
  <c r="KS46" i="126"/>
  <c r="KZ35" i="126"/>
  <c r="DE13" i="126"/>
  <c r="CC39" i="126"/>
  <c r="BH40" i="126"/>
  <c r="CJ22" i="126"/>
  <c r="DZ29" i="126"/>
  <c r="DE35" i="126"/>
  <c r="EG19" i="126"/>
  <c r="DZ30" i="126"/>
  <c r="DL41" i="126"/>
  <c r="EU30" i="126"/>
  <c r="CJ21" i="126"/>
  <c r="CX36" i="126"/>
  <c r="M60" i="2"/>
  <c r="Z29" i="126" s="1"/>
  <c r="HS12" i="126" l="1"/>
  <c r="HS17" i="126"/>
  <c r="HR17" i="126"/>
  <c r="HQ17" i="126"/>
  <c r="HT17" i="126" s="1"/>
  <c r="HQ12" i="126"/>
  <c r="HR12" i="126"/>
  <c r="QI271" i="126"/>
  <c r="QI159" i="126"/>
  <c r="QI299" i="126"/>
  <c r="QI243" i="126"/>
  <c r="QI103" i="126"/>
  <c r="QI327" i="126"/>
  <c r="QI215" i="126"/>
  <c r="QI131" i="126"/>
  <c r="QI187" i="126"/>
  <c r="QI75" i="126"/>
  <c r="QI47" i="126"/>
  <c r="QI19" i="126"/>
  <c r="HQ4" i="126"/>
  <c r="QK271" i="126"/>
  <c r="QK159" i="126"/>
  <c r="QJ271" i="126"/>
  <c r="QJ159" i="126"/>
  <c r="QK243" i="126"/>
  <c r="QJ243" i="126"/>
  <c r="QJ299" i="126"/>
  <c r="QJ103" i="126"/>
  <c r="QK327" i="126"/>
  <c r="QJ327" i="126"/>
  <c r="QK131" i="126"/>
  <c r="QK215" i="126"/>
  <c r="QJ215" i="126"/>
  <c r="QK103" i="126"/>
  <c r="QJ131" i="126"/>
  <c r="QK299" i="126"/>
  <c r="QK187" i="126"/>
  <c r="QJ187" i="126"/>
  <c r="QK75" i="126"/>
  <c r="QJ75" i="126"/>
  <c r="QK47" i="126"/>
  <c r="QJ47" i="126"/>
  <c r="QK19" i="126"/>
  <c r="QJ19" i="126"/>
  <c r="HS4" i="126"/>
  <c r="HR4" i="126"/>
  <c r="HS16" i="126"/>
  <c r="HR16" i="126"/>
  <c r="HQ16" i="126"/>
  <c r="HT16" i="126" s="1"/>
  <c r="HQ11" i="126"/>
  <c r="HS11" i="126"/>
  <c r="HR11" i="126"/>
  <c r="HS7" i="126"/>
  <c r="HR7" i="126"/>
  <c r="HQ7" i="126"/>
  <c r="HT7" i="126" s="1"/>
  <c r="HR5" i="126"/>
  <c r="HQ5" i="126"/>
  <c r="HS5" i="126"/>
  <c r="HS21" i="126"/>
  <c r="HR21" i="126"/>
  <c r="HQ21" i="126"/>
  <c r="HT21" i="126" s="1"/>
  <c r="HR6" i="126"/>
  <c r="HQ6" i="126"/>
  <c r="HS6" i="126"/>
  <c r="HS18" i="126"/>
  <c r="HR18" i="126"/>
  <c r="HQ18" i="126"/>
  <c r="HT18" i="126" s="1"/>
  <c r="HS15" i="126"/>
  <c r="HR15" i="126"/>
  <c r="HQ15" i="126"/>
  <c r="HT15" i="126" s="1"/>
  <c r="HS13" i="126"/>
  <c r="HR13" i="126"/>
  <c r="HQ13" i="126"/>
  <c r="HT13" i="126" s="1"/>
  <c r="HS24" i="126"/>
  <c r="HR24" i="126"/>
  <c r="HQ24" i="126"/>
  <c r="HT24" i="126" s="1"/>
  <c r="HS14" i="126"/>
  <c r="HR14" i="126"/>
  <c r="HQ14" i="126"/>
  <c r="HT14" i="126" s="1"/>
  <c r="HS23" i="126"/>
  <c r="HR23" i="126"/>
  <c r="HQ23" i="126"/>
  <c r="HT23" i="126" s="1"/>
  <c r="HS19" i="126"/>
  <c r="HR19" i="126"/>
  <c r="HQ19" i="126"/>
  <c r="HT19" i="126" s="1"/>
  <c r="HS22" i="126"/>
  <c r="HR22" i="126"/>
  <c r="HQ22" i="126"/>
  <c r="HT22" i="126" s="1"/>
  <c r="HQ20" i="126"/>
  <c r="HR20" i="126"/>
  <c r="HS20" i="126"/>
  <c r="HS8" i="126"/>
  <c r="HQ8" i="126"/>
  <c r="HR8" i="126"/>
  <c r="HQ9" i="126"/>
  <c r="HS9" i="126"/>
  <c r="HR9" i="126"/>
  <c r="HS10" i="126"/>
  <c r="HR10" i="126"/>
  <c r="HQ10" i="126"/>
  <c r="HT10" i="126" s="1"/>
  <c r="QL55" i="126"/>
  <c r="QO55" i="126" s="1"/>
  <c r="QL251" i="126"/>
  <c r="QO251" i="126" s="1"/>
  <c r="QL111" i="126"/>
  <c r="QO111" i="126" s="1"/>
  <c r="QL139" i="126"/>
  <c r="QO139" i="126" s="1"/>
  <c r="QL167" i="126"/>
  <c r="QO167" i="126" s="1"/>
  <c r="QL83" i="126"/>
  <c r="QO83" i="126" s="1"/>
  <c r="QL279" i="126"/>
  <c r="QO279" i="126" s="1"/>
  <c r="QL195" i="126"/>
  <c r="QO195" i="126" s="1"/>
  <c r="QL307" i="126"/>
  <c r="QO307" i="126" s="1"/>
  <c r="QL223" i="126"/>
  <c r="QO223" i="126" s="1"/>
  <c r="QL335" i="126"/>
  <c r="QO335" i="126" s="1"/>
  <c r="M59" i="2"/>
  <c r="Z32" i="126" s="1"/>
  <c r="M56" i="2"/>
  <c r="Z28" i="126" s="1"/>
  <c r="QK15" i="126" l="1"/>
  <c r="QJ15" i="126"/>
  <c r="QI15" i="126"/>
  <c r="QL15" i="126" s="1"/>
  <c r="QO15" i="126" s="1"/>
  <c r="HL4" i="126"/>
  <c r="HK4" i="126"/>
  <c r="HJ4" i="126"/>
  <c r="HM4" i="126" s="1"/>
  <c r="HL5" i="126"/>
  <c r="HL6" i="126"/>
  <c r="HJ7" i="126"/>
  <c r="HL7" i="126"/>
  <c r="HK7" i="126"/>
  <c r="HK8" i="126"/>
  <c r="HL8" i="126"/>
  <c r="HL10" i="126"/>
  <c r="HK10" i="126"/>
  <c r="HJ10" i="126"/>
  <c r="HM10" i="126" s="1"/>
  <c r="HL13" i="126"/>
  <c r="HK13" i="126"/>
  <c r="HJ13" i="126"/>
  <c r="HM13" i="126" s="1"/>
  <c r="HL14" i="126"/>
  <c r="HK14" i="126"/>
  <c r="HJ14" i="126"/>
  <c r="HM14" i="126" s="1"/>
  <c r="HJ15" i="126"/>
  <c r="HL15" i="126"/>
  <c r="HK15" i="126"/>
  <c r="HJ6" i="126"/>
  <c r="HK6" i="126"/>
  <c r="HL11" i="126"/>
  <c r="HK11" i="126"/>
  <c r="HJ11" i="126"/>
  <c r="HM11" i="126" s="1"/>
  <c r="HJ8" i="126"/>
  <c r="HM8" i="126" s="1"/>
  <c r="HJ5" i="126"/>
  <c r="HK5" i="126"/>
  <c r="QK239" i="126"/>
  <c r="QJ239" i="126"/>
  <c r="QK323" i="126"/>
  <c r="QJ323" i="126"/>
  <c r="QK127" i="126"/>
  <c r="QJ127" i="126"/>
  <c r="QJ71" i="126"/>
  <c r="QK183" i="126"/>
  <c r="QJ183" i="126"/>
  <c r="QK155" i="126"/>
  <c r="QJ155" i="126"/>
  <c r="QK267" i="126"/>
  <c r="QJ267" i="126"/>
  <c r="QK99" i="126"/>
  <c r="QJ99" i="126"/>
  <c r="QK211" i="126"/>
  <c r="QJ211" i="126"/>
  <c r="QJ43" i="126"/>
  <c r="QK295" i="126"/>
  <c r="QJ295" i="126"/>
  <c r="QK71" i="126"/>
  <c r="QK43" i="126"/>
  <c r="QI239" i="126"/>
  <c r="QL239" i="126" s="1"/>
  <c r="QO239" i="126" s="1"/>
  <c r="QI323" i="126"/>
  <c r="QL323" i="126" s="1"/>
  <c r="QO323" i="126" s="1"/>
  <c r="QI71" i="126"/>
  <c r="QL71" i="126" s="1"/>
  <c r="QO71" i="126" s="1"/>
  <c r="QI183" i="126"/>
  <c r="QL183" i="126" s="1"/>
  <c r="QO183" i="126" s="1"/>
  <c r="QI155" i="126"/>
  <c r="QL155" i="126" s="1"/>
  <c r="QO155" i="126" s="1"/>
  <c r="QI267" i="126"/>
  <c r="QL267" i="126" s="1"/>
  <c r="QO267" i="126" s="1"/>
  <c r="QI127" i="126"/>
  <c r="QL127" i="126" s="1"/>
  <c r="QO127" i="126" s="1"/>
  <c r="QI99" i="126"/>
  <c r="QL99" i="126" s="1"/>
  <c r="QO99" i="126" s="1"/>
  <c r="QI211" i="126"/>
  <c r="QL211" i="126" s="1"/>
  <c r="QO211" i="126" s="1"/>
  <c r="QI43" i="126"/>
  <c r="QL43" i="126" s="1"/>
  <c r="QO43" i="126" s="1"/>
  <c r="QI295" i="126"/>
  <c r="QL295" i="126" s="1"/>
  <c r="QO295" i="126" s="1"/>
  <c r="HK19" i="126"/>
  <c r="HL19" i="126"/>
  <c r="HJ19" i="126"/>
  <c r="HM19" i="126" s="1"/>
  <c r="HK18" i="126"/>
  <c r="HL18" i="126"/>
  <c r="HJ18" i="126"/>
  <c r="HM18" i="126" s="1"/>
  <c r="HK17" i="126"/>
  <c r="HL17" i="126"/>
  <c r="HJ17" i="126"/>
  <c r="HM17" i="126" s="1"/>
  <c r="HL20" i="126"/>
  <c r="HK20" i="126"/>
  <c r="HJ20" i="126"/>
  <c r="HM20" i="126" s="1"/>
  <c r="HL9" i="126"/>
  <c r="HK9" i="126"/>
  <c r="HJ9" i="126"/>
  <c r="HM9" i="126" s="1"/>
  <c r="HL21" i="126"/>
  <c r="HK21" i="126"/>
  <c r="HJ21" i="126"/>
  <c r="HM21" i="126" s="1"/>
  <c r="HL16" i="126"/>
  <c r="HK16" i="126"/>
  <c r="HJ16" i="126"/>
  <c r="HM16" i="126" s="1"/>
  <c r="HL12" i="126"/>
  <c r="HK12" i="126"/>
  <c r="HJ12" i="126"/>
  <c r="HM12" i="126" s="1"/>
  <c r="QJ31" i="126"/>
  <c r="IN4" i="126"/>
  <c r="IM4" i="126"/>
  <c r="IL4" i="126"/>
  <c r="IO4" i="126" s="1"/>
  <c r="IN6" i="126"/>
  <c r="IM6" i="126"/>
  <c r="IL6" i="126"/>
  <c r="IO6" i="126" s="1"/>
  <c r="IN8" i="126"/>
  <c r="IM8" i="126"/>
  <c r="IL8" i="126"/>
  <c r="IO8" i="126" s="1"/>
  <c r="IM9" i="126"/>
  <c r="IN9" i="126"/>
  <c r="IN10" i="126"/>
  <c r="IL10" i="126"/>
  <c r="IM11" i="126"/>
  <c r="IN13" i="126"/>
  <c r="IM13" i="126"/>
  <c r="IL13" i="126"/>
  <c r="IO13" i="126" s="1"/>
  <c r="IM14" i="126"/>
  <c r="IN14" i="126"/>
  <c r="IL14" i="126"/>
  <c r="IO14" i="126" s="1"/>
  <c r="IN15" i="126"/>
  <c r="IM15" i="126"/>
  <c r="IL15" i="126"/>
  <c r="IN16" i="126"/>
  <c r="IM16" i="126"/>
  <c r="IL16" i="126"/>
  <c r="IN17" i="126"/>
  <c r="IM17" i="126"/>
  <c r="IL17" i="126"/>
  <c r="IN19" i="126"/>
  <c r="IM19" i="126"/>
  <c r="IL19" i="126"/>
  <c r="IN20" i="126"/>
  <c r="IN22" i="126"/>
  <c r="IM22" i="126"/>
  <c r="IL22" i="126"/>
  <c r="QK31" i="126"/>
  <c r="IN7" i="126"/>
  <c r="IM7" i="126"/>
  <c r="IL7" i="126"/>
  <c r="IO7" i="126" s="1"/>
  <c r="IN5" i="126"/>
  <c r="IM5" i="126"/>
  <c r="IL5" i="126"/>
  <c r="IO5" i="126" s="1"/>
  <c r="IL20" i="126"/>
  <c r="IM20" i="126"/>
  <c r="IL9" i="126"/>
  <c r="IO9" i="126" s="1"/>
  <c r="IN11" i="126"/>
  <c r="IL11" i="126"/>
  <c r="IO11" i="126" s="1"/>
  <c r="IN21" i="126"/>
  <c r="IM21" i="126"/>
  <c r="IL21" i="126"/>
  <c r="IO21" i="126" s="1"/>
  <c r="IN12" i="126"/>
  <c r="IM12" i="126"/>
  <c r="IL12" i="126"/>
  <c r="IO12" i="126" s="1"/>
  <c r="IM10" i="126"/>
  <c r="IO10" i="126" s="1"/>
  <c r="IN18" i="126"/>
  <c r="IM18" i="126"/>
  <c r="IL18" i="126"/>
  <c r="IO18" i="126" s="1"/>
  <c r="QI31" i="126"/>
  <c r="QL31" i="126" s="1"/>
  <c r="QO31" i="126" s="1"/>
  <c r="QK255" i="126"/>
  <c r="QJ255" i="126"/>
  <c r="QK339" i="126"/>
  <c r="QJ339" i="126"/>
  <c r="QK283" i="126"/>
  <c r="QK143" i="126"/>
  <c r="QJ283" i="126"/>
  <c r="QJ143" i="126"/>
  <c r="QJ87" i="126"/>
  <c r="QK227" i="126"/>
  <c r="QJ227" i="126"/>
  <c r="QK171" i="126"/>
  <c r="QJ171" i="126"/>
  <c r="QK311" i="126"/>
  <c r="QJ311" i="126"/>
  <c r="QK115" i="126"/>
  <c r="QJ115" i="126"/>
  <c r="QJ199" i="126"/>
  <c r="QK59" i="126"/>
  <c r="QJ59" i="126"/>
  <c r="QK199" i="126"/>
  <c r="QK87" i="126"/>
  <c r="QI255" i="126"/>
  <c r="QL255" i="126" s="1"/>
  <c r="QO255" i="126" s="1"/>
  <c r="QI339" i="126"/>
  <c r="QL339" i="126" s="1"/>
  <c r="QO339" i="126" s="1"/>
  <c r="QI283" i="126"/>
  <c r="QL283" i="126" s="1"/>
  <c r="QO283" i="126" s="1"/>
  <c r="QI87" i="126"/>
  <c r="QL87" i="126" s="1"/>
  <c r="QO87" i="126" s="1"/>
  <c r="QI171" i="126"/>
  <c r="QL171" i="126" s="1"/>
  <c r="QO171" i="126" s="1"/>
  <c r="QI227" i="126"/>
  <c r="QL227" i="126" s="1"/>
  <c r="QO227" i="126" s="1"/>
  <c r="QI311" i="126"/>
  <c r="QL311" i="126" s="1"/>
  <c r="QO311" i="126" s="1"/>
  <c r="QI115" i="126"/>
  <c r="QL115" i="126" s="1"/>
  <c r="QO115" i="126" s="1"/>
  <c r="QI199" i="126"/>
  <c r="QL199" i="126" s="1"/>
  <c r="QO199" i="126" s="1"/>
  <c r="QI143" i="126"/>
  <c r="QL143" i="126" s="1"/>
  <c r="QO143" i="126" s="1"/>
  <c r="QI59" i="126"/>
  <c r="QL59" i="126" s="1"/>
  <c r="QO59" i="126" s="1"/>
  <c r="IN24" i="126"/>
  <c r="IM24" i="126"/>
  <c r="IL24" i="126"/>
  <c r="IO24" i="126" s="1"/>
  <c r="IM23" i="126"/>
  <c r="IL23" i="126"/>
  <c r="IN23" i="126"/>
  <c r="HT9" i="126"/>
  <c r="HT8" i="126"/>
  <c r="HT20" i="126"/>
  <c r="HT6" i="126"/>
  <c r="HT5" i="126"/>
  <c r="HT11" i="126"/>
  <c r="HT4" i="126"/>
  <c r="QL19" i="126"/>
  <c r="QO19" i="126" s="1"/>
  <c r="QL47" i="126"/>
  <c r="QO47" i="126" s="1"/>
  <c r="QL75" i="126"/>
  <c r="QO75" i="126" s="1"/>
  <c r="QL187" i="126"/>
  <c r="QO187" i="126" s="1"/>
  <c r="QL131" i="126"/>
  <c r="QO131" i="126" s="1"/>
  <c r="QL215" i="126"/>
  <c r="QO215" i="126" s="1"/>
  <c r="QL327" i="126"/>
  <c r="QO327" i="126" s="1"/>
  <c r="QL103" i="126"/>
  <c r="QO103" i="126" s="1"/>
  <c r="QL243" i="126"/>
  <c r="QO243" i="126" s="1"/>
  <c r="QL299" i="126"/>
  <c r="QO299" i="126" s="1"/>
  <c r="QL159" i="126"/>
  <c r="QO159" i="126" s="1"/>
  <c r="QL271" i="126"/>
  <c r="QO271" i="126" s="1"/>
  <c r="HT12" i="126"/>
  <c r="V5" i="12"/>
  <c r="M55" i="2"/>
  <c r="Z27" i="126" s="1"/>
  <c r="M51" i="2"/>
  <c r="Z25" i="126" s="1"/>
  <c r="M50" i="2"/>
  <c r="Z24" i="126" s="1"/>
  <c r="QI26" i="126" l="1"/>
  <c r="GJ4" i="126"/>
  <c r="GI4" i="126"/>
  <c r="GH4" i="126"/>
  <c r="GK4" i="126" s="1"/>
  <c r="GH5" i="126"/>
  <c r="GJ5" i="126"/>
  <c r="GI5" i="126"/>
  <c r="GJ6" i="126"/>
  <c r="GI6" i="126"/>
  <c r="GH6" i="126"/>
  <c r="GK6" i="126" s="1"/>
  <c r="GI7" i="126"/>
  <c r="GJ7" i="126"/>
  <c r="GH7" i="126"/>
  <c r="GK7" i="126" s="1"/>
  <c r="GJ8" i="126"/>
  <c r="GI8" i="126"/>
  <c r="GH8" i="126"/>
  <c r="GJ9" i="126"/>
  <c r="GI9" i="126"/>
  <c r="GH9" i="126"/>
  <c r="GK9" i="126" s="1"/>
  <c r="GJ10" i="126"/>
  <c r="GJ11" i="126"/>
  <c r="GI11" i="126"/>
  <c r="GH11" i="126"/>
  <c r="GK11" i="126" s="1"/>
  <c r="GI12" i="126"/>
  <c r="GJ12" i="126"/>
  <c r="GJ14" i="126"/>
  <c r="GI14" i="126"/>
  <c r="GH14" i="126"/>
  <c r="GK14" i="126" s="1"/>
  <c r="GI16" i="126"/>
  <c r="GJ16" i="126"/>
  <c r="GH16" i="126"/>
  <c r="GK16" i="126" s="1"/>
  <c r="GJ17" i="126"/>
  <c r="GJ18" i="126"/>
  <c r="GJ20" i="126"/>
  <c r="GI20" i="126"/>
  <c r="GH20" i="126"/>
  <c r="GK20" i="126" s="1"/>
  <c r="GJ21" i="126"/>
  <c r="GI21" i="126"/>
  <c r="GH21" i="126"/>
  <c r="GK21" i="126" s="1"/>
  <c r="QK26" i="126"/>
  <c r="QJ26" i="126"/>
  <c r="GH10" i="126"/>
  <c r="GI10" i="126"/>
  <c r="GJ19" i="126"/>
  <c r="GH19" i="126"/>
  <c r="GI19" i="126"/>
  <c r="GJ15" i="126"/>
  <c r="GI15" i="126"/>
  <c r="GH15" i="126"/>
  <c r="GK15" i="126" s="1"/>
  <c r="GH17" i="126"/>
  <c r="GI17" i="126"/>
  <c r="GJ13" i="126"/>
  <c r="GH13" i="126"/>
  <c r="GI13" i="126"/>
  <c r="GJ22" i="126"/>
  <c r="GI22" i="126"/>
  <c r="GH22" i="126"/>
  <c r="GK22" i="126" s="1"/>
  <c r="GH12" i="126"/>
  <c r="GK12" i="126" s="1"/>
  <c r="GH18" i="126"/>
  <c r="GI18" i="126"/>
  <c r="QJ278" i="126"/>
  <c r="QJ166" i="126"/>
  <c r="QK250" i="126"/>
  <c r="QJ250" i="126"/>
  <c r="QK166" i="126"/>
  <c r="QK278" i="126"/>
  <c r="QK110" i="126"/>
  <c r="QK82" i="126"/>
  <c r="QJ110" i="126"/>
  <c r="QK222" i="126"/>
  <c r="QK54" i="126"/>
  <c r="QJ222" i="126"/>
  <c r="QJ54" i="126"/>
  <c r="QK334" i="126"/>
  <c r="QJ334" i="126"/>
  <c r="QJ82" i="126"/>
  <c r="QK194" i="126"/>
  <c r="QJ194" i="126"/>
  <c r="QK306" i="126"/>
  <c r="QJ306" i="126"/>
  <c r="QK138" i="126"/>
  <c r="QJ138" i="126"/>
  <c r="QI278" i="126"/>
  <c r="QL278" i="126" s="1"/>
  <c r="QO278" i="126" s="1"/>
  <c r="QI166" i="126"/>
  <c r="QL166" i="126" s="1"/>
  <c r="QO166" i="126" s="1"/>
  <c r="QI222" i="126"/>
  <c r="QL222" i="126" s="1"/>
  <c r="QO222" i="126" s="1"/>
  <c r="QI54" i="126"/>
  <c r="QL54" i="126" s="1"/>
  <c r="QO54" i="126" s="1"/>
  <c r="QI250" i="126"/>
  <c r="QL250" i="126" s="1"/>
  <c r="QO250" i="126" s="1"/>
  <c r="QI334" i="126"/>
  <c r="QL334" i="126" s="1"/>
  <c r="QO334" i="126" s="1"/>
  <c r="QI82" i="126"/>
  <c r="QL82" i="126" s="1"/>
  <c r="QO82" i="126" s="1"/>
  <c r="QI306" i="126"/>
  <c r="QL306" i="126" s="1"/>
  <c r="QO306" i="126" s="1"/>
  <c r="QI110" i="126"/>
  <c r="QL110" i="126" s="1"/>
  <c r="QO110" i="126" s="1"/>
  <c r="QI194" i="126"/>
  <c r="QL194" i="126" s="1"/>
  <c r="QO194" i="126" s="1"/>
  <c r="QI138" i="126"/>
  <c r="QL138" i="126" s="1"/>
  <c r="QO138" i="126" s="1"/>
  <c r="QI30" i="126"/>
  <c r="GQ4" i="126"/>
  <c r="GP4" i="126"/>
  <c r="GO4" i="126"/>
  <c r="GR4" i="126" s="1"/>
  <c r="GQ5" i="126"/>
  <c r="GP5" i="126"/>
  <c r="GO5" i="126"/>
  <c r="GR5" i="126" s="1"/>
  <c r="GQ6" i="126"/>
  <c r="GP6" i="126"/>
  <c r="GO6" i="126"/>
  <c r="GR6" i="126" s="1"/>
  <c r="GQ8" i="126"/>
  <c r="GO9" i="126"/>
  <c r="GQ9" i="126"/>
  <c r="GP9" i="126"/>
  <c r="GO10" i="126"/>
  <c r="GQ10" i="126"/>
  <c r="GP10" i="126"/>
  <c r="GO11" i="126"/>
  <c r="GQ11" i="126"/>
  <c r="GP11" i="126"/>
  <c r="GQ12" i="126"/>
  <c r="GP13" i="126"/>
  <c r="GQ13" i="126"/>
  <c r="GO15" i="126"/>
  <c r="GQ16" i="126"/>
  <c r="GO16" i="126"/>
  <c r="GQ19" i="126"/>
  <c r="GQ21" i="126"/>
  <c r="GO21" i="126"/>
  <c r="GP22" i="126"/>
  <c r="GQ14" i="126"/>
  <c r="GP14" i="126"/>
  <c r="GO14" i="126"/>
  <c r="GR14" i="126" s="1"/>
  <c r="GO12" i="126"/>
  <c r="GP12" i="126"/>
  <c r="GQ7" i="126"/>
  <c r="GP7" i="126"/>
  <c r="GO19" i="126"/>
  <c r="GO7" i="126"/>
  <c r="GR7" i="126" s="1"/>
  <c r="GP19" i="126"/>
  <c r="GP16" i="126"/>
  <c r="GR16" i="126" s="1"/>
  <c r="GQ17" i="126"/>
  <c r="GP17" i="126"/>
  <c r="GO17" i="126"/>
  <c r="GR17" i="126" s="1"/>
  <c r="GQ15" i="126"/>
  <c r="GP15" i="126"/>
  <c r="GO8" i="126"/>
  <c r="GP8" i="126"/>
  <c r="QI310" i="126"/>
  <c r="QI198" i="126"/>
  <c r="QI282" i="126"/>
  <c r="QI254" i="126"/>
  <c r="QI338" i="126"/>
  <c r="QI170" i="126"/>
  <c r="QI226" i="126"/>
  <c r="QI58" i="126"/>
  <c r="QI142" i="126"/>
  <c r="QI86" i="126"/>
  <c r="QI114" i="126"/>
  <c r="GO13" i="126"/>
  <c r="GR13" i="126" s="1"/>
  <c r="GQ22" i="126"/>
  <c r="GP21" i="126"/>
  <c r="QJ310" i="126"/>
  <c r="QJ198" i="126"/>
  <c r="QK282" i="126"/>
  <c r="QK170" i="126"/>
  <c r="QJ282" i="126"/>
  <c r="QJ170" i="126"/>
  <c r="QK310" i="126"/>
  <c r="QK254" i="126"/>
  <c r="QJ254" i="126"/>
  <c r="QK338" i="126"/>
  <c r="QJ338" i="126"/>
  <c r="QK58" i="126"/>
  <c r="QK142" i="126"/>
  <c r="QJ142" i="126"/>
  <c r="QK226" i="126"/>
  <c r="QJ226" i="126"/>
  <c r="QJ58" i="126"/>
  <c r="QK198" i="126"/>
  <c r="QK86" i="126"/>
  <c r="QJ86" i="126"/>
  <c r="QK114" i="126"/>
  <c r="QJ114" i="126"/>
  <c r="QK30" i="126"/>
  <c r="QJ30" i="126"/>
  <c r="QL30" i="126" s="1"/>
  <c r="QO30" i="126" s="1"/>
  <c r="GO22" i="126"/>
  <c r="GR22" i="126" s="1"/>
  <c r="GQ20" i="126"/>
  <c r="GO20" i="126"/>
  <c r="GP20" i="126"/>
  <c r="GQ18" i="126"/>
  <c r="GP18" i="126"/>
  <c r="GO18" i="126"/>
  <c r="GR18" i="126" s="1"/>
  <c r="QK11" i="126"/>
  <c r="QJ11" i="126"/>
  <c r="QI11" i="126"/>
  <c r="QL11" i="126" s="1"/>
  <c r="QO11" i="126" s="1"/>
  <c r="HE4" i="126"/>
  <c r="HD4" i="126"/>
  <c r="HC4" i="126"/>
  <c r="HF4" i="126" s="1"/>
  <c r="HE5" i="126"/>
  <c r="HD5" i="126"/>
  <c r="HC5" i="126"/>
  <c r="HF5" i="126" s="1"/>
  <c r="HE6" i="126"/>
  <c r="HE7" i="126"/>
  <c r="HD7" i="126"/>
  <c r="HC7" i="126"/>
  <c r="HF7" i="126" s="1"/>
  <c r="HE8" i="126"/>
  <c r="HD8" i="126"/>
  <c r="HC8" i="126"/>
  <c r="HF8" i="126" s="1"/>
  <c r="HE9" i="126"/>
  <c r="HC9" i="126"/>
  <c r="HE10" i="126"/>
  <c r="HC11" i="126"/>
  <c r="HE11" i="126"/>
  <c r="HD11" i="126"/>
  <c r="HC13" i="126"/>
  <c r="HE13" i="126"/>
  <c r="HD13" i="126"/>
  <c r="HE14" i="126"/>
  <c r="HD14" i="126"/>
  <c r="HC14" i="126"/>
  <c r="HF14" i="126" s="1"/>
  <c r="HC15" i="126"/>
  <c r="HE15" i="126"/>
  <c r="HD15" i="126"/>
  <c r="HE16" i="126"/>
  <c r="HC17" i="126"/>
  <c r="HE17" i="126"/>
  <c r="HD17" i="126"/>
  <c r="HE18" i="126"/>
  <c r="HD18" i="126"/>
  <c r="HC18" i="126"/>
  <c r="HD19" i="126"/>
  <c r="HE19" i="126"/>
  <c r="HC19" i="126"/>
  <c r="HF19" i="126" s="1"/>
  <c r="HC6" i="126"/>
  <c r="HD6" i="126"/>
  <c r="HD9" i="126"/>
  <c r="HC10" i="126"/>
  <c r="HD10" i="126"/>
  <c r="HE20" i="126"/>
  <c r="HD20" i="126"/>
  <c r="HC20" i="126"/>
  <c r="HF20" i="126" s="1"/>
  <c r="HE12" i="126"/>
  <c r="HD12" i="126"/>
  <c r="HC12" i="126"/>
  <c r="HF12" i="126" s="1"/>
  <c r="HC16" i="126"/>
  <c r="HD16" i="126"/>
  <c r="QK319" i="126"/>
  <c r="QK207" i="126"/>
  <c r="QJ319" i="126"/>
  <c r="QJ207" i="126"/>
  <c r="QJ179" i="126"/>
  <c r="QJ151" i="126"/>
  <c r="QK291" i="126"/>
  <c r="QK263" i="126"/>
  <c r="QK235" i="126"/>
  <c r="QJ291" i="126"/>
  <c r="QJ263" i="126"/>
  <c r="QJ235" i="126"/>
  <c r="QK179" i="126"/>
  <c r="QK123" i="126"/>
  <c r="QJ123" i="126"/>
  <c r="QK151" i="126"/>
  <c r="QK67" i="126"/>
  <c r="QJ67" i="126"/>
  <c r="QK39" i="126"/>
  <c r="QK95" i="126"/>
  <c r="QJ39" i="126"/>
  <c r="QJ95" i="126"/>
  <c r="QI319" i="126"/>
  <c r="QL319" i="126" s="1"/>
  <c r="QO319" i="126" s="1"/>
  <c r="QI207" i="126"/>
  <c r="QL207" i="126" s="1"/>
  <c r="QO207" i="126" s="1"/>
  <c r="QI179" i="126"/>
  <c r="QL179" i="126" s="1"/>
  <c r="QO179" i="126" s="1"/>
  <c r="QI151" i="126"/>
  <c r="QL151" i="126" s="1"/>
  <c r="QO151" i="126" s="1"/>
  <c r="QI291" i="126"/>
  <c r="QL291" i="126" s="1"/>
  <c r="QO291" i="126" s="1"/>
  <c r="QI263" i="126"/>
  <c r="QL263" i="126" s="1"/>
  <c r="QO263" i="126" s="1"/>
  <c r="QI235" i="126"/>
  <c r="QL235" i="126" s="1"/>
  <c r="QO235" i="126" s="1"/>
  <c r="QI123" i="126"/>
  <c r="QL123" i="126" s="1"/>
  <c r="QO123" i="126" s="1"/>
  <c r="QI67" i="126"/>
  <c r="QL67" i="126" s="1"/>
  <c r="QO67" i="126" s="1"/>
  <c r="QI39" i="126"/>
  <c r="QL39" i="126" s="1"/>
  <c r="QO39" i="126" s="1"/>
  <c r="QI95" i="126"/>
  <c r="QL95" i="126" s="1"/>
  <c r="QO95" i="126" s="1"/>
  <c r="IO23" i="126"/>
  <c r="IO20" i="126"/>
  <c r="IO22" i="126"/>
  <c r="IO19" i="126"/>
  <c r="IO17" i="126"/>
  <c r="IO16" i="126"/>
  <c r="IO15" i="126"/>
  <c r="HM5" i="126"/>
  <c r="HM6" i="126"/>
  <c r="HM15" i="126"/>
  <c r="HM7" i="126"/>
  <c r="M114" i="2"/>
  <c r="Z59" i="126" s="1"/>
  <c r="M115" i="2"/>
  <c r="Z60" i="126" s="1"/>
  <c r="M111" i="2"/>
  <c r="Z55" i="126" s="1"/>
  <c r="M112" i="2"/>
  <c r="Z56" i="126" s="1"/>
  <c r="M106" i="2"/>
  <c r="Z52" i="126" s="1"/>
  <c r="M107" i="2"/>
  <c r="Z53" i="126" s="1"/>
  <c r="M105" i="2"/>
  <c r="Z51" i="126" s="1"/>
  <c r="M100" i="2"/>
  <c r="Z48" i="126" s="1"/>
  <c r="M101" i="2"/>
  <c r="Z49" i="126" s="1"/>
  <c r="M92" i="2"/>
  <c r="Z45" i="126" s="1"/>
  <c r="M93" i="2"/>
  <c r="Z46" i="126" s="1"/>
  <c r="M86" i="2"/>
  <c r="Z41" i="126" s="1"/>
  <c r="M87" i="2"/>
  <c r="Z42" i="126" s="1"/>
  <c r="M77" i="2"/>
  <c r="Z38" i="126" s="1"/>
  <c r="M78" i="2"/>
  <c r="Z39" i="126" s="1"/>
  <c r="M44" i="2"/>
  <c r="Z20" i="126" s="1"/>
  <c r="M45" i="2"/>
  <c r="Z21" i="126" s="1"/>
  <c r="M30" i="2"/>
  <c r="Z13" i="126" s="1"/>
  <c r="M31" i="2"/>
  <c r="Z14" i="126" s="1"/>
  <c r="K33" i="12"/>
  <c r="QI13" i="126" l="1"/>
  <c r="DQ4" i="126"/>
  <c r="DP4" i="126"/>
  <c r="DP5" i="126"/>
  <c r="DQ7" i="126"/>
  <c r="DQ8" i="126"/>
  <c r="DP10" i="126"/>
  <c r="DR10" i="126"/>
  <c r="DQ11" i="126"/>
  <c r="DR13" i="126"/>
  <c r="DQ20" i="126"/>
  <c r="DR15" i="126"/>
  <c r="DP15" i="126"/>
  <c r="DQ15" i="126"/>
  <c r="DP7" i="126"/>
  <c r="DR14" i="126"/>
  <c r="DP14" i="126"/>
  <c r="DR7" i="126"/>
  <c r="DR9" i="126"/>
  <c r="DQ9" i="126"/>
  <c r="DP9" i="126"/>
  <c r="DS9" i="126" s="1"/>
  <c r="DR5" i="126"/>
  <c r="DQ5" i="126"/>
  <c r="DR24" i="126"/>
  <c r="DP24" i="126"/>
  <c r="DQ24" i="126"/>
  <c r="QI321" i="126"/>
  <c r="QI209" i="126"/>
  <c r="QI125" i="126"/>
  <c r="QI265" i="126"/>
  <c r="QI181" i="126"/>
  <c r="QI97" i="126"/>
  <c r="QI69" i="126"/>
  <c r="QI153" i="126"/>
  <c r="QI293" i="126"/>
  <c r="QI41" i="126"/>
  <c r="QI237" i="126"/>
  <c r="DR6" i="126"/>
  <c r="DQ6" i="126"/>
  <c r="QK13" i="126"/>
  <c r="QJ13" i="126"/>
  <c r="DR4" i="126"/>
  <c r="DS4" i="126" s="1"/>
  <c r="DQ10" i="126"/>
  <c r="DS10" i="126" s="1"/>
  <c r="DP8" i="126"/>
  <c r="DP13" i="126"/>
  <c r="DQ13" i="126"/>
  <c r="DR8" i="126"/>
  <c r="DP6" i="126"/>
  <c r="DS6" i="126" s="1"/>
  <c r="DP11" i="126"/>
  <c r="DR11" i="126"/>
  <c r="DR22" i="126"/>
  <c r="DP22" i="126"/>
  <c r="DQ22" i="126"/>
  <c r="QJ321" i="126"/>
  <c r="QJ125" i="126"/>
  <c r="QK321" i="126"/>
  <c r="QK97" i="126"/>
  <c r="QK69" i="126"/>
  <c r="QJ97" i="126"/>
  <c r="QJ69" i="126"/>
  <c r="QK181" i="126"/>
  <c r="QJ181" i="126"/>
  <c r="QK237" i="126"/>
  <c r="QK153" i="126"/>
  <c r="QJ153" i="126"/>
  <c r="QK265" i="126"/>
  <c r="QJ265" i="126"/>
  <c r="QK209" i="126"/>
  <c r="QJ209" i="126"/>
  <c r="QK41" i="126"/>
  <c r="QJ41" i="126"/>
  <c r="QK293" i="126"/>
  <c r="QJ293" i="126"/>
  <c r="QK125" i="126"/>
  <c r="QJ237" i="126"/>
  <c r="DQ14" i="126"/>
  <c r="DP20" i="126"/>
  <c r="DR20" i="126"/>
  <c r="DQ18" i="126"/>
  <c r="DP18" i="126"/>
  <c r="DR18" i="126"/>
  <c r="DR17" i="126"/>
  <c r="DQ17" i="126"/>
  <c r="DP17" i="126"/>
  <c r="DS17" i="126" s="1"/>
  <c r="DR21" i="126"/>
  <c r="DQ21" i="126"/>
  <c r="DP21" i="126"/>
  <c r="DS21" i="126" s="1"/>
  <c r="DR19" i="126"/>
  <c r="DQ19" i="126"/>
  <c r="DP19" i="126"/>
  <c r="DS19" i="126" s="1"/>
  <c r="DP12" i="126"/>
  <c r="DR12" i="126"/>
  <c r="DQ12" i="126"/>
  <c r="DR16" i="126"/>
  <c r="DQ16" i="126"/>
  <c r="DP16" i="126"/>
  <c r="DS16" i="126" s="1"/>
  <c r="DR23" i="126"/>
  <c r="DQ23" i="126"/>
  <c r="DP23" i="126"/>
  <c r="DS23" i="126" s="1"/>
  <c r="QK9" i="126"/>
  <c r="DK4" i="126"/>
  <c r="DJ4" i="126"/>
  <c r="DI4" i="126"/>
  <c r="DL4" i="126" s="1"/>
  <c r="DK5" i="126"/>
  <c r="DJ5" i="126"/>
  <c r="DI5" i="126"/>
  <c r="DL5" i="126" s="1"/>
  <c r="DK6" i="126"/>
  <c r="DI6" i="126"/>
  <c r="DI7" i="126"/>
  <c r="DK7" i="126"/>
  <c r="DJ7" i="126"/>
  <c r="DK8" i="126"/>
  <c r="DJ8" i="126"/>
  <c r="DI8" i="126"/>
  <c r="DL8" i="126" s="1"/>
  <c r="DK9" i="126"/>
  <c r="DJ9" i="126"/>
  <c r="DI9" i="126"/>
  <c r="DL9" i="126" s="1"/>
  <c r="DI10" i="126"/>
  <c r="DI11" i="126"/>
  <c r="DJ11" i="126"/>
  <c r="DI12" i="126"/>
  <c r="DI14" i="126"/>
  <c r="DJ14" i="126"/>
  <c r="DK10" i="126"/>
  <c r="DJ10" i="126"/>
  <c r="DL10" i="126" s="1"/>
  <c r="DK12" i="126"/>
  <c r="DJ12" i="126"/>
  <c r="DI18" i="126"/>
  <c r="DJ18" i="126"/>
  <c r="DJ16" i="126"/>
  <c r="DJ6" i="126"/>
  <c r="DL6" i="126" s="1"/>
  <c r="DI22" i="126"/>
  <c r="DJ22" i="126"/>
  <c r="DK22" i="126"/>
  <c r="QI9" i="126"/>
  <c r="QJ9" i="126"/>
  <c r="QJ317" i="126"/>
  <c r="QK317" i="126"/>
  <c r="QK121" i="126"/>
  <c r="QJ121" i="126"/>
  <c r="QK177" i="126"/>
  <c r="QJ177" i="126"/>
  <c r="QK289" i="126"/>
  <c r="QJ289" i="126"/>
  <c r="QK233" i="126"/>
  <c r="QJ233" i="126"/>
  <c r="QK93" i="126"/>
  <c r="QJ93" i="126"/>
  <c r="QK205" i="126"/>
  <c r="QJ205" i="126"/>
  <c r="QK261" i="126"/>
  <c r="QJ261" i="126"/>
  <c r="QK65" i="126"/>
  <c r="QJ65" i="126"/>
  <c r="QJ37" i="126"/>
  <c r="QJ149" i="126"/>
  <c r="QK37" i="126"/>
  <c r="QK149" i="126"/>
  <c r="QI289" i="126"/>
  <c r="QL289" i="126" s="1"/>
  <c r="QO289" i="126" s="1"/>
  <c r="QI177" i="126"/>
  <c r="QL177" i="126" s="1"/>
  <c r="QO177" i="126" s="1"/>
  <c r="QI317" i="126"/>
  <c r="QL317" i="126" s="1"/>
  <c r="QO317" i="126" s="1"/>
  <c r="QI149" i="126"/>
  <c r="QL149" i="126" s="1"/>
  <c r="QO149" i="126" s="1"/>
  <c r="QI121" i="126"/>
  <c r="QL121" i="126" s="1"/>
  <c r="QO121" i="126" s="1"/>
  <c r="QI261" i="126"/>
  <c r="QL261" i="126" s="1"/>
  <c r="QO261" i="126" s="1"/>
  <c r="QI233" i="126"/>
  <c r="QL233" i="126" s="1"/>
  <c r="QO233" i="126" s="1"/>
  <c r="QI93" i="126"/>
  <c r="QL93" i="126" s="1"/>
  <c r="QO93" i="126" s="1"/>
  <c r="QI205" i="126"/>
  <c r="QL205" i="126" s="1"/>
  <c r="QO205" i="126" s="1"/>
  <c r="QI65" i="126"/>
  <c r="QL65" i="126" s="1"/>
  <c r="QO65" i="126" s="1"/>
  <c r="QI37" i="126"/>
  <c r="QL37" i="126" s="1"/>
  <c r="QO37" i="126" s="1"/>
  <c r="DK11" i="126"/>
  <c r="DL11" i="126" s="1"/>
  <c r="DK13" i="126"/>
  <c r="DJ13" i="126"/>
  <c r="DI13" i="126"/>
  <c r="DL13" i="126" s="1"/>
  <c r="DK14" i="126"/>
  <c r="DI15" i="126"/>
  <c r="DK15" i="126"/>
  <c r="DJ15" i="126"/>
  <c r="DK16" i="126"/>
  <c r="DI16" i="126"/>
  <c r="DK18" i="126"/>
  <c r="DK19" i="126"/>
  <c r="DJ19" i="126"/>
  <c r="DI19" i="126"/>
  <c r="DL19" i="126" s="1"/>
  <c r="DK20" i="126"/>
  <c r="DJ20" i="126"/>
  <c r="DI20" i="126"/>
  <c r="DL20" i="126" s="1"/>
  <c r="DJ17" i="126"/>
  <c r="DI17" i="126"/>
  <c r="DK17" i="126"/>
  <c r="DK23" i="126"/>
  <c r="DJ23" i="126"/>
  <c r="DI23" i="126"/>
  <c r="DL23" i="126" s="1"/>
  <c r="DJ24" i="126"/>
  <c r="DK24" i="126"/>
  <c r="DI24" i="126"/>
  <c r="DL24" i="126" s="1"/>
  <c r="DK21" i="126"/>
  <c r="DI21" i="126"/>
  <c r="DJ21" i="126"/>
  <c r="QI154" i="126"/>
  <c r="QK14" i="126"/>
  <c r="QJ14" i="126"/>
  <c r="QI14" i="126"/>
  <c r="QL14" i="126" s="1"/>
  <c r="QO14" i="126" s="1"/>
  <c r="FO4" i="126"/>
  <c r="FN4" i="126"/>
  <c r="FM4" i="126"/>
  <c r="FP4" i="126" s="1"/>
  <c r="FO5" i="126"/>
  <c r="FN5" i="126"/>
  <c r="FM5" i="126"/>
  <c r="FO6" i="126"/>
  <c r="FN6" i="126"/>
  <c r="FM6" i="126"/>
  <c r="FP6" i="126" s="1"/>
  <c r="FO12" i="126"/>
  <c r="FN12" i="126"/>
  <c r="FM12" i="126"/>
  <c r="FO13" i="126"/>
  <c r="FN13" i="126"/>
  <c r="FM13" i="126"/>
  <c r="FO14" i="126"/>
  <c r="FN14" i="126"/>
  <c r="FM14" i="126"/>
  <c r="FP14" i="126" s="1"/>
  <c r="FO15" i="126"/>
  <c r="FO19" i="126"/>
  <c r="FM19" i="126"/>
  <c r="FO7" i="126"/>
  <c r="FN7" i="126"/>
  <c r="FM7" i="126"/>
  <c r="FP7" i="126" s="1"/>
  <c r="FO8" i="126"/>
  <c r="FN8" i="126"/>
  <c r="FM15" i="126"/>
  <c r="FN15" i="126"/>
  <c r="FM8" i="126"/>
  <c r="FP8" i="126" s="1"/>
  <c r="FO20" i="126"/>
  <c r="FN20" i="126"/>
  <c r="FM20" i="126"/>
  <c r="FP20" i="126" s="1"/>
  <c r="FO18" i="126"/>
  <c r="FN18" i="126"/>
  <c r="FM18" i="126"/>
  <c r="FP18" i="126" s="1"/>
  <c r="QJ294" i="126"/>
  <c r="QJ182" i="126"/>
  <c r="QK266" i="126"/>
  <c r="QK154" i="126"/>
  <c r="QJ266" i="126"/>
  <c r="QJ154" i="126"/>
  <c r="QL154" i="126" s="1"/>
  <c r="QO154" i="126" s="1"/>
  <c r="QK238" i="126"/>
  <c r="QK210" i="126"/>
  <c r="QK182" i="126"/>
  <c r="QJ238" i="126"/>
  <c r="QJ210" i="126"/>
  <c r="QK294" i="126"/>
  <c r="QK322" i="126"/>
  <c r="QK98" i="126"/>
  <c r="QJ98" i="126"/>
  <c r="QK126" i="126"/>
  <c r="QJ126" i="126"/>
  <c r="QJ322" i="126"/>
  <c r="QK70" i="126"/>
  <c r="QJ70" i="126"/>
  <c r="QK42" i="126"/>
  <c r="QJ42" i="126"/>
  <c r="QI294" i="126"/>
  <c r="QL294" i="126" s="1"/>
  <c r="QO294" i="126" s="1"/>
  <c r="QI182" i="126"/>
  <c r="QL182" i="126" s="1"/>
  <c r="QO182" i="126" s="1"/>
  <c r="QI266" i="126"/>
  <c r="QL266" i="126" s="1"/>
  <c r="QO266" i="126" s="1"/>
  <c r="QI238" i="126"/>
  <c r="QL238" i="126" s="1"/>
  <c r="QO238" i="126" s="1"/>
  <c r="QI210" i="126"/>
  <c r="QL210" i="126" s="1"/>
  <c r="QO210" i="126" s="1"/>
  <c r="QI126" i="126"/>
  <c r="QL126" i="126" s="1"/>
  <c r="QO126" i="126" s="1"/>
  <c r="QI322" i="126"/>
  <c r="QL322" i="126" s="1"/>
  <c r="QO322" i="126" s="1"/>
  <c r="QI70" i="126"/>
  <c r="QL70" i="126" s="1"/>
  <c r="QO70" i="126" s="1"/>
  <c r="QI98" i="126"/>
  <c r="QL98" i="126" s="1"/>
  <c r="QO98" i="126" s="1"/>
  <c r="QI42" i="126"/>
  <c r="QL42" i="126" s="1"/>
  <c r="QO42" i="126" s="1"/>
  <c r="FN19" i="126"/>
  <c r="FN10" i="126"/>
  <c r="FM10" i="126"/>
  <c r="FO10" i="126"/>
  <c r="FN9" i="126"/>
  <c r="FM9" i="126"/>
  <c r="FO9" i="126"/>
  <c r="FO17" i="126"/>
  <c r="FN17" i="126"/>
  <c r="FM17" i="126"/>
  <c r="FP17" i="126" s="1"/>
  <c r="FO11" i="126"/>
  <c r="FN11" i="126"/>
  <c r="FM11" i="126"/>
  <c r="FP11" i="126" s="1"/>
  <c r="FO21" i="126"/>
  <c r="FN21" i="126"/>
  <c r="FM21" i="126"/>
  <c r="FP21" i="126" s="1"/>
  <c r="FM16" i="126"/>
  <c r="FN16" i="126"/>
  <c r="FO16" i="126"/>
  <c r="QI178" i="126"/>
  <c r="QI38" i="126"/>
  <c r="QK10" i="126"/>
  <c r="QJ10" i="126"/>
  <c r="QI10" i="126"/>
  <c r="QL10" i="126" s="1"/>
  <c r="QO10" i="126" s="1"/>
  <c r="FH4" i="126"/>
  <c r="FG4" i="126"/>
  <c r="FF4" i="126"/>
  <c r="FH5" i="126"/>
  <c r="FG5" i="126"/>
  <c r="FF5" i="126"/>
  <c r="FI5" i="126" s="1"/>
  <c r="FH6" i="126"/>
  <c r="FG6" i="126"/>
  <c r="FH7" i="126"/>
  <c r="FG7" i="126"/>
  <c r="FF7" i="126"/>
  <c r="FI7" i="126" s="1"/>
  <c r="FH8" i="126"/>
  <c r="FG8" i="126"/>
  <c r="FH10" i="126"/>
  <c r="FG10" i="126"/>
  <c r="FF10" i="126"/>
  <c r="FI10" i="126" s="1"/>
  <c r="FF11" i="126"/>
  <c r="FH11" i="126"/>
  <c r="FG11" i="126"/>
  <c r="FF12" i="126"/>
  <c r="FH12" i="126"/>
  <c r="FG12" i="126"/>
  <c r="FH13" i="126"/>
  <c r="FG14" i="126"/>
  <c r="FH14" i="126"/>
  <c r="FH15" i="126"/>
  <c r="FG15" i="126"/>
  <c r="FF15" i="126"/>
  <c r="FI15" i="126" s="1"/>
  <c r="FH18" i="126"/>
  <c r="FG18" i="126"/>
  <c r="FF18" i="126"/>
  <c r="FI18" i="126" s="1"/>
  <c r="QK178" i="126"/>
  <c r="QK38" i="126"/>
  <c r="FH9" i="126"/>
  <c r="FG9" i="126"/>
  <c r="FF9" i="126"/>
  <c r="FI9" i="126" s="1"/>
  <c r="FH17" i="126"/>
  <c r="FG17" i="126"/>
  <c r="FF17" i="126"/>
  <c r="FI17" i="126" s="1"/>
  <c r="FF8" i="126"/>
  <c r="FI8" i="126" s="1"/>
  <c r="FH19" i="126"/>
  <c r="FF19" i="126"/>
  <c r="FG19" i="126"/>
  <c r="FF6" i="126"/>
  <c r="FI6" i="126" s="1"/>
  <c r="FF24" i="126"/>
  <c r="FH24" i="126"/>
  <c r="FF13" i="126"/>
  <c r="FG22" i="126"/>
  <c r="FG13" i="126"/>
  <c r="FF14" i="126"/>
  <c r="FI14" i="126" s="1"/>
  <c r="FH16" i="126"/>
  <c r="FG16" i="126"/>
  <c r="FF16" i="126"/>
  <c r="FI16" i="126" s="1"/>
  <c r="QJ262" i="126"/>
  <c r="QJ150" i="126"/>
  <c r="QK234" i="126"/>
  <c r="QJ234" i="126"/>
  <c r="QK66" i="126"/>
  <c r="QK262" i="126"/>
  <c r="QK206" i="126"/>
  <c r="QJ206" i="126"/>
  <c r="QK318" i="126"/>
  <c r="QK290" i="126"/>
  <c r="QJ66" i="126"/>
  <c r="QK94" i="126"/>
  <c r="QJ94" i="126"/>
  <c r="QK122" i="126"/>
  <c r="QJ122" i="126"/>
  <c r="QJ290" i="126"/>
  <c r="QK150" i="126"/>
  <c r="QJ318" i="126"/>
  <c r="QJ38" i="126"/>
  <c r="QL38" i="126" s="1"/>
  <c r="QO38" i="126" s="1"/>
  <c r="QJ178" i="126"/>
  <c r="QL178" i="126" s="1"/>
  <c r="QO178" i="126" s="1"/>
  <c r="QI262" i="126"/>
  <c r="QL262" i="126" s="1"/>
  <c r="QO262" i="126" s="1"/>
  <c r="QI150" i="126"/>
  <c r="QL150" i="126" s="1"/>
  <c r="QO150" i="126" s="1"/>
  <c r="QI234" i="126"/>
  <c r="QL234" i="126" s="1"/>
  <c r="QO234" i="126" s="1"/>
  <c r="QI318" i="126"/>
  <c r="QL318" i="126" s="1"/>
  <c r="QO318" i="126" s="1"/>
  <c r="QI66" i="126"/>
  <c r="QL66" i="126" s="1"/>
  <c r="QO66" i="126" s="1"/>
  <c r="QI94" i="126"/>
  <c r="QL94" i="126" s="1"/>
  <c r="QO94" i="126" s="1"/>
  <c r="QI206" i="126"/>
  <c r="QL206" i="126" s="1"/>
  <c r="QO206" i="126" s="1"/>
  <c r="QI122" i="126"/>
  <c r="QL122" i="126" s="1"/>
  <c r="QO122" i="126" s="1"/>
  <c r="QI290" i="126"/>
  <c r="QL290" i="126" s="1"/>
  <c r="QO290" i="126" s="1"/>
  <c r="FH20" i="126"/>
  <c r="FG20" i="126"/>
  <c r="FF20" i="126"/>
  <c r="FI20" i="126" s="1"/>
  <c r="FH21" i="126"/>
  <c r="FG21" i="126"/>
  <c r="FF21" i="126"/>
  <c r="FI21" i="126" s="1"/>
  <c r="FH22" i="126"/>
  <c r="FF22" i="126"/>
  <c r="FG24" i="126"/>
  <c r="FH23" i="126"/>
  <c r="FG23" i="126"/>
  <c r="FF23" i="126"/>
  <c r="FI23" i="126" s="1"/>
  <c r="KK4" i="126"/>
  <c r="KJ4" i="126"/>
  <c r="KI4" i="126"/>
  <c r="KK5" i="126"/>
  <c r="KJ5" i="126"/>
  <c r="KI5" i="126"/>
  <c r="KL5" i="126" s="1"/>
  <c r="KI6" i="126"/>
  <c r="KK6" i="126"/>
  <c r="KJ6" i="126"/>
  <c r="KK7" i="126"/>
  <c r="KI8" i="126"/>
  <c r="KK8" i="126"/>
  <c r="KJ8" i="126"/>
  <c r="KK9" i="126"/>
  <c r="KJ9" i="126"/>
  <c r="KI9" i="126"/>
  <c r="KL9" i="126" s="1"/>
  <c r="KK10" i="126"/>
  <c r="KI11" i="126"/>
  <c r="KI12" i="126"/>
  <c r="KI13" i="126"/>
  <c r="KK14" i="126"/>
  <c r="KJ14" i="126"/>
  <c r="KI14" i="126"/>
  <c r="KL14" i="126" s="1"/>
  <c r="KI15" i="126"/>
  <c r="KK15" i="126"/>
  <c r="KJ15" i="126"/>
  <c r="KK16" i="126"/>
  <c r="KJ16" i="126"/>
  <c r="KI16" i="126"/>
  <c r="KL16" i="126" s="1"/>
  <c r="KI17" i="126"/>
  <c r="KI18" i="126"/>
  <c r="KK18" i="126"/>
  <c r="KJ18" i="126"/>
  <c r="KJ19" i="126"/>
  <c r="KK19" i="126"/>
  <c r="KI20" i="126"/>
  <c r="KK21" i="126"/>
  <c r="KJ21" i="126"/>
  <c r="KI21" i="126"/>
  <c r="KL21" i="126" s="1"/>
  <c r="KK11" i="126"/>
  <c r="KJ11" i="126"/>
  <c r="KK12" i="126"/>
  <c r="KJ12" i="126"/>
  <c r="KI10" i="126"/>
  <c r="KJ10" i="126"/>
  <c r="KI7" i="126"/>
  <c r="KJ7" i="126"/>
  <c r="KK17" i="126"/>
  <c r="KJ17" i="126"/>
  <c r="KK22" i="126"/>
  <c r="KJ22" i="126"/>
  <c r="KI22" i="126"/>
  <c r="KL22" i="126" s="1"/>
  <c r="KK13" i="126"/>
  <c r="KJ13" i="126"/>
  <c r="KI19" i="126"/>
  <c r="KL19" i="126" s="1"/>
  <c r="KK20" i="126"/>
  <c r="KJ20" i="126"/>
  <c r="KL20" i="126" s="1"/>
  <c r="KD4" i="126"/>
  <c r="KC4" i="126"/>
  <c r="KB4" i="126"/>
  <c r="KE4" i="126" s="1"/>
  <c r="KD5" i="126"/>
  <c r="KC5" i="126"/>
  <c r="KB5" i="126"/>
  <c r="KE5" i="126" s="1"/>
  <c r="KB6" i="126"/>
  <c r="KD6" i="126"/>
  <c r="KC6" i="126"/>
  <c r="KD7" i="126"/>
  <c r="KC8" i="126"/>
  <c r="KD8" i="126"/>
  <c r="KB8" i="126"/>
  <c r="KE8" i="126" s="1"/>
  <c r="KD9" i="126"/>
  <c r="KB9" i="126"/>
  <c r="KB10" i="126"/>
  <c r="KD10" i="126"/>
  <c r="KC10" i="126"/>
  <c r="KD11" i="126"/>
  <c r="KC11" i="126"/>
  <c r="KB11" i="126"/>
  <c r="KC12" i="126"/>
  <c r="KD12" i="126"/>
  <c r="KB12" i="126"/>
  <c r="KE12" i="126" s="1"/>
  <c r="KD13" i="126"/>
  <c r="KB14" i="126"/>
  <c r="KD14" i="126"/>
  <c r="KC14" i="126"/>
  <c r="KD15" i="126"/>
  <c r="KC15" i="126"/>
  <c r="KB15" i="126"/>
  <c r="KE15" i="126" s="1"/>
  <c r="KD16" i="126"/>
  <c r="KB16" i="126"/>
  <c r="KD17" i="126"/>
  <c r="KC17" i="126"/>
  <c r="KB17" i="126"/>
  <c r="KE17" i="126" s="1"/>
  <c r="KB19" i="126"/>
  <c r="KD19" i="126"/>
  <c r="KC19" i="126"/>
  <c r="KE19" i="126" s="1"/>
  <c r="KD21" i="126"/>
  <c r="KC21" i="126"/>
  <c r="KB21" i="126"/>
  <c r="KE21" i="126" s="1"/>
  <c r="KB22" i="126"/>
  <c r="KD22" i="126"/>
  <c r="KC22" i="126"/>
  <c r="KB7" i="126"/>
  <c r="KC9" i="126"/>
  <c r="KE9" i="126" s="1"/>
  <c r="KC7" i="126"/>
  <c r="KD18" i="126"/>
  <c r="KC18" i="126"/>
  <c r="KB18" i="126"/>
  <c r="KE18" i="126" s="1"/>
  <c r="KC16" i="126"/>
  <c r="KE16" i="126" s="1"/>
  <c r="KB13" i="126"/>
  <c r="KC13" i="126"/>
  <c r="KD20" i="126"/>
  <c r="KC20" i="126"/>
  <c r="KB20" i="126"/>
  <c r="KE20" i="126" s="1"/>
  <c r="LF4" i="126"/>
  <c r="LE4" i="126"/>
  <c r="LD4" i="126"/>
  <c r="LG4" i="126" s="1"/>
  <c r="LF5" i="126"/>
  <c r="LE5" i="126"/>
  <c r="LD5" i="126"/>
  <c r="LG5" i="126" s="1"/>
  <c r="LE6" i="126"/>
  <c r="LD6" i="126"/>
  <c r="LF7" i="126"/>
  <c r="LD7" i="126"/>
  <c r="LF8" i="126"/>
  <c r="LE8" i="126"/>
  <c r="LD8" i="126"/>
  <c r="LG8" i="126" s="1"/>
  <c r="LD9" i="126"/>
  <c r="LF9" i="126"/>
  <c r="LE9" i="126"/>
  <c r="LD10" i="126"/>
  <c r="LF10" i="126"/>
  <c r="LE10" i="126"/>
  <c r="LE12" i="126"/>
  <c r="LF12" i="126"/>
  <c r="LD14" i="126"/>
  <c r="LF14" i="126"/>
  <c r="LE14" i="126"/>
  <c r="LD15" i="126"/>
  <c r="LF15" i="126"/>
  <c r="LE15" i="126"/>
  <c r="LF17" i="126"/>
  <c r="LE17" i="126"/>
  <c r="LD17" i="126"/>
  <c r="LG17" i="126" s="1"/>
  <c r="LE18" i="126"/>
  <c r="LE19" i="126"/>
  <c r="LF19" i="126"/>
  <c r="LD19" i="126"/>
  <c r="LG19" i="126" s="1"/>
  <c r="LF20" i="126"/>
  <c r="LE20" i="126"/>
  <c r="LE22" i="126"/>
  <c r="LF13" i="126"/>
  <c r="LE13" i="126"/>
  <c r="LD13" i="126"/>
  <c r="LG13" i="126" s="1"/>
  <c r="LF6" i="126"/>
  <c r="LF18" i="126"/>
  <c r="LD18" i="126"/>
  <c r="LG18" i="126" s="1"/>
  <c r="LF22" i="126"/>
  <c r="LD22" i="126"/>
  <c r="LG22" i="126" s="1"/>
  <c r="LF11" i="126"/>
  <c r="LE11" i="126"/>
  <c r="LD11" i="126"/>
  <c r="LG11" i="126" s="1"/>
  <c r="LE7" i="126"/>
  <c r="LG7" i="126" s="1"/>
  <c r="LD20" i="126"/>
  <c r="LG20" i="126" s="1"/>
  <c r="LD12" i="126"/>
  <c r="LG12" i="126" s="1"/>
  <c r="LE24" i="126"/>
  <c r="LD24" i="126"/>
  <c r="LF24" i="126"/>
  <c r="LF23" i="126"/>
  <c r="LE23" i="126"/>
  <c r="LD23" i="126"/>
  <c r="LG23" i="126" s="1"/>
  <c r="LF21" i="126"/>
  <c r="LE21" i="126"/>
  <c r="LD21" i="126"/>
  <c r="LG21" i="126" s="1"/>
  <c r="LE16" i="126"/>
  <c r="LD16" i="126"/>
  <c r="LF16" i="126"/>
  <c r="KY4" i="126"/>
  <c r="KX4" i="126"/>
  <c r="KW4" i="126"/>
  <c r="KY5" i="126"/>
  <c r="KW5" i="126"/>
  <c r="KY6" i="126"/>
  <c r="KW6" i="126"/>
  <c r="KY8" i="126"/>
  <c r="KY9" i="126"/>
  <c r="KY10" i="126"/>
  <c r="KW10" i="126"/>
  <c r="KX12" i="126"/>
  <c r="KY12" i="126"/>
  <c r="KY13" i="126"/>
  <c r="KW14" i="126"/>
  <c r="KY15" i="126"/>
  <c r="KY17" i="126"/>
  <c r="KX17" i="126"/>
  <c r="KW17" i="126"/>
  <c r="KY18" i="126"/>
  <c r="KX18" i="126"/>
  <c r="KY19" i="126"/>
  <c r="KY20" i="126"/>
  <c r="KX20" i="126"/>
  <c r="KW20" i="126"/>
  <c r="KZ20" i="126" s="1"/>
  <c r="KY22" i="126"/>
  <c r="KX22" i="126"/>
  <c r="KW22" i="126"/>
  <c r="KZ22" i="126" s="1"/>
  <c r="KY23" i="126"/>
  <c r="KX23" i="126"/>
  <c r="KW23" i="126"/>
  <c r="KZ23" i="126" s="1"/>
  <c r="KY11" i="126"/>
  <c r="KX11" i="126"/>
  <c r="KW11" i="126"/>
  <c r="KZ11" i="126" s="1"/>
  <c r="KY14" i="126"/>
  <c r="KX14" i="126"/>
  <c r="KZ14" i="126" s="1"/>
  <c r="KY16" i="126"/>
  <c r="KX16" i="126"/>
  <c r="KW16" i="126"/>
  <c r="KZ16" i="126" s="1"/>
  <c r="KY21" i="126"/>
  <c r="KX21" i="126"/>
  <c r="KW21" i="126"/>
  <c r="KZ21" i="126" s="1"/>
  <c r="KW13" i="126"/>
  <c r="KX13" i="126"/>
  <c r="KY7" i="126"/>
  <c r="KX7" i="126"/>
  <c r="KW7" i="126"/>
  <c r="KZ7" i="126" s="1"/>
  <c r="KY24" i="126"/>
  <c r="KX24" i="126"/>
  <c r="KW24" i="126"/>
  <c r="KZ24" i="126" s="1"/>
  <c r="KX6" i="126"/>
  <c r="KZ6" i="126" s="1"/>
  <c r="KW19" i="126"/>
  <c r="KX19" i="126"/>
  <c r="KX10" i="126"/>
  <c r="KZ10" i="126" s="1"/>
  <c r="KW15" i="126"/>
  <c r="KX15" i="126"/>
  <c r="KX5" i="126"/>
  <c r="KZ5" i="126" s="1"/>
  <c r="KW9" i="126"/>
  <c r="KW8" i="126"/>
  <c r="KX9" i="126"/>
  <c r="KX8" i="126"/>
  <c r="KW18" i="126"/>
  <c r="KZ18" i="126" s="1"/>
  <c r="KW12" i="126"/>
  <c r="KZ12" i="126" s="1"/>
  <c r="MH4" i="126"/>
  <c r="MG4" i="126"/>
  <c r="MF4" i="126"/>
  <c r="MI4" i="126" s="1"/>
  <c r="MH5" i="126"/>
  <c r="MF6" i="126"/>
  <c r="MH6" i="126"/>
  <c r="MG6" i="126"/>
  <c r="MH8" i="126"/>
  <c r="MH9" i="126"/>
  <c r="MH10" i="126"/>
  <c r="MG10" i="126"/>
  <c r="MF10" i="126"/>
  <c r="MI10" i="126" s="1"/>
  <c r="MH11" i="126"/>
  <c r="MG11" i="126"/>
  <c r="MH12" i="126"/>
  <c r="MH13" i="126"/>
  <c r="MG13" i="126"/>
  <c r="MH14" i="126"/>
  <c r="MG14" i="126"/>
  <c r="MF14" i="126"/>
  <c r="MH15" i="126"/>
  <c r="MF15" i="126"/>
  <c r="MH16" i="126"/>
  <c r="MG16" i="126"/>
  <c r="MF16" i="126"/>
  <c r="MF18" i="126"/>
  <c r="MH18" i="126"/>
  <c r="MG18" i="126"/>
  <c r="MF19" i="126"/>
  <c r="MH19" i="126"/>
  <c r="MG19" i="126"/>
  <c r="MF21" i="126"/>
  <c r="MH21" i="126"/>
  <c r="MG21" i="126"/>
  <c r="MG24" i="126"/>
  <c r="MH24" i="126"/>
  <c r="MF24" i="126"/>
  <c r="MI24" i="126" s="1"/>
  <c r="MH22" i="126"/>
  <c r="MF22" i="126"/>
  <c r="MG22" i="126"/>
  <c r="MF7" i="126"/>
  <c r="MH7" i="126"/>
  <c r="MG7" i="126"/>
  <c r="MF12" i="126"/>
  <c r="MG12" i="126"/>
  <c r="MG20" i="126"/>
  <c r="MF20" i="126"/>
  <c r="MH20" i="126"/>
  <c r="MF9" i="126"/>
  <c r="MG9" i="126"/>
  <c r="MH17" i="126"/>
  <c r="MG17" i="126"/>
  <c r="MF17" i="126"/>
  <c r="MI17" i="126" s="1"/>
  <c r="MF11" i="126"/>
  <c r="MI11" i="126" s="1"/>
  <c r="MF8" i="126"/>
  <c r="MF5" i="126"/>
  <c r="MG8" i="126"/>
  <c r="MG5" i="126"/>
  <c r="MG15" i="126"/>
  <c r="MH23" i="126"/>
  <c r="MF23" i="126"/>
  <c r="MG23" i="126"/>
  <c r="MF13" i="126"/>
  <c r="MI13" i="126" s="1"/>
  <c r="MA4" i="126"/>
  <c r="LZ4" i="126"/>
  <c r="LY4" i="126"/>
  <c r="MB4" i="126" s="1"/>
  <c r="LZ5" i="126"/>
  <c r="MA5" i="126"/>
  <c r="MA6" i="126"/>
  <c r="LZ6" i="126"/>
  <c r="LY6" i="126"/>
  <c r="MB6" i="126" s="1"/>
  <c r="LY7" i="126"/>
  <c r="LZ9" i="126"/>
  <c r="MA9" i="126"/>
  <c r="LY9" i="126"/>
  <c r="MB9" i="126" s="1"/>
  <c r="MA10" i="126"/>
  <c r="LZ10" i="126"/>
  <c r="LY10" i="126"/>
  <c r="LY11" i="126"/>
  <c r="MA11" i="126"/>
  <c r="LZ11" i="126"/>
  <c r="LZ12" i="126"/>
  <c r="MA13" i="126"/>
  <c r="LY14" i="126"/>
  <c r="MA14" i="126"/>
  <c r="LZ14" i="126"/>
  <c r="MA17" i="126"/>
  <c r="LZ17" i="126"/>
  <c r="LY17" i="126"/>
  <c r="MB17" i="126" s="1"/>
  <c r="MA19" i="126"/>
  <c r="LZ19" i="126"/>
  <c r="LY19" i="126"/>
  <c r="MB19" i="126" s="1"/>
  <c r="LY21" i="126"/>
  <c r="MA21" i="126"/>
  <c r="LZ21" i="126"/>
  <c r="LZ22" i="126"/>
  <c r="MA24" i="126"/>
  <c r="LY24" i="126"/>
  <c r="LZ7" i="126"/>
  <c r="MA7" i="126"/>
  <c r="MA22" i="126"/>
  <c r="LY22" i="126"/>
  <c r="MB22" i="126" s="1"/>
  <c r="MA15" i="126"/>
  <c r="LZ15" i="126"/>
  <c r="LY15" i="126"/>
  <c r="MB15" i="126" s="1"/>
  <c r="MA20" i="126"/>
  <c r="LZ20" i="126"/>
  <c r="LY20" i="126"/>
  <c r="MB20" i="126" s="1"/>
  <c r="LY12" i="126"/>
  <c r="MA16" i="126"/>
  <c r="LZ16" i="126"/>
  <c r="LY16" i="126"/>
  <c r="MB16" i="126" s="1"/>
  <c r="MA12" i="126"/>
  <c r="MA8" i="126"/>
  <c r="LY8" i="126"/>
  <c r="LZ8" i="126"/>
  <c r="MA18" i="126"/>
  <c r="LZ18" i="126"/>
  <c r="LY18" i="126"/>
  <c r="MB18" i="126" s="1"/>
  <c r="LY13" i="126"/>
  <c r="LZ13" i="126"/>
  <c r="LY5" i="126"/>
  <c r="MB5" i="126" s="1"/>
  <c r="MA23" i="126"/>
  <c r="LZ23" i="126"/>
  <c r="LY23" i="126"/>
  <c r="MB23" i="126" s="1"/>
  <c r="LZ24" i="126"/>
  <c r="MB24" i="126" s="1"/>
  <c r="NC4" i="126"/>
  <c r="NB4" i="126"/>
  <c r="NA4" i="126"/>
  <c r="ND4" i="126" s="1"/>
  <c r="NA5" i="126"/>
  <c r="NC5" i="126"/>
  <c r="NB5" i="126"/>
  <c r="NB6" i="126"/>
  <c r="NC6" i="126"/>
  <c r="NA6" i="126"/>
  <c r="ND6" i="126" s="1"/>
  <c r="NC7" i="126"/>
  <c r="NB7" i="126"/>
  <c r="NA7" i="126"/>
  <c r="ND7" i="126" s="1"/>
  <c r="NB8" i="126"/>
  <c r="NC8" i="126"/>
  <c r="NC9" i="126"/>
  <c r="NB9" i="126"/>
  <c r="NA9" i="126"/>
  <c r="NA10" i="126"/>
  <c r="NB11" i="126"/>
  <c r="NC11" i="126"/>
  <c r="NA11" i="126"/>
  <c r="ND11" i="126" s="1"/>
  <c r="NC12" i="126"/>
  <c r="NA14" i="126"/>
  <c r="NC14" i="126"/>
  <c r="NB14" i="126"/>
  <c r="NB16" i="126"/>
  <c r="NC16" i="126"/>
  <c r="NB17" i="126"/>
  <c r="NC17" i="126"/>
  <c r="NC18" i="126"/>
  <c r="NB18" i="126"/>
  <c r="NA20" i="126"/>
  <c r="NC20" i="126"/>
  <c r="NB20" i="126"/>
  <c r="NC21" i="126"/>
  <c r="NB21" i="126"/>
  <c r="NA21" i="126"/>
  <c r="ND21" i="126" s="1"/>
  <c r="NC19" i="126"/>
  <c r="NA19" i="126"/>
  <c r="NB19" i="126"/>
  <c r="NC10" i="126"/>
  <c r="NB10" i="126"/>
  <c r="NA16" i="126"/>
  <c r="ND16" i="126" s="1"/>
  <c r="NC13" i="126"/>
  <c r="NB13" i="126"/>
  <c r="NA13" i="126"/>
  <c r="ND13" i="126" s="1"/>
  <c r="NA17" i="126"/>
  <c r="ND17" i="126" s="1"/>
  <c r="NA12" i="126"/>
  <c r="NB12" i="126"/>
  <c r="NA18" i="126"/>
  <c r="ND18" i="126" s="1"/>
  <c r="NC15" i="126"/>
  <c r="NB15" i="126"/>
  <c r="NA8" i="126"/>
  <c r="ND8" i="126" s="1"/>
  <c r="NA15" i="126"/>
  <c r="ND15" i="126" s="1"/>
  <c r="MV4" i="126"/>
  <c r="MU4" i="126"/>
  <c r="MT4" i="126"/>
  <c r="MW4" i="126" s="1"/>
  <c r="MU6" i="126"/>
  <c r="MV6" i="126"/>
  <c r="MT7" i="126"/>
  <c r="MV8" i="126"/>
  <c r="MU10" i="126"/>
  <c r="MV10" i="126"/>
  <c r="MT10" i="126"/>
  <c r="MW10" i="126" s="1"/>
  <c r="MV11" i="126"/>
  <c r="MT11" i="126"/>
  <c r="MT12" i="126"/>
  <c r="MV12" i="126"/>
  <c r="MU12" i="126"/>
  <c r="MV13" i="126"/>
  <c r="MU13" i="126"/>
  <c r="MT13" i="126"/>
  <c r="MV14" i="126"/>
  <c r="MU14" i="126"/>
  <c r="MT14" i="126"/>
  <c r="MW14" i="126" s="1"/>
  <c r="MV15" i="126"/>
  <c r="MU15" i="126"/>
  <c r="MT15" i="126"/>
  <c r="MW15" i="126" s="1"/>
  <c r="MT16" i="126"/>
  <c r="MV16" i="126"/>
  <c r="MU16" i="126"/>
  <c r="MV18" i="126"/>
  <c r="MU18" i="126"/>
  <c r="MT18" i="126"/>
  <c r="MW18" i="126" s="1"/>
  <c r="MV19" i="126"/>
  <c r="MU19" i="126"/>
  <c r="MT19" i="126"/>
  <c r="MW19" i="126" s="1"/>
  <c r="MV20" i="126"/>
  <c r="MU20" i="126"/>
  <c r="MT20" i="126"/>
  <c r="MW20" i="126" s="1"/>
  <c r="MV21" i="126"/>
  <c r="MU21" i="126"/>
  <c r="MT21" i="126"/>
  <c r="MW21" i="126" s="1"/>
  <c r="MV22" i="126"/>
  <c r="MU22" i="126"/>
  <c r="MT22" i="126"/>
  <c r="MT6" i="126"/>
  <c r="MW6" i="126" s="1"/>
  <c r="MV5" i="126"/>
  <c r="MU5" i="126"/>
  <c r="MT5" i="126"/>
  <c r="MW5" i="126" s="1"/>
  <c r="MU17" i="126"/>
  <c r="MV17" i="126"/>
  <c r="MV7" i="126"/>
  <c r="MU7" i="126"/>
  <c r="MT17" i="126"/>
  <c r="MW17" i="126" s="1"/>
  <c r="MU11" i="126"/>
  <c r="MW11" i="126" s="1"/>
  <c r="MT8" i="126"/>
  <c r="MU8" i="126"/>
  <c r="MV9" i="126"/>
  <c r="MU9" i="126"/>
  <c r="MT9" i="126"/>
  <c r="MW9" i="126" s="1"/>
  <c r="NQ4" i="126"/>
  <c r="NP4" i="126"/>
  <c r="NO4" i="126"/>
  <c r="NR4" i="126" s="1"/>
  <c r="NO5" i="126"/>
  <c r="NQ6" i="126"/>
  <c r="NP6" i="126"/>
  <c r="NO6" i="126"/>
  <c r="NR6" i="126" s="1"/>
  <c r="NQ7" i="126"/>
  <c r="NP7" i="126"/>
  <c r="NO7" i="126"/>
  <c r="NP8" i="126"/>
  <c r="NQ8" i="126"/>
  <c r="NQ9" i="126"/>
  <c r="NP9" i="126"/>
  <c r="NO9" i="126"/>
  <c r="NR9" i="126" s="1"/>
  <c r="NO10" i="126"/>
  <c r="NQ13" i="126"/>
  <c r="NP13" i="126"/>
  <c r="NO13" i="126"/>
  <c r="NR13" i="126" s="1"/>
  <c r="NQ14" i="126"/>
  <c r="NP14" i="126"/>
  <c r="NO14" i="126"/>
  <c r="NP15" i="126"/>
  <c r="NP16" i="126"/>
  <c r="NQ16" i="126"/>
  <c r="NO17" i="126"/>
  <c r="NQ18" i="126"/>
  <c r="NP18" i="126"/>
  <c r="NO18" i="126"/>
  <c r="NR18" i="126" s="1"/>
  <c r="NQ19" i="126"/>
  <c r="NP19" i="126"/>
  <c r="NO19" i="126"/>
  <c r="NR19" i="126" s="1"/>
  <c r="NQ20" i="126"/>
  <c r="NO21" i="126"/>
  <c r="NO22" i="126"/>
  <c r="NQ22" i="126"/>
  <c r="NP22" i="126"/>
  <c r="NO8" i="126"/>
  <c r="NR8" i="126" s="1"/>
  <c r="NP12" i="126"/>
  <c r="NQ12" i="126"/>
  <c r="NO12" i="126"/>
  <c r="NR12" i="126" s="1"/>
  <c r="NQ5" i="126"/>
  <c r="NP5" i="126"/>
  <c r="NR5" i="126" s="1"/>
  <c r="NO15" i="126"/>
  <c r="NQ15" i="126"/>
  <c r="NQ21" i="126"/>
  <c r="NP21" i="126"/>
  <c r="NQ10" i="126"/>
  <c r="NP10" i="126"/>
  <c r="NR10" i="126" s="1"/>
  <c r="NQ11" i="126"/>
  <c r="NP11" i="126"/>
  <c r="NO11" i="126"/>
  <c r="NR11" i="126" s="1"/>
  <c r="NO20" i="126"/>
  <c r="NP20" i="126"/>
  <c r="NQ17" i="126"/>
  <c r="NP17" i="126"/>
  <c r="NO16" i="126"/>
  <c r="NR16" i="126" s="1"/>
  <c r="OE4" i="126"/>
  <c r="OD4" i="126"/>
  <c r="OC4" i="126"/>
  <c r="OF4" i="126" s="1"/>
  <c r="OE5" i="126"/>
  <c r="OD5" i="126"/>
  <c r="OC5" i="126"/>
  <c r="OF5" i="126" s="1"/>
  <c r="OE6" i="126"/>
  <c r="OD6" i="126"/>
  <c r="OC6" i="126"/>
  <c r="OE7" i="126"/>
  <c r="OD7" i="126"/>
  <c r="OC7" i="126"/>
  <c r="OF7" i="126" s="1"/>
  <c r="OE9" i="126"/>
  <c r="OD9" i="126"/>
  <c r="OC9" i="126"/>
  <c r="OE10" i="126"/>
  <c r="OD10" i="126"/>
  <c r="OC10" i="126"/>
  <c r="OF10" i="126" s="1"/>
  <c r="OD11" i="126"/>
  <c r="OE11" i="126"/>
  <c r="OD12" i="126"/>
  <c r="OE13" i="126"/>
  <c r="OD13" i="126"/>
  <c r="OC13" i="126"/>
  <c r="OF13" i="126" s="1"/>
  <c r="OD15" i="126"/>
  <c r="OE15" i="126"/>
  <c r="OC17" i="126"/>
  <c r="OE17" i="126"/>
  <c r="OD17" i="126"/>
  <c r="OE18" i="126"/>
  <c r="OD18" i="126"/>
  <c r="OC18" i="126"/>
  <c r="OF18" i="126" s="1"/>
  <c r="OD19" i="126"/>
  <c r="OE19" i="126"/>
  <c r="OC20" i="126"/>
  <c r="OE20" i="126"/>
  <c r="OD20" i="126"/>
  <c r="OE21" i="126"/>
  <c r="OD21" i="126"/>
  <c r="OC21" i="126"/>
  <c r="OF21" i="126" s="1"/>
  <c r="OE22" i="126"/>
  <c r="OD22" i="126"/>
  <c r="OC22" i="126"/>
  <c r="OF22" i="126" s="1"/>
  <c r="OE8" i="126"/>
  <c r="OD8" i="126"/>
  <c r="OC8" i="126"/>
  <c r="OF8" i="126" s="1"/>
  <c r="OE16" i="126"/>
  <c r="OD16" i="126"/>
  <c r="OC16" i="126"/>
  <c r="OF16" i="126" s="1"/>
  <c r="OE14" i="126"/>
  <c r="OD14" i="126"/>
  <c r="OC14" i="126"/>
  <c r="OF14" i="126" s="1"/>
  <c r="OE12" i="126"/>
  <c r="OC12" i="126"/>
  <c r="OF12" i="126" s="1"/>
  <c r="OC15" i="126"/>
  <c r="OF15" i="126" s="1"/>
  <c r="OC11" i="126"/>
  <c r="OF11" i="126" s="1"/>
  <c r="OC19" i="126"/>
  <c r="OF19" i="126" s="1"/>
  <c r="NX4" i="126"/>
  <c r="NW4" i="126"/>
  <c r="NV4" i="126"/>
  <c r="NY4" i="126" s="1"/>
  <c r="NX6" i="126"/>
  <c r="NV7" i="126"/>
  <c r="NW8" i="126"/>
  <c r="NX9" i="126"/>
  <c r="NV9" i="126"/>
  <c r="NX12" i="126"/>
  <c r="NV12" i="126"/>
  <c r="NV14" i="126"/>
  <c r="NW15" i="126"/>
  <c r="NX15" i="126"/>
  <c r="NX16" i="126"/>
  <c r="NW16" i="126"/>
  <c r="NV16" i="126"/>
  <c r="NY16" i="126" s="1"/>
  <c r="NX5" i="126"/>
  <c r="NW5" i="126"/>
  <c r="NV5" i="126"/>
  <c r="NY5" i="126" s="1"/>
  <c r="NW14" i="126"/>
  <c r="NX14" i="126"/>
  <c r="NW7" i="126"/>
  <c r="NX7" i="126"/>
  <c r="NW9" i="126"/>
  <c r="NY9" i="126" s="1"/>
  <c r="NX8" i="126"/>
  <c r="NV8" i="126"/>
  <c r="NY8" i="126" s="1"/>
  <c r="NW12" i="126"/>
  <c r="NY12" i="126" s="1"/>
  <c r="NV15" i="126"/>
  <c r="NY15" i="126" s="1"/>
  <c r="NX13" i="126"/>
  <c r="NW13" i="126"/>
  <c r="NV13" i="126"/>
  <c r="NY13" i="126" s="1"/>
  <c r="NV6" i="126"/>
  <c r="NW6" i="126"/>
  <c r="NX20" i="126"/>
  <c r="NW20" i="126"/>
  <c r="NV20" i="126"/>
  <c r="NY20" i="126" s="1"/>
  <c r="NV10" i="126"/>
  <c r="NX10" i="126"/>
  <c r="NW10" i="126"/>
  <c r="NV11" i="126"/>
  <c r="NX11" i="126"/>
  <c r="NW11" i="126"/>
  <c r="NV17" i="126"/>
  <c r="NX17" i="126"/>
  <c r="NW17" i="126"/>
  <c r="NX22" i="126"/>
  <c r="NW22" i="126"/>
  <c r="NV22" i="126"/>
  <c r="NY22" i="126" s="1"/>
  <c r="NX18" i="126"/>
  <c r="NW18" i="126"/>
  <c r="NV18" i="126"/>
  <c r="NY18" i="126" s="1"/>
  <c r="NX19" i="126"/>
  <c r="NW19" i="126"/>
  <c r="NV19" i="126"/>
  <c r="NY19" i="126" s="1"/>
  <c r="NX21" i="126"/>
  <c r="NW21" i="126"/>
  <c r="NV21" i="126"/>
  <c r="NY21" i="126" s="1"/>
  <c r="OZ4" i="126"/>
  <c r="OY4" i="126"/>
  <c r="OX4" i="126"/>
  <c r="PA4" i="126" s="1"/>
  <c r="OX5" i="126"/>
  <c r="OZ5" i="126"/>
  <c r="OY5" i="126"/>
  <c r="OX6" i="126"/>
  <c r="OZ6" i="126"/>
  <c r="OX8" i="126"/>
  <c r="OZ8" i="126"/>
  <c r="OY8" i="126"/>
  <c r="PA8" i="126" s="1"/>
  <c r="OX9" i="126"/>
  <c r="OZ9" i="126"/>
  <c r="OY9" i="126"/>
  <c r="OZ10" i="126"/>
  <c r="OY10" i="126"/>
  <c r="OZ11" i="126"/>
  <c r="OY11" i="126"/>
  <c r="OX11" i="126"/>
  <c r="PA11" i="126" s="1"/>
  <c r="OZ12" i="126"/>
  <c r="OX12" i="126"/>
  <c r="OZ13" i="126"/>
  <c r="OY13" i="126"/>
  <c r="OX13" i="126"/>
  <c r="PA13" i="126" s="1"/>
  <c r="OX14" i="126"/>
  <c r="OZ14" i="126"/>
  <c r="OY14" i="126"/>
  <c r="OX15" i="126"/>
  <c r="OZ15" i="126"/>
  <c r="OY15" i="126"/>
  <c r="OZ16" i="126"/>
  <c r="OY16" i="126"/>
  <c r="OX18" i="126"/>
  <c r="OZ18" i="126"/>
  <c r="OY18" i="126"/>
  <c r="OZ19" i="126"/>
  <c r="OZ20" i="126"/>
  <c r="OY20" i="126"/>
  <c r="OX20" i="126"/>
  <c r="PA20" i="126" s="1"/>
  <c r="OZ21" i="126"/>
  <c r="OY21" i="126"/>
  <c r="OX21" i="126"/>
  <c r="PA21" i="126" s="1"/>
  <c r="OY22" i="126"/>
  <c r="OZ23" i="126"/>
  <c r="OY23" i="126"/>
  <c r="OX23" i="126"/>
  <c r="OX24" i="126"/>
  <c r="OZ24" i="126"/>
  <c r="OY24" i="126"/>
  <c r="PA24" i="126" s="1"/>
  <c r="OZ17" i="126"/>
  <c r="OX17" i="126"/>
  <c r="OY17" i="126"/>
  <c r="OY6" i="126"/>
  <c r="PA6" i="126" s="1"/>
  <c r="OX19" i="126"/>
  <c r="OY19" i="126"/>
  <c r="OZ7" i="126"/>
  <c r="OY7" i="126"/>
  <c r="OX7" i="126"/>
  <c r="PA7" i="126" s="1"/>
  <c r="OY12" i="126"/>
  <c r="OX16" i="126"/>
  <c r="PA16" i="126" s="1"/>
  <c r="OZ22" i="126"/>
  <c r="OX22" i="126"/>
  <c r="PA22" i="126" s="1"/>
  <c r="OX10" i="126"/>
  <c r="PA10" i="126" s="1"/>
  <c r="OS4" i="126"/>
  <c r="OR4" i="126"/>
  <c r="OQ4" i="126"/>
  <c r="OT4" i="126" s="1"/>
  <c r="OQ6" i="126"/>
  <c r="OS6" i="126"/>
  <c r="OR6" i="126"/>
  <c r="OS9" i="126"/>
  <c r="OR9" i="126"/>
  <c r="OQ9" i="126"/>
  <c r="OS10" i="126"/>
  <c r="OR11" i="126"/>
  <c r="OS11" i="126"/>
  <c r="OS12" i="126"/>
  <c r="OS13" i="126"/>
  <c r="OR13" i="126"/>
  <c r="OQ13" i="126"/>
  <c r="OT13" i="126" s="1"/>
  <c r="OQ14" i="126"/>
  <c r="OS14" i="126"/>
  <c r="OR14" i="126"/>
  <c r="OR15" i="126"/>
  <c r="OS15" i="126"/>
  <c r="OQ16" i="126"/>
  <c r="OS16" i="126"/>
  <c r="OR16" i="126"/>
  <c r="OR17" i="126"/>
  <c r="OS17" i="126"/>
  <c r="OS18" i="126"/>
  <c r="OR18" i="126"/>
  <c r="OQ18" i="126"/>
  <c r="OT18" i="126" s="1"/>
  <c r="OR19" i="126"/>
  <c r="OS19" i="126"/>
  <c r="OS20" i="126"/>
  <c r="OR20" i="126"/>
  <c r="OQ20" i="126"/>
  <c r="OQ22" i="126"/>
  <c r="OS22" i="126"/>
  <c r="OR22" i="126"/>
  <c r="OS23" i="126"/>
  <c r="OS24" i="126"/>
  <c r="OR24" i="126"/>
  <c r="OQ24" i="126"/>
  <c r="OT24" i="126" s="1"/>
  <c r="OQ19" i="126"/>
  <c r="OT19" i="126" s="1"/>
  <c r="OQ17" i="126"/>
  <c r="OT17" i="126" s="1"/>
  <c r="OQ10" i="126"/>
  <c r="OR10" i="126"/>
  <c r="OS7" i="126"/>
  <c r="OR7" i="126"/>
  <c r="OQ7" i="126"/>
  <c r="OT7" i="126" s="1"/>
  <c r="OS5" i="126"/>
  <c r="OR5" i="126"/>
  <c r="OQ5" i="126"/>
  <c r="OT5" i="126" s="1"/>
  <c r="OQ12" i="126"/>
  <c r="OR12" i="126"/>
  <c r="OS21" i="126"/>
  <c r="OR21" i="126"/>
  <c r="OQ21" i="126"/>
  <c r="OT21" i="126" s="1"/>
  <c r="OS8" i="126"/>
  <c r="OR8" i="126"/>
  <c r="OQ8" i="126"/>
  <c r="OT8" i="126" s="1"/>
  <c r="OQ15" i="126"/>
  <c r="OT15" i="126" s="1"/>
  <c r="OQ23" i="126"/>
  <c r="OQ11" i="126"/>
  <c r="OT11" i="126" s="1"/>
  <c r="OR23" i="126"/>
  <c r="QB4" i="126"/>
  <c r="QA4" i="126"/>
  <c r="PZ4" i="126"/>
  <c r="QC4" i="126" s="1"/>
  <c r="QA5" i="126"/>
  <c r="QB5" i="126"/>
  <c r="QB6" i="126"/>
  <c r="QA6" i="126"/>
  <c r="PZ6" i="126"/>
  <c r="PZ7" i="126"/>
  <c r="QB8" i="126"/>
  <c r="QB9" i="126"/>
  <c r="QB10" i="126"/>
  <c r="QB11" i="126"/>
  <c r="PZ13" i="126"/>
  <c r="QB13" i="126"/>
  <c r="QA13" i="126"/>
  <c r="QB14" i="126"/>
  <c r="QA14" i="126"/>
  <c r="PZ14" i="126"/>
  <c r="PZ16" i="126"/>
  <c r="PZ17" i="126"/>
  <c r="QB17" i="126"/>
  <c r="QA17" i="126"/>
  <c r="QC17" i="126" s="1"/>
  <c r="PZ18" i="126"/>
  <c r="QB18" i="126"/>
  <c r="QA18" i="126"/>
  <c r="QC18" i="126" s="1"/>
  <c r="QB21" i="126"/>
  <c r="QA21" i="126"/>
  <c r="PZ21" i="126"/>
  <c r="QC21" i="126" s="1"/>
  <c r="QB22" i="126"/>
  <c r="QA22" i="126"/>
  <c r="PZ22" i="126"/>
  <c r="QC22" i="126" s="1"/>
  <c r="QB24" i="126"/>
  <c r="QA24" i="126"/>
  <c r="PZ24" i="126"/>
  <c r="QC24" i="126" s="1"/>
  <c r="PZ5" i="126"/>
  <c r="QC5" i="126" s="1"/>
  <c r="QA7" i="126"/>
  <c r="QB7" i="126"/>
  <c r="PZ9" i="126"/>
  <c r="QA9" i="126"/>
  <c r="QB12" i="126"/>
  <c r="QA12" i="126"/>
  <c r="PZ12" i="126"/>
  <c r="QC12" i="126" s="1"/>
  <c r="PZ8" i="126"/>
  <c r="QA8" i="126"/>
  <c r="QB15" i="126"/>
  <c r="QA15" i="126"/>
  <c r="PZ15" i="126"/>
  <c r="QC15" i="126" s="1"/>
  <c r="QB16" i="126"/>
  <c r="QA16" i="126"/>
  <c r="QB23" i="126"/>
  <c r="QA23" i="126"/>
  <c r="PZ23" i="126"/>
  <c r="QC23" i="126" s="1"/>
  <c r="QB20" i="126"/>
  <c r="QA20" i="126"/>
  <c r="PZ20" i="126"/>
  <c r="QC20" i="126" s="1"/>
  <c r="PZ10" i="126"/>
  <c r="QA10" i="126"/>
  <c r="PZ11" i="126"/>
  <c r="QA11" i="126"/>
  <c r="QB19" i="126"/>
  <c r="QA19" i="126"/>
  <c r="PZ19" i="126"/>
  <c r="QC19" i="126" s="1"/>
  <c r="PU4" i="126"/>
  <c r="PT4" i="126"/>
  <c r="PS4" i="126"/>
  <c r="PV4" i="126" s="1"/>
  <c r="PT5" i="126"/>
  <c r="PU5" i="126"/>
  <c r="PU6" i="126"/>
  <c r="PU7" i="126"/>
  <c r="PT7" i="126"/>
  <c r="PS7" i="126"/>
  <c r="PV7" i="126" s="1"/>
  <c r="PT8" i="126"/>
  <c r="PT9" i="126"/>
  <c r="PS10" i="126"/>
  <c r="PU10" i="126"/>
  <c r="PT10" i="126"/>
  <c r="PS11" i="126"/>
  <c r="PU11" i="126"/>
  <c r="PT11" i="126"/>
  <c r="PS12" i="126"/>
  <c r="PU12" i="126"/>
  <c r="PT13" i="126"/>
  <c r="PU13" i="126"/>
  <c r="PS13" i="126"/>
  <c r="PU14" i="126"/>
  <c r="PS16" i="126"/>
  <c r="PU16" i="126"/>
  <c r="PT16" i="126"/>
  <c r="PU18" i="126"/>
  <c r="PT18" i="126"/>
  <c r="PS18" i="126"/>
  <c r="PV18" i="126" s="1"/>
  <c r="PU19" i="126"/>
  <c r="PT19" i="126"/>
  <c r="PS19" i="126"/>
  <c r="PV19" i="126" s="1"/>
  <c r="PU20" i="126"/>
  <c r="PT20" i="126"/>
  <c r="PS20" i="126"/>
  <c r="PV20" i="126" s="1"/>
  <c r="PU21" i="126"/>
  <c r="PT21" i="126"/>
  <c r="PS21" i="126"/>
  <c r="PV21" i="126" s="1"/>
  <c r="PU22" i="126"/>
  <c r="PT23" i="126"/>
  <c r="PS23" i="126"/>
  <c r="PT24" i="126"/>
  <c r="PU24" i="126"/>
  <c r="PS15" i="126"/>
  <c r="PU15" i="126"/>
  <c r="PT12" i="126"/>
  <c r="PT15" i="126"/>
  <c r="PS8" i="126"/>
  <c r="PU8" i="126"/>
  <c r="PS9" i="126"/>
  <c r="PU9" i="126"/>
  <c r="PS14" i="126"/>
  <c r="PS5" i="126"/>
  <c r="PV5" i="126" s="1"/>
  <c r="PT14" i="126"/>
  <c r="PT6" i="126"/>
  <c r="PS6" i="126"/>
  <c r="PV6" i="126" s="1"/>
  <c r="PU23" i="126"/>
  <c r="PV23" i="126" s="1"/>
  <c r="PU17" i="126"/>
  <c r="PT17" i="126"/>
  <c r="PS17" i="126"/>
  <c r="PV17" i="126" s="1"/>
  <c r="PS22" i="126"/>
  <c r="PT22" i="126"/>
  <c r="PS24" i="126"/>
  <c r="PV24" i="126" s="1"/>
  <c r="HF16" i="126"/>
  <c r="HF10" i="126"/>
  <c r="HF6" i="126"/>
  <c r="HF18" i="126"/>
  <c r="HF17" i="126"/>
  <c r="HF15" i="126"/>
  <c r="HF13" i="126"/>
  <c r="HF11" i="126"/>
  <c r="HF9" i="126"/>
  <c r="GR20" i="126"/>
  <c r="QL114" i="126"/>
  <c r="QO114" i="126" s="1"/>
  <c r="QL86" i="126"/>
  <c r="QO86" i="126" s="1"/>
  <c r="QL142" i="126"/>
  <c r="QO142" i="126" s="1"/>
  <c r="QL58" i="126"/>
  <c r="QO58" i="126" s="1"/>
  <c r="QL226" i="126"/>
  <c r="QO226" i="126" s="1"/>
  <c r="QL170" i="126"/>
  <c r="QO170" i="126" s="1"/>
  <c r="QL338" i="126"/>
  <c r="QO338" i="126" s="1"/>
  <c r="QL254" i="126"/>
  <c r="QO254" i="126" s="1"/>
  <c r="QL282" i="126"/>
  <c r="QO282" i="126" s="1"/>
  <c r="QL198" i="126"/>
  <c r="QO198" i="126" s="1"/>
  <c r="QL310" i="126"/>
  <c r="QO310" i="126" s="1"/>
  <c r="GR8" i="126"/>
  <c r="GR19" i="126"/>
  <c r="GR12" i="126"/>
  <c r="GR21" i="126"/>
  <c r="GR15" i="126"/>
  <c r="GR11" i="126"/>
  <c r="GR10" i="126"/>
  <c r="GR9" i="126"/>
  <c r="GK18" i="126"/>
  <c r="GK13" i="126"/>
  <c r="GK17" i="126"/>
  <c r="GK19" i="126"/>
  <c r="GK10" i="126"/>
  <c r="GK8" i="126"/>
  <c r="GK5" i="126"/>
  <c r="QL26" i="126"/>
  <c r="QO26" i="126" s="1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U5" i="49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4" i="22"/>
  <c r="PV22" i="126" l="1"/>
  <c r="PV14" i="126"/>
  <c r="PV9" i="126"/>
  <c r="PV8" i="126"/>
  <c r="PV15" i="126"/>
  <c r="PV16" i="126"/>
  <c r="PV13" i="126"/>
  <c r="PV12" i="126"/>
  <c r="PV11" i="126"/>
  <c r="PV10" i="126"/>
  <c r="QC11" i="126"/>
  <c r="QC10" i="126"/>
  <c r="QC16" i="126"/>
  <c r="QC8" i="126"/>
  <c r="QC9" i="126"/>
  <c r="QC7" i="126"/>
  <c r="QC14" i="126"/>
  <c r="QC13" i="126"/>
  <c r="QC6" i="126"/>
  <c r="OT23" i="126"/>
  <c r="OT12" i="126"/>
  <c r="OT10" i="126"/>
  <c r="OT22" i="126"/>
  <c r="OT20" i="126"/>
  <c r="OT16" i="126"/>
  <c r="OT14" i="126"/>
  <c r="OT9" i="126"/>
  <c r="OT6" i="126"/>
  <c r="PA19" i="126"/>
  <c r="PA17" i="126"/>
  <c r="PA23" i="126"/>
  <c r="PA18" i="126"/>
  <c r="PA15" i="126"/>
  <c r="PA14" i="126"/>
  <c r="PA12" i="126"/>
  <c r="PA9" i="126"/>
  <c r="PA5" i="126"/>
  <c r="NY17" i="126"/>
  <c r="NY11" i="126"/>
  <c r="NY10" i="126"/>
  <c r="NY6" i="126"/>
  <c r="NY7" i="126"/>
  <c r="NY14" i="126"/>
  <c r="OF20" i="126"/>
  <c r="OF17" i="126"/>
  <c r="OF9" i="126"/>
  <c r="OF6" i="126"/>
  <c r="NR20" i="126"/>
  <c r="NR15" i="126"/>
  <c r="NR22" i="126"/>
  <c r="NR21" i="126"/>
  <c r="NR17" i="126"/>
  <c r="NR14" i="126"/>
  <c r="NR7" i="126"/>
  <c r="MW8" i="126"/>
  <c r="MW22" i="126"/>
  <c r="MW16" i="126"/>
  <c r="MW13" i="126"/>
  <c r="MW12" i="126"/>
  <c r="MW7" i="126"/>
  <c r="ND12" i="126"/>
  <c r="ND19" i="126"/>
  <c r="ND20" i="126"/>
  <c r="ND14" i="126"/>
  <c r="ND10" i="126"/>
  <c r="ND9" i="126"/>
  <c r="ND5" i="126"/>
  <c r="MB13" i="126"/>
  <c r="MB8" i="126"/>
  <c r="MB12" i="126"/>
  <c r="MB7" i="126"/>
  <c r="MB21" i="126"/>
  <c r="MB14" i="126"/>
  <c r="MB11" i="126"/>
  <c r="MB10" i="126"/>
  <c r="MI23" i="126"/>
  <c r="MI5" i="126"/>
  <c r="MI8" i="126"/>
  <c r="MI9" i="126"/>
  <c r="MI20" i="126"/>
  <c r="MI12" i="126"/>
  <c r="MI7" i="126"/>
  <c r="MI22" i="126"/>
  <c r="MI21" i="126"/>
  <c r="MI19" i="126"/>
  <c r="MI18" i="126"/>
  <c r="MI16" i="126"/>
  <c r="MI15" i="126"/>
  <c r="MI14" i="126"/>
  <c r="MI6" i="126"/>
  <c r="KZ8" i="126"/>
  <c r="KZ9" i="126"/>
  <c r="KZ15" i="126"/>
  <c r="KZ19" i="126"/>
  <c r="KZ13" i="126"/>
  <c r="KZ17" i="126"/>
  <c r="KZ4" i="126"/>
  <c r="LG16" i="126"/>
  <c r="LG24" i="126"/>
  <c r="LG15" i="126"/>
  <c r="LG14" i="126"/>
  <c r="LG10" i="126"/>
  <c r="LG9" i="126"/>
  <c r="LG6" i="126"/>
  <c r="KE13" i="126"/>
  <c r="KE7" i="126"/>
  <c r="KE22" i="126"/>
  <c r="KE14" i="126"/>
  <c r="KE11" i="126"/>
  <c r="KE10" i="126"/>
  <c r="KE6" i="126"/>
  <c r="KL7" i="126"/>
  <c r="KL10" i="126"/>
  <c r="KL11" i="126"/>
  <c r="KL18" i="126"/>
  <c r="KL17" i="126"/>
  <c r="KL15" i="126"/>
  <c r="KL13" i="126"/>
  <c r="KL12" i="126"/>
  <c r="KL8" i="126"/>
  <c r="KL6" i="126"/>
  <c r="KL4" i="126"/>
  <c r="FI22" i="126"/>
  <c r="FI13" i="126"/>
  <c r="FI24" i="126"/>
  <c r="FI19" i="126"/>
  <c r="FI12" i="126"/>
  <c r="FI11" i="126"/>
  <c r="FI4" i="126"/>
  <c r="FP16" i="126"/>
  <c r="FP9" i="126"/>
  <c r="FP10" i="126"/>
  <c r="FP15" i="126"/>
  <c r="FP19" i="126"/>
  <c r="FP13" i="126"/>
  <c r="FP12" i="126"/>
  <c r="FP5" i="126"/>
  <c r="DL21" i="126"/>
  <c r="DL17" i="126"/>
  <c r="DL15" i="126"/>
  <c r="QL9" i="126"/>
  <c r="QO9" i="126" s="1"/>
  <c r="DL22" i="126"/>
  <c r="DL16" i="126"/>
  <c r="DL18" i="126"/>
  <c r="DL12" i="126"/>
  <c r="DL14" i="126"/>
  <c r="DL7" i="126"/>
  <c r="DS12" i="126"/>
  <c r="DS18" i="126"/>
  <c r="DS20" i="126"/>
  <c r="DS22" i="126"/>
  <c r="DS11" i="126"/>
  <c r="DS13" i="126"/>
  <c r="DS8" i="126"/>
  <c r="QL13" i="126"/>
  <c r="QO13" i="126" s="1"/>
  <c r="QL237" i="126"/>
  <c r="QO237" i="126" s="1"/>
  <c r="QL41" i="126"/>
  <c r="QO41" i="126" s="1"/>
  <c r="QL293" i="126"/>
  <c r="QO293" i="126" s="1"/>
  <c r="QL153" i="126"/>
  <c r="QO153" i="126" s="1"/>
  <c r="QL69" i="126"/>
  <c r="QO69" i="126" s="1"/>
  <c r="QL97" i="126"/>
  <c r="QO97" i="126" s="1"/>
  <c r="QL181" i="126"/>
  <c r="QO181" i="126" s="1"/>
  <c r="QL265" i="126"/>
  <c r="QO265" i="126" s="1"/>
  <c r="QL125" i="126"/>
  <c r="QO125" i="126" s="1"/>
  <c r="QL209" i="126"/>
  <c r="QO209" i="126" s="1"/>
  <c r="QL321" i="126"/>
  <c r="QO321" i="126" s="1"/>
  <c r="DS24" i="126"/>
  <c r="DS14" i="126"/>
  <c r="DS7" i="126"/>
  <c r="DS15" i="126"/>
  <c r="DS5" i="126"/>
  <c r="M106" i="22"/>
  <c r="M107" i="22"/>
  <c r="M100" i="22"/>
  <c r="M101" i="22"/>
  <c r="M51" i="49"/>
  <c r="AT25" i="126" s="1"/>
  <c r="M50" i="49"/>
  <c r="AT24" i="126" s="1"/>
  <c r="M49" i="49"/>
  <c r="AT23" i="126" s="1"/>
  <c r="QW22" i="126" l="1"/>
  <c r="QU22" i="126"/>
  <c r="GC31" i="126"/>
  <c r="GA31" i="126"/>
  <c r="GA30" i="126"/>
  <c r="GA35" i="126"/>
  <c r="GC35" i="126"/>
  <c r="GB36" i="126"/>
  <c r="QV22" i="126"/>
  <c r="GB29" i="126"/>
  <c r="GC29" i="126"/>
  <c r="GA29" i="126"/>
  <c r="GD29" i="126" s="1"/>
  <c r="GB35" i="126"/>
  <c r="GB31" i="126"/>
  <c r="GD31" i="126" s="1"/>
  <c r="GC30" i="126"/>
  <c r="GB30" i="126"/>
  <c r="GA36" i="126"/>
  <c r="GC36" i="126"/>
  <c r="GC33" i="126"/>
  <c r="GB33" i="126"/>
  <c r="GA33" i="126"/>
  <c r="GD33" i="126" s="1"/>
  <c r="QW330" i="126"/>
  <c r="QW218" i="126"/>
  <c r="QV330" i="126"/>
  <c r="QV218" i="126"/>
  <c r="QW302" i="126"/>
  <c r="QW190" i="126"/>
  <c r="QV302" i="126"/>
  <c r="QW274" i="126"/>
  <c r="QW246" i="126"/>
  <c r="QV274" i="126"/>
  <c r="QV246" i="126"/>
  <c r="QV106" i="126"/>
  <c r="QW162" i="126"/>
  <c r="QV162" i="126"/>
  <c r="QW134" i="126"/>
  <c r="QV134" i="126"/>
  <c r="QW78" i="126"/>
  <c r="QV78" i="126"/>
  <c r="QV190" i="126"/>
  <c r="QW106" i="126"/>
  <c r="QW50" i="126"/>
  <c r="QV50" i="126"/>
  <c r="GC28" i="126"/>
  <c r="GB28" i="126"/>
  <c r="QU330" i="126"/>
  <c r="QX330" i="126" s="1"/>
  <c r="RA330" i="126" s="1"/>
  <c r="QU218" i="126"/>
  <c r="QX218" i="126" s="1"/>
  <c r="RA218" i="126" s="1"/>
  <c r="QU274" i="126"/>
  <c r="QX274" i="126" s="1"/>
  <c r="RA274" i="126" s="1"/>
  <c r="QU246" i="126"/>
  <c r="QX246" i="126" s="1"/>
  <c r="RA246" i="126" s="1"/>
  <c r="QU106" i="126"/>
  <c r="QX106" i="126" s="1"/>
  <c r="RA106" i="126" s="1"/>
  <c r="QU162" i="126"/>
  <c r="QX162" i="126" s="1"/>
  <c r="RA162" i="126" s="1"/>
  <c r="QU302" i="126"/>
  <c r="QX302" i="126" s="1"/>
  <c r="RA302" i="126" s="1"/>
  <c r="QU134" i="126"/>
  <c r="QX134" i="126" s="1"/>
  <c r="RA134" i="126" s="1"/>
  <c r="QU78" i="126"/>
  <c r="QX78" i="126" s="1"/>
  <c r="RA78" i="126" s="1"/>
  <c r="QU190" i="126"/>
  <c r="QX190" i="126" s="1"/>
  <c r="RA190" i="126" s="1"/>
  <c r="QU50" i="126"/>
  <c r="QX50" i="126" s="1"/>
  <c r="RA50" i="126" s="1"/>
  <c r="GA28" i="126"/>
  <c r="GD28" i="126" s="1"/>
  <c r="GC44" i="126"/>
  <c r="GB44" i="126"/>
  <c r="GA44" i="126"/>
  <c r="GD44" i="126" s="1"/>
  <c r="GC38" i="126"/>
  <c r="GB38" i="126"/>
  <c r="GA38" i="126"/>
  <c r="GD38" i="126" s="1"/>
  <c r="GA46" i="126"/>
  <c r="GC46" i="126"/>
  <c r="GB46" i="126"/>
  <c r="GA41" i="126"/>
  <c r="GC41" i="126"/>
  <c r="GB41" i="126"/>
  <c r="GC48" i="126"/>
  <c r="GB48" i="126"/>
  <c r="GA48" i="126"/>
  <c r="GD48" i="126" s="1"/>
  <c r="GC39" i="126"/>
  <c r="GB39" i="126"/>
  <c r="GA39" i="126"/>
  <c r="GD39" i="126" s="1"/>
  <c r="GC47" i="126"/>
  <c r="GB47" i="126"/>
  <c r="GA47" i="126"/>
  <c r="GD47" i="126" s="1"/>
  <c r="GB43" i="126"/>
  <c r="GA43" i="126"/>
  <c r="GC43" i="126"/>
  <c r="GC32" i="126"/>
  <c r="GB32" i="126"/>
  <c r="GA32" i="126"/>
  <c r="GD32" i="126" s="1"/>
  <c r="GC34" i="126"/>
  <c r="GB34" i="126"/>
  <c r="GA34" i="126"/>
  <c r="GD34" i="126" s="1"/>
  <c r="GC37" i="126"/>
  <c r="GB37" i="126"/>
  <c r="GA37" i="126"/>
  <c r="GD37" i="126" s="1"/>
  <c r="GC40" i="126"/>
  <c r="GB40" i="126"/>
  <c r="GA40" i="126"/>
  <c r="GD40" i="126" s="1"/>
  <c r="GC42" i="126"/>
  <c r="GB42" i="126"/>
  <c r="GA42" i="126"/>
  <c r="GD42" i="126" s="1"/>
  <c r="GC45" i="126"/>
  <c r="GB45" i="126"/>
  <c r="GA45" i="126"/>
  <c r="GD45" i="126" s="1"/>
  <c r="GJ28" i="126"/>
  <c r="GI28" i="126"/>
  <c r="QU26" i="126"/>
  <c r="GJ36" i="126"/>
  <c r="GH36" i="126"/>
  <c r="GI36" i="126"/>
  <c r="QW250" i="126"/>
  <c r="QV250" i="126"/>
  <c r="QW334" i="126"/>
  <c r="QW222" i="126"/>
  <c r="QV334" i="126"/>
  <c r="QW138" i="126"/>
  <c r="QV138" i="126"/>
  <c r="QW306" i="126"/>
  <c r="QV306" i="126"/>
  <c r="QV222" i="126"/>
  <c r="QW194" i="126"/>
  <c r="QV194" i="126"/>
  <c r="QW278" i="126"/>
  <c r="QW82" i="126"/>
  <c r="QV278" i="126"/>
  <c r="QV82" i="126"/>
  <c r="QW54" i="126"/>
  <c r="QV54" i="126"/>
  <c r="QW110" i="126"/>
  <c r="QV110" i="126"/>
  <c r="QW166" i="126"/>
  <c r="QV166" i="126"/>
  <c r="QW26" i="126"/>
  <c r="QV26" i="126"/>
  <c r="QX26" i="126" s="1"/>
  <c r="RA26" i="126" s="1"/>
  <c r="QU250" i="126"/>
  <c r="QX250" i="126" s="1"/>
  <c r="RA250" i="126" s="1"/>
  <c r="QU138" i="126"/>
  <c r="QX138" i="126" s="1"/>
  <c r="RA138" i="126" s="1"/>
  <c r="QU306" i="126"/>
  <c r="QX306" i="126" s="1"/>
  <c r="RA306" i="126" s="1"/>
  <c r="QU334" i="126"/>
  <c r="QX334" i="126" s="1"/>
  <c r="RA334" i="126" s="1"/>
  <c r="QU278" i="126"/>
  <c r="QX278" i="126" s="1"/>
  <c r="RA278" i="126" s="1"/>
  <c r="QU110" i="126"/>
  <c r="QX110" i="126" s="1"/>
  <c r="RA110" i="126" s="1"/>
  <c r="QU82" i="126"/>
  <c r="QX82" i="126" s="1"/>
  <c r="RA82" i="126" s="1"/>
  <c r="QU194" i="126"/>
  <c r="QX194" i="126" s="1"/>
  <c r="RA194" i="126" s="1"/>
  <c r="QU54" i="126"/>
  <c r="QX54" i="126" s="1"/>
  <c r="RA54" i="126" s="1"/>
  <c r="QU222" i="126"/>
  <c r="QX222" i="126" s="1"/>
  <c r="RA222" i="126" s="1"/>
  <c r="QU166" i="126"/>
  <c r="QX166" i="126" s="1"/>
  <c r="RA166" i="126" s="1"/>
  <c r="GH28" i="126"/>
  <c r="GK28" i="126" s="1"/>
  <c r="GI29" i="126"/>
  <c r="GJ29" i="126"/>
  <c r="GH29" i="126"/>
  <c r="GK29" i="126" s="1"/>
  <c r="GH35" i="126"/>
  <c r="GJ35" i="126"/>
  <c r="GI35" i="126"/>
  <c r="GJ39" i="126"/>
  <c r="GI39" i="126"/>
  <c r="GH39" i="126"/>
  <c r="GK39" i="126" s="1"/>
  <c r="GJ44" i="126"/>
  <c r="GI44" i="126"/>
  <c r="GH44" i="126"/>
  <c r="GK44" i="126" s="1"/>
  <c r="GI31" i="126"/>
  <c r="GH31" i="126"/>
  <c r="GJ31" i="126"/>
  <c r="GI42" i="126"/>
  <c r="GH42" i="126"/>
  <c r="GJ42" i="126"/>
  <c r="GJ43" i="126"/>
  <c r="GI43" i="126"/>
  <c r="GH43" i="126"/>
  <c r="GK43" i="126" s="1"/>
  <c r="GJ47" i="126"/>
  <c r="GI47" i="126"/>
  <c r="GH47" i="126"/>
  <c r="GK47" i="126" s="1"/>
  <c r="GJ46" i="126"/>
  <c r="GI46" i="126"/>
  <c r="GH46" i="126"/>
  <c r="GK46" i="126" s="1"/>
  <c r="GH38" i="126"/>
  <c r="GI38" i="126"/>
  <c r="GJ38" i="126"/>
  <c r="GJ41" i="126"/>
  <c r="GI41" i="126"/>
  <c r="GH41" i="126"/>
  <c r="GK41" i="126" s="1"/>
  <c r="GJ30" i="126"/>
  <c r="GI30" i="126"/>
  <c r="GH30" i="126"/>
  <c r="GK30" i="126" s="1"/>
  <c r="GI40" i="126"/>
  <c r="GH40" i="126"/>
  <c r="GJ40" i="126"/>
  <c r="GH32" i="126"/>
  <c r="GI32" i="126"/>
  <c r="GJ32" i="126"/>
  <c r="GJ33" i="126"/>
  <c r="GI33" i="126"/>
  <c r="GH33" i="126"/>
  <c r="GK33" i="126" s="1"/>
  <c r="GH37" i="126"/>
  <c r="GI37" i="126"/>
  <c r="GJ37" i="126"/>
  <c r="GJ34" i="126"/>
  <c r="GH34" i="126"/>
  <c r="GI34" i="126"/>
  <c r="GJ45" i="126"/>
  <c r="GI45" i="126"/>
  <c r="GH45" i="126"/>
  <c r="GK45" i="126" s="1"/>
  <c r="GJ48" i="126"/>
  <c r="GI48" i="126"/>
  <c r="GH48" i="126"/>
  <c r="GK48" i="126" s="1"/>
  <c r="QU86" i="126"/>
  <c r="QW86" i="126"/>
  <c r="GQ28" i="126"/>
  <c r="GP28" i="126"/>
  <c r="GO28" i="126"/>
  <c r="GR28" i="126" s="1"/>
  <c r="GO30" i="126"/>
  <c r="GP30" i="126"/>
  <c r="GQ30" i="126"/>
  <c r="GQ35" i="126"/>
  <c r="GP35" i="126"/>
  <c r="GO35" i="126"/>
  <c r="GR35" i="126" s="1"/>
  <c r="QU282" i="126"/>
  <c r="QU170" i="126"/>
  <c r="QU310" i="126"/>
  <c r="QU254" i="126"/>
  <c r="QU338" i="126"/>
  <c r="QU58" i="126"/>
  <c r="QU142" i="126"/>
  <c r="QU226" i="126"/>
  <c r="QU198" i="126"/>
  <c r="QU114" i="126"/>
  <c r="QU30" i="126"/>
  <c r="GQ45" i="126"/>
  <c r="GO45" i="126"/>
  <c r="GP45" i="126"/>
  <c r="QW282" i="126"/>
  <c r="QW170" i="126"/>
  <c r="QV282" i="126"/>
  <c r="QV170" i="126"/>
  <c r="QW254" i="126"/>
  <c r="QW310" i="126"/>
  <c r="QV310" i="126"/>
  <c r="QW226" i="126"/>
  <c r="QW198" i="126"/>
  <c r="QV254" i="126"/>
  <c r="QV226" i="126"/>
  <c r="QV198" i="126"/>
  <c r="QW338" i="126"/>
  <c r="QV338" i="126"/>
  <c r="QW142" i="126"/>
  <c r="QV142" i="126"/>
  <c r="QW114" i="126"/>
  <c r="QV114" i="126"/>
  <c r="QW30" i="126"/>
  <c r="QV30" i="126"/>
  <c r="QW58" i="126"/>
  <c r="QV58" i="126"/>
  <c r="QV86" i="126"/>
  <c r="QX86" i="126" s="1"/>
  <c r="RA86" i="126" s="1"/>
  <c r="GQ31" i="126"/>
  <c r="GP31" i="126"/>
  <c r="GO31" i="126"/>
  <c r="GR31" i="126" s="1"/>
  <c r="GQ33" i="126"/>
  <c r="GP33" i="126"/>
  <c r="GO33" i="126"/>
  <c r="GR33" i="126" s="1"/>
  <c r="GQ43" i="126"/>
  <c r="GP43" i="126"/>
  <c r="GO43" i="126"/>
  <c r="GR43" i="126" s="1"/>
  <c r="GQ42" i="126"/>
  <c r="GP42" i="126"/>
  <c r="GO42" i="126"/>
  <c r="GR42" i="126" s="1"/>
  <c r="GQ37" i="126"/>
  <c r="GP37" i="126"/>
  <c r="GO37" i="126"/>
  <c r="GR37" i="126" s="1"/>
  <c r="GQ48" i="126"/>
  <c r="GP48" i="126"/>
  <c r="GO48" i="126"/>
  <c r="GR48" i="126" s="1"/>
  <c r="GQ41" i="126"/>
  <c r="GP41" i="126"/>
  <c r="GO41" i="126"/>
  <c r="GR41" i="126" s="1"/>
  <c r="GQ44" i="126"/>
  <c r="GP44" i="126"/>
  <c r="GO44" i="126"/>
  <c r="GR44" i="126" s="1"/>
  <c r="GQ47" i="126"/>
  <c r="GP47" i="126"/>
  <c r="GO47" i="126"/>
  <c r="GR47" i="126" s="1"/>
  <c r="GQ38" i="126"/>
  <c r="GP38" i="126"/>
  <c r="GO38" i="126"/>
  <c r="GR38" i="126" s="1"/>
  <c r="GQ34" i="126"/>
  <c r="GP34" i="126"/>
  <c r="GO34" i="126"/>
  <c r="GR34" i="126" s="1"/>
  <c r="GQ46" i="126"/>
  <c r="GP46" i="126"/>
  <c r="GO46" i="126"/>
  <c r="GR46" i="126" s="1"/>
  <c r="GQ40" i="126"/>
  <c r="GP40" i="126"/>
  <c r="GO40" i="126"/>
  <c r="GR40" i="126" s="1"/>
  <c r="GQ39" i="126"/>
  <c r="GP39" i="126"/>
  <c r="GO39" i="126"/>
  <c r="GR39" i="126" s="1"/>
  <c r="GQ32" i="126"/>
  <c r="GP32" i="126"/>
  <c r="GO32" i="126"/>
  <c r="GR32" i="126" s="1"/>
  <c r="GQ36" i="126"/>
  <c r="GP36" i="126"/>
  <c r="GO36" i="126"/>
  <c r="GR36" i="126" s="1"/>
  <c r="GQ29" i="126"/>
  <c r="GP29" i="126"/>
  <c r="GO29" i="126"/>
  <c r="GR29" i="126" s="1"/>
  <c r="J48" i="12"/>
  <c r="J45" i="12"/>
  <c r="J42" i="12"/>
  <c r="J39" i="12"/>
  <c r="J36" i="12"/>
  <c r="J33" i="12"/>
  <c r="J30" i="12"/>
  <c r="J27" i="12"/>
  <c r="J24" i="12"/>
  <c r="J21" i="12"/>
  <c r="J15" i="12"/>
  <c r="J12" i="12"/>
  <c r="GR45" i="126" l="1"/>
  <c r="QX30" i="126"/>
  <c r="RA30" i="126" s="1"/>
  <c r="QX114" i="126"/>
  <c r="RA114" i="126" s="1"/>
  <c r="QX198" i="126"/>
  <c r="RA198" i="126" s="1"/>
  <c r="QX226" i="126"/>
  <c r="RA226" i="126" s="1"/>
  <c r="QX142" i="126"/>
  <c r="RA142" i="126" s="1"/>
  <c r="QX58" i="126"/>
  <c r="RA58" i="126" s="1"/>
  <c r="QX338" i="126"/>
  <c r="RA338" i="126" s="1"/>
  <c r="QX254" i="126"/>
  <c r="RA254" i="126" s="1"/>
  <c r="QX310" i="126"/>
  <c r="RA310" i="126" s="1"/>
  <c r="QX170" i="126"/>
  <c r="RA170" i="126" s="1"/>
  <c r="QX282" i="126"/>
  <c r="RA282" i="126" s="1"/>
  <c r="GR30" i="126"/>
  <c r="GK34" i="126"/>
  <c r="GK37" i="126"/>
  <c r="GK32" i="126"/>
  <c r="GK40" i="126"/>
  <c r="GK38" i="126"/>
  <c r="GK42" i="126"/>
  <c r="GK31" i="126"/>
  <c r="GK35" i="126"/>
  <c r="GK36" i="126"/>
  <c r="GD43" i="126"/>
  <c r="GD41" i="126"/>
  <c r="GD46" i="126"/>
  <c r="GD36" i="126"/>
  <c r="GD35" i="126"/>
  <c r="GD30" i="126"/>
  <c r="QX22" i="126"/>
  <c r="RA22" i="126" s="1"/>
  <c r="K39" i="12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GU29" i="12" l="1"/>
  <c r="GU30" i="12"/>
  <c r="GU31" i="12"/>
  <c r="GU32" i="12"/>
  <c r="GU33" i="12"/>
  <c r="GU34" i="12"/>
  <c r="GU35" i="12"/>
  <c r="GU36" i="12"/>
  <c r="GU37" i="12"/>
  <c r="GU38" i="12"/>
  <c r="GU39" i="12"/>
  <c r="GU40" i="12"/>
  <c r="GU41" i="12"/>
  <c r="GU42" i="12"/>
  <c r="GU43" i="12"/>
  <c r="GU44" i="12"/>
  <c r="GU47" i="12"/>
  <c r="GU48" i="12"/>
  <c r="GU45" i="12"/>
  <c r="GU46" i="12"/>
  <c r="LJ10" i="12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LN28" i="12" s="1"/>
  <c r="FS29" i="12"/>
  <c r="EJ29" i="12"/>
  <c r="AF41" i="12"/>
  <c r="V32" i="12"/>
  <c r="AF13" i="12"/>
  <c r="DZ28" i="12" l="1"/>
  <c r="IK24" i="12"/>
  <c r="IK23" i="12"/>
  <c r="IK20" i="12"/>
  <c r="IK21" i="12"/>
  <c r="IK22" i="12"/>
  <c r="QM199" i="12"/>
  <c r="IK17" i="12"/>
  <c r="IK14" i="12"/>
  <c r="IK10" i="12"/>
  <c r="IK12" i="12"/>
  <c r="IK6" i="12"/>
  <c r="IK9" i="12"/>
  <c r="IK15" i="12"/>
  <c r="QM311" i="12"/>
  <c r="IK11" i="12"/>
  <c r="IK13" i="12"/>
  <c r="QM283" i="12"/>
  <c r="QM31" i="12"/>
  <c r="QM227" i="12"/>
  <c r="IK7" i="12"/>
  <c r="QM143" i="12"/>
  <c r="QM115" i="12"/>
  <c r="IK19" i="12"/>
  <c r="QM59" i="12"/>
  <c r="QM171" i="12"/>
  <c r="IK5" i="12"/>
  <c r="QM87" i="12"/>
  <c r="IK18" i="12"/>
  <c r="IK8" i="12"/>
  <c r="QM255" i="12"/>
  <c r="IK16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10" i="21"/>
  <c r="F5" i="21"/>
  <c r="F4" i="21"/>
  <c r="E5" i="21"/>
  <c r="E4" i="21"/>
  <c r="C37" i="21"/>
  <c r="D37" i="21"/>
  <c r="DZ29" i="12" l="1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N22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FL22" i="12" s="1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DB4" i="12" l="1"/>
  <c r="ED4" i="12"/>
  <c r="EY4" i="12"/>
  <c r="LR4" i="12"/>
  <c r="LY4" i="12"/>
  <c r="MF4" i="12"/>
  <c r="DC4" i="12"/>
  <c r="DD4" i="12"/>
  <c r="FA4" i="12"/>
  <c r="EZ4" i="12"/>
  <c r="FB4" i="12" s="1"/>
  <c r="BE4" i="12"/>
  <c r="BF4" i="12"/>
  <c r="BG4" i="12"/>
  <c r="IM24" i="12"/>
  <c r="IL24" i="12"/>
  <c r="IN24" i="12"/>
  <c r="IN23" i="12"/>
  <c r="IM23" i="12"/>
  <c r="IL23" i="12"/>
  <c r="IO23" i="12" s="1"/>
  <c r="IM20" i="12"/>
  <c r="IL20" i="12"/>
  <c r="IN20" i="12"/>
  <c r="IL21" i="12"/>
  <c r="IM21" i="12"/>
  <c r="IN21" i="12"/>
  <c r="IM22" i="12"/>
  <c r="IL22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0" i="12"/>
  <c r="OB9" i="12"/>
  <c r="OB10" i="12"/>
  <c r="OC4" i="12"/>
  <c r="OE4" i="12"/>
  <c r="OB14" i="12"/>
  <c r="OB18" i="12"/>
  <c r="OB8" i="12"/>
  <c r="OB16" i="12"/>
  <c r="OB15" i="12"/>
  <c r="OD4" i="12"/>
  <c r="OB21" i="12"/>
  <c r="OB19" i="12"/>
  <c r="OB6" i="12"/>
  <c r="OB12" i="12"/>
  <c r="OB17" i="12"/>
  <c r="NN13" i="12"/>
  <c r="NN11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15" i="12"/>
  <c r="NG13" i="12"/>
  <c r="NG5" i="12"/>
  <c r="NJ4" i="12"/>
  <c r="NG21" i="12"/>
  <c r="NG9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8" i="12"/>
  <c r="MZ10" i="12"/>
  <c r="MZ15" i="12"/>
  <c r="MZ14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14" i="12"/>
  <c r="MS15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18" i="12"/>
  <c r="KA21" i="12"/>
  <c r="KA8" i="12"/>
  <c r="JT6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15" i="12"/>
  <c r="EX12" i="12"/>
  <c r="QM230" i="12"/>
  <c r="QM118" i="12"/>
  <c r="EX9" i="12"/>
  <c r="QK230" i="12"/>
  <c r="QK118" i="12"/>
  <c r="QK258" i="12"/>
  <c r="QM146" i="12"/>
  <c r="EX8" i="12"/>
  <c r="QM90" i="12"/>
  <c r="EX21" i="12"/>
  <c r="EX5" i="12"/>
  <c r="QM202" i="12"/>
  <c r="QM314" i="12"/>
  <c r="QM258" i="12"/>
  <c r="QI90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15" i="12"/>
  <c r="FL10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QI110" i="12"/>
  <c r="QJ334" i="12"/>
  <c r="QJ222" i="12"/>
  <c r="QJ110" i="12"/>
  <c r="QJ26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2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O4" i="12"/>
  <c r="QM254" i="12"/>
  <c r="QM142" i="12"/>
  <c r="QI142" i="12"/>
  <c r="QK254" i="12"/>
  <c r="QK142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HP15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HP20" i="12"/>
  <c r="HP12" i="12"/>
  <c r="QK187" i="12"/>
  <c r="QI271" i="12"/>
  <c r="HP5" i="12"/>
  <c r="QI159" i="12"/>
  <c r="QI19" i="12"/>
  <c r="HP21" i="12"/>
  <c r="HP19" i="12"/>
  <c r="QI327" i="12"/>
  <c r="QI103" i="12"/>
  <c r="HP14" i="12"/>
  <c r="HP22" i="12"/>
  <c r="HP9" i="12"/>
  <c r="HP18" i="12"/>
  <c r="QK327" i="12"/>
  <c r="QJ131" i="12"/>
  <c r="QI131" i="12"/>
  <c r="HP11" i="12"/>
  <c r="QK103" i="12"/>
  <c r="QJ327" i="12"/>
  <c r="QJ187" i="12"/>
  <c r="HQ4" i="12"/>
  <c r="HP23" i="12"/>
  <c r="QJ243" i="12"/>
  <c r="QJ19" i="12"/>
  <c r="HP8" i="12"/>
  <c r="QK159" i="12"/>
  <c r="QJ299" i="12"/>
  <c r="QJ75" i="12"/>
  <c r="QJ47" i="12"/>
  <c r="HP13" i="12"/>
  <c r="HP7" i="12"/>
  <c r="HP17" i="12"/>
  <c r="QK271" i="12"/>
  <c r="HP6" i="12"/>
  <c r="HS4" i="12"/>
  <c r="HP24" i="12"/>
  <c r="HP10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HP16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HW8" i="12"/>
  <c r="QK275" i="12"/>
  <c r="QJ275" i="12"/>
  <c r="QM135" i="12"/>
  <c r="QK51" i="12"/>
  <c r="HW19" i="12"/>
  <c r="QK303" i="12"/>
  <c r="QM23" i="12"/>
  <c r="HW7" i="12"/>
  <c r="HW23" i="12"/>
  <c r="HW21" i="12"/>
  <c r="HW16" i="12"/>
  <c r="HW13" i="12"/>
  <c r="QI107" i="12"/>
  <c r="HW20" i="12"/>
  <c r="QI275" i="12"/>
  <c r="HW14" i="12"/>
  <c r="QM219" i="12"/>
  <c r="QM303" i="12"/>
  <c r="QJ303" i="12"/>
  <c r="QK23" i="12"/>
  <c r="QJ23" i="12"/>
  <c r="QM79" i="12"/>
  <c r="QJ51" i="12"/>
  <c r="QK219" i="12"/>
  <c r="QI51" i="12"/>
  <c r="HW11" i="12"/>
  <c r="QM107" i="12"/>
  <c r="HW24" i="12"/>
  <c r="QI191" i="12"/>
  <c r="QK135" i="12"/>
  <c r="HW10" i="12"/>
  <c r="QM191" i="12"/>
  <c r="QK107" i="12"/>
  <c r="HW9" i="12"/>
  <c r="QM51" i="12"/>
  <c r="QI219" i="12"/>
  <c r="QI303" i="12"/>
  <c r="HW15" i="12"/>
  <c r="HW5" i="12"/>
  <c r="QM275" i="12"/>
  <c r="QK191" i="12"/>
  <c r="QJ107" i="12"/>
  <c r="QJ191" i="12"/>
  <c r="HW6" i="12"/>
  <c r="HW17" i="12"/>
  <c r="QJ135" i="12"/>
  <c r="QJ219" i="12"/>
  <c r="QI135" i="12"/>
  <c r="HW12" i="12"/>
  <c r="QI23" i="12"/>
  <c r="QK247" i="12"/>
  <c r="QI163" i="12"/>
  <c r="QM331" i="12"/>
  <c r="HY4" i="12"/>
  <c r="HX4" i="12"/>
  <c r="QJ79" i="12"/>
  <c r="HW22" i="12"/>
  <c r="QJ247" i="12"/>
  <c r="QI79" i="12"/>
  <c r="QI247" i="12"/>
  <c r="HZ4" i="12"/>
  <c r="QI331" i="12"/>
  <c r="HW18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QK251" i="12"/>
  <c r="QM279" i="12"/>
  <c r="QI195" i="12"/>
  <c r="QK307" i="12"/>
  <c r="QJ223" i="12"/>
  <c r="QI139" i="12"/>
  <c r="QM251" i="12"/>
  <c r="QK167" i="12"/>
  <c r="QJ167" i="12"/>
  <c r="QJ335" i="12"/>
  <c r="QJ195" i="12"/>
  <c r="QJ307" i="12"/>
  <c r="QI223" i="12"/>
  <c r="QI83" i="12"/>
  <c r="QI251" i="12"/>
  <c r="QM195" i="12"/>
  <c r="QK195" i="12"/>
  <c r="QI307" i="12"/>
  <c r="QJ83" i="12"/>
  <c r="QK335" i="12"/>
  <c r="QJ251" i="12"/>
  <c r="QI167" i="12"/>
  <c r="QM111" i="12"/>
  <c r="QK111" i="12"/>
  <c r="QJ111" i="12"/>
  <c r="QI111" i="12"/>
  <c r="QJ279" i="12"/>
  <c r="QI279" i="12"/>
  <c r="QK83" i="12"/>
  <c r="QM335" i="12"/>
  <c r="QI335" i="12"/>
  <c r="QK279" i="12"/>
  <c r="QM83" i="12"/>
  <c r="QM167" i="12"/>
  <c r="QK139" i="12"/>
  <c r="QM27" i="12"/>
  <c r="QJ27" i="12"/>
  <c r="QM223" i="12"/>
  <c r="QM55" i="12"/>
  <c r="QK55" i="12"/>
  <c r="QM139" i="12"/>
  <c r="QJ55" i="12"/>
  <c r="QK27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QM200" i="12"/>
  <c r="QJ116" i="12"/>
  <c r="QJ284" i="12"/>
  <c r="BD19" i="12"/>
  <c r="BD24" i="12"/>
  <c r="QJ32" i="12"/>
  <c r="BD14" i="12"/>
  <c r="QM4" i="12"/>
  <c r="QK256" i="12"/>
  <c r="QJ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QM63" i="12"/>
  <c r="QM315" i="12"/>
  <c r="QM35" i="12"/>
  <c r="QM175" i="12"/>
  <c r="QM7" i="12"/>
  <c r="QM259" i="12"/>
  <c r="QM231" i="12"/>
  <c r="QM119" i="12"/>
  <c r="QM203" i="12"/>
  <c r="QM287" i="12"/>
  <c r="QM15" i="12"/>
  <c r="HI8" i="12"/>
  <c r="QM71" i="12"/>
  <c r="QM239" i="12"/>
  <c r="QJ155" i="12"/>
  <c r="QK239" i="12"/>
  <c r="QM323" i="12"/>
  <c r="HI18" i="12"/>
  <c r="HJ4" i="12"/>
  <c r="QI239" i="12"/>
  <c r="HI12" i="12"/>
  <c r="QI43" i="12"/>
  <c r="QJ323" i="12"/>
  <c r="HI15" i="12"/>
  <c r="HI13" i="12"/>
  <c r="QM99" i="12"/>
  <c r="QK15" i="12"/>
  <c r="QK267" i="12"/>
  <c r="HI21" i="12"/>
  <c r="HI11" i="12"/>
  <c r="QM155" i="12"/>
  <c r="QI71" i="12"/>
  <c r="HL4" i="12"/>
  <c r="QI155" i="12"/>
  <c r="QJ43" i="12"/>
  <c r="HI16" i="12"/>
  <c r="HI17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HI20" i="12"/>
  <c r="QK71" i="12"/>
  <c r="HI10" i="12"/>
  <c r="QM43" i="12"/>
  <c r="QK295" i="12"/>
  <c r="QM211" i="12"/>
  <c r="HI6" i="12"/>
  <c r="QJ295" i="12"/>
  <c r="QK211" i="12"/>
  <c r="HI9" i="12"/>
  <c r="HI5" i="12"/>
  <c r="QI295" i="12"/>
  <c r="QJ211" i="12"/>
  <c r="HI19" i="12"/>
  <c r="HI7" i="12"/>
  <c r="QJ127" i="12"/>
  <c r="QI211" i="12"/>
  <c r="QM295" i="12"/>
  <c r="QI127" i="12"/>
  <c r="QM127" i="12"/>
  <c r="HI14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HB18" i="12"/>
  <c r="QM319" i="12"/>
  <c r="QJ235" i="12"/>
  <c r="HB8" i="12"/>
  <c r="QJ39" i="12"/>
  <c r="QI39" i="12"/>
  <c r="QI123" i="12"/>
  <c r="QK291" i="12"/>
  <c r="QM95" i="12"/>
  <c r="HB10" i="12"/>
  <c r="QM179" i="12"/>
  <c r="HB16" i="12"/>
  <c r="HD4" i="12"/>
  <c r="QK319" i="12"/>
  <c r="QI235" i="12"/>
  <c r="HB20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11" i="12"/>
  <c r="HB5" i="12"/>
  <c r="QJ179" i="12"/>
  <c r="QM235" i="12"/>
  <c r="HB13" i="12"/>
  <c r="QM67" i="12"/>
  <c r="HC4" i="12"/>
  <c r="HB17" i="12"/>
  <c r="QJ67" i="12"/>
  <c r="QM151" i="12"/>
  <c r="HB12" i="12"/>
  <c r="QJ151" i="12"/>
  <c r="QM39" i="12"/>
  <c r="HB6" i="12"/>
  <c r="QI263" i="12"/>
  <c r="QK151" i="12"/>
  <c r="HB19" i="12"/>
  <c r="HB9" i="12"/>
  <c r="QI179" i="12"/>
  <c r="QK263" i="12"/>
  <c r="QK67" i="12"/>
  <c r="QM263" i="12"/>
  <c r="HB7" i="12"/>
  <c r="QI67" i="12"/>
  <c r="QJ263" i="12"/>
  <c r="HB14" i="12"/>
  <c r="HB15" i="12"/>
  <c r="IM6" i="12"/>
  <c r="QI87" i="12"/>
  <c r="IL15" i="12"/>
  <c r="QK255" i="12"/>
  <c r="IL6" i="12"/>
  <c r="IN12" i="12"/>
  <c r="QJ227" i="12"/>
  <c r="IL18" i="12"/>
  <c r="QJ255" i="12"/>
  <c r="QK115" i="12"/>
  <c r="IM12" i="12"/>
  <c r="IN8" i="12"/>
  <c r="QI255" i="12"/>
  <c r="QJ115" i="12"/>
  <c r="IL12" i="12"/>
  <c r="QI115" i="12"/>
  <c r="QK87" i="12"/>
  <c r="QJ283" i="12"/>
  <c r="IN18" i="12"/>
  <c r="IM8" i="12"/>
  <c r="IL5" i="12"/>
  <c r="QK311" i="12"/>
  <c r="QK31" i="12"/>
  <c r="QJ311" i="12"/>
  <c r="QK171" i="12"/>
  <c r="IL19" i="12"/>
  <c r="QI311" i="12"/>
  <c r="QJ171" i="12"/>
  <c r="IN19" i="12"/>
  <c r="QI171" i="12"/>
  <c r="QJ87" i="12"/>
  <c r="IN6" i="12"/>
  <c r="QK283" i="12"/>
  <c r="IN4" i="12"/>
  <c r="IN17" i="12"/>
  <c r="QI227" i="12"/>
  <c r="IL8" i="12"/>
  <c r="QK227" i="12"/>
  <c r="IM18" i="12"/>
  <c r="IL10" i="12"/>
  <c r="IN7" i="12"/>
  <c r="QK143" i="12"/>
  <c r="QI199" i="12"/>
  <c r="QI283" i="12"/>
  <c r="QJ143" i="12"/>
  <c r="IM4" i="12"/>
  <c r="IM19" i="12"/>
  <c r="QJ31" i="12"/>
  <c r="QI143" i="12"/>
  <c r="IL4" i="12"/>
  <c r="QI31" i="12"/>
  <c r="IN10" i="12"/>
  <c r="QK339" i="12"/>
  <c r="IM10" i="12"/>
  <c r="QJ339" i="12"/>
  <c r="QK199" i="12"/>
  <c r="IM7" i="12"/>
  <c r="QI339" i="12"/>
  <c r="QJ199" i="12"/>
  <c r="QK59" i="12"/>
  <c r="IL7" i="12"/>
  <c r="QJ59" i="12"/>
  <c r="QI59" i="12"/>
  <c r="IN11" i="12"/>
  <c r="IM11" i="12"/>
  <c r="IN14" i="12"/>
  <c r="IM5" i="12"/>
  <c r="IL11" i="12"/>
  <c r="IN5" i="12"/>
  <c r="IL13" i="12"/>
  <c r="IN13" i="12"/>
  <c r="IL14" i="12"/>
  <c r="IM17" i="12"/>
  <c r="IN16" i="12"/>
  <c r="IN9" i="12"/>
  <c r="IM14" i="12"/>
  <c r="IM13" i="12"/>
  <c r="IM15" i="12"/>
  <c r="IL16" i="12"/>
  <c r="IM16" i="12"/>
  <c r="IM9" i="12"/>
  <c r="IL9" i="12"/>
  <c r="IN15" i="12"/>
  <c r="IL17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DE4" i="12" l="1"/>
  <c r="MW4" i="12"/>
  <c r="BH4" i="12"/>
  <c r="IO22" i="12"/>
  <c r="IO20" i="12"/>
  <c r="IO21" i="12"/>
  <c r="IO24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NY10" i="12" s="1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NX16" i="12"/>
  <c r="NW16" i="12"/>
  <c r="NV16" i="12"/>
  <c r="NY16" i="12" s="1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MO20" i="12"/>
  <c r="MN20" i="12"/>
  <c r="MM20" i="12"/>
  <c r="LD7" i="12"/>
  <c r="LF7" i="12"/>
  <c r="LE7" i="12"/>
  <c r="MV7" i="12"/>
  <c r="MU7" i="12"/>
  <c r="MT7" i="12"/>
  <c r="MW7" i="12" s="1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LG24" i="12" s="1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JX17" i="12" s="1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JX7" i="12" s="1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JJ14" i="12" s="1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FW8" i="12" s="1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EF10" i="12"/>
  <c r="ED10" i="12"/>
  <c r="EE10" i="12"/>
  <c r="DX24" i="12"/>
  <c r="DY24" i="12"/>
  <c r="DW24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R15" i="12" s="1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O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ED21" i="12"/>
  <c r="EF21" i="12"/>
  <c r="EE21" i="12"/>
  <c r="GQ9" i="12"/>
  <c r="GO9" i="12"/>
  <c r="GP9" i="12"/>
  <c r="ED6" i="12"/>
  <c r="EE6" i="12"/>
  <c r="EF6" i="12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GQ11" i="12"/>
  <c r="GO11" i="12"/>
  <c r="GP11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HS21" i="12"/>
  <c r="HQ21" i="12"/>
  <c r="HR21" i="12"/>
  <c r="CB13" i="12"/>
  <c r="BZ13" i="12"/>
  <c r="CA13" i="12"/>
  <c r="CA23" i="12"/>
  <c r="BZ23" i="12"/>
  <c r="CB23" i="12"/>
  <c r="CA21" i="12"/>
  <c r="CB21" i="12"/>
  <c r="BZ21" i="12"/>
  <c r="HS10" i="12"/>
  <c r="HR10" i="12"/>
  <c r="HQ10" i="12"/>
  <c r="CB9" i="12"/>
  <c r="CA9" i="12"/>
  <c r="BZ9" i="12"/>
  <c r="CB8" i="12"/>
  <c r="BZ8" i="12"/>
  <c r="CA8" i="12"/>
  <c r="HR12" i="12"/>
  <c r="HS12" i="12"/>
  <c r="HQ12" i="12"/>
  <c r="HS20" i="12"/>
  <c r="HR20" i="12"/>
  <c r="HQ20" i="12"/>
  <c r="HS23" i="12"/>
  <c r="HR23" i="12"/>
  <c r="HQ23" i="12"/>
  <c r="CA16" i="12"/>
  <c r="CB16" i="12"/>
  <c r="BZ16" i="12"/>
  <c r="HR11" i="12"/>
  <c r="HS11" i="12"/>
  <c r="HQ11" i="12"/>
  <c r="BZ7" i="12"/>
  <c r="CB7" i="12"/>
  <c r="CA7" i="12"/>
  <c r="BZ17" i="12"/>
  <c r="CB17" i="12"/>
  <c r="CA17" i="12"/>
  <c r="HS15" i="12"/>
  <c r="HQ15" i="12"/>
  <c r="HR15" i="12"/>
  <c r="BZ6" i="12"/>
  <c r="CB6" i="12"/>
  <c r="CA6" i="12"/>
  <c r="HR24" i="12"/>
  <c r="HS24" i="12"/>
  <c r="HQ24" i="12"/>
  <c r="CB19" i="12"/>
  <c r="BZ19" i="12"/>
  <c r="CA19" i="12"/>
  <c r="HR18" i="12"/>
  <c r="HS18" i="12"/>
  <c r="HQ18" i="12"/>
  <c r="HS5" i="12"/>
  <c r="HR5" i="12"/>
  <c r="HQ5" i="12"/>
  <c r="CB22" i="12"/>
  <c r="BZ22" i="12"/>
  <c r="CA22" i="12"/>
  <c r="CB10" i="12"/>
  <c r="CA10" i="12"/>
  <c r="BZ10" i="12"/>
  <c r="HS9" i="12"/>
  <c r="HR9" i="12"/>
  <c r="HQ9" i="12"/>
  <c r="CB20" i="12"/>
  <c r="CA20" i="12"/>
  <c r="BZ20" i="12"/>
  <c r="HR17" i="12"/>
  <c r="HS17" i="12"/>
  <c r="HQ17" i="12"/>
  <c r="HQ7" i="12"/>
  <c r="HS7" i="12"/>
  <c r="HR7" i="12"/>
  <c r="HS13" i="12"/>
  <c r="HQ13" i="12"/>
  <c r="HR13" i="12"/>
  <c r="BZ24" i="12"/>
  <c r="CB24" i="12"/>
  <c r="CA24" i="12"/>
  <c r="HS16" i="12"/>
  <c r="HR16" i="12"/>
  <c r="HQ16" i="12"/>
  <c r="HT16" i="12" s="1"/>
  <c r="HR22" i="12"/>
  <c r="HQ22" i="12"/>
  <c r="HS22" i="12"/>
  <c r="CB12" i="12"/>
  <c r="CA12" i="12"/>
  <c r="BZ12" i="12"/>
  <c r="HR19" i="12"/>
  <c r="HQ19" i="12"/>
  <c r="HS19" i="12"/>
  <c r="HS6" i="12"/>
  <c r="HQ6" i="12"/>
  <c r="HR6" i="12"/>
  <c r="CB18" i="12"/>
  <c r="CA18" i="12"/>
  <c r="BZ18" i="12"/>
  <c r="HS8" i="12"/>
  <c r="HR8" i="12"/>
  <c r="HQ8" i="12"/>
  <c r="CB15" i="12"/>
  <c r="CA15" i="12"/>
  <c r="BZ15" i="12"/>
  <c r="HQ14" i="12"/>
  <c r="HS14" i="12"/>
  <c r="HR14" i="12"/>
  <c r="CA14" i="12"/>
  <c r="BZ14" i="12"/>
  <c r="CB14" i="12"/>
  <c r="CA11" i="12"/>
  <c r="BZ11" i="12"/>
  <c r="CB11" i="12"/>
  <c r="CW15" i="12"/>
  <c r="CV15" i="12"/>
  <c r="CU15" i="12"/>
  <c r="CX15" i="12" s="1"/>
  <c r="CW21" i="12"/>
  <c r="CV21" i="12"/>
  <c r="CU21" i="12"/>
  <c r="CW6" i="12"/>
  <c r="CV6" i="12"/>
  <c r="CU6" i="12"/>
  <c r="CG19" i="12"/>
  <c r="CH19" i="12"/>
  <c r="CI19" i="12"/>
  <c r="HX13" i="12"/>
  <c r="HY13" i="12"/>
  <c r="HZ13" i="12"/>
  <c r="CW10" i="12"/>
  <c r="CV10" i="12"/>
  <c r="CU10" i="12"/>
  <c r="CP17" i="12"/>
  <c r="CO17" i="12"/>
  <c r="CN17" i="12"/>
  <c r="HZ7" i="12"/>
  <c r="HY7" i="12"/>
  <c r="HX7" i="12"/>
  <c r="CI16" i="12"/>
  <c r="CG16" i="12"/>
  <c r="CH16" i="12"/>
  <c r="CU5" i="12"/>
  <c r="CW5" i="12"/>
  <c r="CV5" i="12"/>
  <c r="HX8" i="12"/>
  <c r="HZ8" i="12"/>
  <c r="HY8" i="12"/>
  <c r="CI21" i="12"/>
  <c r="CH21" i="12"/>
  <c r="CG21" i="12"/>
  <c r="CX4" i="12"/>
  <c r="HX24" i="12"/>
  <c r="HY24" i="12"/>
  <c r="HZ24" i="12"/>
  <c r="CO20" i="12"/>
  <c r="CP20" i="12"/>
  <c r="CN20" i="12"/>
  <c r="HX21" i="12"/>
  <c r="HZ21" i="12"/>
  <c r="HY21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HZ10" i="12"/>
  <c r="HX10" i="12"/>
  <c r="HY10" i="12"/>
  <c r="CO12" i="12"/>
  <c r="CN12" i="12"/>
  <c r="CP12" i="12"/>
  <c r="HX11" i="12"/>
  <c r="HY11" i="12"/>
  <c r="HZ11" i="12"/>
  <c r="CI17" i="12"/>
  <c r="CG17" i="12"/>
  <c r="CH17" i="12"/>
  <c r="HZ17" i="12"/>
  <c r="HX17" i="12"/>
  <c r="HY17" i="12"/>
  <c r="HX6" i="12"/>
  <c r="HZ6" i="12"/>
  <c r="HY6" i="12"/>
  <c r="CG7" i="12"/>
  <c r="CI7" i="12"/>
  <c r="CH7" i="12"/>
  <c r="CN15" i="12"/>
  <c r="CO15" i="12"/>
  <c r="CP15" i="12"/>
  <c r="HZ9" i="12"/>
  <c r="HY9" i="12"/>
  <c r="HX9" i="12"/>
  <c r="CI10" i="12"/>
  <c r="CH10" i="12"/>
  <c r="CG10" i="12"/>
  <c r="CW16" i="12"/>
  <c r="CU16" i="12"/>
  <c r="CV16" i="12"/>
  <c r="CU11" i="12"/>
  <c r="CV11" i="12"/>
  <c r="CW11" i="12"/>
  <c r="HX16" i="12"/>
  <c r="HY16" i="12"/>
  <c r="HZ16" i="12"/>
  <c r="CO6" i="12"/>
  <c r="CP6" i="12"/>
  <c r="CN6" i="12"/>
  <c r="HX18" i="12"/>
  <c r="HY18" i="12"/>
  <c r="HZ18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CG23" i="12"/>
  <c r="CI23" i="12"/>
  <c r="CH23" i="12"/>
  <c r="HZ22" i="12"/>
  <c r="HX22" i="12"/>
  <c r="HY22" i="12"/>
  <c r="CU7" i="12"/>
  <c r="CV7" i="12"/>
  <c r="CW7" i="12"/>
  <c r="CP8" i="12"/>
  <c r="CN8" i="12"/>
  <c r="CO8" i="12"/>
  <c r="HZ20" i="12"/>
  <c r="HX20" i="12"/>
  <c r="HY20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HZ23" i="12"/>
  <c r="HY23" i="12"/>
  <c r="HX23" i="12"/>
  <c r="HY19" i="12"/>
  <c r="HZ19" i="12"/>
  <c r="HX19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HY14" i="12"/>
  <c r="HZ14" i="12"/>
  <c r="HX14" i="12"/>
  <c r="CI8" i="12"/>
  <c r="CH8" i="12"/>
  <c r="CG8" i="12"/>
  <c r="HX15" i="12"/>
  <c r="HY15" i="12"/>
  <c r="HZ15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HZ12" i="12"/>
  <c r="HY12" i="12"/>
  <c r="HX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HC7" i="12"/>
  <c r="HE7" i="12"/>
  <c r="HD7" i="12"/>
  <c r="BU5" i="12"/>
  <c r="BT5" i="12"/>
  <c r="BS5" i="12"/>
  <c r="HE19" i="12"/>
  <c r="HD19" i="12"/>
  <c r="HC19" i="12"/>
  <c r="BU6" i="12"/>
  <c r="BT6" i="12"/>
  <c r="BS6" i="12"/>
  <c r="HE12" i="12"/>
  <c r="HD12" i="12"/>
  <c r="HC12" i="12"/>
  <c r="HE17" i="12"/>
  <c r="HD17" i="12"/>
  <c r="HC17" i="12"/>
  <c r="BE6" i="12"/>
  <c r="BG6" i="12"/>
  <c r="BF6" i="12"/>
  <c r="HD13" i="12"/>
  <c r="HC13" i="12"/>
  <c r="HE13" i="12"/>
  <c r="HJ6" i="12"/>
  <c r="HL6" i="12"/>
  <c r="HK6" i="12"/>
  <c r="BT20" i="12"/>
  <c r="BU20" i="12"/>
  <c r="BS20" i="12"/>
  <c r="BG13" i="12"/>
  <c r="BF13" i="12"/>
  <c r="BE13" i="12"/>
  <c r="BG15" i="12"/>
  <c r="BE15" i="12"/>
  <c r="BF15" i="12"/>
  <c r="HD8" i="12"/>
  <c r="HC8" i="12"/>
  <c r="HE8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HC10" i="12"/>
  <c r="HD10" i="12"/>
  <c r="HE10" i="12"/>
  <c r="HK11" i="12"/>
  <c r="HL11" i="12"/>
  <c r="HJ11" i="12"/>
  <c r="HD11" i="12"/>
  <c r="HE11" i="12"/>
  <c r="HC11" i="12"/>
  <c r="HL10" i="12"/>
  <c r="HJ10" i="12"/>
  <c r="HK10" i="12"/>
  <c r="HK21" i="12"/>
  <c r="HJ21" i="12"/>
  <c r="HL21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HK8" i="12"/>
  <c r="HL8" i="12"/>
  <c r="HJ8" i="12"/>
  <c r="BL21" i="12"/>
  <c r="BN21" i="12"/>
  <c r="BM21" i="12"/>
  <c r="HJ17" i="12"/>
  <c r="HL17" i="12"/>
  <c r="HK17" i="12"/>
  <c r="HC18" i="12"/>
  <c r="HD18" i="12"/>
  <c r="HE18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HK20" i="12"/>
  <c r="HL20" i="12"/>
  <c r="HJ20" i="12"/>
  <c r="BN14" i="12"/>
  <c r="BL14" i="12"/>
  <c r="BM14" i="12"/>
  <c r="BU15" i="12"/>
  <c r="BT15" i="12"/>
  <c r="BS15" i="12"/>
  <c r="HL14" i="12"/>
  <c r="HJ14" i="12"/>
  <c r="HK14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HL19" i="12"/>
  <c r="HK19" i="12"/>
  <c r="HJ19" i="12"/>
  <c r="HC16" i="12"/>
  <c r="HD16" i="12"/>
  <c r="HE16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HL7" i="12"/>
  <c r="HK7" i="12"/>
  <c r="HJ7" i="12"/>
  <c r="HK16" i="12"/>
  <c r="HL16" i="12"/>
  <c r="HJ16" i="12"/>
  <c r="HL9" i="12"/>
  <c r="HK9" i="12"/>
  <c r="HJ9" i="12"/>
  <c r="BE5" i="12"/>
  <c r="BG5" i="12"/>
  <c r="BF5" i="12"/>
  <c r="HJ15" i="12"/>
  <c r="HL15" i="12"/>
  <c r="HK1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HE15" i="12"/>
  <c r="HD15" i="12"/>
  <c r="HC15" i="12"/>
  <c r="BU24" i="12"/>
  <c r="BS24" i="12"/>
  <c r="BT24" i="12"/>
  <c r="BN17" i="12"/>
  <c r="BM17" i="12"/>
  <c r="BL17" i="12"/>
  <c r="BE24" i="12"/>
  <c r="BG24" i="12"/>
  <c r="BF24" i="12"/>
  <c r="HJ18" i="12"/>
  <c r="HL18" i="12"/>
  <c r="HK18" i="12"/>
  <c r="HE9" i="12"/>
  <c r="HD9" i="12"/>
  <c r="HC9" i="12"/>
  <c r="HD6" i="12"/>
  <c r="HE6" i="12"/>
  <c r="HC6" i="12"/>
  <c r="BE9" i="12"/>
  <c r="BG9" i="12"/>
  <c r="BF9" i="12"/>
  <c r="BE11" i="12"/>
  <c r="BF11" i="12"/>
  <c r="BG11" i="12"/>
  <c r="BG10" i="12"/>
  <c r="BF10" i="12"/>
  <c r="BE10" i="12"/>
  <c r="HE14" i="12"/>
  <c r="HD14" i="12"/>
  <c r="HC14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HD20" i="12"/>
  <c r="HE20" i="12"/>
  <c r="HC20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HK13" i="12"/>
  <c r="HJ13" i="12"/>
  <c r="HL13" i="12"/>
  <c r="HL12" i="12"/>
  <c r="HK12" i="12"/>
  <c r="HJ12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PV9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L32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IO17" i="12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LN22" i="12"/>
  <c r="QC21" i="12"/>
  <c r="PO4" i="12"/>
  <c r="FI4" i="12"/>
  <c r="IO15" i="12"/>
  <c r="CQ4" i="12"/>
  <c r="LG4" i="12"/>
  <c r="JQ4" i="12"/>
  <c r="CC4" i="12"/>
  <c r="IO19" i="12"/>
  <c r="LN16" i="12"/>
  <c r="IV4" i="12"/>
  <c r="JC4" i="12"/>
  <c r="QC4" i="12"/>
  <c r="KL4" i="12"/>
  <c r="QC6" i="12"/>
  <c r="JJ4" i="12"/>
  <c r="BO4" i="12"/>
  <c r="QC20" i="12"/>
  <c r="IA4" i="12"/>
  <c r="LN14" i="12"/>
  <c r="IO9" i="12"/>
  <c r="LU4" i="12"/>
  <c r="IO10" i="12"/>
  <c r="IO6" i="12"/>
  <c r="IO11" i="12"/>
  <c r="IO14" i="12"/>
  <c r="IO18" i="12"/>
  <c r="IO13" i="12"/>
  <c r="IO12" i="12"/>
  <c r="QC13" i="12"/>
  <c r="IO8" i="12"/>
  <c r="IO7" i="12"/>
  <c r="EN4" i="12"/>
  <c r="IO16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HM5" i="12" l="1"/>
  <c r="L41" i="12"/>
  <c r="L23" i="12"/>
  <c r="KS8" i="12"/>
  <c r="NR21" i="12"/>
  <c r="FW21" i="12"/>
  <c r="PV12" i="12"/>
  <c r="KZ9" i="12"/>
  <c r="FI23" i="12"/>
  <c r="PV23" i="12"/>
  <c r="HT6" i="12"/>
  <c r="HT8" i="12"/>
  <c r="HT11" i="12"/>
  <c r="HT17" i="12"/>
  <c r="CX17" i="12"/>
  <c r="GK11" i="12"/>
  <c r="NY6" i="12"/>
  <c r="HM15" i="12"/>
  <c r="NY21" i="12"/>
  <c r="HM16" i="12"/>
  <c r="GR11" i="12"/>
  <c r="GR20" i="12"/>
  <c r="GR8" i="12"/>
  <c r="FW9" i="12"/>
  <c r="HF14" i="12"/>
  <c r="CX10" i="12"/>
  <c r="FW11" i="12"/>
  <c r="HF10" i="12"/>
  <c r="NY18" i="12"/>
  <c r="PO5" i="12"/>
  <c r="NY20" i="12"/>
  <c r="HT24" i="12"/>
  <c r="FB15" i="12"/>
  <c r="HT19" i="12"/>
  <c r="PH6" i="12"/>
  <c r="PH18" i="12"/>
  <c r="PV22" i="12"/>
  <c r="PV8" i="12"/>
  <c r="ND21" i="12"/>
  <c r="MW17" i="12"/>
  <c r="MB12" i="12"/>
  <c r="LU6" i="12"/>
  <c r="KZ18" i="12"/>
  <c r="JQ7" i="12"/>
  <c r="JX5" i="12"/>
  <c r="HT20" i="12"/>
  <c r="HT22" i="12"/>
  <c r="HT12" i="12"/>
  <c r="HT10" i="12"/>
  <c r="HF13" i="12"/>
  <c r="HF17" i="12"/>
  <c r="FW6" i="12"/>
  <c r="CX8" i="12"/>
  <c r="NY12" i="12"/>
  <c r="NY17" i="12"/>
  <c r="LG9" i="12"/>
  <c r="MW12" i="12"/>
  <c r="MW20" i="12"/>
  <c r="KE9" i="12"/>
  <c r="PV7" i="12"/>
  <c r="JX15" i="12"/>
  <c r="PO17" i="12"/>
  <c r="JX11" i="12"/>
  <c r="PO6" i="12"/>
  <c r="PA23" i="12"/>
  <c r="JJ19" i="12"/>
  <c r="IV10" i="12"/>
  <c r="HM19" i="12"/>
  <c r="HM6" i="12"/>
  <c r="HF16" i="12"/>
  <c r="FW5" i="12"/>
  <c r="FW15" i="12"/>
  <c r="GR7" i="12"/>
  <c r="GR14" i="12"/>
  <c r="GR12" i="12"/>
  <c r="FI12" i="12"/>
  <c r="HT21" i="12"/>
  <c r="HT23" i="12"/>
  <c r="HT18" i="12"/>
  <c r="CX21" i="12"/>
  <c r="HM14" i="12"/>
  <c r="HM20" i="12"/>
  <c r="HM7" i="12"/>
  <c r="HM17" i="12"/>
  <c r="HF19" i="12"/>
  <c r="HF12" i="12"/>
  <c r="PV11" i="12"/>
  <c r="PV13" i="12"/>
  <c r="PA20" i="12"/>
  <c r="PH7" i="12"/>
  <c r="NR6" i="12"/>
  <c r="MW9" i="12"/>
  <c r="NY14" i="12"/>
  <c r="NY7" i="12"/>
  <c r="NY8" i="12"/>
  <c r="NY15" i="12"/>
  <c r="NY9" i="12"/>
  <c r="NY13" i="12"/>
  <c r="NK7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10" i="12"/>
  <c r="JX13" i="12"/>
  <c r="JX20" i="12"/>
  <c r="JX18" i="12"/>
  <c r="JX16" i="12"/>
  <c r="JX21" i="12"/>
  <c r="JX8" i="12"/>
  <c r="JX6" i="12"/>
  <c r="JX14" i="12"/>
  <c r="JX19" i="12"/>
  <c r="JC6" i="12"/>
  <c r="JX9" i="12"/>
  <c r="JX22" i="12"/>
  <c r="HT5" i="12"/>
  <c r="HT14" i="12"/>
  <c r="HT15" i="12"/>
  <c r="HT9" i="12"/>
  <c r="HT13" i="12"/>
  <c r="HM21" i="12"/>
  <c r="HM18" i="12"/>
  <c r="HF11" i="12"/>
  <c r="GR9" i="12"/>
  <c r="GR6" i="12"/>
  <c r="GR13" i="12"/>
  <c r="GR10" i="12"/>
  <c r="FB16" i="12"/>
  <c r="FW7" i="12"/>
  <c r="FW14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HF15" i="12"/>
  <c r="PG28" i="12"/>
  <c r="PE28" i="12"/>
  <c r="PF28" i="12"/>
  <c r="DX31" i="12"/>
  <c r="DW31" i="12"/>
  <c r="DY31" i="12"/>
  <c r="DX33" i="12"/>
  <c r="DY33" i="12"/>
  <c r="DW33" i="12"/>
  <c r="DZ33" i="12" s="1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Z43" i="12" s="1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LZ28" i="12"/>
  <c r="MA28" i="12"/>
  <c r="LY28" i="12"/>
  <c r="MB28" i="12" s="1"/>
  <c r="NW28" i="12"/>
  <c r="NV28" i="12"/>
  <c r="NX28" i="12"/>
  <c r="LT28" i="12"/>
  <c r="LS28" i="12"/>
  <c r="LR28" i="12"/>
  <c r="NP28" i="12"/>
  <c r="NQ28" i="12"/>
  <c r="NO28" i="12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KE28" i="12" s="1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X162" i="12" s="1"/>
  <c r="RA162" i="12" s="1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BV28" i="12" s="1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HT7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HM8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EN5" i="12"/>
  <c r="JQ24" i="12"/>
  <c r="PV17" i="12"/>
  <c r="JC16" i="12"/>
  <c r="JC11" i="12"/>
  <c r="HF9" i="12"/>
  <c r="PO14" i="12"/>
  <c r="MB13" i="12"/>
  <c r="CQ6" i="12"/>
  <c r="EN20" i="12"/>
  <c r="JJ20" i="12"/>
  <c r="JQ8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HM13" i="12"/>
  <c r="LU24" i="12"/>
  <c r="HF7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HF6" i="12"/>
  <c r="GR19" i="12"/>
  <c r="GR18" i="12"/>
  <c r="EN11" i="12"/>
  <c r="LG13" i="12"/>
  <c r="PV19" i="12"/>
  <c r="FI14" i="12"/>
  <c r="IV9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EN19" i="12"/>
  <c r="MB8" i="12"/>
  <c r="MB6" i="12"/>
  <c r="FI15" i="12"/>
  <c r="KZ13" i="12"/>
  <c r="IV5" i="12"/>
  <c r="CQ9" i="12"/>
  <c r="JQ9" i="12"/>
  <c r="DL17" i="12"/>
  <c r="DE10" i="12"/>
  <c r="LU7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HM9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EN9" i="12"/>
  <c r="GK5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NR9" i="12"/>
  <c r="FB20" i="12"/>
  <c r="EG19" i="12"/>
  <c r="HM12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KZ17" i="12"/>
  <c r="DZ12" i="12"/>
  <c r="EU6" i="12"/>
  <c r="LG15" i="12"/>
  <c r="PH24" i="12"/>
  <c r="MB19" i="12"/>
  <c r="KS14" i="12"/>
  <c r="PH20" i="12"/>
  <c r="NK16" i="12"/>
  <c r="IV12" i="12"/>
  <c r="DS10" i="12"/>
  <c r="JJ5" i="12"/>
  <c r="IV22" i="12"/>
  <c r="DE22" i="12"/>
  <c r="IV15" i="12"/>
  <c r="DE5" i="12"/>
  <c r="MB7" i="12"/>
  <c r="NR7" i="12"/>
  <c r="EU24" i="12"/>
  <c r="HF8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PO8" i="12"/>
  <c r="EU15" i="12"/>
  <c r="DZ18" i="12"/>
  <c r="FB22" i="12"/>
  <c r="DE13" i="12"/>
  <c r="EU9" i="12"/>
  <c r="EU10" i="12"/>
  <c r="NK11" i="12"/>
  <c r="IA12" i="12"/>
  <c r="OF19" i="12"/>
  <c r="EU16" i="12"/>
  <c r="JC5" i="12"/>
  <c r="HM10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HM11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IA17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IA22" i="12"/>
  <c r="IA10" i="12"/>
  <c r="HF18" i="12"/>
  <c r="HF20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IA6" i="12"/>
  <c r="KE11" i="12"/>
  <c r="GD19" i="12"/>
  <c r="CC5" i="12"/>
  <c r="IA14" i="12"/>
  <c r="OT22" i="12"/>
  <c r="PA8" i="12"/>
  <c r="CC6" i="12"/>
  <c r="MP22" i="12"/>
  <c r="KE21" i="12"/>
  <c r="KL5" i="12"/>
  <c r="PA22" i="12"/>
  <c r="KS23" i="12"/>
  <c r="OT16" i="12"/>
  <c r="IA21" i="12"/>
  <c r="IA5" i="12"/>
  <c r="GK6" i="12"/>
  <c r="PA21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DS21" i="12"/>
  <c r="MI13" i="12"/>
  <c r="KL14" i="12"/>
  <c r="IA11" i="12"/>
  <c r="KS9" i="12"/>
  <c r="GK14" i="12"/>
  <c r="OT17" i="12"/>
  <c r="DZ19" i="12"/>
  <c r="GD9" i="12"/>
  <c r="OT14" i="12"/>
  <c r="IA15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IA23" i="12"/>
  <c r="MI8" i="12"/>
  <c r="OM17" i="12"/>
  <c r="MP23" i="12"/>
  <c r="KS17" i="12"/>
  <c r="PA18" i="12"/>
  <c r="OT12" i="12"/>
  <c r="KS6" i="12"/>
  <c r="OT23" i="12"/>
  <c r="GK9" i="12"/>
  <c r="IA18" i="12"/>
  <c r="BO20" i="12"/>
  <c r="KL11" i="12"/>
  <c r="BV8" i="12"/>
  <c r="KE12" i="12"/>
  <c r="OT19" i="12"/>
  <c r="BV13" i="12"/>
  <c r="PA7" i="12"/>
  <c r="IA13" i="12"/>
  <c r="KL15" i="12"/>
  <c r="OM7" i="12"/>
  <c r="GD6" i="12"/>
  <c r="KL21" i="12"/>
  <c r="IA19" i="12"/>
  <c r="KS15" i="12"/>
  <c r="OM16" i="12"/>
  <c r="DZ22" i="12"/>
  <c r="OM24" i="12"/>
  <c r="BO21" i="12"/>
  <c r="DZ20" i="12"/>
  <c r="KL18" i="12"/>
  <c r="KE18" i="12"/>
  <c r="BV5" i="12"/>
  <c r="GD20" i="12"/>
  <c r="MP17" i="12"/>
  <c r="IA16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IA20" i="12"/>
  <c r="PA13" i="12"/>
  <c r="DZ23" i="12"/>
  <c r="KL8" i="12"/>
  <c r="MI21" i="12"/>
  <c r="MI17" i="12"/>
  <c r="OM23" i="12"/>
  <c r="IA24" i="12"/>
  <c r="MP14" i="12"/>
  <c r="BO14" i="12"/>
  <c r="BV18" i="12"/>
  <c r="IA7" i="12"/>
  <c r="IA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IA9" i="12"/>
  <c r="DZ10" i="12"/>
  <c r="DZ14" i="12"/>
  <c r="MP11" i="12"/>
  <c r="CC19" i="12"/>
  <c r="KL19" i="12"/>
  <c r="OM19" i="12"/>
  <c r="KE7" i="12"/>
  <c r="OM20" i="12"/>
  <c r="PA14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GD42" i="12" s="1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FW36" i="12" s="1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FI34" i="12" s="1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GK29" i="12" s="1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CQ33" i="12" s="1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BV32" i="12" s="1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HM32" i="12" s="1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DL38" i="12" s="1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BO33" i="12" s="1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JQ28" i="12" s="1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JC32" i="12" s="1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EG36" i="12" s="1"/>
  <c r="HJ30" i="12"/>
  <c r="HL30" i="12"/>
  <c r="HK30" i="12"/>
  <c r="EE30" i="12"/>
  <c r="EF30" i="12"/>
  <c r="ED30" i="12"/>
  <c r="EG30" i="12" s="1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HI42" i="12"/>
  <c r="HP30" i="12"/>
  <c r="ID38" i="12"/>
  <c r="IR46" i="12"/>
  <c r="IY34" i="12"/>
  <c r="QX173" i="12" l="1"/>
  <c r="RA173" i="12" s="1"/>
  <c r="PV28" i="12"/>
  <c r="NK28" i="12"/>
  <c r="FW31" i="12"/>
  <c r="QX109" i="12"/>
  <c r="RA109" i="12" s="1"/>
  <c r="FW38" i="12"/>
  <c r="QX328" i="12"/>
  <c r="RA328" i="12" s="1"/>
  <c r="DZ37" i="12"/>
  <c r="IA32" i="12"/>
  <c r="EN28" i="12"/>
  <c r="QX320" i="12"/>
  <c r="RA320" i="12" s="1"/>
  <c r="QX308" i="12"/>
  <c r="RA308" i="12" s="1"/>
  <c r="FI28" i="12"/>
  <c r="QX243" i="12"/>
  <c r="RA243" i="12" s="1"/>
  <c r="QX158" i="12"/>
  <c r="RA158" i="12" s="1"/>
  <c r="CC44" i="12"/>
  <c r="BO42" i="12"/>
  <c r="MI28" i="12"/>
  <c r="FW44" i="12"/>
  <c r="CC46" i="12"/>
  <c r="QX338" i="12"/>
  <c r="RA338" i="12" s="1"/>
  <c r="FI40" i="12"/>
  <c r="FW35" i="12"/>
  <c r="QX11" i="12"/>
  <c r="RA11" i="12" s="1"/>
  <c r="NR28" i="12"/>
  <c r="EU46" i="12"/>
  <c r="IH35" i="12"/>
  <c r="ND28" i="12"/>
  <c r="IV45" i="12"/>
  <c r="QX102" i="12"/>
  <c r="RA102" i="12" s="1"/>
  <c r="FW39" i="12"/>
  <c r="FW37" i="12"/>
  <c r="DZ40" i="12"/>
  <c r="GK42" i="12"/>
  <c r="QX22" i="12"/>
  <c r="RA22" i="12" s="1"/>
  <c r="QX274" i="12"/>
  <c r="RA274" i="12" s="1"/>
  <c r="QX321" i="12"/>
  <c r="RA321" i="12" s="1"/>
  <c r="QX266" i="12"/>
  <c r="RA266" i="12" s="1"/>
  <c r="QX234" i="12"/>
  <c r="RA234" i="12" s="1"/>
  <c r="QX94" i="12"/>
  <c r="RA94" i="12" s="1"/>
  <c r="CC45" i="12"/>
  <c r="QX324" i="12"/>
  <c r="RA324" i="12" s="1"/>
  <c r="QX159" i="12"/>
  <c r="RA159" i="12" s="1"/>
  <c r="CC39" i="12"/>
  <c r="CC38" i="12"/>
  <c r="QX220" i="12"/>
  <c r="RA220" i="12" s="1"/>
  <c r="QX115" i="12"/>
  <c r="RA115" i="12" s="1"/>
  <c r="QX80" i="12"/>
  <c r="RA80" i="12" s="1"/>
  <c r="QX223" i="12"/>
  <c r="RA223" i="12" s="1"/>
  <c r="QX195" i="12"/>
  <c r="RA195" i="12" s="1"/>
  <c r="QX332" i="12"/>
  <c r="RA332" i="12" s="1"/>
  <c r="QX304" i="12"/>
  <c r="RA304" i="12" s="1"/>
  <c r="QX139" i="12"/>
  <c r="RA139" i="12" s="1"/>
  <c r="CJ42" i="12"/>
  <c r="QX180" i="12"/>
  <c r="RA180" i="12" s="1"/>
  <c r="QX292" i="12"/>
  <c r="RA292" i="12" s="1"/>
  <c r="QX155" i="12"/>
  <c r="RA155" i="12" s="1"/>
  <c r="QX236" i="12"/>
  <c r="RA236" i="12" s="1"/>
  <c r="QX183" i="12"/>
  <c r="RA183" i="12" s="1"/>
  <c r="QX68" i="12"/>
  <c r="RA68" i="12" s="1"/>
  <c r="QX12" i="12"/>
  <c r="RA12" i="12" s="1"/>
  <c r="QX43" i="12"/>
  <c r="RA43" i="12" s="1"/>
  <c r="QX267" i="12"/>
  <c r="RA267" i="12" s="1"/>
  <c r="HF47" i="12"/>
  <c r="QX204" i="12"/>
  <c r="RA204" i="12" s="1"/>
  <c r="QX176" i="12"/>
  <c r="RA176" i="12" s="1"/>
  <c r="QX8" i="12"/>
  <c r="RA8" i="12" s="1"/>
  <c r="QX95" i="12"/>
  <c r="RA95" i="12" s="1"/>
  <c r="QX36" i="12"/>
  <c r="RA36" i="12" s="1"/>
  <c r="QX172" i="12"/>
  <c r="RA172" i="12" s="1"/>
  <c r="QX203" i="12"/>
  <c r="RA203" i="12" s="1"/>
  <c r="QX284" i="12"/>
  <c r="RA284" i="12" s="1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Z36" i="12" s="1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K20" i="12" s="1"/>
  <c r="M19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K32" i="12" s="1"/>
  <c r="M31" i="12" s="1"/>
  <c r="QX140" i="12"/>
  <c r="RA140" i="12" s="1"/>
  <c r="IO47" i="12"/>
  <c r="QX28" i="12"/>
  <c r="RA28" i="12" s="1"/>
  <c r="CX29" i="12"/>
  <c r="IO29" i="12"/>
  <c r="IO44" i="12"/>
  <c r="QX112" i="12"/>
  <c r="RA112" i="12" s="1"/>
  <c r="QX336" i="12"/>
  <c r="RA336" i="12" s="1"/>
  <c r="K47" i="12" s="1"/>
  <c r="M4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K41" i="12" s="1"/>
  <c r="M4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JQ34" i="12" s="1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X48" i="12" s="1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EN40" i="12" s="1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PO44" i="12" s="1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OM44" i="12" s="1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DS39" i="12" s="1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JX34" i="12" s="1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CJ43" i="12" s="1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EN46" i="12" s="1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N48" i="12" s="1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JC39" i="12" s="1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IA36" i="12" s="1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PH42" i="12" s="1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D22" i="26"/>
  <c r="C22" i="26"/>
  <c r="C18" i="26"/>
  <c r="C17" i="26"/>
  <c r="C16" i="26"/>
  <c r="C15" i="26"/>
  <c r="C14" i="26"/>
  <c r="C13" i="26"/>
  <c r="C12" i="26"/>
  <c r="C11" i="26"/>
  <c r="C10" i="26"/>
  <c r="C9" i="26"/>
  <c r="D14" i="26"/>
  <c r="K26" i="12" l="1"/>
  <c r="M25" i="12" s="1"/>
  <c r="K29" i="12"/>
  <c r="M28" i="12" s="1"/>
  <c r="K35" i="12"/>
  <c r="M34" i="12" s="1"/>
  <c r="K23" i="12"/>
  <c r="M22" i="12" s="1"/>
  <c r="K38" i="12"/>
  <c r="M37" i="12" s="1"/>
  <c r="OM47" i="12"/>
  <c r="EN43" i="12"/>
  <c r="IH39" i="12"/>
  <c r="IO36" i="12"/>
  <c r="LN36" i="12"/>
  <c r="NR39" i="12"/>
  <c r="PO39" i="12"/>
  <c r="CQ45" i="12"/>
  <c r="HT33" i="12"/>
  <c r="OT33" i="12"/>
  <c r="IV38" i="12"/>
  <c r="FP38" i="12"/>
  <c r="PH45" i="12"/>
  <c r="PH37" i="12"/>
  <c r="EN38" i="12"/>
  <c r="NK43" i="12"/>
  <c r="JC43" i="12"/>
  <c r="CJ40" i="12"/>
  <c r="CC34" i="12"/>
  <c r="JX30" i="12"/>
  <c r="JJ30" i="12"/>
  <c r="NR29" i="12"/>
  <c r="LN40" i="12"/>
  <c r="LN35" i="12"/>
  <c r="LN37" i="12"/>
  <c r="NK45" i="12"/>
  <c r="LN32" i="12"/>
  <c r="NK31" i="12"/>
  <c r="LN34" i="12"/>
  <c r="NK32" i="12"/>
  <c r="LU48" i="12"/>
  <c r="MB31" i="12"/>
  <c r="LU33" i="12"/>
  <c r="MW32" i="12"/>
  <c r="PH43" i="12"/>
  <c r="JQ31" i="12"/>
  <c r="PH35" i="12"/>
  <c r="PH44" i="12"/>
  <c r="JQ37" i="12"/>
  <c r="JQ47" i="12"/>
  <c r="PH30" i="12"/>
  <c r="JQ40" i="12"/>
  <c r="QC40" i="12"/>
  <c r="PO40" i="12"/>
  <c r="JX46" i="12"/>
  <c r="PO32" i="12"/>
  <c r="PO30" i="12"/>
  <c r="JJ29" i="12"/>
  <c r="IV42" i="12"/>
  <c r="IV36" i="12"/>
  <c r="IV46" i="12"/>
  <c r="OM45" i="12"/>
  <c r="OM34" i="12"/>
  <c r="EG47" i="12"/>
  <c r="EU32" i="12"/>
  <c r="FI47" i="12"/>
  <c r="FB30" i="12"/>
  <c r="HT48" i="12"/>
  <c r="HT32" i="12"/>
  <c r="HT36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15" i="26"/>
  <c r="D16" i="26"/>
  <c r="D17" i="26"/>
  <c r="D18" i="26"/>
  <c r="D11" i="26"/>
  <c r="D12" i="26"/>
  <c r="D8" i="26"/>
  <c r="D10" i="26"/>
  <c r="D13" i="26"/>
  <c r="D9" i="26"/>
  <c r="D9" i="21"/>
  <c r="C19" i="21"/>
  <c r="D19" i="21" s="1"/>
  <c r="M3" i="12" l="1"/>
  <c r="U24" i="22" l="1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D38" i="2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M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208.80 kN</t>
        </r>
      </text>
    </comment>
    <comment ref="O2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699.24 kN</t>
        </r>
      </text>
    </comment>
    <comment ref="M28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-182.70 kN</t>
        </r>
      </text>
    </comment>
    <comment ref="O3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81.40 kN</t>
        </r>
      </text>
    </comment>
    <comment ref="O3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-804.27</t>
        </r>
      </text>
    </comment>
    <comment ref="O4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-884.69 kN</t>
        </r>
      </text>
    </comment>
    <comment ref="O48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-288.20 kN</t>
        </r>
      </text>
    </comment>
    <comment ref="O5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</t>
        </r>
      </text>
    </comment>
    <comment ref="O5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-91.65 kN</t>
        </r>
      </text>
    </comment>
    <comment ref="O77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78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807.96 kN</t>
        </r>
      </text>
    </comment>
    <comment ref="O10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10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-587.84 kN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7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7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7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7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7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7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7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7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7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7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7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7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7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7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7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7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7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7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7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7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7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7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7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7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7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7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7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7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7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7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7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7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7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7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7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7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7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7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7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7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7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7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7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7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7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7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7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7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7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7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7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7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7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7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7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7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7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7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7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7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7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7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7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7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7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7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7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7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7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7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7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7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7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7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7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7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7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7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7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7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7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7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7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7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7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7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7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7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7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7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7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7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7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7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7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7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7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7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7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7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7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7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7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7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7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7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7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7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7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7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7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7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7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7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7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7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7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7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7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7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7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7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7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7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7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7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7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7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7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7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7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7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7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7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7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7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7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7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7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7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7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7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7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7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7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7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7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7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7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7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7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7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<sst xmlns="http://schemas.openxmlformats.org/spreadsheetml/2006/main" count="7764" uniqueCount="398">
  <si>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>Momento Fletor Médio</t>
    </r>
    <r>
      <rPr>
        <sz val="11"/>
        <color theme="0"/>
        <rFont val="Calibri"/>
        <family val="2"/>
        <scheme val="minor"/>
      </rPr>
      <t xml:space="preserve"> (pré-fixado)</t>
    </r>
  </si>
  <si>
    <r>
      <t xml:space="preserve">Condição </t>
    </r>
    <r>
      <rPr>
        <sz val="11"/>
        <rFont val="Calibri"/>
        <family val="2"/>
        <scheme val="minor"/>
      </rPr>
      <t>(CVD 1ª)</t>
    </r>
    <r>
      <rPr>
        <b/>
        <sz val="11"/>
        <rFont val="Calibri"/>
        <family val="2"/>
        <scheme val="minor"/>
      </rPr>
      <t xml:space="preserve"> 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</si>
  <si>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</si>
  <si>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</si>
  <si>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</si>
  <si>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</si>
  <si>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</si>
  <si>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</si>
  <si>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</si>
  <si>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t>Condição</t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</si>
  <si>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</si>
  <si>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</si>
  <si>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</si>
  <si>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</si>
  <si>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</si>
  <si>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</si>
  <si>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</si>
  <si>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</si>
  <si>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</si>
  <si>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</si>
  <si>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</si>
  <si>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</si>
  <si>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</si>
  <si>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rPr>
        <b/>
        <sz val="11"/>
        <color theme="0"/>
        <rFont val="Calibri"/>
        <family val="2"/>
        <scheme val="minor"/>
      </rP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| Estimativa Gráfica - API TR 6AF, 2015</t>
    </r>
    <r>
      <rPr>
        <sz val="11"/>
        <color theme="0"/>
        <rFont val="Calibri"/>
        <family val="2"/>
        <scheme val="minor"/>
      </rPr>
      <t xml:space="preserve"> (página 32)</t>
    </r>
  </si>
  <si>
    <r>
      <t xml:space="preserve">Valores Máximos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</si>
  <si>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</si>
  <si>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</si>
  <si>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</si>
  <si>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</si>
  <si>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</si>
  <si>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</si>
  <si>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</si>
  <si>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</si>
  <si>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</si>
  <si>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</si>
  <si>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</si>
  <si>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</si>
  <si>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</si>
  <si>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</si>
  <si>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</si>
  <si>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</si>
  <si>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</si>
  <si>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t>Fixador 1.1/8" - 8UN - 2A</t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</si>
  <si>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</si>
  <si>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</si>
  <si>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5500 psi </t>
    </r>
    <r>
      <rPr>
        <sz val="11"/>
        <color theme="0"/>
        <rFont val="Calibri"/>
        <family val="2"/>
        <scheme val="minor"/>
      </rPr>
      <t>(cálculo analítico)</t>
    </r>
  </si>
  <si>
    <t>Curvas - TDI100008761</t>
  </si>
  <si>
    <t>Item</t>
  </si>
  <si>
    <t>Curva (s)</t>
  </si>
  <si>
    <t>Parte</t>
  </si>
  <si>
    <t>Quadrante</t>
  </si>
  <si>
    <r>
      <t xml:space="preserve">Tração </t>
    </r>
    <r>
      <rPr>
        <sz val="11"/>
        <rFont val="Calibri"/>
        <family val="2"/>
        <scheme val="minor"/>
      </rPr>
      <t>(kN)</t>
    </r>
  </si>
  <si>
    <r>
      <t>Cortante</t>
    </r>
    <r>
      <rPr>
        <sz val="11"/>
        <rFont val="Calibri"/>
        <family val="2"/>
        <scheme val="minor"/>
      </rPr>
      <t xml:space="preserve"> (kN)</t>
    </r>
  </si>
  <si>
    <t>Carga Constante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</si>
  <si>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</si>
  <si>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</si>
  <si>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</si>
  <si>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</si>
  <si>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(kip.ft)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</si>
  <si>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</si>
  <si>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r>
      <t xml:space="preserve">Pressão Interna </t>
    </r>
    <r>
      <rPr>
        <sz val="11"/>
        <color theme="1"/>
        <rFont val="Calibri"/>
        <family val="2"/>
        <scheme val="minor"/>
      </rPr>
      <t>(psi)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</si>
  <si>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</si>
  <si>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</si>
  <si>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</si>
  <si>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</si>
  <si>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</si>
  <si>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</si>
  <si>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</si>
  <si>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</si>
  <si>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</si>
  <si>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t>nula</t>
  </si>
  <si>
    <t>psi</t>
  </si>
  <si>
    <t>kN</t>
  </si>
  <si>
    <t>p2</t>
  </si>
  <si>
    <t>f2,f23</t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</si>
  <si>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</si>
  <si>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t>p3</t>
  </si>
  <si>
    <t>f3,f24</t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</si>
  <si>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</si>
  <si>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</si>
  <si>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</si>
  <si>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</si>
  <si>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</si>
  <si>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</si>
  <si>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</si>
  <si>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</si>
  <si>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</si>
  <si>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</si>
  <si>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</si>
  <si>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</si>
  <si>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</si>
  <si>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</si>
  <si>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Nominal</t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</si>
  <si>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</si>
  <si>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</si>
  <si>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</si>
  <si>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</si>
  <si>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</si>
  <si>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</si>
  <si>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</si>
  <si>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t>p11</t>
  </si>
  <si>
    <t>f6,f27</t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</si>
  <si>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</si>
  <si>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t>p12</t>
  </si>
  <si>
    <t>f7,f28</t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</si>
  <si>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</si>
  <si>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t>p13</t>
  </si>
  <si>
    <t>f5,f12</t>
  </si>
  <si>
    <t>p14</t>
  </si>
  <si>
    <t>f6,f13</t>
  </si>
  <si>
    <t>Máxima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</si>
  <si>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</si>
  <si>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</si>
  <si>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</si>
  <si>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</si>
  <si>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</si>
  <si>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</si>
  <si>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</si>
  <si>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</si>
  <si>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</si>
  <si>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</si>
  <si>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</si>
  <si>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</si>
  <si>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</si>
  <si>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</si>
  <si>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</si>
  <si>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</si>
  <si>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</si>
  <si>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</si>
  <si>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</si>
  <si>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</si>
  <si>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</si>
  <si>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</si>
  <si>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</si>
  <si>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</si>
  <si>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</si>
  <si>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</si>
  <si>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</si>
  <si>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</si>
  <si>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</si>
  <si>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</si>
  <si>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</si>
  <si>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</si>
  <si>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</si>
  <si>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</si>
  <si>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</si>
  <si>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</si>
  <si>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</si>
  <si>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</si>
  <si>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</si>
  <si>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</si>
  <si>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</si>
  <si>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</si>
  <si>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</si>
  <si>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</si>
  <si>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</si>
  <si>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</si>
  <si>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</si>
  <si>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</si>
  <si>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</si>
  <si>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</si>
  <si>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</si>
  <si>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</si>
  <si>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</si>
  <si>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</si>
  <si>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</si>
  <si>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</si>
  <si>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</si>
  <si>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</si>
  <si>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</si>
  <si>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</si>
  <si>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</si>
  <si>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</si>
  <si>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</si>
  <si>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</si>
  <si>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</si>
  <si>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</si>
  <si>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</si>
  <si>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</si>
  <si>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</si>
  <si>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</si>
  <si>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</si>
  <si>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</si>
  <si>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</si>
  <si>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</si>
  <si>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</si>
  <si>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</si>
  <si>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</si>
  <si>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</si>
  <si>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</si>
  <si>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</si>
  <si>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</si>
  <si>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</si>
  <si>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</si>
  <si>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</si>
  <si>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</si>
  <si>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</si>
  <si>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</si>
  <si>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</si>
  <si>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</si>
  <si>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</si>
  <si>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</si>
  <si>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</si>
  <si>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</si>
  <si>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</si>
  <si>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Teste </t>
    </r>
    <r>
      <rPr>
        <b/>
        <i/>
        <sz val="11"/>
        <rFont val="Calibri"/>
        <family val="2"/>
        <scheme val="minor"/>
      </rPr>
      <t>Offshore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</si>
  <si>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</si>
  <si>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t>Curva(s)</t>
  </si>
  <si>
    <r>
      <t xml:space="preserve">Resultados Obtidos na Análise da Resistência Mecânica do Tubo do </t>
    </r>
    <r>
      <rPr>
        <b/>
        <i/>
        <sz val="11"/>
        <color theme="0"/>
        <rFont val="Calibri"/>
        <family val="2"/>
        <scheme val="minor"/>
      </rPr>
      <t>Gooseneck</t>
    </r>
  </si>
  <si>
    <r>
      <t xml:space="preserve">Cortante </t>
    </r>
    <r>
      <rPr>
        <sz val="11"/>
        <rFont val="Calibri"/>
        <family val="2"/>
        <scheme val="minor"/>
      </rPr>
      <t>(kN)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</si>
  <si>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</si>
  <si>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</si>
  <si>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</si>
  <si>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</si>
  <si>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11000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</si>
  <si>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</si>
  <si>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</si>
  <si>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</si>
  <si>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</si>
  <si>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</si>
  <si>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</si>
  <si>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</si>
  <si>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</si>
  <si>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</si>
  <si>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</si>
  <si>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</si>
  <si>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</si>
  <si>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</si>
  <si>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</si>
  <si>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</si>
  <si>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</si>
  <si>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</si>
  <si>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</si>
  <si>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</si>
  <si>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</si>
  <si>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</si>
  <si>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</si>
  <si>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</si>
  <si>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</si>
  <si>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</si>
  <si>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</si>
  <si>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</si>
  <si>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</si>
  <si>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</si>
  <si>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</si>
  <si>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</si>
  <si>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</si>
  <si>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</si>
  <si>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</si>
  <si>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</si>
  <si>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</si>
  <si>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</si>
  <si>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</si>
  <si>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</si>
  <si>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</si>
  <si>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</si>
  <si>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</si>
  <si>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</si>
  <si>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</si>
  <si>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</si>
  <si>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</si>
  <si>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</si>
  <si>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</si>
  <si>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</si>
  <si>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</si>
  <si>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</si>
  <si>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</si>
  <si>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</si>
  <si>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</si>
  <si>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</si>
  <si>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</si>
  <si>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</si>
  <si>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</si>
  <si>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</si>
  <si>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</si>
  <si>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t>Momento Fletor</t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</si>
  <si>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</si>
  <si>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</si>
  <si>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</si>
  <si>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</si>
  <si>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</si>
  <si>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</si>
  <si>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</si>
  <si>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</si>
  <si>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</si>
  <si>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</si>
  <si>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</si>
  <si>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</si>
  <si>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</si>
  <si>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</si>
  <si>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</si>
  <si>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</si>
  <si>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</si>
  <si>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RL/TQF de referência</t>
  </si>
  <si>
    <t>y</t>
  </si>
  <si>
    <t>Diferenças Divididas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</si>
  <si>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</si>
  <si>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</si>
  <si>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</si>
  <si>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</si>
  <si>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</si>
  <si>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</si>
  <si>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</si>
  <si>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</si>
  <si>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</si>
  <si>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</si>
  <si>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</si>
  <si>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</si>
  <si>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P7000048060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</si>
  <si>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</si>
  <si>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</si>
  <si>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</si>
  <si>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</si>
  <si>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</si>
  <si>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</si>
  <si>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</si>
  <si>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</si>
  <si>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</si>
  <si>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</si>
  <si>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</si>
  <si>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</si>
  <si>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</si>
  <si>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</si>
  <si>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</si>
  <si>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</si>
  <si>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</si>
  <si>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</si>
  <si>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</si>
  <si>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</si>
  <si>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</si>
  <si>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</si>
  <si>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</si>
  <si>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</si>
  <si>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</si>
  <si>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</si>
  <si>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</si>
  <si>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</si>
  <si>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</si>
  <si>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</si>
  <si>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</si>
  <si>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</si>
  <si>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</si>
  <si>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</si>
  <si>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</si>
  <si>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</si>
  <si>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</si>
  <si>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</si>
  <si>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</si>
  <si>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</si>
  <si>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</si>
  <si>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</si>
  <si>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</si>
  <si>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</si>
  <si>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</si>
  <si>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</si>
  <si>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</si>
  <si>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</si>
  <si>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</si>
  <si>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</si>
  <si>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</si>
  <si>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</si>
  <si>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</si>
  <si>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</si>
  <si>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</si>
  <si>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</si>
  <si>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</si>
  <si>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</si>
  <si>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</si>
  <si>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</si>
  <si>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</si>
  <si>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</si>
  <si>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</si>
  <si>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</si>
  <si>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</si>
  <si>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</si>
  <si>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</si>
  <si>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</si>
  <si>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</si>
  <si>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</si>
  <si>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</si>
  <si>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</si>
  <si>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</si>
  <si>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</si>
  <si>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</si>
  <si>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</si>
  <si>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</si>
  <si>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</si>
  <si>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</si>
  <si>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10000 psi)                                                                                         (Caso 5 - Após retirada do flutuador/peso morto)</t>
  </si>
  <si>
    <t>Resultados Obtidos - Conector Hidráulico @ 5500 psi</t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</si>
  <si>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</si>
  <si>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5500 psi)                                                                                      (Caso 4 - Após retirada do flutuador/peso morto)</t>
    </r>
  </si>
  <si>
    <t>CVD 1ª - Operação (@ 5000 psi)                                                                                         (Caso 5 - Após retirada do flutuador/peso morto)</t>
  </si>
  <si>
    <t>8-LL-44-RJS</t>
  </si>
  <si>
    <t>28/02/24</t>
  </si>
  <si>
    <t>DTW</t>
  </si>
  <si>
    <t>CFS</t>
  </si>
  <si>
    <t>EYC; NSI;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</si>
</sst>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1" fontId="3" fillId="3" borderId="20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2" fontId="0" fillId="5" borderId="6" xfId="0" applyNumberFormat="1" applyFill="1" applyBorder="1" applyAlignment="1" applyProtection="1">
      <alignment horizontal="center" vertical="center"/>
      <protection locked="0"/>
    </xf>
    <xf numFmtId="2" fontId="0" fillId="5" borderId="20" xfId="0" applyNumberFormat="1" applyFill="1" applyBorder="1" applyAlignment="1" applyProtection="1">
      <alignment horizontal="center" vertical="center"/>
      <protection locked="0"/>
    </xf>
    <xf numFmtId="2" fontId="0" fillId="5" borderId="17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2" fontId="0" fillId="5" borderId="35" xfId="0" applyNumberFormat="1" applyFill="1" applyBorder="1" applyAlignment="1" applyProtection="1">
      <alignment horizontal="center" vertical="center"/>
      <protection locked="0"/>
    </xf>
    <xf numFmtId="2" fontId="0" fillId="5" borderId="37" xfId="0" applyNumberForma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5" fillId="6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2" fontId="15" fillId="4" borderId="20" xfId="0" applyNumberFormat="1" applyFont="1" applyFill="1" applyBorder="1" applyAlignment="1">
      <alignment horizontal="center" vertical="center"/>
    </xf>
    <xf numFmtId="2" fontId="15" fillId="4" borderId="17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 vertical="center"/>
      <protection locked="0"/>
    </xf>
    <xf numFmtId="2" fontId="15" fillId="4" borderId="5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 applyProtection="1">
      <alignment horizontal="center" vertical="center"/>
      <protection locked="0"/>
    </xf>
    <xf numFmtId="2" fontId="0" fillId="5" borderId="55" xfId="0" applyNumberFormat="1" applyFill="1" applyBorder="1" applyAlignment="1" applyProtection="1">
      <alignment horizontal="center" vertical="center"/>
      <protection locked="0"/>
    </xf>
    <xf numFmtId="2" fontId="0" fillId="5" borderId="59" xfId="0" applyNumberFormat="1" applyFill="1" applyBorder="1" applyAlignment="1" applyProtection="1">
      <alignment horizontal="center" vertical="center"/>
      <protection locked="0"/>
    </xf>
    <xf numFmtId="2" fontId="0" fillId="5" borderId="39" xfId="0" applyNumberFormat="1" applyFill="1" applyBorder="1" applyAlignment="1" applyProtection="1">
      <alignment horizontal="center" vertical="center"/>
      <protection locked="0"/>
    </xf>
    <xf numFmtId="2" fontId="0" fillId="5" borderId="34" xfId="0" applyNumberForma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 applyProtection="1">
      <alignment horizontal="center" vertical="center"/>
      <protection locked="0"/>
    </xf>
    <xf numFmtId="1" fontId="12" fillId="14" borderId="1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4" borderId="15" xfId="0" applyNumberFormat="1" applyFill="1" applyBorder="1" applyAlignment="1" applyProtection="1">
      <alignment horizontal="center" vertical="center"/>
      <protection locked="0"/>
    </xf>
    <xf numFmtId="2" fontId="0" fillId="4" borderId="36" xfId="0" applyNumberFormat="1" applyFill="1" applyBorder="1" applyAlignment="1" applyProtection="1">
      <alignment horizontal="center" vertical="center"/>
      <protection locked="0"/>
    </xf>
    <xf numFmtId="2" fontId="0" fillId="4" borderId="20" xfId="0" applyNumberFormat="1" applyFill="1" applyBorder="1" applyAlignment="1" applyProtection="1">
      <alignment horizontal="center" vertical="center"/>
      <protection locked="0"/>
    </xf>
    <xf numFmtId="2" fontId="0" fillId="4" borderId="17" xfId="0" applyNumberFormat="1" applyFill="1" applyBorder="1" applyAlignment="1" applyProtection="1">
      <alignment horizontal="center" vertical="center"/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9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 applyProtection="1">
      <alignment horizontal="center" vertical="center"/>
      <protection locked="0"/>
    </xf>
    <xf numFmtId="2" fontId="15" fillId="5" borderId="47" xfId="0" applyNumberFormat="1" applyFont="1" applyFill="1" applyBorder="1" applyAlignment="1" applyProtection="1">
      <alignment horizontal="center" vertical="center"/>
      <protection locked="0"/>
    </xf>
    <xf numFmtId="10" fontId="15" fillId="3" borderId="0" xfId="0" applyNumberFormat="1" applyFont="1" applyFill="1" applyAlignment="1" applyProtection="1">
      <alignment horizontal="center" vertical="center"/>
      <protection locked="0"/>
    </xf>
    <xf numFmtId="1" fontId="15" fillId="3" borderId="0" xfId="0" applyNumberFormat="1" applyFont="1" applyFill="1" applyAlignment="1" applyProtection="1">
      <alignment horizontal="left" vertical="center"/>
      <protection locked="0"/>
    </xf>
    <xf numFmtId="2" fontId="15" fillId="3" borderId="0" xfId="0" applyNumberFormat="1" applyFont="1" applyFill="1" applyAlignment="1" applyProtection="1">
      <alignment horizontal="left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2" fillId="14" borderId="45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  <protection locked="0"/>
    </xf>
    <xf numFmtId="2" fontId="12" fillId="3" borderId="0" xfId="0" applyNumberFormat="1" applyFont="1" applyFill="1" applyAlignment="1" applyProtection="1">
      <alignment horizontal="center" vertical="center"/>
      <protection locked="0"/>
    </xf>
    <xf numFmtId="0" fontId="1" fillId="2" borderId="4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3" borderId="2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 applyProtection="1">
      <alignment horizontal="left" vertical="center"/>
      <protection locked="0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horizontal="left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164" fontId="3" fillId="3" borderId="0" xfId="0" applyNumberFormat="1" applyFont="1" applyFill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2" fillId="14" borderId="5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4" fontId="3" fillId="3" borderId="54" xfId="0" applyNumberFormat="1" applyFont="1" applyFill="1" applyBorder="1" applyAlignment="1">
      <alignment horizontal="center" vertical="center"/>
    </xf>
    <xf numFmtId="164" fontId="3" fillId="3" borderId="61" xfId="0" applyNumberFormat="1" applyFont="1" applyFill="1" applyBorder="1" applyAlignment="1">
      <alignment horizontal="center" vertical="center"/>
    </xf>
    <xf numFmtId="164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63" xfId="0" applyNumberFormat="1" applyFont="1" applyFill="1" applyBorder="1" applyAlignment="1">
      <alignment horizontal="center" vertical="center"/>
    </xf>
    <xf numFmtId="164" fontId="3" fillId="3" borderId="43" xfId="0" applyNumberFormat="1" applyFont="1" applyFill="1" applyBorder="1" applyAlignment="1">
      <alignment horizontal="center" vertical="center"/>
    </xf>
    <xf numFmtId="164" fontId="3" fillId="3" borderId="6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2" fontId="12" fillId="14" borderId="22" xfId="0" applyNumberFormat="1" applyFont="1" applyFill="1" applyBorder="1" applyAlignment="1">
      <alignment horizontal="center" vertical="center"/>
    </xf>
    <xf numFmtId="2" fontId="12" fillId="14" borderId="2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0" fontId="12" fillId="14" borderId="7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3" borderId="49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2" fillId="14" borderId="56" xfId="0" applyNumberFormat="1" applyFont="1" applyFill="1" applyBorder="1" applyAlignment="1">
      <alignment horizontal="center" vertical="center"/>
    </xf>
    <xf numFmtId="2" fontId="12" fillId="14" borderId="10" xfId="0" applyNumberFormat="1" applyFont="1" applyFill="1" applyBorder="1" applyAlignment="1">
      <alignment horizontal="center" vertical="center"/>
    </xf>
    <xf numFmtId="2" fontId="12" fillId="14" borderId="11" xfId="0" applyNumberFormat="1" applyFont="1" applyFill="1" applyBorder="1" applyAlignment="1">
      <alignment horizontal="center" vertical="center"/>
    </xf>
    <xf numFmtId="2" fontId="12" fillId="1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2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9BFFFF"/>
      <color rgb="FFFFFFCC"/>
      <color rgb="FF0000FF"/>
      <color rgb="FFABBFFF"/>
      <color rgb="FF0033CC"/>
      <color rgb="FF93ADFF"/>
      <color rgb="FF7999FF"/>
      <color rgb="FF3366FF"/>
      <color rgb="FFDA6D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E-4161-9385-F39D8557786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161-9385-F39D8557786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161-9385-F39D8557786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E-4161-9385-F39D8557786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E-4161-9385-F39D8557786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E-4161-9385-F39D855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656</c:v>
                </c:pt>
                <c:pt idx="2">
                  <c:v>728.88888888888891</c:v>
                </c:pt>
                <c:pt idx="3">
                  <c:v>820</c:v>
                </c:pt>
                <c:pt idx="4">
                  <c:v>937.14285714285711</c:v>
                </c:pt>
                <c:pt idx="5">
                  <c:v>1093.3333333333333</c:v>
                </c:pt>
                <c:pt idx="6">
                  <c:v>1312</c:v>
                </c:pt>
                <c:pt idx="7">
                  <c:v>1640</c:v>
                </c:pt>
                <c:pt idx="8">
                  <c:v>2186.6666666666665</c:v>
                </c:pt>
                <c:pt idx="9">
                  <c:v>3280</c:v>
                </c:pt>
                <c:pt idx="10">
                  <c:v>6560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480</c:v>
                </c:pt>
                <c:pt idx="1">
                  <c:v>432</c:v>
                </c:pt>
                <c:pt idx="2">
                  <c:v>426.66666666666669</c:v>
                </c:pt>
                <c:pt idx="3">
                  <c:v>420</c:v>
                </c:pt>
                <c:pt idx="4">
                  <c:v>411.42857142857144</c:v>
                </c:pt>
                <c:pt idx="5">
                  <c:v>400</c:v>
                </c:pt>
                <c:pt idx="6">
                  <c:v>384</c:v>
                </c:pt>
                <c:pt idx="7">
                  <c:v>360</c:v>
                </c:pt>
                <c:pt idx="8">
                  <c:v>320</c:v>
                </c:pt>
                <c:pt idx="9">
                  <c:v>240.00000000000003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487.03999999999996</c:v>
                </c:pt>
                <c:pt idx="2">
                  <c:v>541.15555555555557</c:v>
                </c:pt>
                <c:pt idx="3">
                  <c:v>608.79999999999995</c:v>
                </c:pt>
                <c:pt idx="4">
                  <c:v>695.77142857142849</c:v>
                </c:pt>
                <c:pt idx="5">
                  <c:v>811.73333333333323</c:v>
                </c:pt>
                <c:pt idx="6">
                  <c:v>974.07999999999993</c:v>
                </c:pt>
                <c:pt idx="7">
                  <c:v>1217.5999999999999</c:v>
                </c:pt>
                <c:pt idx="8">
                  <c:v>1623.4666666666665</c:v>
                </c:pt>
                <c:pt idx="9">
                  <c:v>2435.1999999999998</c:v>
                </c:pt>
                <c:pt idx="10">
                  <c:v>4870.3999999999996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348</c:v>
                </c:pt>
                <c:pt idx="1">
                  <c:v>313.2</c:v>
                </c:pt>
                <c:pt idx="2">
                  <c:v>309.33333333333331</c:v>
                </c:pt>
                <c:pt idx="3">
                  <c:v>304.5</c:v>
                </c:pt>
                <c:pt idx="4">
                  <c:v>298.28571428571428</c:v>
                </c:pt>
                <c:pt idx="5">
                  <c:v>290</c:v>
                </c:pt>
                <c:pt idx="6">
                  <c:v>278.39999999999998</c:v>
                </c:pt>
                <c:pt idx="7">
                  <c:v>261</c:v>
                </c:pt>
                <c:pt idx="8">
                  <c:v>232</c:v>
                </c:pt>
                <c:pt idx="9">
                  <c:v>174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3280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2435.1999999999998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90198754864951"/>
          <c:y val="5.9037222619899778E-2"/>
          <c:w val="0.37982681270222507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415.584</c:v>
                </c:pt>
                <c:pt idx="2">
                  <c:v>461.76</c:v>
                </c:pt>
                <c:pt idx="3">
                  <c:v>519.48</c:v>
                </c:pt>
                <c:pt idx="4">
                  <c:v>593.69142857142856</c:v>
                </c:pt>
                <c:pt idx="5">
                  <c:v>692.64</c:v>
                </c:pt>
                <c:pt idx="6">
                  <c:v>831.16800000000001</c:v>
                </c:pt>
                <c:pt idx="7">
                  <c:v>1038.96</c:v>
                </c:pt>
                <c:pt idx="8">
                  <c:v>1385.28</c:v>
                </c:pt>
                <c:pt idx="9">
                  <c:v>2077.92</c:v>
                </c:pt>
                <c:pt idx="10">
                  <c:v>4155.84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2408.33</c:v>
                </c:pt>
                <c:pt idx="1">
                  <c:v>2167.4969999999998</c:v>
                </c:pt>
                <c:pt idx="2">
                  <c:v>2140.7377777777779</c:v>
                </c:pt>
                <c:pt idx="3">
                  <c:v>2107.2887499999997</c:v>
                </c:pt>
                <c:pt idx="4">
                  <c:v>2064.2828571428572</c:v>
                </c:pt>
                <c:pt idx="5">
                  <c:v>2006.9416666666666</c:v>
                </c:pt>
                <c:pt idx="6">
                  <c:v>1926.664</c:v>
                </c:pt>
                <c:pt idx="7">
                  <c:v>1806.2474999999999</c:v>
                </c:pt>
                <c:pt idx="8">
                  <c:v>1605.5533333333333</c:v>
                </c:pt>
                <c:pt idx="9">
                  <c:v>1204.165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2077.92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1204.165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8.07810640981950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0ED-B3FC-6A5A5933EA5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0ED-B3FC-6A5A5933EA5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0ED-B3FC-6A5A5933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6-4BA8-9A58-44852741226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6-4BA8-9A58-448527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7</xdr:row>
      <xdr:rowOff>57150</xdr:rowOff>
    </xdr:from>
    <xdr:to>
      <xdr:col>18</xdr:col>
      <xdr:colOff>361951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0EDCA-F70F-47BE-A9C8-78FBEEE8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17</xdr:col>
      <xdr:colOff>533401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24</xdr:row>
      <xdr:rowOff>190500</xdr:rowOff>
    </xdr:from>
    <xdr:to>
      <xdr:col>21</xdr:col>
      <xdr:colOff>952501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15611-5C9A-4453-80A5-D6D2495F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24</xdr:row>
      <xdr:rowOff>142875</xdr:rowOff>
    </xdr:from>
    <xdr:to>
      <xdr:col>21</xdr:col>
      <xdr:colOff>828676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E36625-93C5-4066-B04D-3C36011A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04E61-E7F5-491F-9119-63667DAFC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862B8C-1572-4FC1-93AE-45866469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7B9A62-DF16-4B4F-8361-AD9D6A12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28</xdr:col>
      <xdr:colOff>93177</xdr:colOff>
      <xdr:row>37</xdr:row>
      <xdr:rowOff>84856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F34BF-DCA7-4572-8351-6C1B04E9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80975"/>
          <a:ext cx="16580952" cy="69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93181</xdr:colOff>
      <xdr:row>37</xdr:row>
      <xdr:rowOff>189619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089BD-8366-462E-AC7D-84A548F9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6552381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ColWidth="9.1796875" defaultRowHeight="14.5"/>
  <cols>
    <col min="1" max="1" width="3.1796875" style="1" customWidth="1"/>
    <col min="2" max="2" width="18.7265625" style="1" customWidth="1"/>
    <col min="3" max="3" width="15.7265625" style="1" customWidth="1"/>
    <col min="4" max="4" width="20.7265625" style="1" customWidth="1"/>
    <col min="5" max="6" width="28.7265625" style="1" customWidth="1"/>
    <col min="7" max="24" width="9.1796875" style="1"/>
    <col min="25" max="25" width="15" style="1" customWidth="1"/>
    <col min="26" max="27" width="9.1796875" style="1" customWidth="1"/>
    <col min="28" max="16384" width="9.1796875" style="1"/>
  </cols>
  <sheetData>
    <row r="1" spans="2:27" ht="15" thickBot="1"/>
    <row r="2" spans="2:27" ht="24" customHeight="1" thickBot="1">
      <c r="B2" s="230" t="s">
        <v>0</v>
      </c>
      <c r="C2" s="231"/>
      <c r="D2" s="231"/>
      <c r="E2" s="231"/>
      <c r="F2" s="232"/>
      <c r="G2" s="5"/>
      <c r="H2" s="5"/>
      <c r="Y2" s="122"/>
      <c r="Z2" s="122"/>
      <c r="AA2" s="122"/>
    </row>
    <row r="3" spans="2:27" ht="24" customHeight="1">
      <c r="B3" s="233" t="s">
        <v>1</v>
      </c>
      <c r="C3" s="225" t="s">
        <v>2</v>
      </c>
      <c r="D3" s="35" t="s">
        <v>3</v>
      </c>
      <c r="E3" s="35" t="s">
        <v>4</v>
      </c>
      <c r="F3" s="84" t="s">
        <v>5</v>
      </c>
      <c r="G3" s="114"/>
      <c r="H3" s="114"/>
      <c r="Y3" s="227" t="s">
        <v>6</v>
      </c>
      <c r="Z3" s="228"/>
      <c r="AA3" s="229"/>
    </row>
    <row r="4" spans="2:27">
      <c r="B4" s="234"/>
      <c r="C4" s="226"/>
      <c r="D4" s="36" t="s">
        <v>7</v>
      </c>
      <c r="E4" s="36" t="s">
        <v>8</v>
      </c>
      <c r="F4" s="37" t="s">
        <v>7</v>
      </c>
      <c r="Y4" s="50" t="s">
        <v>9</v>
      </c>
      <c r="Z4" s="51" t="s">
        <v>10</v>
      </c>
      <c r="AA4" s="52" t="s">
        <v>11</v>
      </c>
    </row>
    <row r="5" spans="2:27" ht="16.5">
      <c r="B5" s="220" t="s">
        <v>12</v>
      </c>
      <c r="C5" s="38" t="s">
        <v>13</v>
      </c>
      <c r="D5" s="19">
        <v>60</v>
      </c>
      <c r="E5" s="42">
        <f t="shared" ref="E5:E18" si="0">(D5*1000)/2</f>
        <v>30000</v>
      </c>
      <c r="F5" s="43">
        <f t="shared" ref="F5:F11" si="1">((3/(2*$AA$5))*E5)/1000</f>
        <v>45</v>
      </c>
      <c r="Y5" s="115" t="s">
        <v>12</v>
      </c>
      <c r="Z5" s="53" t="s">
        <v>14</v>
      </c>
      <c r="AA5" s="123">
        <v>1</v>
      </c>
    </row>
    <row r="6" spans="2:27" ht="17" thickBot="1">
      <c r="B6" s="220"/>
      <c r="C6" s="38" t="s">
        <v>15</v>
      </c>
      <c r="D6" s="19">
        <v>120</v>
      </c>
      <c r="E6" s="42">
        <f t="shared" si="0"/>
        <v>60000</v>
      </c>
      <c r="F6" s="43">
        <f t="shared" si="1"/>
        <v>90</v>
      </c>
      <c r="Y6" s="117" t="s">
        <v>16</v>
      </c>
      <c r="Z6" s="54" t="s">
        <v>14</v>
      </c>
      <c r="AA6" s="124">
        <v>1.35</v>
      </c>
    </row>
    <row r="7" spans="2:27" ht="16.5">
      <c r="B7" s="220"/>
      <c r="C7" s="38" t="s">
        <v>17</v>
      </c>
      <c r="D7" s="19">
        <v>180</v>
      </c>
      <c r="E7" s="42">
        <f t="shared" si="0"/>
        <v>90000</v>
      </c>
      <c r="F7" s="43">
        <f t="shared" si="1"/>
        <v>135</v>
      </c>
    </row>
    <row r="8" spans="2:27" ht="16.5">
      <c r="B8" s="220"/>
      <c r="C8" s="38" t="s">
        <v>18</v>
      </c>
      <c r="D8" s="19">
        <v>-60</v>
      </c>
      <c r="E8" s="42">
        <f t="shared" si="0"/>
        <v>-30000</v>
      </c>
      <c r="F8" s="43">
        <f t="shared" si="1"/>
        <v>-45</v>
      </c>
    </row>
    <row r="9" spans="2:27" ht="16.5">
      <c r="B9" s="220"/>
      <c r="C9" s="38" t="s">
        <v>19</v>
      </c>
      <c r="D9" s="19">
        <v>-120</v>
      </c>
      <c r="E9" s="42">
        <f t="shared" si="0"/>
        <v>-60000</v>
      </c>
      <c r="F9" s="43">
        <f t="shared" si="1"/>
        <v>-90</v>
      </c>
    </row>
    <row r="10" spans="2:27" ht="16.5">
      <c r="B10" s="220"/>
      <c r="C10" s="38" t="s">
        <v>20</v>
      </c>
      <c r="D10" s="19">
        <v>-180</v>
      </c>
      <c r="E10" s="42">
        <f t="shared" si="0"/>
        <v>-90000</v>
      </c>
      <c r="F10" s="43">
        <f t="shared" si="1"/>
        <v>-135</v>
      </c>
    </row>
    <row r="11" spans="2:27" ht="16.5">
      <c r="B11" s="221"/>
      <c r="C11" s="39" t="s">
        <v>21</v>
      </c>
      <c r="D11" s="22">
        <v>0</v>
      </c>
      <c r="E11" s="44">
        <f t="shared" si="0"/>
        <v>0</v>
      </c>
      <c r="F11" s="45">
        <f t="shared" si="1"/>
        <v>0</v>
      </c>
    </row>
    <row r="12" spans="2:27" ht="16.5">
      <c r="B12" s="222" t="s">
        <v>22</v>
      </c>
      <c r="C12" s="40" t="s">
        <v>13</v>
      </c>
      <c r="D12" s="23">
        <v>60</v>
      </c>
      <c r="E12" s="46">
        <f t="shared" si="0"/>
        <v>30000</v>
      </c>
      <c r="F12" s="47">
        <f t="shared" ref="F12:F18" si="2">((3/(2*$AA$6))*E12)/1000</f>
        <v>33.333333333333329</v>
      </c>
    </row>
    <row r="13" spans="2:27" ht="16.5">
      <c r="B13" s="223"/>
      <c r="C13" s="38" t="s">
        <v>15</v>
      </c>
      <c r="D13" s="19">
        <v>120</v>
      </c>
      <c r="E13" s="42">
        <f t="shared" si="0"/>
        <v>60000</v>
      </c>
      <c r="F13" s="47">
        <f t="shared" si="2"/>
        <v>66.666666666666657</v>
      </c>
    </row>
    <row r="14" spans="2:27" ht="16.5">
      <c r="B14" s="223"/>
      <c r="C14" s="38" t="s">
        <v>17</v>
      </c>
      <c r="D14" s="19">
        <v>180</v>
      </c>
      <c r="E14" s="42">
        <f t="shared" si="0"/>
        <v>90000</v>
      </c>
      <c r="F14" s="47">
        <f t="shared" si="2"/>
        <v>99.999999999999986</v>
      </c>
    </row>
    <row r="15" spans="2:27" ht="16.5">
      <c r="B15" s="223"/>
      <c r="C15" s="38" t="s">
        <v>18</v>
      </c>
      <c r="D15" s="19">
        <v>-60</v>
      </c>
      <c r="E15" s="42">
        <f t="shared" si="0"/>
        <v>-30000</v>
      </c>
      <c r="F15" s="47">
        <f t="shared" si="2"/>
        <v>-33.333333333333329</v>
      </c>
    </row>
    <row r="16" spans="2:27" ht="16.5">
      <c r="B16" s="223"/>
      <c r="C16" s="38" t="s">
        <v>19</v>
      </c>
      <c r="D16" s="19">
        <v>-120</v>
      </c>
      <c r="E16" s="42">
        <f t="shared" si="0"/>
        <v>-60000</v>
      </c>
      <c r="F16" s="47">
        <f t="shared" si="2"/>
        <v>-66.666666666666657</v>
      </c>
    </row>
    <row r="17" spans="2:6" ht="16.5">
      <c r="B17" s="223"/>
      <c r="C17" s="38" t="s">
        <v>20</v>
      </c>
      <c r="D17" s="19">
        <v>-180</v>
      </c>
      <c r="E17" s="42">
        <f t="shared" si="0"/>
        <v>-90000</v>
      </c>
      <c r="F17" s="47">
        <f t="shared" si="2"/>
        <v>-99.999999999999986</v>
      </c>
    </row>
    <row r="18" spans="2:6" ht="17" thickBot="1">
      <c r="B18" s="224"/>
      <c r="C18" s="41" t="s">
        <v>21</v>
      </c>
      <c r="D18" s="24">
        <v>0</v>
      </c>
      <c r="E18" s="48">
        <f t="shared" si="0"/>
        <v>0</v>
      </c>
      <c r="F18" s="49">
        <f t="shared" si="2"/>
        <v>0</v>
      </c>
    </row>
  </sheetData>
  <sheetProtection algorithmName="SHA-512" hashValue="hymCqjyBWEF1a6GvYTUblCU7sOghRFpCZbWxS24y6gdrZUA80frRlumf1ZIPgxwua8wytbxQOlufSCh9k34cfg==" saltValue="32Czgx/70RwSY4RR7wYas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9" tint="0.79998168889431442"/>
  </sheetPr>
  <dimension ref="A1"/>
  <sheetViews>
    <sheetView zoomScaleNormal="100" workbookViewId="0"/>
  </sheetViews>
  <sheetFormatPr defaultColWidth="9.1796875" defaultRowHeight="14.5"/>
  <cols>
    <col min="1" max="16384" width="9.1796875" style="7"/>
  </cols>
  <sheetData/>
  <sheetProtection algorithmName="SHA-512" hashValue="xBOSqZS89Cz3q69EewCu+gphIr5kKPdgSd08lkqpPI3aQdNDfl8pti/ip5Hab5x8O7bo4ZMSFq/Wxbg/wfXQZw==" saltValue="FqDYxCrrCWqL62QVPTBCbQ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4">
    <tabColor theme="8" tint="0.79998168889431442"/>
  </sheetPr>
  <dimension ref="A1"/>
  <sheetViews>
    <sheetView zoomScaleNormal="100" workbookViewId="0"/>
  </sheetViews>
  <sheetFormatPr defaultColWidth="9.1796875" defaultRowHeight="14.5"/>
  <cols>
    <col min="1" max="16384" width="9.1796875" style="7"/>
  </cols>
  <sheetData/>
  <sheetProtection algorithmName="SHA-512" hashValue="0p0TGDzzX4P6PLHuVJ3PqVVF8ntHpAglhL+v1NsPI5ClFtHKZm/6KpzdHtbZRL7DTrz5hecNmZYGRhSsJbBrzQ==" saltValue="/Tbz3fuonOEaOpi04I/mkw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M39"/>
  <sheetViews>
    <sheetView workbookViewId="0"/>
  </sheetViews>
  <sheetFormatPr defaultColWidth="9.1796875" defaultRowHeight="14.5"/>
  <cols>
    <col min="1" max="1" width="3.26953125" style="1" customWidth="1"/>
    <col min="2" max="3" width="9.54296875" style="1" customWidth="1"/>
    <col min="4" max="7" width="24.7265625" style="1" customWidth="1"/>
    <col min="8" max="8" width="21.7265625" style="1" customWidth="1"/>
    <col min="9" max="9" width="3.453125" style="1" customWidth="1"/>
    <col min="10" max="10" width="13.7265625" style="1" customWidth="1"/>
    <col min="11" max="12" width="12.7265625" style="1" customWidth="1"/>
    <col min="13" max="13" width="20.7265625" style="1" customWidth="1"/>
    <col min="14" max="16384" width="9.1796875" style="1"/>
  </cols>
  <sheetData>
    <row r="1" spans="1:13" ht="15" thickBot="1"/>
    <row r="2" spans="1:13" ht="24" customHeight="1">
      <c r="A2" s="25"/>
      <c r="B2" s="242" t="s">
        <v>23</v>
      </c>
      <c r="C2" s="243"/>
      <c r="D2" s="244"/>
      <c r="E2" s="244"/>
      <c r="F2" s="244"/>
      <c r="G2" s="244"/>
      <c r="H2" s="245"/>
      <c r="I2" s="25"/>
      <c r="J2" s="227" t="s">
        <v>24</v>
      </c>
      <c r="K2" s="228"/>
      <c r="L2" s="238"/>
      <c r="M2" s="229"/>
    </row>
    <row r="3" spans="1:13" ht="24" customHeight="1">
      <c r="A3" s="25"/>
      <c r="B3" s="118" t="s">
        <v>25</v>
      </c>
      <c r="C3" s="120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32" t="s">
        <v>31</v>
      </c>
      <c r="I3" s="25"/>
      <c r="J3" s="56" t="s">
        <v>32</v>
      </c>
      <c r="K3" s="240" t="s">
        <v>30</v>
      </c>
      <c r="L3" s="241"/>
      <c r="M3" s="32" t="s">
        <v>31</v>
      </c>
    </row>
    <row r="4" spans="1:13">
      <c r="A4" s="25"/>
      <c r="B4" s="235">
        <v>1</v>
      </c>
      <c r="C4" s="53">
        <v>6</v>
      </c>
      <c r="D4" s="19">
        <v>10.5</v>
      </c>
      <c r="E4" s="19">
        <v>0</v>
      </c>
      <c r="F4" s="57">
        <f t="shared" ref="F4:F15" si="0">(300/11.4)*D4</f>
        <v>276.31578947368422</v>
      </c>
      <c r="G4" s="57">
        <f t="shared" ref="G4:G15" si="1">1.3558*F4</f>
        <v>374.62894736842105</v>
      </c>
      <c r="H4" s="26">
        <f t="shared" ref="H4:H15" si="2">(10000/8.5)*E4</f>
        <v>0</v>
      </c>
      <c r="I4" s="25"/>
      <c r="J4" s="235">
        <v>100</v>
      </c>
      <c r="K4" s="101">
        <v>-325</v>
      </c>
      <c r="L4" s="102">
        <v>325</v>
      </c>
      <c r="M4" s="59">
        <v>0</v>
      </c>
    </row>
    <row r="5" spans="1:13">
      <c r="A5" s="25"/>
      <c r="B5" s="236"/>
      <c r="C5" s="53">
        <v>12</v>
      </c>
      <c r="D5" s="19">
        <v>2.9</v>
      </c>
      <c r="E5" s="19">
        <v>8.5</v>
      </c>
      <c r="F5" s="57">
        <f t="shared" si="0"/>
        <v>76.315789473684205</v>
      </c>
      <c r="G5" s="57">
        <f t="shared" si="1"/>
        <v>103.46894736842104</v>
      </c>
      <c r="H5" s="26">
        <f t="shared" si="2"/>
        <v>10000</v>
      </c>
      <c r="I5" s="25"/>
      <c r="J5" s="239"/>
      <c r="K5" s="101">
        <v>-125</v>
      </c>
      <c r="L5" s="102">
        <v>125</v>
      </c>
      <c r="M5" s="59">
        <v>5500</v>
      </c>
    </row>
    <row r="6" spans="1:13" ht="15" thickBot="1">
      <c r="A6" s="25"/>
      <c r="B6" s="235">
        <v>2</v>
      </c>
      <c r="C6" s="53">
        <v>5</v>
      </c>
      <c r="D6" s="19">
        <v>9.6</v>
      </c>
      <c r="E6" s="19">
        <v>0</v>
      </c>
      <c r="F6" s="57">
        <f t="shared" si="0"/>
        <v>252.63157894736838</v>
      </c>
      <c r="G6" s="57">
        <f t="shared" si="1"/>
        <v>342.51789473684204</v>
      </c>
      <c r="H6" s="26">
        <f t="shared" si="2"/>
        <v>0</v>
      </c>
      <c r="I6" s="25"/>
      <c r="J6" s="237"/>
      <c r="K6" s="6">
        <v>-75</v>
      </c>
      <c r="L6" s="103">
        <v>75</v>
      </c>
      <c r="M6" s="60">
        <v>11000</v>
      </c>
    </row>
    <row r="7" spans="1:13">
      <c r="A7" s="25"/>
      <c r="B7" s="236"/>
      <c r="C7" s="53">
        <v>11</v>
      </c>
      <c r="D7" s="19">
        <v>2</v>
      </c>
      <c r="E7" s="19">
        <v>8.5</v>
      </c>
      <c r="F7" s="57">
        <f t="shared" si="0"/>
        <v>52.631578947368418</v>
      </c>
      <c r="G7" s="57">
        <f t="shared" si="1"/>
        <v>71.357894736842098</v>
      </c>
      <c r="H7" s="26">
        <f t="shared" si="2"/>
        <v>10000</v>
      </c>
      <c r="I7" s="25"/>
      <c r="K7" s="34"/>
      <c r="L7" s="34"/>
      <c r="M7" s="34"/>
    </row>
    <row r="8" spans="1:13">
      <c r="A8" s="25"/>
      <c r="B8" s="235">
        <v>3</v>
      </c>
      <c r="C8" s="53">
        <v>4</v>
      </c>
      <c r="D8" s="19">
        <v>8.65</v>
      </c>
      <c r="E8" s="19">
        <v>0</v>
      </c>
      <c r="F8" s="57">
        <f t="shared" si="0"/>
        <v>227.63157894736841</v>
      </c>
      <c r="G8" s="57">
        <f t="shared" si="1"/>
        <v>308.62289473684206</v>
      </c>
      <c r="H8" s="26">
        <f t="shared" si="2"/>
        <v>0</v>
      </c>
      <c r="I8" s="25"/>
      <c r="J8" s="25"/>
    </row>
    <row r="9" spans="1:13">
      <c r="A9" s="25"/>
      <c r="B9" s="236"/>
      <c r="C9" s="53">
        <v>10</v>
      </c>
      <c r="D9" s="19">
        <v>1.1000000000000001</v>
      </c>
      <c r="E9" s="19">
        <v>8.5</v>
      </c>
      <c r="F9" s="57">
        <f t="shared" si="0"/>
        <v>28.947368421052634</v>
      </c>
      <c r="G9" s="57">
        <f t="shared" si="1"/>
        <v>39.246842105263156</v>
      </c>
      <c r="H9" s="26">
        <f t="shared" si="2"/>
        <v>10000</v>
      </c>
      <c r="I9" s="25"/>
      <c r="J9" s="25"/>
    </row>
    <row r="10" spans="1:13">
      <c r="A10" s="25"/>
      <c r="B10" s="235">
        <v>4</v>
      </c>
      <c r="C10" s="53">
        <v>3</v>
      </c>
      <c r="D10" s="19">
        <v>7.75</v>
      </c>
      <c r="E10" s="19">
        <v>0</v>
      </c>
      <c r="F10" s="57">
        <f t="shared" si="0"/>
        <v>203.94736842105263</v>
      </c>
      <c r="G10" s="57">
        <f t="shared" si="1"/>
        <v>276.51184210526316</v>
      </c>
      <c r="H10" s="26">
        <f t="shared" si="2"/>
        <v>0</v>
      </c>
      <c r="I10" s="25"/>
      <c r="J10" s="25"/>
    </row>
    <row r="11" spans="1:13">
      <c r="A11" s="25"/>
      <c r="B11" s="236"/>
      <c r="C11" s="53">
        <v>9</v>
      </c>
      <c r="D11" s="19">
        <v>0.1</v>
      </c>
      <c r="E11" s="19">
        <v>8.5</v>
      </c>
      <c r="F11" s="57">
        <f t="shared" si="0"/>
        <v>2.6315789473684212</v>
      </c>
      <c r="G11" s="57">
        <f t="shared" si="1"/>
        <v>3.5678947368421055</v>
      </c>
      <c r="H11" s="26">
        <f t="shared" si="2"/>
        <v>10000</v>
      </c>
      <c r="I11" s="25"/>
      <c r="J11" s="25"/>
    </row>
    <row r="12" spans="1:13">
      <c r="A12" s="25"/>
      <c r="B12" s="235">
        <v>5</v>
      </c>
      <c r="C12" s="53">
        <v>2</v>
      </c>
      <c r="D12" s="19">
        <v>6.8</v>
      </c>
      <c r="E12" s="19">
        <v>0</v>
      </c>
      <c r="F12" s="57">
        <f t="shared" si="0"/>
        <v>178.9473684210526</v>
      </c>
      <c r="G12" s="57">
        <f t="shared" si="1"/>
        <v>242.61684210526309</v>
      </c>
      <c r="H12" s="26">
        <f t="shared" si="2"/>
        <v>0</v>
      </c>
      <c r="I12" s="25"/>
      <c r="J12" s="25"/>
    </row>
    <row r="13" spans="1:13">
      <c r="A13" s="25"/>
      <c r="B13" s="236"/>
      <c r="C13" s="53">
        <v>8</v>
      </c>
      <c r="D13" s="19">
        <v>0</v>
      </c>
      <c r="E13" s="19">
        <v>7.45</v>
      </c>
      <c r="F13" s="57">
        <f t="shared" si="0"/>
        <v>0</v>
      </c>
      <c r="G13" s="57">
        <f t="shared" si="1"/>
        <v>0</v>
      </c>
      <c r="H13" s="26">
        <f t="shared" si="2"/>
        <v>8764.7058823529424</v>
      </c>
      <c r="I13" s="25"/>
      <c r="J13" s="25"/>
    </row>
    <row r="14" spans="1:13">
      <c r="A14" s="25"/>
      <c r="B14" s="235">
        <v>6</v>
      </c>
      <c r="C14" s="53">
        <v>1</v>
      </c>
      <c r="D14" s="19">
        <v>5.9</v>
      </c>
      <c r="E14" s="19">
        <v>0</v>
      </c>
      <c r="F14" s="57">
        <f t="shared" si="0"/>
        <v>155.26315789473685</v>
      </c>
      <c r="G14" s="57">
        <f t="shared" si="1"/>
        <v>210.50578947368422</v>
      </c>
      <c r="H14" s="26">
        <f t="shared" si="2"/>
        <v>0</v>
      </c>
      <c r="I14" s="25"/>
      <c r="J14" s="25"/>
    </row>
    <row r="15" spans="1:13" ht="15" thickBot="1">
      <c r="A15" s="25"/>
      <c r="B15" s="237"/>
      <c r="C15" s="54">
        <v>7</v>
      </c>
      <c r="D15" s="24">
        <v>0</v>
      </c>
      <c r="E15" s="24">
        <v>6.45</v>
      </c>
      <c r="F15" s="58">
        <f t="shared" si="0"/>
        <v>0</v>
      </c>
      <c r="G15" s="58">
        <f t="shared" si="1"/>
        <v>0</v>
      </c>
      <c r="H15" s="27">
        <f t="shared" si="2"/>
        <v>7588.2352941176478</v>
      </c>
      <c r="I15" s="25"/>
      <c r="J15" s="25"/>
    </row>
    <row r="16" spans="1:13">
      <c r="A16" s="25"/>
      <c r="D16" s="2"/>
      <c r="E16" s="2"/>
      <c r="F16" s="2"/>
      <c r="G16" s="2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25"/>
      <c r="B20" s="25"/>
      <c r="C20" s="25"/>
      <c r="D20" s="25"/>
      <c r="E20" s="25"/>
      <c r="F20" s="25"/>
      <c r="G20" s="25"/>
      <c r="H20" s="25"/>
      <c r="I20" s="25"/>
      <c r="J20" s="25"/>
    </row>
    <row r="21" spans="1:10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>
      <c r="A39" s="25"/>
      <c r="I39" s="25"/>
      <c r="J39" s="25"/>
    </row>
  </sheetData>
  <sheetProtection algorithmName="SHA-512" hashValue="Ewirwx4FzaBjhQUhQrOTbiY7r04lFH9Lj65xg4Efs72rLZ0eUWrJkhUr3kQyh3z/yLoY2nCKOA7jHpLmS/SdtQ==" saltValue="9PxALdzg8sVP24+aiQgGgg==" spinCount="100000" sheet="1" objects="1" scenarios="1"/>
  <mergeCells count="10">
    <mergeCell ref="B12:B13"/>
    <mergeCell ref="B14:B15"/>
    <mergeCell ref="J2:M2"/>
    <mergeCell ref="J4:J6"/>
    <mergeCell ref="K3:L3"/>
    <mergeCell ref="B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ColWidth="9.1796875" defaultRowHeight="14.5"/>
  <cols>
    <col min="1" max="1" width="3.26953125" style="1" customWidth="1"/>
    <col min="2" max="2" width="14.26953125" style="1" customWidth="1"/>
    <col min="3" max="3" width="12.7265625" style="1" customWidth="1"/>
    <col min="4" max="4" width="23.54296875" style="1" customWidth="1"/>
    <col min="5" max="6" width="20.7265625" style="1" customWidth="1"/>
    <col min="7" max="7" width="3" style="1" customWidth="1"/>
    <col min="8" max="16384" width="9.1796875" style="1"/>
  </cols>
  <sheetData>
    <row r="1" spans="2:10" ht="15" thickBot="1"/>
    <row r="2" spans="2:10" ht="24" customHeight="1">
      <c r="B2" s="242" t="s">
        <v>33</v>
      </c>
      <c r="C2" s="244"/>
      <c r="D2" s="244"/>
      <c r="E2" s="244"/>
      <c r="F2" s="245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30</v>
      </c>
      <c r="E3" s="119" t="s">
        <v>35</v>
      </c>
      <c r="F3" s="121" t="s">
        <v>36</v>
      </c>
    </row>
    <row r="4" spans="2:10">
      <c r="B4" s="115">
        <v>0</v>
      </c>
      <c r="C4" s="19">
        <v>6560</v>
      </c>
      <c r="D4" s="19">
        <v>480</v>
      </c>
      <c r="E4" s="61">
        <f>-($D$4/$C$4)</f>
        <v>-7.3170731707317069E-2</v>
      </c>
      <c r="F4" s="43">
        <f>$D$4</f>
        <v>480</v>
      </c>
    </row>
    <row r="5" spans="2:10" ht="15" thickBot="1">
      <c r="B5" s="117">
        <v>11000</v>
      </c>
      <c r="C5" s="6">
        <v>4870.3999999999996</v>
      </c>
      <c r="D5" s="6">
        <v>348</v>
      </c>
      <c r="E5" s="62">
        <f>-($D$5/$C$5)</f>
        <v>-7.1452036793692511E-2</v>
      </c>
      <c r="F5" s="55">
        <f>$D$5</f>
        <v>348</v>
      </c>
    </row>
    <row r="6" spans="2:10" ht="15" thickBot="1"/>
    <row r="7" spans="2:10">
      <c r="B7" s="227" t="s">
        <v>37</v>
      </c>
      <c r="C7" s="228"/>
      <c r="D7" s="229"/>
    </row>
    <row r="8" spans="2:10">
      <c r="B8" s="118" t="s">
        <v>38</v>
      </c>
      <c r="C8" s="18" t="s">
        <v>32</v>
      </c>
      <c r="D8" s="32" t="s">
        <v>30</v>
      </c>
    </row>
    <row r="9" spans="2:10">
      <c r="B9" s="115">
        <v>0</v>
      </c>
      <c r="C9" s="57">
        <v>0</v>
      </c>
      <c r="D9" s="43">
        <f>$E$4*C9+$D$4</f>
        <v>480</v>
      </c>
    </row>
    <row r="10" spans="2:10">
      <c r="B10" s="115">
        <v>1</v>
      </c>
      <c r="C10" s="57">
        <f>$C$4/(11-B10)</f>
        <v>656</v>
      </c>
      <c r="D10" s="43">
        <f t="shared" ref="D10:D18" si="0">$E$4*C10+$D$4</f>
        <v>432</v>
      </c>
    </row>
    <row r="11" spans="2:10">
      <c r="B11" s="115">
        <v>2</v>
      </c>
      <c r="C11" s="57">
        <f t="shared" ref="C11:C18" si="1">$C$4/(11-B11)</f>
        <v>728.88888888888891</v>
      </c>
      <c r="D11" s="43">
        <f t="shared" si="0"/>
        <v>426.66666666666669</v>
      </c>
    </row>
    <row r="12" spans="2:10">
      <c r="B12" s="115">
        <v>3</v>
      </c>
      <c r="C12" s="57">
        <f t="shared" si="1"/>
        <v>820</v>
      </c>
      <c r="D12" s="43">
        <f t="shared" si="0"/>
        <v>420</v>
      </c>
    </row>
    <row r="13" spans="2:10">
      <c r="B13" s="115">
        <v>4</v>
      </c>
      <c r="C13" s="57">
        <f t="shared" si="1"/>
        <v>937.14285714285711</v>
      </c>
      <c r="D13" s="43">
        <f t="shared" si="0"/>
        <v>411.42857142857144</v>
      </c>
    </row>
    <row r="14" spans="2:10">
      <c r="B14" s="115">
        <v>5</v>
      </c>
      <c r="C14" s="57">
        <f t="shared" si="1"/>
        <v>1093.3333333333333</v>
      </c>
      <c r="D14" s="43">
        <f t="shared" si="0"/>
        <v>400</v>
      </c>
    </row>
    <row r="15" spans="2:10">
      <c r="B15" s="115">
        <v>6</v>
      </c>
      <c r="C15" s="57">
        <f t="shared" si="1"/>
        <v>1312</v>
      </c>
      <c r="D15" s="43">
        <f t="shared" si="0"/>
        <v>384</v>
      </c>
    </row>
    <row r="16" spans="2:10">
      <c r="B16" s="115">
        <v>7</v>
      </c>
      <c r="C16" s="57">
        <f t="shared" si="1"/>
        <v>1640</v>
      </c>
      <c r="D16" s="43">
        <f t="shared" si="0"/>
        <v>360</v>
      </c>
    </row>
    <row r="17" spans="2:4">
      <c r="B17" s="115">
        <v>8</v>
      </c>
      <c r="C17" s="57">
        <f t="shared" si="1"/>
        <v>2186.6666666666665</v>
      </c>
      <c r="D17" s="43">
        <f t="shared" si="0"/>
        <v>320</v>
      </c>
    </row>
    <row r="18" spans="2:4">
      <c r="B18" s="115">
        <v>9</v>
      </c>
      <c r="C18" s="57">
        <f t="shared" si="1"/>
        <v>3280</v>
      </c>
      <c r="D18" s="43">
        <f t="shared" si="0"/>
        <v>240.00000000000003</v>
      </c>
    </row>
    <row r="19" spans="2:4" ht="15" thickBot="1">
      <c r="B19" s="117">
        <v>10</v>
      </c>
      <c r="C19" s="58">
        <f>$C$4/(11-B19)</f>
        <v>6560</v>
      </c>
      <c r="D19" s="55">
        <f>$E$4*C19+$D$4</f>
        <v>0</v>
      </c>
    </row>
    <row r="20" spans="2:4" ht="15" thickBot="1"/>
    <row r="21" spans="2:4">
      <c r="B21" s="227" t="s">
        <v>39</v>
      </c>
      <c r="C21" s="228"/>
      <c r="D21" s="229"/>
    </row>
    <row r="22" spans="2:4">
      <c r="B22" s="118" t="s">
        <v>38</v>
      </c>
      <c r="C22" s="18" t="s">
        <v>32</v>
      </c>
      <c r="D22" s="32" t="s">
        <v>30</v>
      </c>
    </row>
    <row r="23" spans="2:4">
      <c r="B23" s="115">
        <v>0</v>
      </c>
      <c r="C23" s="57">
        <v>0</v>
      </c>
      <c r="D23" s="43">
        <f>$E$5*C23+$D$5</f>
        <v>348</v>
      </c>
    </row>
    <row r="24" spans="2:4">
      <c r="B24" s="115">
        <v>1</v>
      </c>
      <c r="C24" s="57">
        <f>$C$5/(11-B24)</f>
        <v>487.03999999999996</v>
      </c>
      <c r="D24" s="43">
        <f t="shared" ref="D24:D33" si="2">$E$5*C24+$D$5</f>
        <v>313.2</v>
      </c>
    </row>
    <row r="25" spans="2:4">
      <c r="B25" s="115">
        <v>2</v>
      </c>
      <c r="C25" s="57">
        <f t="shared" ref="C25:C33" si="3">$C$5/(11-B25)</f>
        <v>541.15555555555557</v>
      </c>
      <c r="D25" s="43">
        <f t="shared" si="2"/>
        <v>309.33333333333331</v>
      </c>
    </row>
    <row r="26" spans="2:4">
      <c r="B26" s="115">
        <v>3</v>
      </c>
      <c r="C26" s="57">
        <f t="shared" si="3"/>
        <v>608.79999999999995</v>
      </c>
      <c r="D26" s="43">
        <f t="shared" si="2"/>
        <v>304.5</v>
      </c>
    </row>
    <row r="27" spans="2:4">
      <c r="B27" s="115">
        <v>4</v>
      </c>
      <c r="C27" s="57">
        <f t="shared" si="3"/>
        <v>695.77142857142849</v>
      </c>
      <c r="D27" s="43">
        <f t="shared" si="2"/>
        <v>298.28571428571428</v>
      </c>
    </row>
    <row r="28" spans="2:4">
      <c r="B28" s="115">
        <v>5</v>
      </c>
      <c r="C28" s="57">
        <f t="shared" si="3"/>
        <v>811.73333333333323</v>
      </c>
      <c r="D28" s="43">
        <f t="shared" si="2"/>
        <v>290</v>
      </c>
    </row>
    <row r="29" spans="2:4">
      <c r="B29" s="115">
        <v>6</v>
      </c>
      <c r="C29" s="57">
        <f t="shared" si="3"/>
        <v>974.07999999999993</v>
      </c>
      <c r="D29" s="43">
        <f t="shared" si="2"/>
        <v>278.39999999999998</v>
      </c>
    </row>
    <row r="30" spans="2:4">
      <c r="B30" s="115">
        <v>7</v>
      </c>
      <c r="C30" s="57">
        <f t="shared" si="3"/>
        <v>1217.5999999999999</v>
      </c>
      <c r="D30" s="43">
        <f t="shared" si="2"/>
        <v>261</v>
      </c>
    </row>
    <row r="31" spans="2:4">
      <c r="B31" s="115">
        <v>8</v>
      </c>
      <c r="C31" s="57">
        <f t="shared" si="3"/>
        <v>1623.4666666666665</v>
      </c>
      <c r="D31" s="43">
        <f t="shared" si="2"/>
        <v>232</v>
      </c>
    </row>
    <row r="32" spans="2:4">
      <c r="B32" s="115">
        <v>9</v>
      </c>
      <c r="C32" s="57">
        <f t="shared" si="3"/>
        <v>2435.1999999999998</v>
      </c>
      <c r="D32" s="43">
        <f t="shared" si="2"/>
        <v>174</v>
      </c>
    </row>
    <row r="33" spans="2:4" ht="15" thickBot="1">
      <c r="B33" s="117">
        <v>10</v>
      </c>
      <c r="C33" s="58">
        <f t="shared" si="3"/>
        <v>4870.3999999999996</v>
      </c>
      <c r="D33" s="55">
        <f t="shared" si="2"/>
        <v>0</v>
      </c>
    </row>
    <row r="34" spans="2:4" ht="15" thickBot="1"/>
    <row r="35" spans="2:4">
      <c r="B35" s="227" t="s">
        <v>40</v>
      </c>
      <c r="C35" s="228"/>
      <c r="D35" s="229"/>
    </row>
    <row r="36" spans="2:4">
      <c r="B36" s="56" t="s">
        <v>41</v>
      </c>
      <c r="C36" s="18" t="s">
        <v>32</v>
      </c>
      <c r="D36" s="32" t="s">
        <v>30</v>
      </c>
    </row>
    <row r="37" spans="2:4">
      <c r="B37" s="115">
        <v>0</v>
      </c>
      <c r="C37" s="57">
        <f>C4/2</f>
        <v>3280</v>
      </c>
      <c r="D37" s="43">
        <f>D4/2</f>
        <v>240</v>
      </c>
    </row>
    <row r="38" spans="2:4" ht="15" thickBot="1">
      <c r="B38" s="117">
        <v>11000</v>
      </c>
      <c r="C38" s="58">
        <f t="shared" ref="C38:D38" si="4">C5/2</f>
        <v>2435.1999999999998</v>
      </c>
      <c r="D38" s="55">
        <f t="shared" si="4"/>
        <v>174</v>
      </c>
    </row>
  </sheetData>
  <sheetProtection algorithmName="SHA-512" hashValue="Tz2kOCdkh6rw/tg0qjPcczVXKKpNACdBIxYM9R3QYIrEAP4TAz645NRKovkKPxZfMNzizkmwSdtAJ6BRoWHPaw==" saltValue="BgaD7q3yFZavfR4zet0k5w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ignoredErrors>
    <ignoredError sqref="E4:E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ColWidth="9.1796875" defaultRowHeight="14.5"/>
  <cols>
    <col min="1" max="1" width="3.26953125" style="1" customWidth="1"/>
    <col min="2" max="2" width="14.26953125" style="1" customWidth="1"/>
    <col min="3" max="3" width="12.7265625" style="1" customWidth="1"/>
    <col min="4" max="4" width="23.54296875" style="1" customWidth="1"/>
    <col min="5" max="6" width="20.7265625" style="1" customWidth="1"/>
    <col min="7" max="7" width="2.453125" style="1" customWidth="1"/>
    <col min="8" max="16384" width="9.1796875" style="1"/>
  </cols>
  <sheetData>
    <row r="1" spans="2:10" ht="15" thickBot="1"/>
    <row r="2" spans="2:10" ht="24" customHeight="1">
      <c r="B2" s="227" t="s">
        <v>42</v>
      </c>
      <c r="C2" s="228"/>
      <c r="D2" s="228"/>
      <c r="E2" s="228"/>
      <c r="F2" s="229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43</v>
      </c>
      <c r="E3" s="119" t="s">
        <v>35</v>
      </c>
      <c r="F3" s="121" t="s">
        <v>36</v>
      </c>
    </row>
    <row r="4" spans="2:10" ht="15" thickBot="1">
      <c r="B4" s="117">
        <v>0</v>
      </c>
      <c r="C4" s="28">
        <v>4155.84</v>
      </c>
      <c r="D4" s="24">
        <v>2408.33</v>
      </c>
      <c r="E4" s="62">
        <f>-($D$4/$C$4)</f>
        <v>-0.57950498575498577</v>
      </c>
      <c r="F4" s="55">
        <f>$D$4</f>
        <v>2408.33</v>
      </c>
    </row>
    <row r="5" spans="2:10" ht="15" thickBot="1"/>
    <row r="6" spans="2:10">
      <c r="B6" s="227" t="s">
        <v>37</v>
      </c>
      <c r="C6" s="228"/>
      <c r="D6" s="229"/>
    </row>
    <row r="7" spans="2:10">
      <c r="B7" s="118" t="s">
        <v>38</v>
      </c>
      <c r="C7" s="18" t="s">
        <v>32</v>
      </c>
      <c r="D7" s="32" t="s">
        <v>30</v>
      </c>
    </row>
    <row r="8" spans="2:10">
      <c r="B8" s="115">
        <v>0</v>
      </c>
      <c r="C8" s="57">
        <v>0</v>
      </c>
      <c r="D8" s="43">
        <f>$E$4*C8+$D$4</f>
        <v>2408.33</v>
      </c>
    </row>
    <row r="9" spans="2:10">
      <c r="B9" s="115">
        <v>1</v>
      </c>
      <c r="C9" s="57">
        <f>$C$4/(11-B9)</f>
        <v>415.584</v>
      </c>
      <c r="D9" s="43">
        <f t="shared" ref="D9:D17" si="0">$E$4*C9+$D$4</f>
        <v>2167.4969999999998</v>
      </c>
    </row>
    <row r="10" spans="2:10">
      <c r="B10" s="115">
        <v>2</v>
      </c>
      <c r="C10" s="57">
        <f t="shared" ref="C10:C17" si="1">$C$4/(11-B10)</f>
        <v>461.76</v>
      </c>
      <c r="D10" s="43">
        <f t="shared" si="0"/>
        <v>2140.7377777777779</v>
      </c>
    </row>
    <row r="11" spans="2:10">
      <c r="B11" s="115">
        <v>3</v>
      </c>
      <c r="C11" s="57">
        <f t="shared" si="1"/>
        <v>519.48</v>
      </c>
      <c r="D11" s="43">
        <f t="shared" si="0"/>
        <v>2107.2887499999997</v>
      </c>
    </row>
    <row r="12" spans="2:10">
      <c r="B12" s="115">
        <v>4</v>
      </c>
      <c r="C12" s="57">
        <f t="shared" si="1"/>
        <v>593.69142857142856</v>
      </c>
      <c r="D12" s="43">
        <f t="shared" si="0"/>
        <v>2064.2828571428572</v>
      </c>
    </row>
    <row r="13" spans="2:10">
      <c r="B13" s="115">
        <v>5</v>
      </c>
      <c r="C13" s="57">
        <f t="shared" si="1"/>
        <v>692.64</v>
      </c>
      <c r="D13" s="43">
        <f t="shared" si="0"/>
        <v>2006.9416666666666</v>
      </c>
    </row>
    <row r="14" spans="2:10">
      <c r="B14" s="115">
        <v>6</v>
      </c>
      <c r="C14" s="57">
        <f t="shared" si="1"/>
        <v>831.16800000000001</v>
      </c>
      <c r="D14" s="43">
        <f t="shared" si="0"/>
        <v>1926.664</v>
      </c>
    </row>
    <row r="15" spans="2:10">
      <c r="B15" s="115">
        <v>7</v>
      </c>
      <c r="C15" s="57">
        <f t="shared" si="1"/>
        <v>1038.96</v>
      </c>
      <c r="D15" s="43">
        <f t="shared" si="0"/>
        <v>1806.2474999999999</v>
      </c>
    </row>
    <row r="16" spans="2:10">
      <c r="B16" s="115">
        <v>8</v>
      </c>
      <c r="C16" s="57">
        <f t="shared" si="1"/>
        <v>1385.28</v>
      </c>
      <c r="D16" s="43">
        <f t="shared" si="0"/>
        <v>1605.5533333333333</v>
      </c>
    </row>
    <row r="17" spans="2:4">
      <c r="B17" s="115">
        <v>9</v>
      </c>
      <c r="C17" s="57">
        <f t="shared" si="1"/>
        <v>2077.92</v>
      </c>
      <c r="D17" s="43">
        <f t="shared" si="0"/>
        <v>1204.165</v>
      </c>
    </row>
    <row r="18" spans="2:4" ht="15" thickBot="1">
      <c r="B18" s="117">
        <v>10</v>
      </c>
      <c r="C18" s="58">
        <f>$C$4/(11-B18)</f>
        <v>4155.84</v>
      </c>
      <c r="D18" s="55">
        <f>$E$4*C18+$D$4</f>
        <v>0</v>
      </c>
    </row>
    <row r="19" spans="2:4" ht="15" thickBot="1"/>
    <row r="20" spans="2:4">
      <c r="B20" s="227" t="s">
        <v>40</v>
      </c>
      <c r="C20" s="228"/>
      <c r="D20" s="229"/>
    </row>
    <row r="21" spans="2:4">
      <c r="B21" s="56" t="s">
        <v>34</v>
      </c>
      <c r="C21" s="18" t="s">
        <v>44</v>
      </c>
      <c r="D21" s="32" t="s">
        <v>43</v>
      </c>
    </row>
    <row r="22" spans="2:4" ht="15" thickBot="1">
      <c r="B22" s="117">
        <v>0</v>
      </c>
      <c r="C22" s="63">
        <f>C4/2</f>
        <v>2077.92</v>
      </c>
      <c r="D22" s="64">
        <f>D4/2</f>
        <v>1204.165</v>
      </c>
    </row>
  </sheetData>
  <sheetProtection algorithmName="SHA-512" hashValue="62qOEnNQaVH+1essV4EvFt5NLLCNoVIfSSCqOXRBVMbKXBmYqB1w4vD1s2JeJQZkiP8e1W54+66xvuLiF2sroQ==" saltValue="7wGIONZUE3HrHVI2wuPo/Q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796875" defaultRowHeight="14.5"/>
  <cols>
    <col min="1" max="1" width="3.26953125" style="1" customWidth="1"/>
    <col min="2" max="2" width="6.54296875" style="1" customWidth="1"/>
    <col min="3" max="3" width="17.1796875" style="1" customWidth="1"/>
    <col min="4" max="4" width="8.81640625" style="1" customWidth="1"/>
    <col min="5" max="5" width="9.26953125" style="1" customWidth="1"/>
    <col min="6" max="6" width="8.54296875" style="1" customWidth="1"/>
    <col min="7" max="7" width="11.453125" style="1" customWidth="1"/>
    <col min="8" max="8" width="14" style="1" customWidth="1"/>
    <col min="9" max="9" width="14.453125" style="1" customWidth="1"/>
    <col min="10" max="10" width="16.81640625" style="1" customWidth="1"/>
    <col min="11" max="11" width="12" style="1" customWidth="1"/>
    <col min="12" max="12" width="4.453125" style="1" customWidth="1"/>
    <col min="13" max="13" width="14.54296875" style="1" customWidth="1"/>
    <col min="14" max="14" width="5" style="1" customWidth="1"/>
    <col min="15" max="15" width="18.1796875" style="1" customWidth="1"/>
    <col min="16" max="16" width="4.26953125" style="1" customWidth="1"/>
    <col min="17" max="17" width="3.26953125" style="1" customWidth="1"/>
    <col min="18" max="18" width="19.26953125" style="1" customWidth="1"/>
    <col min="19" max="19" width="20.7265625" style="1" customWidth="1"/>
    <col min="20" max="21" width="24.7265625" style="1" customWidth="1"/>
    <col min="22" max="22" width="20.7265625" style="1" customWidth="1"/>
    <col min="23" max="23" width="3.54296875" style="1" customWidth="1"/>
    <col min="24" max="16384" width="28.1796875" style="1"/>
  </cols>
  <sheetData>
    <row r="1" spans="2:23" ht="15" thickBot="1"/>
    <row r="2" spans="2:23" ht="24" customHeight="1">
      <c r="B2" s="227" t="s">
        <v>45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47"/>
      <c r="T2" s="228"/>
      <c r="U2" s="228"/>
      <c r="V2" s="229"/>
      <c r="W2" s="25"/>
    </row>
    <row r="3" spans="2:23" ht="24" customHeight="1">
      <c r="B3" s="252" t="s">
        <v>47</v>
      </c>
      <c r="C3" s="225" t="s">
        <v>9</v>
      </c>
      <c r="D3" s="253" t="s">
        <v>38</v>
      </c>
      <c r="E3" s="253" t="s">
        <v>48</v>
      </c>
      <c r="F3" s="253" t="s">
        <v>49</v>
      </c>
      <c r="G3" s="253" t="s">
        <v>50</v>
      </c>
      <c r="H3" s="225" t="s">
        <v>51</v>
      </c>
      <c r="I3" s="225" t="s">
        <v>52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R4" s="248" t="s">
        <v>63</v>
      </c>
      <c r="S4" s="104">
        <v>8.15</v>
      </c>
      <c r="T4" s="57">
        <f t="shared" ref="T4:T24" si="0">(300/12)*S4</f>
        <v>203.75</v>
      </c>
      <c r="U4" s="57">
        <f>1.35582*T4</f>
        <v>276.24832500000002</v>
      </c>
      <c r="V4" s="20">
        <v>0</v>
      </c>
      <c r="W4" s="25"/>
    </row>
    <row r="5" spans="2:23" ht="16.5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48"/>
      <c r="S5" s="104">
        <v>7.7</v>
      </c>
      <c r="T5" s="57">
        <f t="shared" si="0"/>
        <v>192.5</v>
      </c>
      <c r="U5" s="57">
        <f t="shared" ref="U5:U24" si="1">1.35582*T5</f>
        <v>260.99535000000003</v>
      </c>
      <c r="V5" s="20">
        <v>2000</v>
      </c>
      <c r="W5" s="25"/>
    </row>
    <row r="6" spans="2:23" ht="16.5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48"/>
      <c r="S6" s="104">
        <v>7.3</v>
      </c>
      <c r="T6" s="57">
        <f t="shared" si="0"/>
        <v>182.5</v>
      </c>
      <c r="U6" s="57">
        <f t="shared" si="1"/>
        <v>247.43715</v>
      </c>
      <c r="V6" s="20">
        <v>4000</v>
      </c>
      <c r="W6" s="25"/>
    </row>
    <row r="7" spans="2:23" ht="16.5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48"/>
      <c r="S7" s="104">
        <v>6.85</v>
      </c>
      <c r="T7" s="57">
        <f t="shared" si="0"/>
        <v>171.25</v>
      </c>
      <c r="U7" s="57">
        <f t="shared" si="1"/>
        <v>232.18417500000001</v>
      </c>
      <c r="V7" s="20">
        <v>6000</v>
      </c>
      <c r="W7" s="25"/>
    </row>
    <row r="8" spans="2:23" ht="16.5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48"/>
      <c r="S8" s="104">
        <v>6.4</v>
      </c>
      <c r="T8" s="57">
        <f t="shared" si="0"/>
        <v>160</v>
      </c>
      <c r="U8" s="57">
        <f t="shared" si="1"/>
        <v>216.93119999999999</v>
      </c>
      <c r="V8" s="20">
        <v>8000</v>
      </c>
      <c r="W8" s="25"/>
    </row>
    <row r="9" spans="2:23" ht="16.5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48"/>
      <c r="S9" s="104">
        <v>5.9</v>
      </c>
      <c r="T9" s="57">
        <f t="shared" si="0"/>
        <v>147.5</v>
      </c>
      <c r="U9" s="57">
        <f t="shared" si="1"/>
        <v>199.98345</v>
      </c>
      <c r="V9" s="20">
        <v>10000</v>
      </c>
      <c r="W9" s="25"/>
    </row>
    <row r="10" spans="2:23" ht="16.5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05">
        <v>5.7</v>
      </c>
      <c r="T10" s="82">
        <f t="shared" si="0"/>
        <v>142.5</v>
      </c>
      <c r="U10" s="82">
        <f t="shared" si="1"/>
        <v>193.20435000000001</v>
      </c>
      <c r="V10" s="83">
        <v>11000</v>
      </c>
      <c r="W10" s="25"/>
    </row>
    <row r="11" spans="2:23" ht="16.5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49" t="s">
        <v>92</v>
      </c>
      <c r="S11" s="106">
        <v>9.1999999999999993</v>
      </c>
      <c r="T11" s="79">
        <f t="shared" si="0"/>
        <v>229.99999999999997</v>
      </c>
      <c r="U11" s="79">
        <f t="shared" si="1"/>
        <v>311.83859999999999</v>
      </c>
      <c r="V11" s="30">
        <v>0</v>
      </c>
      <c r="W11" s="25"/>
    </row>
    <row r="12" spans="2:23" ht="16.5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48"/>
      <c r="S12" s="104">
        <v>8.75</v>
      </c>
      <c r="T12" s="57">
        <f t="shared" si="0"/>
        <v>218.75</v>
      </c>
      <c r="U12" s="57">
        <f t="shared" si="1"/>
        <v>296.58562499999999</v>
      </c>
      <c r="V12" s="20">
        <v>2000</v>
      </c>
      <c r="W12" s="25"/>
    </row>
    <row r="13" spans="2:23" ht="16.5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48"/>
      <c r="S13" s="104">
        <v>8.25</v>
      </c>
      <c r="T13" s="57">
        <f t="shared" si="0"/>
        <v>206.25</v>
      </c>
      <c r="U13" s="57">
        <f t="shared" si="1"/>
        <v>279.63787500000001</v>
      </c>
      <c r="V13" s="20">
        <v>4000</v>
      </c>
      <c r="W13" s="25"/>
    </row>
    <row r="14" spans="2:23" ht="16.5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48"/>
      <c r="S14" s="104">
        <v>7.85</v>
      </c>
      <c r="T14" s="57">
        <f t="shared" si="0"/>
        <v>196.25</v>
      </c>
      <c r="U14" s="57">
        <f t="shared" si="1"/>
        <v>266.07967500000001</v>
      </c>
      <c r="V14" s="20">
        <v>6000</v>
      </c>
      <c r="W14" s="25"/>
    </row>
    <row r="15" spans="2:23" ht="16.5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48"/>
      <c r="S15" s="104">
        <v>7.4</v>
      </c>
      <c r="T15" s="57">
        <f t="shared" si="0"/>
        <v>185</v>
      </c>
      <c r="U15" s="57">
        <f t="shared" si="1"/>
        <v>250.82670000000002</v>
      </c>
      <c r="V15" s="20">
        <v>8000</v>
      </c>
      <c r="W15" s="25"/>
    </row>
    <row r="16" spans="2:23" ht="16.5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48"/>
      <c r="S16" s="104">
        <v>6.9</v>
      </c>
      <c r="T16" s="57">
        <f t="shared" si="0"/>
        <v>172.5</v>
      </c>
      <c r="U16" s="57">
        <f t="shared" si="1"/>
        <v>233.87895</v>
      </c>
      <c r="V16" s="20">
        <v>10000</v>
      </c>
      <c r="W16" s="25"/>
    </row>
    <row r="17" spans="2:23" ht="16.5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0"/>
      <c r="S17" s="107">
        <v>6.65</v>
      </c>
      <c r="T17" s="78">
        <f t="shared" si="0"/>
        <v>166.25</v>
      </c>
      <c r="U17" s="78">
        <f t="shared" si="1"/>
        <v>225.40507500000001</v>
      </c>
      <c r="V17" s="29">
        <v>11000</v>
      </c>
      <c r="W17" s="25"/>
    </row>
    <row r="18" spans="2:23" ht="16.5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08">
        <v>10.199999999999999</v>
      </c>
      <c r="T18" s="80">
        <f t="shared" si="0"/>
        <v>254.99999999999997</v>
      </c>
      <c r="U18" s="80">
        <f t="shared" si="1"/>
        <v>345.73409999999996</v>
      </c>
      <c r="V18" s="31">
        <v>0</v>
      </c>
      <c r="W18" s="25"/>
    </row>
    <row r="19" spans="2:23" ht="16.5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48"/>
      <c r="S19" s="104">
        <v>9.75</v>
      </c>
      <c r="T19" s="57">
        <f t="shared" si="0"/>
        <v>243.75</v>
      </c>
      <c r="U19" s="57">
        <f t="shared" si="1"/>
        <v>330.48112500000002</v>
      </c>
      <c r="V19" s="20">
        <v>2000</v>
      </c>
      <c r="W19" s="25"/>
    </row>
    <row r="20" spans="2:23" ht="16.5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48"/>
      <c r="S20" s="104">
        <v>9.3000000000000007</v>
      </c>
      <c r="T20" s="57">
        <f t="shared" si="0"/>
        <v>232.50000000000003</v>
      </c>
      <c r="U20" s="57">
        <f t="shared" si="1"/>
        <v>315.22815000000003</v>
      </c>
      <c r="V20" s="20">
        <v>4000</v>
      </c>
      <c r="W20" s="25"/>
    </row>
    <row r="21" spans="2:23" ht="16.5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48"/>
      <c r="S21" s="104">
        <v>8.85</v>
      </c>
      <c r="T21" s="57">
        <f t="shared" si="0"/>
        <v>221.25</v>
      </c>
      <c r="U21" s="57">
        <f t="shared" si="1"/>
        <v>299.97517499999998</v>
      </c>
      <c r="V21" s="20">
        <v>6000</v>
      </c>
      <c r="W21" s="25"/>
    </row>
    <row r="22" spans="2:23" ht="16.5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48"/>
      <c r="S22" s="104">
        <v>8.4499999999999993</v>
      </c>
      <c r="T22" s="57">
        <f t="shared" si="0"/>
        <v>211.24999999999997</v>
      </c>
      <c r="U22" s="57">
        <f t="shared" si="1"/>
        <v>286.41697499999998</v>
      </c>
      <c r="V22" s="20">
        <v>8000</v>
      </c>
      <c r="W22" s="25"/>
    </row>
    <row r="23" spans="2:23" ht="16.5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48"/>
      <c r="S23" s="104">
        <v>7.95</v>
      </c>
      <c r="T23" s="57">
        <f t="shared" si="0"/>
        <v>198.75</v>
      </c>
      <c r="U23" s="57">
        <f t="shared" si="1"/>
        <v>269.46922499999999</v>
      </c>
      <c r="V23" s="20">
        <v>10000</v>
      </c>
      <c r="W23" s="25"/>
    </row>
    <row r="24" spans="2:23" ht="17" thickBot="1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1"/>
      <c r="S24" s="109">
        <v>7.7</v>
      </c>
      <c r="T24" s="58">
        <f t="shared" si="0"/>
        <v>192.5</v>
      </c>
      <c r="U24" s="58">
        <f t="shared" si="1"/>
        <v>260.99535000000003</v>
      </c>
      <c r="V24" s="21">
        <v>11000</v>
      </c>
      <c r="W24" s="25"/>
    </row>
    <row r="25" spans="2:23" ht="16.5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6.5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6.5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6.5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6.5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6.5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6.5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6.5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6.5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6.5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6.5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6.5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6.5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6.5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6.5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6.5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6.5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6.5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6.5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6.5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6.5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6.5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6.5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6.5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6.5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6.5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6.5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6.5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6.5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6.5">
      <c r="B54" s="11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6.5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6.5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6.5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6.5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6.5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6.5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6.5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5500</v>
      </c>
      <c r="L61" s="9" t="s">
        <v>71</v>
      </c>
      <c r="M61" s="133">
        <v>198.54</v>
      </c>
      <c r="N61" s="15" t="s">
        <v>72</v>
      </c>
      <c r="O61" s="15">
        <v>0</v>
      </c>
      <c r="P61" s="74" t="s">
        <v>72</v>
      </c>
    </row>
    <row r="62" spans="2:16" ht="16.5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234.98</v>
      </c>
      <c r="N62" s="12" t="s">
        <v>72</v>
      </c>
      <c r="O62" s="15">
        <v>0</v>
      </c>
      <c r="P62" s="59" t="s">
        <v>72</v>
      </c>
    </row>
    <row r="63" spans="2:16" ht="16.5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271.41000000000003</v>
      </c>
      <c r="N63" s="12" t="s">
        <v>72</v>
      </c>
      <c r="O63" s="15">
        <v>0</v>
      </c>
      <c r="P63" s="59" t="s">
        <v>72</v>
      </c>
    </row>
    <row r="64" spans="2:16" ht="16.5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409.92</v>
      </c>
      <c r="P64" s="59" t="s">
        <v>72</v>
      </c>
    </row>
    <row r="65" spans="2:16" ht="16.5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291.06</v>
      </c>
      <c r="P65" s="59" t="s">
        <v>72</v>
      </c>
    </row>
    <row r="66" spans="2:16" ht="16.5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172.26</v>
      </c>
      <c r="P66" s="59" t="s">
        <v>72</v>
      </c>
    </row>
    <row r="67" spans="2:16" ht="16.5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99.27</v>
      </c>
      <c r="N67" s="12" t="s">
        <v>72</v>
      </c>
      <c r="O67" s="101">
        <v>733.76</v>
      </c>
      <c r="P67" s="59" t="s">
        <v>72</v>
      </c>
    </row>
    <row r="68" spans="2:16" ht="16.5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117.49</v>
      </c>
      <c r="N68" s="12" t="s">
        <v>72</v>
      </c>
      <c r="O68" s="101">
        <v>674.36</v>
      </c>
      <c r="P68" s="59" t="s">
        <v>72</v>
      </c>
    </row>
    <row r="69" spans="2:16" ht="16.5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135.70500000000001</v>
      </c>
      <c r="N69" s="12" t="s">
        <v>72</v>
      </c>
      <c r="O69" s="101">
        <v>614.92999999999995</v>
      </c>
      <c r="P69" s="59" t="s">
        <v>72</v>
      </c>
    </row>
    <row r="70" spans="2:16" ht="16.5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125.68</v>
      </c>
      <c r="N70" s="12" t="s">
        <v>72</v>
      </c>
      <c r="O70" s="12">
        <v>0</v>
      </c>
      <c r="P70" s="59" t="s">
        <v>72</v>
      </c>
    </row>
    <row r="71" spans="2:16" ht="16.5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89.23</v>
      </c>
      <c r="N71" s="12" t="s">
        <v>72</v>
      </c>
      <c r="O71" s="12">
        <v>0</v>
      </c>
      <c r="P71" s="59" t="s">
        <v>72</v>
      </c>
    </row>
    <row r="72" spans="2:16" ht="16.5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52.81</v>
      </c>
      <c r="N72" s="12" t="s">
        <v>72</v>
      </c>
      <c r="O72" s="12">
        <v>0</v>
      </c>
      <c r="P72" s="59" t="s">
        <v>72</v>
      </c>
    </row>
    <row r="73" spans="2:16" ht="16.5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647.65</v>
      </c>
      <c r="P73" s="59" t="s">
        <v>72</v>
      </c>
    </row>
    <row r="74" spans="2:16" ht="16.5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766.45</v>
      </c>
      <c r="P74" s="59" t="s">
        <v>72</v>
      </c>
    </row>
    <row r="75" spans="2:16" ht="16.5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885.35</v>
      </c>
      <c r="P75" s="59" t="s">
        <v>72</v>
      </c>
    </row>
    <row r="76" spans="2:16" ht="16.5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62.84</v>
      </c>
      <c r="N76" s="12" t="s">
        <v>72</v>
      </c>
      <c r="O76" s="101">
        <v>852.6</v>
      </c>
      <c r="P76" s="59" t="s">
        <v>72</v>
      </c>
    </row>
    <row r="77" spans="2:16" ht="16.5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>M71/2</f>
        <v>44.615000000000002</v>
      </c>
      <c r="N77" s="12" t="s">
        <v>72</v>
      </c>
      <c r="O77" s="132">
        <v>912.02</v>
      </c>
      <c r="P77" s="59" t="s">
        <v>72</v>
      </c>
    </row>
    <row r="78" spans="2:16" ht="16.5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>M72/2</f>
        <v>26.405000000000001</v>
      </c>
      <c r="N78" s="12" t="s">
        <v>72</v>
      </c>
      <c r="O78" s="101">
        <v>971.5</v>
      </c>
      <c r="P78" s="59" t="s">
        <v>72</v>
      </c>
    </row>
    <row r="79" spans="2:16" ht="16.5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162.1</v>
      </c>
      <c r="N79" s="12" t="s">
        <v>72</v>
      </c>
      <c r="O79" s="12">
        <v>0</v>
      </c>
      <c r="P79" s="59" t="s">
        <v>72</v>
      </c>
    </row>
    <row r="80" spans="2:16" ht="16.5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528.79999999999995</v>
      </c>
      <c r="P80" s="59" t="s">
        <v>72</v>
      </c>
    </row>
    <row r="81" spans="2:16" ht="16.5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81.05</v>
      </c>
      <c r="N81" s="12" t="s">
        <v>72</v>
      </c>
      <c r="O81" s="132">
        <v>793.14</v>
      </c>
      <c r="P81" s="59" t="s">
        <v>72</v>
      </c>
    </row>
    <row r="82" spans="2:16" ht="16.5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-125.68</v>
      </c>
      <c r="N82" s="12" t="s">
        <v>72</v>
      </c>
      <c r="O82" s="12">
        <v>0</v>
      </c>
      <c r="P82" s="59" t="s">
        <v>72</v>
      </c>
    </row>
    <row r="83" spans="2:16" ht="16.5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-89.23</v>
      </c>
      <c r="N83" s="12" t="s">
        <v>72</v>
      </c>
      <c r="O83" s="12">
        <v>0</v>
      </c>
      <c r="P83" s="59" t="s">
        <v>72</v>
      </c>
    </row>
    <row r="84" spans="2:16" ht="16.5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-52.8</v>
      </c>
      <c r="N84" s="12" t="s">
        <v>72</v>
      </c>
      <c r="O84" s="12">
        <v>0</v>
      </c>
      <c r="P84" s="59" t="s">
        <v>72</v>
      </c>
    </row>
    <row r="85" spans="2:16" ht="16.5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-62.84</v>
      </c>
      <c r="N85" s="12" t="s">
        <v>72</v>
      </c>
      <c r="O85" s="101">
        <v>204.95</v>
      </c>
      <c r="P85" s="59" t="s">
        <v>72</v>
      </c>
    </row>
    <row r="86" spans="2:16" ht="16.5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>M83/2</f>
        <v>-44.615000000000002</v>
      </c>
      <c r="N86" s="12" t="s">
        <v>72</v>
      </c>
      <c r="O86" s="101">
        <v>145.55000000000001</v>
      </c>
      <c r="P86" s="59" t="s">
        <v>72</v>
      </c>
    </row>
    <row r="87" spans="2:16" ht="16.5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>M84/2</f>
        <v>-26.4</v>
      </c>
      <c r="N87" s="12" t="s">
        <v>72</v>
      </c>
      <c r="O87" s="101">
        <v>86.15</v>
      </c>
      <c r="P87" s="59" t="s">
        <v>72</v>
      </c>
    </row>
    <row r="88" spans="2:16" ht="16.5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-198.54</v>
      </c>
      <c r="N88" s="12" t="s">
        <v>72</v>
      </c>
      <c r="O88" s="12">
        <v>0</v>
      </c>
      <c r="P88" s="59" t="s">
        <v>72</v>
      </c>
    </row>
    <row r="89" spans="2:16" ht="16.5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-234.98</v>
      </c>
      <c r="N89" s="12" t="s">
        <v>72</v>
      </c>
      <c r="O89" s="12">
        <v>0</v>
      </c>
      <c r="P89" s="59" t="s">
        <v>72</v>
      </c>
    </row>
    <row r="90" spans="2:16" ht="16.5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-271.41000000000003</v>
      </c>
      <c r="N90" s="12" t="s">
        <v>72</v>
      </c>
      <c r="O90" s="12">
        <v>0</v>
      </c>
      <c r="P90" s="59" t="s">
        <v>72</v>
      </c>
    </row>
    <row r="91" spans="2:16" ht="16.5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-99.27</v>
      </c>
      <c r="N91" s="12" t="s">
        <v>72</v>
      </c>
      <c r="O91" s="101">
        <v>323.8</v>
      </c>
      <c r="P91" s="59" t="s">
        <v>72</v>
      </c>
    </row>
    <row r="92" spans="2:16" ht="16.5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>M89/2</f>
        <v>-117.49</v>
      </c>
      <c r="N92" s="12" t="s">
        <v>72</v>
      </c>
      <c r="O92" s="101">
        <v>383.22</v>
      </c>
      <c r="P92" s="59" t="s">
        <v>72</v>
      </c>
    </row>
    <row r="93" spans="2:16" ht="16.5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>M90/2</f>
        <v>-135.70500000000001</v>
      </c>
      <c r="N93" s="12" t="s">
        <v>72</v>
      </c>
      <c r="O93" s="101">
        <v>442.65</v>
      </c>
      <c r="P93" s="59" t="s">
        <v>72</v>
      </c>
    </row>
    <row r="94" spans="2:16" ht="16.5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-162.1</v>
      </c>
      <c r="N94" s="12" t="s">
        <v>72</v>
      </c>
      <c r="O94" s="12">
        <v>0</v>
      </c>
      <c r="P94" s="59" t="s">
        <v>72</v>
      </c>
    </row>
    <row r="95" spans="2:16" ht="16.5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-81.05</v>
      </c>
      <c r="N95" s="12" t="s">
        <v>72</v>
      </c>
      <c r="O95" s="101">
        <v>264.41000000000003</v>
      </c>
      <c r="P95" s="59" t="s">
        <v>72</v>
      </c>
    </row>
    <row r="96" spans="2:16" ht="16.5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32">
        <v>-647.65</v>
      </c>
      <c r="P96" s="59" t="s">
        <v>72</v>
      </c>
    </row>
    <row r="97" spans="2:16" ht="16.5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01">
        <v>-766.5</v>
      </c>
      <c r="P97" s="59" t="s">
        <v>72</v>
      </c>
    </row>
    <row r="98" spans="2:16" ht="16.5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01">
        <v>-885.3</v>
      </c>
      <c r="P98" s="59" t="s">
        <v>72</v>
      </c>
    </row>
    <row r="99" spans="2:16" ht="16.5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-62.84</v>
      </c>
      <c r="N99" s="12" t="s">
        <v>72</v>
      </c>
      <c r="O99" s="101">
        <v>-852.64</v>
      </c>
      <c r="P99" s="59" t="s">
        <v>72</v>
      </c>
    </row>
    <row r="100" spans="2:16" ht="16.5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>M83/2</f>
        <v>-44.615000000000002</v>
      </c>
      <c r="N100" s="12" t="s">
        <v>72</v>
      </c>
      <c r="O100" s="101">
        <v>-912.04</v>
      </c>
      <c r="P100" s="59" t="s">
        <v>72</v>
      </c>
    </row>
    <row r="101" spans="2:16" ht="16.5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>M84/2</f>
        <v>-26.4</v>
      </c>
      <c r="N101" s="12" t="s">
        <v>72</v>
      </c>
      <c r="O101" s="101">
        <v>-971.44</v>
      </c>
      <c r="P101" s="59" t="s">
        <v>72</v>
      </c>
    </row>
    <row r="102" spans="2:16" ht="16.5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-409.92</v>
      </c>
      <c r="P102" s="59" t="s">
        <v>72</v>
      </c>
    </row>
    <row r="103" spans="2:16" ht="16.5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-291.08</v>
      </c>
      <c r="P103" s="59" t="s">
        <v>72</v>
      </c>
    </row>
    <row r="104" spans="2:16" ht="16.5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-172.24</v>
      </c>
      <c r="P104" s="59" t="s">
        <v>72</v>
      </c>
    </row>
    <row r="105" spans="2:16" ht="16.5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-99.27</v>
      </c>
      <c r="N105" s="12" t="s">
        <v>72</v>
      </c>
      <c r="O105" s="101">
        <v>-733.74</v>
      </c>
      <c r="P105" s="59" t="s">
        <v>72</v>
      </c>
    </row>
    <row r="106" spans="2:16" ht="16.5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>M89/2</f>
        <v>-117.49</v>
      </c>
      <c r="N106" s="12" t="s">
        <v>72</v>
      </c>
      <c r="O106" s="101">
        <v>-674.35</v>
      </c>
      <c r="P106" s="59" t="s">
        <v>72</v>
      </c>
    </row>
    <row r="107" spans="2:16" ht="16.5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>M90/2</f>
        <v>-135.70500000000001</v>
      </c>
      <c r="N107" s="12" t="s">
        <v>72</v>
      </c>
      <c r="O107" s="101">
        <v>-614.91999999999996</v>
      </c>
      <c r="P107" s="59" t="s">
        <v>72</v>
      </c>
    </row>
    <row r="108" spans="2:16" ht="16.5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01">
        <v>-528.79999999999995</v>
      </c>
      <c r="P108" s="59" t="s">
        <v>72</v>
      </c>
    </row>
    <row r="109" spans="2:16" ht="16.5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-81.05</v>
      </c>
      <c r="N109" s="12" t="s">
        <v>72</v>
      </c>
      <c r="O109" s="101">
        <v>-793.16</v>
      </c>
      <c r="P109" s="59" t="s">
        <v>72</v>
      </c>
    </row>
    <row r="110" spans="2:16" ht="16.5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99.27</v>
      </c>
      <c r="N110" s="12" t="s">
        <v>72</v>
      </c>
      <c r="O110" s="101">
        <v>-323.81</v>
      </c>
      <c r="P110" s="59" t="s">
        <v>72</v>
      </c>
    </row>
    <row r="111" spans="2:16" ht="16.5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>M62/2</f>
        <v>117.49</v>
      </c>
      <c r="N111" s="12" t="s">
        <v>72</v>
      </c>
      <c r="O111" s="101">
        <v>-383.21</v>
      </c>
      <c r="P111" s="59" t="s">
        <v>72</v>
      </c>
    </row>
    <row r="112" spans="2:16" ht="16.5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>M63/2</f>
        <v>135.70500000000001</v>
      </c>
      <c r="N112" s="12" t="s">
        <v>72</v>
      </c>
      <c r="O112" s="101">
        <v>-442.63</v>
      </c>
      <c r="P112" s="59" t="s">
        <v>72</v>
      </c>
    </row>
    <row r="113" spans="2:16" ht="16.5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62.84</v>
      </c>
      <c r="N113" s="12" t="s">
        <v>72</v>
      </c>
      <c r="O113" s="101">
        <v>-204.93</v>
      </c>
      <c r="P113" s="59" t="s">
        <v>72</v>
      </c>
    </row>
    <row r="114" spans="2:16" ht="16.5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>M71/2</f>
        <v>44.615000000000002</v>
      </c>
      <c r="N114" s="12" t="s">
        <v>72</v>
      </c>
      <c r="O114" s="101">
        <v>-145.52000000000001</v>
      </c>
      <c r="P114" s="59" t="s">
        <v>72</v>
      </c>
    </row>
    <row r="115" spans="2:16" ht="16.5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>M72/2</f>
        <v>26.405000000000001</v>
      </c>
      <c r="N115" s="12" t="s">
        <v>72</v>
      </c>
      <c r="O115" s="101">
        <v>-86.1</v>
      </c>
      <c r="P115" s="59" t="s">
        <v>72</v>
      </c>
    </row>
    <row r="116" spans="2:16" ht="17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f>M79/2</f>
        <v>81.05</v>
      </c>
      <c r="N116" s="14" t="s">
        <v>72</v>
      </c>
      <c r="O116" s="6">
        <v>-264.7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jIHcmkX7RgEZSeO7ggDTNiV4sc2kCzdqqKmjsD/sn7HyvOVScG19zDH0dl6kYpMLmw7v8SEeDR/rScLD0nRQxA==" saltValue="JnaPerq4wBj7XmuVac9jQA==" spinCount="100000" sheet="1" objects="1" scenarios="1"/>
  <mergeCells count="22">
    <mergeCell ref="M4:N4"/>
    <mergeCell ref="O4:P4"/>
    <mergeCell ref="C5:C60"/>
    <mergeCell ref="K5:K60"/>
    <mergeCell ref="C61:C116"/>
    <mergeCell ref="K61:K116"/>
    <mergeCell ref="R2:V2"/>
    <mergeCell ref="R4:R10"/>
    <mergeCell ref="R11:R17"/>
    <mergeCell ref="R18:R24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796875" defaultRowHeight="14.5"/>
  <cols>
    <col min="1" max="1" width="3.26953125" style="1" customWidth="1"/>
    <col min="2" max="2" width="6.54296875" style="1" customWidth="1"/>
    <col min="3" max="3" width="17.1796875" style="1" customWidth="1"/>
    <col min="4" max="4" width="8.81640625" style="1" customWidth="1"/>
    <col min="5" max="5" width="9.26953125" style="1" customWidth="1"/>
    <col min="6" max="6" width="8.54296875" style="1" customWidth="1"/>
    <col min="7" max="7" width="11.453125" style="1" customWidth="1"/>
    <col min="8" max="8" width="14" style="1" customWidth="1"/>
    <col min="9" max="9" width="14.453125" style="1" customWidth="1"/>
    <col min="10" max="10" width="16.81640625" style="1" customWidth="1"/>
    <col min="11" max="11" width="12" style="1" customWidth="1"/>
    <col min="12" max="12" width="4.453125" style="1" customWidth="1"/>
    <col min="13" max="13" width="14.54296875" style="1" customWidth="1"/>
    <col min="14" max="14" width="5" style="1" customWidth="1"/>
    <col min="15" max="15" width="18.1796875" style="1" customWidth="1"/>
    <col min="16" max="16" width="4.26953125" style="1" customWidth="1"/>
    <col min="17" max="17" width="3.26953125" style="1" customWidth="1"/>
    <col min="18" max="18" width="19.26953125" style="1" customWidth="1"/>
    <col min="19" max="19" width="20.7265625" style="1" customWidth="1"/>
    <col min="20" max="21" width="24.7265625" style="1" customWidth="1"/>
    <col min="22" max="22" width="20.7265625" style="1" customWidth="1"/>
    <col min="23" max="23" width="3.54296875" style="1" customWidth="1"/>
    <col min="24" max="26" width="9.1796875" style="1"/>
    <col min="27" max="16384" width="28.1796875" style="1"/>
  </cols>
  <sheetData>
    <row r="1" spans="2:23" ht="15" thickBot="1"/>
    <row r="2" spans="2:23" ht="24" customHeight="1">
      <c r="B2" s="227" t="s">
        <v>206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47"/>
      <c r="T2" s="228"/>
      <c r="U2" s="228"/>
      <c r="V2" s="229"/>
      <c r="W2" s="25"/>
    </row>
    <row r="3" spans="2:23" ht="24" customHeight="1">
      <c r="B3" s="252" t="s">
        <v>47</v>
      </c>
      <c r="C3" s="225" t="s">
        <v>9</v>
      </c>
      <c r="D3" s="253" t="s">
        <v>38</v>
      </c>
      <c r="E3" s="253" t="s">
        <v>207</v>
      </c>
      <c r="F3" s="253" t="s">
        <v>49</v>
      </c>
      <c r="G3" s="253" t="s">
        <v>50</v>
      </c>
      <c r="H3" s="225" t="s">
        <v>51</v>
      </c>
      <c r="I3" s="225" t="s">
        <v>52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R4" s="248" t="s">
        <v>63</v>
      </c>
      <c r="S4" s="134">
        <v>8.15</v>
      </c>
      <c r="T4" s="125">
        <f>(300/12)*S4</f>
        <v>203.75</v>
      </c>
      <c r="U4" s="125">
        <f>1.35582*T4</f>
        <v>276.24832500000002</v>
      </c>
      <c r="V4" s="123">
        <v>0</v>
      </c>
      <c r="W4" s="25"/>
    </row>
    <row r="5" spans="2:23" ht="16.5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48"/>
      <c r="S5" s="134">
        <v>7.7</v>
      </c>
      <c r="T5" s="125">
        <f t="shared" ref="T5:T24" si="0">(300/12)*S5</f>
        <v>192.5</v>
      </c>
      <c r="U5" s="125">
        <f t="shared" ref="U5:U24" si="1">1.35582*T5</f>
        <v>260.99535000000003</v>
      </c>
      <c r="V5" s="123">
        <v>2000</v>
      </c>
      <c r="W5" s="25"/>
    </row>
    <row r="6" spans="2:23" ht="16.5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48"/>
      <c r="S6" s="134">
        <v>7.3</v>
      </c>
      <c r="T6" s="125">
        <f t="shared" si="0"/>
        <v>182.5</v>
      </c>
      <c r="U6" s="125">
        <f t="shared" si="1"/>
        <v>247.43715</v>
      </c>
      <c r="V6" s="123">
        <v>4000</v>
      </c>
      <c r="W6" s="25"/>
    </row>
    <row r="7" spans="2:23" ht="16.5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48"/>
      <c r="S7" s="134">
        <v>6.85</v>
      </c>
      <c r="T7" s="125">
        <f t="shared" si="0"/>
        <v>171.25</v>
      </c>
      <c r="U7" s="125">
        <f t="shared" si="1"/>
        <v>232.18417500000001</v>
      </c>
      <c r="V7" s="123">
        <v>6000</v>
      </c>
      <c r="W7" s="25"/>
    </row>
    <row r="8" spans="2:23" ht="16.5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48"/>
      <c r="S8" s="134">
        <v>6.4</v>
      </c>
      <c r="T8" s="125">
        <f t="shared" si="0"/>
        <v>160</v>
      </c>
      <c r="U8" s="125">
        <f t="shared" si="1"/>
        <v>216.93119999999999</v>
      </c>
      <c r="V8" s="123">
        <v>8000</v>
      </c>
      <c r="W8" s="25"/>
    </row>
    <row r="9" spans="2:23" ht="16.5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48"/>
      <c r="S9" s="134">
        <v>5.9</v>
      </c>
      <c r="T9" s="125">
        <f t="shared" si="0"/>
        <v>147.5</v>
      </c>
      <c r="U9" s="125">
        <f t="shared" si="1"/>
        <v>199.98345</v>
      </c>
      <c r="V9" s="123">
        <v>10000</v>
      </c>
      <c r="W9" s="25"/>
    </row>
    <row r="10" spans="2:23" ht="16.5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35">
        <v>5.7</v>
      </c>
      <c r="T10" s="127">
        <f t="shared" si="0"/>
        <v>142.5</v>
      </c>
      <c r="U10" s="127">
        <f t="shared" si="1"/>
        <v>193.20435000000001</v>
      </c>
      <c r="V10" s="140">
        <v>11000</v>
      </c>
      <c r="W10" s="25"/>
    </row>
    <row r="11" spans="2:23" ht="16.5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49" t="s">
        <v>92</v>
      </c>
      <c r="S11" s="136">
        <v>9.1999999999999993</v>
      </c>
      <c r="T11" s="128">
        <f t="shared" si="0"/>
        <v>229.99999999999997</v>
      </c>
      <c r="U11" s="128">
        <f t="shared" si="1"/>
        <v>311.83859999999999</v>
      </c>
      <c r="V11" s="141">
        <v>0</v>
      </c>
      <c r="W11" s="25"/>
    </row>
    <row r="12" spans="2:23" ht="16.5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48"/>
      <c r="S12" s="134">
        <v>8.75</v>
      </c>
      <c r="T12" s="125">
        <f t="shared" si="0"/>
        <v>218.75</v>
      </c>
      <c r="U12" s="125">
        <f t="shared" si="1"/>
        <v>296.58562499999999</v>
      </c>
      <c r="V12" s="123">
        <v>2000</v>
      </c>
      <c r="W12" s="25"/>
    </row>
    <row r="13" spans="2:23" ht="16.5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48"/>
      <c r="S13" s="134">
        <v>8.25</v>
      </c>
      <c r="T13" s="125">
        <f t="shared" si="0"/>
        <v>206.25</v>
      </c>
      <c r="U13" s="125">
        <f t="shared" si="1"/>
        <v>279.63787500000001</v>
      </c>
      <c r="V13" s="123">
        <v>4000</v>
      </c>
      <c r="W13" s="25"/>
    </row>
    <row r="14" spans="2:23" ht="16.5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48"/>
      <c r="S14" s="134">
        <v>7.85</v>
      </c>
      <c r="T14" s="125">
        <f t="shared" si="0"/>
        <v>196.25</v>
      </c>
      <c r="U14" s="125">
        <f t="shared" si="1"/>
        <v>266.07967500000001</v>
      </c>
      <c r="V14" s="123">
        <v>6000</v>
      </c>
      <c r="W14" s="25"/>
    </row>
    <row r="15" spans="2:23" ht="16.5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48"/>
      <c r="S15" s="134">
        <v>7.4</v>
      </c>
      <c r="T15" s="125">
        <f t="shared" si="0"/>
        <v>185</v>
      </c>
      <c r="U15" s="125">
        <f t="shared" si="1"/>
        <v>250.82670000000002</v>
      </c>
      <c r="V15" s="123">
        <v>8000</v>
      </c>
      <c r="W15" s="25"/>
    </row>
    <row r="16" spans="2:23" ht="16.5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48"/>
      <c r="S16" s="134">
        <v>6.9</v>
      </c>
      <c r="T16" s="125">
        <f t="shared" si="0"/>
        <v>172.5</v>
      </c>
      <c r="U16" s="125">
        <f t="shared" si="1"/>
        <v>233.87895</v>
      </c>
      <c r="V16" s="123">
        <v>10000</v>
      </c>
      <c r="W16" s="25"/>
    </row>
    <row r="17" spans="2:23" ht="16.5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0"/>
      <c r="S17" s="137">
        <v>6.65</v>
      </c>
      <c r="T17" s="129">
        <f t="shared" si="0"/>
        <v>166.25</v>
      </c>
      <c r="U17" s="129">
        <f t="shared" si="1"/>
        <v>225.40507500000001</v>
      </c>
      <c r="V17" s="142">
        <v>11000</v>
      </c>
      <c r="W17" s="25"/>
    </row>
    <row r="18" spans="2:23" ht="16.5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38">
        <v>10.199999999999999</v>
      </c>
      <c r="T18" s="130">
        <f t="shared" si="0"/>
        <v>254.99999999999997</v>
      </c>
      <c r="U18" s="130">
        <f t="shared" si="1"/>
        <v>345.73409999999996</v>
      </c>
      <c r="V18" s="143">
        <v>0</v>
      </c>
      <c r="W18" s="25"/>
    </row>
    <row r="19" spans="2:23" ht="16.5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48"/>
      <c r="S19" s="134">
        <v>9.75</v>
      </c>
      <c r="T19" s="125">
        <f t="shared" si="0"/>
        <v>243.75</v>
      </c>
      <c r="U19" s="125">
        <f t="shared" si="1"/>
        <v>330.48112500000002</v>
      </c>
      <c r="V19" s="123">
        <v>2000</v>
      </c>
      <c r="W19" s="25"/>
    </row>
    <row r="20" spans="2:23" ht="16.5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48"/>
      <c r="S20" s="134">
        <v>9.3000000000000007</v>
      </c>
      <c r="T20" s="125">
        <f t="shared" si="0"/>
        <v>232.50000000000003</v>
      </c>
      <c r="U20" s="125">
        <f t="shared" si="1"/>
        <v>315.22815000000003</v>
      </c>
      <c r="V20" s="123">
        <v>4000</v>
      </c>
      <c r="W20" s="25"/>
    </row>
    <row r="21" spans="2:23" ht="16.5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48"/>
      <c r="S21" s="134">
        <v>8.85</v>
      </c>
      <c r="T21" s="125">
        <f t="shared" si="0"/>
        <v>221.25</v>
      </c>
      <c r="U21" s="125">
        <f t="shared" si="1"/>
        <v>299.97517499999998</v>
      </c>
      <c r="V21" s="123">
        <v>6000</v>
      </c>
      <c r="W21" s="25"/>
    </row>
    <row r="22" spans="2:23" ht="16.5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48"/>
      <c r="S22" s="134">
        <v>8.4499999999999993</v>
      </c>
      <c r="T22" s="125">
        <f t="shared" si="0"/>
        <v>211.24999999999997</v>
      </c>
      <c r="U22" s="125">
        <f t="shared" si="1"/>
        <v>286.41697499999998</v>
      </c>
      <c r="V22" s="123">
        <v>8000</v>
      </c>
      <c r="W22" s="25"/>
    </row>
    <row r="23" spans="2:23" ht="16.5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48"/>
      <c r="S23" s="134">
        <v>7.95</v>
      </c>
      <c r="T23" s="125">
        <f t="shared" si="0"/>
        <v>198.75</v>
      </c>
      <c r="U23" s="125">
        <f t="shared" si="1"/>
        <v>269.46922499999999</v>
      </c>
      <c r="V23" s="123">
        <v>10000</v>
      </c>
      <c r="W23" s="25"/>
    </row>
    <row r="24" spans="2:23" ht="17" thickBot="1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1"/>
      <c r="S24" s="139">
        <v>7.7</v>
      </c>
      <c r="T24" s="126">
        <f t="shared" si="0"/>
        <v>192.5</v>
      </c>
      <c r="U24" s="126">
        <f t="shared" si="1"/>
        <v>260.99535000000003</v>
      </c>
      <c r="V24" s="124">
        <v>11000</v>
      </c>
      <c r="W24" s="25"/>
    </row>
    <row r="25" spans="2:23" ht="16.5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6.5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6.5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6.5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6.5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6.5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6.5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6.5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6.5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6.5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6.5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6.5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6.5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6.5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6.5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6.5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6.5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6.5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6.5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6.5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6.5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6.5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6.5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6.5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6.5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6.5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6.5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6.5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6.5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6.5">
      <c r="B54" s="11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6.5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6.5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6.5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6.5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6.5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6.5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6.5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11000</v>
      </c>
      <c r="L61" s="9" t="s">
        <v>71</v>
      </c>
      <c r="M61" s="133">
        <v>176.5</v>
      </c>
      <c r="N61" s="15" t="s">
        <v>72</v>
      </c>
      <c r="O61" s="15">
        <v>0</v>
      </c>
      <c r="P61" s="74" t="s">
        <v>72</v>
      </c>
    </row>
    <row r="62" spans="2:16" ht="16.5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212.93</v>
      </c>
      <c r="N62" s="12" t="s">
        <v>72</v>
      </c>
      <c r="O62" s="15">
        <v>0</v>
      </c>
      <c r="P62" s="59" t="s">
        <v>72</v>
      </c>
    </row>
    <row r="63" spans="2:16" ht="16.5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249.37</v>
      </c>
      <c r="N63" s="12" t="s">
        <v>72</v>
      </c>
      <c r="O63" s="15">
        <v>0</v>
      </c>
      <c r="P63" s="59" t="s">
        <v>72</v>
      </c>
    </row>
    <row r="64" spans="2:16" ht="16.5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338.02</v>
      </c>
      <c r="P64" s="59" t="s">
        <v>72</v>
      </c>
    </row>
    <row r="65" spans="2:16" ht="16.5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219.22</v>
      </c>
      <c r="P65" s="59" t="s">
        <v>72</v>
      </c>
    </row>
    <row r="66" spans="2:16" ht="16.5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100.35</v>
      </c>
      <c r="P66" s="59" t="s">
        <v>72</v>
      </c>
    </row>
    <row r="67" spans="2:16" ht="16.5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88.25</v>
      </c>
      <c r="N67" s="12" t="s">
        <v>72</v>
      </c>
      <c r="O67" s="101">
        <v>625.88</v>
      </c>
      <c r="P67" s="59" t="s">
        <v>72</v>
      </c>
    </row>
    <row r="68" spans="2:16" ht="16.5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106.465</v>
      </c>
      <c r="N68" s="12" t="s">
        <v>72</v>
      </c>
      <c r="O68" s="101">
        <v>566.52</v>
      </c>
      <c r="P68" s="59" t="s">
        <v>72</v>
      </c>
    </row>
    <row r="69" spans="2:16" ht="16.5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124.685</v>
      </c>
      <c r="N69" s="12" t="s">
        <v>72</v>
      </c>
      <c r="O69" s="101">
        <v>507.08</v>
      </c>
      <c r="P69" s="59" t="s">
        <v>72</v>
      </c>
    </row>
    <row r="70" spans="2:16" ht="16.5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103.64</v>
      </c>
      <c r="N70" s="12" t="s">
        <v>72</v>
      </c>
      <c r="O70" s="12">
        <v>0</v>
      </c>
      <c r="P70" s="59" t="s">
        <v>72</v>
      </c>
    </row>
    <row r="71" spans="2:16" ht="16.5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67.19</v>
      </c>
      <c r="N71" s="12" t="s">
        <v>72</v>
      </c>
      <c r="O71" s="12">
        <v>0</v>
      </c>
      <c r="P71" s="59" t="s">
        <v>72</v>
      </c>
    </row>
    <row r="72" spans="2:16" ht="16.5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30.76</v>
      </c>
      <c r="N72" s="12" t="s">
        <v>72</v>
      </c>
      <c r="O72" s="12">
        <v>0</v>
      </c>
      <c r="P72" s="59" t="s">
        <v>72</v>
      </c>
    </row>
    <row r="73" spans="2:16" ht="16.5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575.75</v>
      </c>
      <c r="P73" s="59" t="s">
        <v>72</v>
      </c>
    </row>
    <row r="74" spans="2:16" ht="16.5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694.6</v>
      </c>
      <c r="P74" s="59" t="s">
        <v>72</v>
      </c>
    </row>
    <row r="75" spans="2:16" ht="16.5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813.42</v>
      </c>
      <c r="P75" s="59" t="s">
        <v>72</v>
      </c>
    </row>
    <row r="76" spans="2:16" ht="16.5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51.82</v>
      </c>
      <c r="N76" s="12" t="s">
        <v>72</v>
      </c>
      <c r="O76" s="101">
        <v>744.8</v>
      </c>
      <c r="P76" s="59" t="s">
        <v>72</v>
      </c>
    </row>
    <row r="77" spans="2:16" ht="16.5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>M71/2</f>
        <v>33.594999999999999</v>
      </c>
      <c r="N77" s="12" t="s">
        <v>72</v>
      </c>
      <c r="O77" s="101">
        <v>804.2</v>
      </c>
      <c r="P77" s="59" t="s">
        <v>72</v>
      </c>
    </row>
    <row r="78" spans="2:16" ht="16.5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>M72/2</f>
        <v>15.38</v>
      </c>
      <c r="N78" s="12" t="s">
        <v>72</v>
      </c>
      <c r="O78" s="101">
        <v>863.6</v>
      </c>
      <c r="P78" s="59" t="s">
        <v>72</v>
      </c>
    </row>
    <row r="79" spans="2:16" ht="16.5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140.06</v>
      </c>
      <c r="N79" s="12" t="s">
        <v>72</v>
      </c>
      <c r="O79" s="12">
        <v>0</v>
      </c>
      <c r="P79" s="59" t="s">
        <v>72</v>
      </c>
    </row>
    <row r="80" spans="2:16" ht="16.5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456.9</v>
      </c>
      <c r="P80" s="59" t="s">
        <v>72</v>
      </c>
    </row>
    <row r="81" spans="2:16" ht="16.5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70.03</v>
      </c>
      <c r="N81" s="12" t="s">
        <v>72</v>
      </c>
      <c r="O81" s="132">
        <v>685.35</v>
      </c>
      <c r="P81" s="59" t="s">
        <v>72</v>
      </c>
    </row>
    <row r="82" spans="2:16" ht="16.5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-103.63</v>
      </c>
      <c r="N82" s="12" t="s">
        <v>72</v>
      </c>
      <c r="O82" s="12">
        <v>0</v>
      </c>
      <c r="P82" s="59" t="s">
        <v>72</v>
      </c>
    </row>
    <row r="83" spans="2:16" ht="16.5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-67.2</v>
      </c>
      <c r="N83" s="12" t="s">
        <v>72</v>
      </c>
      <c r="O83" s="12">
        <v>0</v>
      </c>
      <c r="P83" s="59" t="s">
        <v>72</v>
      </c>
    </row>
    <row r="84" spans="2:16" ht="16.5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-30.77</v>
      </c>
      <c r="N84" s="12" t="s">
        <v>72</v>
      </c>
      <c r="O84" s="12">
        <v>0</v>
      </c>
      <c r="P84" s="59" t="s">
        <v>72</v>
      </c>
    </row>
    <row r="85" spans="2:16" ht="16.5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-51.814999999999998</v>
      </c>
      <c r="N85" s="12" t="s">
        <v>72</v>
      </c>
      <c r="O85" s="101">
        <v>168.98</v>
      </c>
      <c r="P85" s="59" t="s">
        <v>72</v>
      </c>
    </row>
    <row r="86" spans="2:16" ht="16.5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>M83/2</f>
        <v>-33.6</v>
      </c>
      <c r="N86" s="12" t="s">
        <v>72</v>
      </c>
      <c r="O86" s="101">
        <v>109.6</v>
      </c>
      <c r="P86" s="59" t="s">
        <v>72</v>
      </c>
    </row>
    <row r="87" spans="2:16" ht="16.5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>M84/2</f>
        <v>-15.385</v>
      </c>
      <c r="N87" s="12" t="s">
        <v>72</v>
      </c>
      <c r="O87" s="101">
        <v>50.15</v>
      </c>
      <c r="P87" s="59" t="s">
        <v>72</v>
      </c>
    </row>
    <row r="88" spans="2:16" ht="16.5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-176.5</v>
      </c>
      <c r="N88" s="12" t="s">
        <v>72</v>
      </c>
      <c r="O88" s="12">
        <v>0</v>
      </c>
      <c r="P88" s="59" t="s">
        <v>72</v>
      </c>
    </row>
    <row r="89" spans="2:16" ht="16.5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-212.93</v>
      </c>
      <c r="N89" s="12" t="s">
        <v>72</v>
      </c>
      <c r="O89" s="12">
        <v>0</v>
      </c>
      <c r="P89" s="59" t="s">
        <v>72</v>
      </c>
    </row>
    <row r="90" spans="2:16" ht="16.5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-249.37</v>
      </c>
      <c r="N90" s="12" t="s">
        <v>72</v>
      </c>
      <c r="O90" s="12">
        <v>0</v>
      </c>
      <c r="P90" s="59" t="s">
        <v>72</v>
      </c>
    </row>
    <row r="91" spans="2:16" ht="16.5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-88.25</v>
      </c>
      <c r="N91" s="12" t="s">
        <v>72</v>
      </c>
      <c r="O91" s="101">
        <v>287.85000000000002</v>
      </c>
      <c r="P91" s="59" t="s">
        <v>72</v>
      </c>
    </row>
    <row r="92" spans="2:16" ht="16.5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>M89/2</f>
        <v>-106.465</v>
      </c>
      <c r="N92" s="12" t="s">
        <v>72</v>
      </c>
      <c r="O92" s="101">
        <v>347.28</v>
      </c>
      <c r="P92" s="59" t="s">
        <v>72</v>
      </c>
    </row>
    <row r="93" spans="2:16" ht="16.5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>M90/2</f>
        <v>-124.685</v>
      </c>
      <c r="N93" s="12" t="s">
        <v>72</v>
      </c>
      <c r="O93" s="101">
        <v>406.69</v>
      </c>
      <c r="P93" s="59" t="s">
        <v>72</v>
      </c>
    </row>
    <row r="94" spans="2:16" ht="16.5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-140.06</v>
      </c>
      <c r="N94" s="12" t="s">
        <v>72</v>
      </c>
      <c r="O94" s="12">
        <v>0</v>
      </c>
      <c r="P94" s="59" t="s">
        <v>72</v>
      </c>
    </row>
    <row r="95" spans="2:16" ht="16.5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-70.03</v>
      </c>
      <c r="N95" s="12" t="s">
        <v>72</v>
      </c>
      <c r="O95" s="132">
        <v>228.48</v>
      </c>
      <c r="P95" s="59" t="s">
        <v>72</v>
      </c>
    </row>
    <row r="96" spans="2:16" ht="16.5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32">
        <v>-575.75</v>
      </c>
      <c r="P96" s="59" t="s">
        <v>72</v>
      </c>
    </row>
    <row r="97" spans="2:16" ht="16.5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32">
        <v>-694.58</v>
      </c>
      <c r="P97" s="59" t="s">
        <v>72</v>
      </c>
    </row>
    <row r="98" spans="2:16" ht="16.5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32">
        <v>-813.43</v>
      </c>
      <c r="P98" s="59" t="s">
        <v>72</v>
      </c>
    </row>
    <row r="99" spans="2:16" ht="16.5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-51.814999999999998</v>
      </c>
      <c r="N99" s="12" t="s">
        <v>72</v>
      </c>
      <c r="O99" s="101">
        <v>-744.78</v>
      </c>
      <c r="P99" s="59" t="s">
        <v>72</v>
      </c>
    </row>
    <row r="100" spans="2:16" ht="16.5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 t="shared" ref="M100:M101" si="5">M83/2</f>
        <v>-33.6</v>
      </c>
      <c r="N100" s="12" t="s">
        <v>72</v>
      </c>
      <c r="O100" s="101">
        <v>-804.18</v>
      </c>
      <c r="P100" s="59" t="s">
        <v>72</v>
      </c>
    </row>
    <row r="101" spans="2:16" ht="16.5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 t="shared" si="5"/>
        <v>-15.385</v>
      </c>
      <c r="N101" s="12" t="s">
        <v>72</v>
      </c>
      <c r="O101" s="101">
        <v>-863.62</v>
      </c>
      <c r="P101" s="59" t="s">
        <v>72</v>
      </c>
    </row>
    <row r="102" spans="2:16" ht="16.5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-338.02</v>
      </c>
      <c r="P102" s="59" t="s">
        <v>72</v>
      </c>
    </row>
    <row r="103" spans="2:16" ht="16.5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-219.22</v>
      </c>
      <c r="P103" s="59" t="s">
        <v>72</v>
      </c>
    </row>
    <row r="104" spans="2:16" ht="16.5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-100.32</v>
      </c>
      <c r="P104" s="59" t="s">
        <v>72</v>
      </c>
    </row>
    <row r="105" spans="2:16" ht="16.5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-88.25</v>
      </c>
      <c r="N105" s="12" t="s">
        <v>72</v>
      </c>
      <c r="O105" s="101">
        <v>-625.88</v>
      </c>
      <c r="P105" s="59" t="s">
        <v>72</v>
      </c>
    </row>
    <row r="106" spans="2:16" ht="16.5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 t="shared" ref="M106:M107" si="6">M89/2</f>
        <v>-106.465</v>
      </c>
      <c r="N106" s="12" t="s">
        <v>72</v>
      </c>
      <c r="O106" s="101">
        <v>-566.51</v>
      </c>
      <c r="P106" s="59" t="s">
        <v>72</v>
      </c>
    </row>
    <row r="107" spans="2:16" ht="16.5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 t="shared" si="6"/>
        <v>-124.685</v>
      </c>
      <c r="N107" s="12" t="s">
        <v>72</v>
      </c>
      <c r="O107" s="101">
        <v>-507.05</v>
      </c>
      <c r="P107" s="59" t="s">
        <v>72</v>
      </c>
    </row>
    <row r="108" spans="2:16" ht="16.5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32">
        <v>-456.89</v>
      </c>
      <c r="P108" s="59" t="s">
        <v>72</v>
      </c>
    </row>
    <row r="109" spans="2:16" ht="16.5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-70.03</v>
      </c>
      <c r="N109" s="12" t="s">
        <v>72</v>
      </c>
      <c r="O109" s="132">
        <v>-685.31</v>
      </c>
      <c r="P109" s="59" t="s">
        <v>72</v>
      </c>
    </row>
    <row r="110" spans="2:16" ht="16.5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88.25</v>
      </c>
      <c r="N110" s="12" t="s">
        <v>72</v>
      </c>
      <c r="O110" s="101">
        <v>-287.85000000000002</v>
      </c>
      <c r="P110" s="59" t="s">
        <v>72</v>
      </c>
    </row>
    <row r="111" spans="2:16" ht="16.5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 t="shared" ref="M111:M112" si="7">M62/2</f>
        <v>106.465</v>
      </c>
      <c r="N111" s="12" t="s">
        <v>72</v>
      </c>
      <c r="O111" s="101">
        <v>-347.3</v>
      </c>
      <c r="P111" s="59" t="s">
        <v>72</v>
      </c>
    </row>
    <row r="112" spans="2:16" ht="16.5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 t="shared" si="7"/>
        <v>124.685</v>
      </c>
      <c r="N112" s="12" t="s">
        <v>72</v>
      </c>
      <c r="O112" s="101">
        <v>-406.72</v>
      </c>
      <c r="P112" s="59" t="s">
        <v>72</v>
      </c>
    </row>
    <row r="113" spans="2:16" ht="16.5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51.82</v>
      </c>
      <c r="N113" s="12" t="s">
        <v>72</v>
      </c>
      <c r="O113" s="101">
        <v>-169.02</v>
      </c>
      <c r="P113" s="59" t="s">
        <v>72</v>
      </c>
    </row>
    <row r="114" spans="2:16" ht="16.5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>M71/2</f>
        <v>33.594999999999999</v>
      </c>
      <c r="N114" s="12" t="s">
        <v>72</v>
      </c>
      <c r="O114" s="101">
        <v>-109.6</v>
      </c>
      <c r="P114" s="59" t="s">
        <v>72</v>
      </c>
    </row>
    <row r="115" spans="2:16" ht="16.5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>M72/2</f>
        <v>15.38</v>
      </c>
      <c r="N115" s="12" t="s">
        <v>72</v>
      </c>
      <c r="O115" s="101">
        <v>-50.15</v>
      </c>
      <c r="P115" s="59" t="s">
        <v>72</v>
      </c>
    </row>
    <row r="116" spans="2:16" ht="17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f>M79/2</f>
        <v>70.03</v>
      </c>
      <c r="N116" s="14" t="s">
        <v>72</v>
      </c>
      <c r="O116" s="6">
        <v>-228.48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7wWa2bdCSPEAvEoYvBRshq/9PeMpsOiH8i6SMaZzWjybDKcR9p32/sLXnCT+D4OStFtCkl0Bp2sWcDEnPctmbw==" saltValue="5masW2HdsFM1zpyNkmkYIA==" spinCount="100000" sheet="1" objects="1" scenarios="1"/>
  <mergeCells count="22">
    <mergeCell ref="R18:R24"/>
    <mergeCell ref="M4:N4"/>
    <mergeCell ref="O4:P4"/>
    <mergeCell ref="R2:V2"/>
    <mergeCell ref="R4:R10"/>
    <mergeCell ref="R11:R17"/>
    <mergeCell ref="C5:C60"/>
    <mergeCell ref="K5:K60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796875" defaultRowHeight="14.5"/>
  <cols>
    <col min="1" max="1" width="3.26953125" style="1" customWidth="1"/>
    <col min="2" max="2" width="6.54296875" style="1" customWidth="1"/>
    <col min="3" max="3" width="17.1796875" style="1" customWidth="1"/>
    <col min="4" max="4" width="8.81640625" style="1" customWidth="1"/>
    <col min="5" max="5" width="9.26953125" style="1" customWidth="1"/>
    <col min="6" max="6" width="8.54296875" style="1" customWidth="1"/>
    <col min="7" max="7" width="11.453125" style="1" customWidth="1"/>
    <col min="8" max="8" width="14" style="1" customWidth="1"/>
    <col min="9" max="9" width="14.453125" style="1" customWidth="1"/>
    <col min="10" max="10" width="16.81640625" style="1" customWidth="1"/>
    <col min="11" max="11" width="12" style="1" customWidth="1"/>
    <col min="12" max="12" width="4.453125" style="1" customWidth="1"/>
    <col min="13" max="13" width="14.54296875" style="1" customWidth="1"/>
    <col min="14" max="14" width="5" style="1" customWidth="1"/>
    <col min="15" max="15" width="18.1796875" style="1" customWidth="1"/>
    <col min="16" max="16" width="4.26953125" style="1" customWidth="1"/>
    <col min="17" max="17" width="3.54296875" style="1" customWidth="1"/>
    <col min="18" max="19" width="9.1796875" style="1" customWidth="1"/>
    <col min="20" max="20" width="9.1796875" style="1"/>
    <col min="21" max="22" width="9.1796875" style="1" customWidth="1"/>
    <col min="23" max="23" width="9.1796875" style="1"/>
    <col min="24" max="26" width="9.1796875" style="1" customWidth="1"/>
    <col min="27" max="27" width="9.1796875" style="1"/>
    <col min="28" max="28" width="15.81640625" style="1" customWidth="1"/>
    <col min="29" max="29" width="9.1796875" style="1"/>
    <col min="30" max="30" width="11.26953125" style="1" customWidth="1"/>
    <col min="31" max="31" width="2.81640625" style="1" customWidth="1"/>
    <col min="32" max="32" width="14.81640625" style="1" customWidth="1"/>
    <col min="33" max="33" width="3.453125" style="1" customWidth="1"/>
    <col min="34" max="34" width="12.1796875" style="1" customWidth="1"/>
    <col min="35" max="16384" width="9.1796875" style="1"/>
  </cols>
  <sheetData>
    <row r="1" spans="2:36" ht="15" thickBot="1"/>
    <row r="2" spans="2:36" ht="24" customHeight="1">
      <c r="B2" s="227" t="s">
        <v>208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T2" s="270"/>
      <c r="U2" s="270"/>
      <c r="W2" s="270"/>
      <c r="X2" s="270"/>
      <c r="Y2" s="270"/>
      <c r="AD2" s="271"/>
      <c r="AF2" s="271"/>
      <c r="AH2" s="122"/>
      <c r="AI2" s="122"/>
      <c r="AJ2" s="122"/>
    </row>
    <row r="3" spans="2:36" ht="24" customHeight="1">
      <c r="B3" s="252" t="s">
        <v>47</v>
      </c>
      <c r="C3" s="225" t="s">
        <v>9</v>
      </c>
      <c r="D3" s="253" t="s">
        <v>38</v>
      </c>
      <c r="E3" s="253" t="s">
        <v>48</v>
      </c>
      <c r="F3" s="253" t="s">
        <v>49</v>
      </c>
      <c r="G3" s="253" t="s">
        <v>50</v>
      </c>
      <c r="H3" s="225" t="s">
        <v>51</v>
      </c>
      <c r="I3" s="225" t="s">
        <v>209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T3" s="246"/>
      <c r="U3" s="246"/>
      <c r="W3" s="246"/>
      <c r="X3" s="246"/>
      <c r="Y3" s="246"/>
      <c r="AD3" s="271"/>
      <c r="AF3" s="271"/>
      <c r="AH3" s="270"/>
    </row>
    <row r="4" spans="2:36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T4" s="122"/>
      <c r="U4" s="122"/>
      <c r="W4" s="122"/>
      <c r="X4" s="122"/>
      <c r="Y4" s="122"/>
      <c r="AB4" s="122"/>
      <c r="AC4" s="122"/>
      <c r="AD4" s="122"/>
      <c r="AH4" s="270"/>
    </row>
    <row r="5" spans="2:36" ht="16.5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458.5</v>
      </c>
      <c r="N5" s="12" t="s">
        <v>72</v>
      </c>
      <c r="O5" s="12">
        <v>0</v>
      </c>
      <c r="P5" s="59" t="s">
        <v>72</v>
      </c>
      <c r="U5" s="2"/>
      <c r="X5" s="2"/>
      <c r="Y5" s="2"/>
      <c r="AD5" s="2"/>
      <c r="AH5" s="270"/>
    </row>
    <row r="6" spans="2:36" ht="16.5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510.42</v>
      </c>
      <c r="N6" s="12" t="s">
        <v>72</v>
      </c>
      <c r="O6" s="12">
        <v>0</v>
      </c>
      <c r="P6" s="59" t="s">
        <v>72</v>
      </c>
      <c r="U6" s="2"/>
      <c r="X6" s="2"/>
      <c r="Y6" s="2"/>
      <c r="AD6" s="2"/>
      <c r="AH6" s="270"/>
    </row>
    <row r="7" spans="2:36" ht="16.5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562.66999999999996</v>
      </c>
      <c r="N7" s="12" t="s">
        <v>72</v>
      </c>
      <c r="O7" s="12">
        <v>0</v>
      </c>
      <c r="P7" s="59" t="s">
        <v>72</v>
      </c>
      <c r="U7" s="2"/>
      <c r="X7" s="2"/>
      <c r="Y7" s="2"/>
    </row>
    <row r="8" spans="2:36" ht="16.5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326</v>
      </c>
      <c r="P8" s="59" t="s">
        <v>72</v>
      </c>
      <c r="U8" s="2"/>
      <c r="X8" s="2"/>
      <c r="Y8" s="2"/>
    </row>
    <row r="9" spans="2:36" ht="16.5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247.2</v>
      </c>
      <c r="P9" s="59" t="s">
        <v>72</v>
      </c>
      <c r="U9" s="2"/>
      <c r="X9" s="2"/>
      <c r="Y9" s="2"/>
    </row>
    <row r="10" spans="2:36" ht="16.5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162.80000000000001</v>
      </c>
      <c r="P10" s="59" t="s">
        <v>72</v>
      </c>
      <c r="U10" s="2"/>
      <c r="X10" s="2"/>
      <c r="Y10" s="2"/>
    </row>
    <row r="11" spans="2:36" ht="16.5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229.25</v>
      </c>
      <c r="N11" s="12" t="s">
        <v>72</v>
      </c>
      <c r="O11" s="101">
        <v>476.94</v>
      </c>
      <c r="P11" s="59" t="s">
        <v>72</v>
      </c>
      <c r="U11" s="2"/>
      <c r="X11" s="2"/>
      <c r="Y11" s="2"/>
    </row>
    <row r="12" spans="2:36" ht="16.5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255.21</v>
      </c>
      <c r="N12" s="12" t="s">
        <v>72</v>
      </c>
      <c r="O12" s="101">
        <v>417.27</v>
      </c>
      <c r="P12" s="59" t="s">
        <v>72</v>
      </c>
      <c r="U12" s="2"/>
      <c r="X12" s="2"/>
      <c r="Y12" s="2"/>
    </row>
    <row r="13" spans="2:36" ht="16.5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281.33499999999998</v>
      </c>
      <c r="N13" s="12" t="s">
        <v>72</v>
      </c>
      <c r="O13" s="101">
        <v>361.11</v>
      </c>
      <c r="P13" s="59" t="s">
        <v>72</v>
      </c>
      <c r="U13" s="2"/>
      <c r="X13" s="2"/>
      <c r="Y13" s="2"/>
    </row>
    <row r="14" spans="2:36" ht="16.5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353.96</v>
      </c>
      <c r="N14" s="12" t="s">
        <v>72</v>
      </c>
      <c r="O14" s="12">
        <v>0</v>
      </c>
      <c r="P14" s="59" t="s">
        <v>72</v>
      </c>
      <c r="U14" s="2"/>
      <c r="X14" s="2"/>
      <c r="Y14" s="2"/>
    </row>
    <row r="15" spans="2:36" ht="16.5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301.67</v>
      </c>
      <c r="N15" s="12" t="s">
        <v>72</v>
      </c>
      <c r="O15" s="12">
        <v>0</v>
      </c>
      <c r="P15" s="59" t="s">
        <v>72</v>
      </c>
      <c r="U15" s="2"/>
      <c r="X15" s="2"/>
      <c r="Y15" s="2"/>
    </row>
    <row r="16" spans="2:36" ht="16.5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249</v>
      </c>
      <c r="N16" s="12" t="s">
        <v>72</v>
      </c>
      <c r="O16" s="12">
        <v>0</v>
      </c>
      <c r="P16" s="59" t="s">
        <v>72</v>
      </c>
      <c r="U16" s="2"/>
      <c r="X16" s="2"/>
      <c r="Y16" s="2"/>
    </row>
    <row r="17" spans="2:25" ht="16.5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480</v>
      </c>
      <c r="P17" s="59" t="s">
        <v>72</v>
      </c>
      <c r="U17" s="2"/>
      <c r="X17" s="2"/>
      <c r="Y17" s="2"/>
    </row>
    <row r="18" spans="2:25" ht="16.5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556.07000000000005</v>
      </c>
      <c r="P18" s="59" t="s">
        <v>72</v>
      </c>
      <c r="U18" s="2"/>
      <c r="X18" s="2"/>
      <c r="Y18" s="2"/>
    </row>
    <row r="19" spans="2:25" ht="16.5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631.37</v>
      </c>
      <c r="P19" s="59" t="s">
        <v>72</v>
      </c>
      <c r="U19" s="2"/>
      <c r="X19" s="2"/>
      <c r="Y19" s="2"/>
    </row>
    <row r="20" spans="2:25" ht="16.5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176.98</v>
      </c>
      <c r="N20" s="12" t="s">
        <v>72</v>
      </c>
      <c r="O20" s="101">
        <v>594.86</v>
      </c>
      <c r="P20" s="59" t="s">
        <v>72</v>
      </c>
      <c r="U20" s="2"/>
      <c r="X20" s="2"/>
      <c r="Y20" s="2"/>
    </row>
    <row r="21" spans="2:25" ht="16.5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150.83500000000001</v>
      </c>
      <c r="N21" s="12" t="s">
        <v>72</v>
      </c>
      <c r="O21" s="101">
        <v>632.47</v>
      </c>
      <c r="P21" s="59" t="s">
        <v>72</v>
      </c>
      <c r="U21" s="2"/>
      <c r="X21" s="2"/>
      <c r="Y21" s="2"/>
    </row>
    <row r="22" spans="2:25" ht="16.5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124.5</v>
      </c>
      <c r="N22" s="12" t="s">
        <v>72</v>
      </c>
      <c r="O22" s="101">
        <v>670</v>
      </c>
      <c r="P22" s="59" t="s">
        <v>72</v>
      </c>
      <c r="U22" s="2"/>
      <c r="X22" s="2"/>
      <c r="Y22" s="2"/>
    </row>
    <row r="23" spans="2:25" ht="16.5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406.67</v>
      </c>
      <c r="N23" s="12" t="s">
        <v>72</v>
      </c>
      <c r="O23" s="12">
        <v>0</v>
      </c>
      <c r="P23" s="59" t="s">
        <v>72</v>
      </c>
      <c r="U23" s="2"/>
      <c r="X23" s="2"/>
      <c r="Y23" s="2"/>
    </row>
    <row r="24" spans="2:25" ht="16.5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402.13</v>
      </c>
      <c r="P24" s="59" t="s">
        <v>72</v>
      </c>
      <c r="U24" s="2"/>
      <c r="X24" s="2"/>
      <c r="Y24" s="2"/>
    </row>
    <row r="25" spans="2:25" ht="16.5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203.33500000000001</v>
      </c>
      <c r="N25" s="12" t="s">
        <v>72</v>
      </c>
      <c r="O25" s="101">
        <v>535.64</v>
      </c>
      <c r="P25" s="59" t="s">
        <v>72</v>
      </c>
      <c r="U25" s="2"/>
      <c r="X25" s="2"/>
      <c r="Y25" s="2"/>
    </row>
    <row r="26" spans="2:25" ht="16.5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-338.33</v>
      </c>
      <c r="N26" s="12" t="s">
        <v>72</v>
      </c>
      <c r="O26" s="12">
        <v>0</v>
      </c>
      <c r="P26" s="59" t="s">
        <v>72</v>
      </c>
    </row>
    <row r="27" spans="2:25" ht="15" customHeight="1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-274.87</v>
      </c>
      <c r="N27" s="12" t="s">
        <v>72</v>
      </c>
      <c r="O27" s="12">
        <v>0</v>
      </c>
      <c r="P27" s="59" t="s">
        <v>72</v>
      </c>
      <c r="T27" s="246"/>
      <c r="U27" s="246"/>
      <c r="W27" s="246"/>
      <c r="X27" s="246"/>
      <c r="Y27" s="246"/>
    </row>
    <row r="28" spans="2:25" ht="16.5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-210.54</v>
      </c>
      <c r="N28" s="12" t="s">
        <v>72</v>
      </c>
      <c r="O28" s="12">
        <v>0</v>
      </c>
      <c r="P28" s="59" t="s">
        <v>72</v>
      </c>
      <c r="T28" s="122"/>
      <c r="U28" s="122"/>
      <c r="W28" s="122"/>
      <c r="X28" s="122"/>
      <c r="Y28" s="122"/>
    </row>
    <row r="29" spans="2:25" ht="16.5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-169.16499999999999</v>
      </c>
      <c r="N29" s="12" t="s">
        <v>72</v>
      </c>
      <c r="O29" s="101">
        <v>182.89</v>
      </c>
      <c r="P29" s="59" t="s">
        <v>72</v>
      </c>
      <c r="U29" s="2"/>
      <c r="X29" s="2"/>
      <c r="Y29" s="2"/>
    </row>
    <row r="30" spans="2:25" ht="16.5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 t="shared" ref="M30:M31" si="0">M27/2</f>
        <v>-137.435</v>
      </c>
      <c r="N30" s="12" t="s">
        <v>72</v>
      </c>
      <c r="O30" s="101">
        <v>141.5</v>
      </c>
      <c r="P30" s="59" t="s">
        <v>72</v>
      </c>
      <c r="U30" s="2"/>
      <c r="X30" s="2"/>
      <c r="Y30" s="2"/>
    </row>
    <row r="31" spans="2:25" ht="16.5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 t="shared" si="0"/>
        <v>-105.27</v>
      </c>
      <c r="N31" s="12" t="s">
        <v>72</v>
      </c>
      <c r="O31" s="101">
        <v>100</v>
      </c>
      <c r="P31" s="59" t="s">
        <v>72</v>
      </c>
      <c r="U31" s="2"/>
      <c r="X31" s="2"/>
      <c r="Y31" s="2"/>
    </row>
    <row r="32" spans="2:25" ht="16.5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-443.33</v>
      </c>
      <c r="N32" s="12" t="s">
        <v>72</v>
      </c>
      <c r="O32" s="12">
        <v>0</v>
      </c>
      <c r="P32" s="59" t="s">
        <v>72</v>
      </c>
      <c r="U32" s="2"/>
      <c r="X32" s="2"/>
      <c r="Y32" s="2"/>
    </row>
    <row r="33" spans="2:25" ht="16.5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-495.6</v>
      </c>
      <c r="N33" s="12" t="s">
        <v>72</v>
      </c>
      <c r="O33" s="12">
        <v>0</v>
      </c>
      <c r="P33" s="59" t="s">
        <v>72</v>
      </c>
      <c r="U33" s="2"/>
      <c r="X33" s="2"/>
      <c r="Y33" s="2"/>
    </row>
    <row r="34" spans="2:25" ht="16.5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-548.08000000000004</v>
      </c>
      <c r="N34" s="12" t="s">
        <v>72</v>
      </c>
      <c r="O34" s="12">
        <v>0</v>
      </c>
      <c r="P34" s="59" t="s">
        <v>72</v>
      </c>
      <c r="U34" s="2"/>
      <c r="X34" s="2"/>
      <c r="Y34" s="2"/>
    </row>
    <row r="35" spans="2:25" ht="16.5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-221.66499999999999</v>
      </c>
      <c r="N35" s="12" t="s">
        <v>72</v>
      </c>
      <c r="O35" s="101">
        <v>350.8</v>
      </c>
      <c r="P35" s="59" t="s">
        <v>72</v>
      </c>
      <c r="U35" s="2"/>
      <c r="X35" s="2"/>
      <c r="Y35" s="2"/>
    </row>
    <row r="36" spans="2:25" ht="16.5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-247.8</v>
      </c>
      <c r="N36" s="12" t="s">
        <v>72</v>
      </c>
      <c r="O36" s="101">
        <v>389.75</v>
      </c>
      <c r="P36" s="59" t="s">
        <v>72</v>
      </c>
      <c r="U36" s="2"/>
      <c r="X36" s="2"/>
      <c r="Y36" s="2"/>
    </row>
    <row r="37" spans="2:25" ht="16.5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-274.04000000000002</v>
      </c>
      <c r="N37" s="12" t="s">
        <v>72</v>
      </c>
      <c r="O37" s="101">
        <v>428.86</v>
      </c>
      <c r="P37" s="59" t="s">
        <v>72</v>
      </c>
      <c r="U37" s="2"/>
      <c r="X37" s="2"/>
      <c r="Y37" s="2"/>
    </row>
    <row r="38" spans="2:25" ht="16.5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-391.07</v>
      </c>
      <c r="N38" s="12" t="s">
        <v>72</v>
      </c>
      <c r="O38" s="12">
        <v>0</v>
      </c>
      <c r="P38" s="59" t="s">
        <v>72</v>
      </c>
      <c r="U38" s="2"/>
      <c r="X38" s="2"/>
      <c r="Y38" s="2"/>
    </row>
    <row r="39" spans="2:25" ht="16.5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-195.535</v>
      </c>
      <c r="N39" s="12" t="s">
        <v>72</v>
      </c>
      <c r="O39" s="101">
        <v>243.69</v>
      </c>
      <c r="P39" s="59" t="s">
        <v>72</v>
      </c>
      <c r="U39" s="2"/>
      <c r="X39" s="2"/>
      <c r="Y39" s="2"/>
    </row>
    <row r="40" spans="2:25" ht="16.5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-597.79999999999995</v>
      </c>
      <c r="P40" s="59" t="s">
        <v>72</v>
      </c>
      <c r="U40" s="2"/>
      <c r="X40" s="2"/>
      <c r="Y40" s="2"/>
    </row>
    <row r="41" spans="2:25" ht="16.5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-651.20000000000005</v>
      </c>
      <c r="P41" s="59" t="s">
        <v>72</v>
      </c>
      <c r="U41" s="2"/>
      <c r="X41" s="2"/>
      <c r="Y41" s="2"/>
    </row>
    <row r="42" spans="2:25" ht="16.5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-704.4</v>
      </c>
      <c r="P42" s="59" t="s">
        <v>72</v>
      </c>
      <c r="U42" s="2"/>
      <c r="X42" s="2"/>
      <c r="Y42" s="2"/>
    </row>
    <row r="43" spans="2:25" ht="16.5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-169.16499999999999</v>
      </c>
      <c r="N43" s="12" t="s">
        <v>72</v>
      </c>
      <c r="O43" s="101">
        <v>-795.26</v>
      </c>
      <c r="P43" s="59" t="s">
        <v>72</v>
      </c>
      <c r="U43" s="2"/>
      <c r="X43" s="2"/>
      <c r="Y43" s="2"/>
    </row>
    <row r="44" spans="2:25" ht="16.5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 t="shared" ref="M44:M45" si="1">M27/2</f>
        <v>-137.435</v>
      </c>
      <c r="N44" s="12" t="s">
        <v>72</v>
      </c>
      <c r="O44" s="101">
        <v>-831.74</v>
      </c>
      <c r="P44" s="59" t="s">
        <v>72</v>
      </c>
      <c r="U44" s="2"/>
      <c r="X44" s="2"/>
      <c r="Y44" s="2"/>
    </row>
    <row r="45" spans="2:25" ht="16.5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 t="shared" si="1"/>
        <v>-105.27</v>
      </c>
      <c r="N45" s="12" t="s">
        <v>72</v>
      </c>
      <c r="O45" s="101">
        <v>-795</v>
      </c>
      <c r="P45" s="59" t="s">
        <v>72</v>
      </c>
      <c r="U45" s="2"/>
      <c r="X45" s="2"/>
      <c r="Y45" s="2"/>
    </row>
    <row r="46" spans="2:25" ht="16.5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-391.42</v>
      </c>
      <c r="P46" s="59" t="s">
        <v>72</v>
      </c>
      <c r="U46" s="2"/>
      <c r="X46" s="2"/>
      <c r="Y46" s="2"/>
    </row>
    <row r="47" spans="2:25" ht="16.5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-289.33</v>
      </c>
      <c r="P47" s="59" t="s">
        <v>72</v>
      </c>
      <c r="U47" s="2"/>
      <c r="X47" s="2"/>
      <c r="Y47" s="2"/>
    </row>
    <row r="48" spans="2:25" ht="16.5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-186.91</v>
      </c>
      <c r="P48" s="59" t="s">
        <v>72</v>
      </c>
      <c r="U48" s="2"/>
      <c r="X48" s="2"/>
      <c r="Y48" s="2"/>
    </row>
    <row r="49" spans="2:25" ht="16.5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-221.66499999999999</v>
      </c>
      <c r="N49" s="12" t="s">
        <v>72</v>
      </c>
      <c r="O49" s="101">
        <v>-591.46</v>
      </c>
      <c r="P49" s="59" t="s">
        <v>72</v>
      </c>
      <c r="U49" s="2"/>
      <c r="X49" s="2"/>
      <c r="Y49" s="2"/>
    </row>
    <row r="50" spans="2:25" ht="16.5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>M33/2</f>
        <v>-247.8</v>
      </c>
      <c r="N50" s="12" t="s">
        <v>72</v>
      </c>
      <c r="O50" s="101">
        <v>-513.92999999999995</v>
      </c>
      <c r="P50" s="59" t="s">
        <v>72</v>
      </c>
    </row>
    <row r="51" spans="2:25" ht="15" customHeight="1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>M34/2</f>
        <v>-274.04000000000002</v>
      </c>
      <c r="N51" s="12" t="s">
        <v>72</v>
      </c>
      <c r="O51" s="101">
        <v>-435.76</v>
      </c>
      <c r="P51" s="59" t="s">
        <v>72</v>
      </c>
      <c r="T51" s="246"/>
      <c r="U51" s="246"/>
      <c r="W51" s="246"/>
      <c r="X51" s="246"/>
      <c r="Y51" s="246"/>
    </row>
    <row r="52" spans="2:25" ht="16.5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16">
        <v>0</v>
      </c>
      <c r="N52" s="12" t="s">
        <v>72</v>
      </c>
      <c r="O52" s="101">
        <v>-495</v>
      </c>
      <c r="P52" s="59" t="s">
        <v>72</v>
      </c>
      <c r="T52" s="122"/>
      <c r="U52" s="122"/>
      <c r="W52" s="122"/>
      <c r="X52" s="122"/>
      <c r="Y52" s="122"/>
    </row>
    <row r="53" spans="2:25" ht="16.5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-195.535</v>
      </c>
      <c r="N53" s="12" t="s">
        <v>72</v>
      </c>
      <c r="O53" s="101">
        <v>-668.87</v>
      </c>
      <c r="P53" s="59" t="s">
        <v>72</v>
      </c>
      <c r="U53" s="2"/>
      <c r="X53" s="2"/>
      <c r="Y53" s="2"/>
    </row>
    <row r="54" spans="2:25" ht="16.5">
      <c r="B54" s="7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229.25</v>
      </c>
      <c r="N54" s="12" t="s">
        <v>72</v>
      </c>
      <c r="O54" s="101">
        <v>-388.94</v>
      </c>
      <c r="P54" s="59" t="s">
        <v>72</v>
      </c>
      <c r="U54" s="2"/>
      <c r="X54" s="2"/>
      <c r="Y54" s="2"/>
    </row>
    <row r="55" spans="2:25" ht="16.5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" si="2">M6/2</f>
        <v>255.21</v>
      </c>
      <c r="N55" s="12" t="s">
        <v>72</v>
      </c>
      <c r="O55" s="101">
        <v>-467.81</v>
      </c>
      <c r="P55" s="59" t="s">
        <v>72</v>
      </c>
      <c r="U55" s="2"/>
      <c r="X55" s="2"/>
      <c r="Y55" s="2"/>
    </row>
    <row r="56" spans="2:25" ht="16.5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>M7/2</f>
        <v>281.33499999999998</v>
      </c>
      <c r="N56" s="12" t="s">
        <v>72</v>
      </c>
      <c r="O56" s="101">
        <v>-546.5</v>
      </c>
      <c r="P56" s="59" t="s">
        <v>72</v>
      </c>
      <c r="U56" s="2"/>
      <c r="X56" s="2"/>
      <c r="Y56" s="2"/>
    </row>
    <row r="57" spans="2:25" ht="16.5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176.98</v>
      </c>
      <c r="N57" s="12" t="s">
        <v>72</v>
      </c>
      <c r="O57" s="101">
        <v>-231.91</v>
      </c>
      <c r="P57" s="59" t="s">
        <v>72</v>
      </c>
      <c r="U57" s="2"/>
      <c r="X57" s="2"/>
      <c r="Y57" s="2"/>
    </row>
    <row r="58" spans="2:25" ht="16.5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>M15/2</f>
        <v>150.83500000000001</v>
      </c>
      <c r="N58" s="12" t="s">
        <v>72</v>
      </c>
      <c r="O58" s="101">
        <v>-181.38</v>
      </c>
      <c r="P58" s="59" t="s">
        <v>72</v>
      </c>
      <c r="U58" s="2"/>
      <c r="X58" s="2"/>
      <c r="Y58" s="2"/>
    </row>
    <row r="59" spans="2:25" ht="16.5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>M16/2</f>
        <v>124.5</v>
      </c>
      <c r="N59" s="12" t="s">
        <v>72</v>
      </c>
      <c r="O59" s="101">
        <v>-131.38</v>
      </c>
      <c r="P59" s="59" t="s">
        <v>72</v>
      </c>
      <c r="U59" s="2"/>
      <c r="X59" s="2"/>
      <c r="Y59" s="2"/>
    </row>
    <row r="60" spans="2:25" ht="16.5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203.33500000000001</v>
      </c>
      <c r="N60" s="13" t="s">
        <v>72</v>
      </c>
      <c r="O60" s="131">
        <v>-310.54000000000002</v>
      </c>
      <c r="P60" s="71" t="s">
        <v>72</v>
      </c>
      <c r="U60" s="2"/>
      <c r="X60" s="2"/>
      <c r="Y60" s="2"/>
    </row>
    <row r="61" spans="2:25" ht="16.5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11000</v>
      </c>
      <c r="L61" s="9" t="s">
        <v>71</v>
      </c>
      <c r="M61" s="133">
        <v>617.76</v>
      </c>
      <c r="N61" s="15" t="s">
        <v>72</v>
      </c>
      <c r="O61" s="15">
        <v>0</v>
      </c>
      <c r="P61" s="74" t="s">
        <v>72</v>
      </c>
      <c r="U61" s="2"/>
      <c r="X61" s="2"/>
      <c r="Y61" s="2"/>
    </row>
    <row r="62" spans="2:25" ht="16.5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666.54</v>
      </c>
      <c r="N62" s="12" t="s">
        <v>72</v>
      </c>
      <c r="O62" s="12">
        <v>0</v>
      </c>
      <c r="P62" s="59" t="s">
        <v>72</v>
      </c>
      <c r="U62" s="2"/>
      <c r="X62" s="2"/>
      <c r="Y62" s="2"/>
    </row>
    <row r="63" spans="2:25" ht="16.5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714.78</v>
      </c>
      <c r="N63" s="12" t="s">
        <v>72</v>
      </c>
      <c r="O63" s="12">
        <v>0</v>
      </c>
      <c r="P63" s="59" t="s">
        <v>72</v>
      </c>
      <c r="U63" s="2"/>
      <c r="X63" s="2"/>
      <c r="Y63" s="2"/>
    </row>
    <row r="64" spans="2:25" ht="16.5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430.92</v>
      </c>
      <c r="P64" s="59" t="s">
        <v>72</v>
      </c>
      <c r="U64" s="2"/>
      <c r="X64" s="2"/>
      <c r="Y64" s="2"/>
    </row>
    <row r="65" spans="2:25" ht="16.5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361.26</v>
      </c>
      <c r="P65" s="59" t="s">
        <v>72</v>
      </c>
      <c r="U65" s="2"/>
      <c r="X65" s="2"/>
      <c r="Y65" s="2"/>
    </row>
    <row r="66" spans="2:25" ht="16.5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288.54000000000002</v>
      </c>
      <c r="P66" s="59" t="s">
        <v>72</v>
      </c>
      <c r="U66" s="2"/>
      <c r="X66" s="2"/>
      <c r="Y66" s="2"/>
    </row>
    <row r="67" spans="2:25" ht="16.5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308.88</v>
      </c>
      <c r="N67" s="12" t="s">
        <v>72</v>
      </c>
      <c r="O67" s="101">
        <v>589.15</v>
      </c>
      <c r="P67" s="59" t="s">
        <v>72</v>
      </c>
      <c r="U67" s="2"/>
      <c r="X67" s="2"/>
      <c r="Y67" s="2"/>
    </row>
    <row r="68" spans="2:25" ht="16.5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333.27</v>
      </c>
      <c r="N68" s="12" t="s">
        <v>72</v>
      </c>
      <c r="O68" s="101">
        <v>533.41999999999996</v>
      </c>
      <c r="P68" s="59" t="s">
        <v>72</v>
      </c>
      <c r="U68" s="2"/>
      <c r="X68" s="2"/>
      <c r="Y68" s="2"/>
    </row>
    <row r="69" spans="2:25" ht="16.5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357.39</v>
      </c>
      <c r="N69" s="12" t="s">
        <v>72</v>
      </c>
      <c r="O69" s="101">
        <v>477.89</v>
      </c>
      <c r="P69" s="59" t="s">
        <v>72</v>
      </c>
      <c r="U69" s="2"/>
      <c r="X69" s="2"/>
      <c r="Y69" s="2"/>
    </row>
    <row r="70" spans="2:25" ht="16.5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517.14</v>
      </c>
      <c r="N70" s="12" t="s">
        <v>72</v>
      </c>
      <c r="O70" s="12">
        <v>0</v>
      </c>
      <c r="P70" s="59" t="s">
        <v>72</v>
      </c>
      <c r="U70" s="2"/>
      <c r="X70" s="2"/>
      <c r="Y70" s="2"/>
    </row>
    <row r="71" spans="2:25" ht="16.5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468</v>
      </c>
      <c r="N71" s="12" t="s">
        <v>72</v>
      </c>
      <c r="O71" s="12">
        <v>0</v>
      </c>
      <c r="P71" s="59" t="s">
        <v>72</v>
      </c>
      <c r="U71" s="2"/>
      <c r="X71" s="2"/>
      <c r="Y71" s="2"/>
    </row>
    <row r="72" spans="2:25" ht="16.5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409.06</v>
      </c>
      <c r="N72" s="12" t="s">
        <v>72</v>
      </c>
      <c r="O72" s="12">
        <v>0</v>
      </c>
      <c r="P72" s="59" t="s">
        <v>72</v>
      </c>
      <c r="U72" s="2"/>
      <c r="X72" s="2"/>
      <c r="Y72" s="2"/>
    </row>
    <row r="73" spans="2:25" ht="16.5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564.48</v>
      </c>
      <c r="P73" s="59" t="s">
        <v>72</v>
      </c>
      <c r="U73" s="2"/>
      <c r="X73" s="2"/>
      <c r="Y73" s="2"/>
    </row>
    <row r="74" spans="2:25" ht="16.5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632.61</v>
      </c>
      <c r="P74" s="59" t="s">
        <v>72</v>
      </c>
    </row>
    <row r="75" spans="2:25" ht="16.5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699.3</v>
      </c>
      <c r="P75" s="59" t="s">
        <v>72</v>
      </c>
    </row>
    <row r="76" spans="2:25" ht="16.5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258.57</v>
      </c>
      <c r="N76" s="12" t="s">
        <v>72</v>
      </c>
      <c r="O76" s="101">
        <v>700.31</v>
      </c>
      <c r="P76" s="59" t="s">
        <v>72</v>
      </c>
    </row>
    <row r="77" spans="2:25" ht="16.5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 t="shared" ref="M77:M78" si="3">M71/2</f>
        <v>234</v>
      </c>
      <c r="N77" s="12" t="s">
        <v>72</v>
      </c>
      <c r="O77" s="132">
        <v>749.25</v>
      </c>
      <c r="P77" s="59" t="s">
        <v>72</v>
      </c>
    </row>
    <row r="78" spans="2:25" ht="16.5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 t="shared" si="3"/>
        <v>204.53</v>
      </c>
      <c r="N78" s="12" t="s">
        <v>72</v>
      </c>
      <c r="O78" s="101">
        <v>700</v>
      </c>
      <c r="P78" s="59" t="s">
        <v>72</v>
      </c>
      <c r="T78" s="246"/>
      <c r="U78" s="246"/>
      <c r="W78" s="246"/>
      <c r="X78" s="246"/>
      <c r="Y78" s="246"/>
    </row>
    <row r="79" spans="2:25" ht="16.5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567</v>
      </c>
      <c r="N79" s="12" t="s">
        <v>72</v>
      </c>
      <c r="O79" s="12">
        <v>0</v>
      </c>
      <c r="P79" s="59" t="s">
        <v>72</v>
      </c>
      <c r="T79" s="122"/>
      <c r="U79" s="122"/>
      <c r="W79" s="122"/>
      <c r="X79" s="122"/>
      <c r="Y79" s="122"/>
    </row>
    <row r="80" spans="2:25" ht="16.5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496.8</v>
      </c>
      <c r="P80" s="59" t="s">
        <v>72</v>
      </c>
      <c r="U80" s="2"/>
      <c r="X80" s="2"/>
      <c r="Y80" s="2"/>
    </row>
    <row r="81" spans="2:25" ht="16.5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283.5</v>
      </c>
      <c r="N81" s="12" t="s">
        <v>72</v>
      </c>
      <c r="O81" s="101">
        <v>645.53</v>
      </c>
      <c r="P81" s="59" t="s">
        <v>72</v>
      </c>
      <c r="U81" s="2"/>
      <c r="X81" s="2"/>
      <c r="Y81" s="2"/>
    </row>
    <row r="82" spans="2:25" ht="16.5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-389.34</v>
      </c>
      <c r="N82" s="12" t="s">
        <v>72</v>
      </c>
      <c r="O82" s="12">
        <v>0</v>
      </c>
      <c r="P82" s="59" t="s">
        <v>72</v>
      </c>
      <c r="U82" s="2"/>
      <c r="X82" s="2"/>
      <c r="Y82" s="2"/>
    </row>
    <row r="83" spans="2:25" ht="16.5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-277.2</v>
      </c>
      <c r="N83" s="12" t="s">
        <v>72</v>
      </c>
      <c r="O83" s="12">
        <v>0</v>
      </c>
      <c r="P83" s="59" t="s">
        <v>72</v>
      </c>
      <c r="U83" s="2"/>
      <c r="X83" s="2"/>
      <c r="Y83" s="2"/>
    </row>
    <row r="84" spans="2:25" ht="16.5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-170.1</v>
      </c>
      <c r="N84" s="12" t="s">
        <v>72</v>
      </c>
      <c r="O84" s="12">
        <v>0</v>
      </c>
      <c r="P84" s="59" t="s">
        <v>72</v>
      </c>
      <c r="U84" s="2"/>
      <c r="X84" s="2"/>
      <c r="Y84" s="2"/>
    </row>
    <row r="85" spans="2:25" ht="16.5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-194.67</v>
      </c>
      <c r="N85" s="12" t="s">
        <v>72</v>
      </c>
      <c r="O85" s="101">
        <v>290.87</v>
      </c>
      <c r="P85" s="59" t="s">
        <v>72</v>
      </c>
      <c r="U85" s="2"/>
      <c r="X85" s="2"/>
      <c r="Y85" s="2"/>
    </row>
    <row r="86" spans="2:25" ht="16.5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 t="shared" ref="M86:M87" si="4">M83/2</f>
        <v>-138.6</v>
      </c>
      <c r="N86" s="12" t="s">
        <v>72</v>
      </c>
      <c r="O86" s="101">
        <v>258.08</v>
      </c>
      <c r="P86" s="59" t="s">
        <v>72</v>
      </c>
      <c r="U86" s="2"/>
      <c r="X86" s="2"/>
      <c r="Y86" s="2"/>
    </row>
    <row r="87" spans="2:25" ht="16.5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 t="shared" si="4"/>
        <v>-85.05</v>
      </c>
      <c r="N87" s="12" t="s">
        <v>72</v>
      </c>
      <c r="O87" s="101">
        <v>221.31</v>
      </c>
      <c r="P87" s="59" t="s">
        <v>72</v>
      </c>
      <c r="U87" s="2"/>
      <c r="X87" s="2"/>
      <c r="Y87" s="2"/>
    </row>
    <row r="88" spans="2:25" ht="16.5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-612.61</v>
      </c>
      <c r="N88" s="12" t="s">
        <v>72</v>
      </c>
      <c r="O88" s="12">
        <v>0</v>
      </c>
      <c r="P88" s="59" t="s">
        <v>72</v>
      </c>
      <c r="U88" s="2"/>
      <c r="X88" s="2"/>
      <c r="Y88" s="2"/>
    </row>
    <row r="89" spans="2:25" ht="16.5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-662.58</v>
      </c>
      <c r="N89" s="12" t="s">
        <v>72</v>
      </c>
      <c r="O89" s="12">
        <v>0</v>
      </c>
      <c r="P89" s="59" t="s">
        <v>72</v>
      </c>
      <c r="U89" s="2"/>
      <c r="X89" s="2"/>
      <c r="Y89" s="2"/>
    </row>
    <row r="90" spans="2:25" ht="16.5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-712.06</v>
      </c>
      <c r="N90" s="12" t="s">
        <v>72</v>
      </c>
      <c r="O90" s="12">
        <v>0</v>
      </c>
      <c r="P90" s="59" t="s">
        <v>72</v>
      </c>
      <c r="U90" s="2"/>
      <c r="X90" s="2"/>
      <c r="Y90" s="2"/>
    </row>
    <row r="91" spans="2:25" ht="16.5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-306.30500000000001</v>
      </c>
      <c r="N91" s="12" t="s">
        <v>72</v>
      </c>
      <c r="O91" s="101">
        <v>359.86</v>
      </c>
      <c r="P91" s="59" t="s">
        <v>72</v>
      </c>
      <c r="U91" s="2"/>
      <c r="X91" s="2"/>
      <c r="Y91" s="2"/>
    </row>
    <row r="92" spans="2:25" ht="16.5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 t="shared" ref="M92:M93" si="5">M89/2</f>
        <v>-331.29</v>
      </c>
      <c r="N92" s="12" t="s">
        <v>72</v>
      </c>
      <c r="O92" s="101">
        <v>417.13</v>
      </c>
      <c r="P92" s="59" t="s">
        <v>72</v>
      </c>
      <c r="U92" s="2"/>
      <c r="X92" s="2"/>
      <c r="Y92" s="2"/>
    </row>
    <row r="93" spans="2:25" ht="16.5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 t="shared" si="5"/>
        <v>-356.03</v>
      </c>
      <c r="N93" s="12" t="s">
        <v>72</v>
      </c>
      <c r="O93" s="101">
        <v>474.21</v>
      </c>
      <c r="P93" s="59" t="s">
        <v>72</v>
      </c>
      <c r="U93" s="2"/>
      <c r="X93" s="2"/>
      <c r="Y93" s="2"/>
    </row>
    <row r="94" spans="2:25" ht="16.5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-500.81</v>
      </c>
      <c r="N94" s="12" t="s">
        <v>72</v>
      </c>
      <c r="O94" s="12">
        <v>0</v>
      </c>
      <c r="P94" s="59" t="s">
        <v>72</v>
      </c>
      <c r="U94" s="2"/>
      <c r="X94" s="2"/>
      <c r="Y94" s="2"/>
    </row>
    <row r="95" spans="2:25" ht="16.5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-250.405</v>
      </c>
      <c r="N95" s="12" t="s">
        <v>72</v>
      </c>
      <c r="O95" s="101">
        <v>300.56</v>
      </c>
      <c r="P95" s="59" t="s">
        <v>72</v>
      </c>
      <c r="U95" s="2"/>
      <c r="X95" s="2"/>
      <c r="Y95" s="2"/>
    </row>
    <row r="96" spans="2:25" ht="16.5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01">
        <v>-723.49</v>
      </c>
      <c r="P96" s="59" t="s">
        <v>72</v>
      </c>
      <c r="U96" s="2"/>
      <c r="X96" s="2"/>
      <c r="Y96" s="2"/>
    </row>
    <row r="97" spans="2:25" ht="16.5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01">
        <v>-826.17</v>
      </c>
      <c r="P97" s="59" t="s">
        <v>72</v>
      </c>
      <c r="U97" s="2"/>
      <c r="X97" s="2"/>
      <c r="Y97" s="2"/>
    </row>
    <row r="98" spans="2:25" ht="16.5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01">
        <v>-929.25</v>
      </c>
      <c r="P98" s="59" t="s">
        <v>72</v>
      </c>
      <c r="U98" s="2"/>
      <c r="X98" s="2"/>
      <c r="Y98" s="2"/>
    </row>
    <row r="99" spans="2:25" ht="16.5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-194.67</v>
      </c>
      <c r="N99" s="12" t="s">
        <v>72</v>
      </c>
      <c r="O99" s="101">
        <v>-879.04</v>
      </c>
      <c r="P99" s="59" t="s">
        <v>72</v>
      </c>
      <c r="U99" s="2"/>
      <c r="X99" s="2"/>
      <c r="Y99" s="2"/>
    </row>
    <row r="100" spans="2:25" ht="16.5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 t="shared" ref="M100:M101" si="6">M83/2</f>
        <v>-138.6</v>
      </c>
      <c r="N100" s="12" t="s">
        <v>72</v>
      </c>
      <c r="O100" s="101">
        <v>-943.34</v>
      </c>
      <c r="P100" s="59" t="s">
        <v>72</v>
      </c>
      <c r="U100" s="2"/>
      <c r="X100" s="2"/>
      <c r="Y100" s="2"/>
    </row>
    <row r="101" spans="2:25" ht="16.5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 t="shared" si="6"/>
        <v>-85.05</v>
      </c>
      <c r="N101" s="12" t="s">
        <v>72</v>
      </c>
      <c r="O101" s="101">
        <v>-1004.75</v>
      </c>
      <c r="P101" s="59" t="s">
        <v>72</v>
      </c>
    </row>
    <row r="102" spans="2:25" ht="16.5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-514.41</v>
      </c>
      <c r="P102" s="59" t="s">
        <v>72</v>
      </c>
      <c r="T102" s="246"/>
      <c r="U102" s="246"/>
      <c r="W102" s="246"/>
      <c r="X102" s="246"/>
      <c r="Y102" s="246"/>
    </row>
    <row r="103" spans="2:25" ht="16.5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-407.33</v>
      </c>
      <c r="P103" s="59" t="s">
        <v>72</v>
      </c>
      <c r="T103" s="122"/>
      <c r="U103" s="122"/>
      <c r="W103" s="122"/>
      <c r="X103" s="122"/>
      <c r="Y103" s="122"/>
    </row>
    <row r="104" spans="2:25" ht="16.5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-301.45999999999998</v>
      </c>
      <c r="P104" s="59" t="s">
        <v>72</v>
      </c>
      <c r="U104" s="2"/>
      <c r="X104" s="2"/>
      <c r="Y104" s="2"/>
    </row>
    <row r="105" spans="2:25" ht="16.5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-306.30500000000001</v>
      </c>
      <c r="N105" s="12" t="s">
        <v>72</v>
      </c>
      <c r="O105" s="101">
        <v>-753.28</v>
      </c>
      <c r="P105" s="59" t="s">
        <v>72</v>
      </c>
      <c r="U105" s="2"/>
      <c r="X105" s="2"/>
      <c r="Y105" s="2"/>
    </row>
    <row r="106" spans="2:25" ht="16.5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 t="shared" ref="M106:M107" si="7">M89/2</f>
        <v>-331.29</v>
      </c>
      <c r="N106" s="12" t="s">
        <v>72</v>
      </c>
      <c r="O106" s="101">
        <v>-671.34</v>
      </c>
      <c r="P106" s="59" t="s">
        <v>72</v>
      </c>
      <c r="U106" s="2"/>
      <c r="X106" s="2"/>
      <c r="Y106" s="2"/>
    </row>
    <row r="107" spans="2:25" ht="16.5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 t="shared" si="7"/>
        <v>-356.03</v>
      </c>
      <c r="N107" s="12" t="s">
        <v>72</v>
      </c>
      <c r="O107" s="101">
        <v>-589</v>
      </c>
      <c r="P107" s="59" t="s">
        <v>72</v>
      </c>
      <c r="U107" s="2"/>
      <c r="X107" s="2"/>
      <c r="Y107" s="2"/>
    </row>
    <row r="108" spans="2:25" ht="16.5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01">
        <v>-615.66999999999996</v>
      </c>
      <c r="P108" s="59" t="s">
        <v>72</v>
      </c>
      <c r="U108" s="2"/>
      <c r="X108" s="2"/>
      <c r="Y108" s="2"/>
    </row>
    <row r="109" spans="2:25" ht="16.5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-250.405</v>
      </c>
      <c r="N109" s="12" t="s">
        <v>72</v>
      </c>
      <c r="O109" s="101">
        <v>-832.12</v>
      </c>
      <c r="P109" s="59" t="s">
        <v>72</v>
      </c>
      <c r="U109" s="2"/>
      <c r="X109" s="2"/>
      <c r="Y109" s="2"/>
    </row>
    <row r="110" spans="2:25" ht="16.5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308.88</v>
      </c>
      <c r="N110" s="12" t="s">
        <v>72</v>
      </c>
      <c r="O110" s="101">
        <v>-458.97</v>
      </c>
      <c r="P110" s="59" t="s">
        <v>72</v>
      </c>
      <c r="U110" s="2"/>
      <c r="X110" s="2"/>
      <c r="Y110" s="2"/>
    </row>
    <row r="111" spans="2:25" ht="16.5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 t="shared" ref="M111:M112" si="8">M62/2</f>
        <v>333.27</v>
      </c>
      <c r="N111" s="12" t="s">
        <v>72</v>
      </c>
      <c r="O111" s="101">
        <v>-541.01</v>
      </c>
      <c r="P111" s="59" t="s">
        <v>72</v>
      </c>
      <c r="U111" s="2"/>
      <c r="X111" s="2"/>
      <c r="Y111" s="2"/>
    </row>
    <row r="112" spans="2:25" ht="16.5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 t="shared" si="8"/>
        <v>357.39</v>
      </c>
      <c r="N112" s="12" t="s">
        <v>72</v>
      </c>
      <c r="O112" s="101">
        <v>-622.89</v>
      </c>
      <c r="P112" s="59" t="s">
        <v>72</v>
      </c>
      <c r="U112" s="2"/>
      <c r="X112" s="2"/>
      <c r="Y112" s="2"/>
    </row>
    <row r="113" spans="2:25" ht="16.5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258.57</v>
      </c>
      <c r="N113" s="12" t="s">
        <v>72</v>
      </c>
      <c r="O113" s="101">
        <v>-295.14</v>
      </c>
      <c r="P113" s="59" t="s">
        <v>72</v>
      </c>
      <c r="U113" s="2"/>
      <c r="X113" s="2"/>
      <c r="Y113" s="2"/>
    </row>
    <row r="114" spans="2:25" ht="16.5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 t="shared" ref="M114:M115" si="9">M71/2</f>
        <v>234</v>
      </c>
      <c r="N114" s="12" t="s">
        <v>72</v>
      </c>
      <c r="O114" s="101">
        <v>-213.69</v>
      </c>
      <c r="P114" s="59" t="s">
        <v>72</v>
      </c>
      <c r="U114" s="2"/>
      <c r="X114" s="2"/>
      <c r="Y114" s="2"/>
    </row>
    <row r="115" spans="2:25" ht="16.5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 t="shared" si="9"/>
        <v>204.53</v>
      </c>
      <c r="N115" s="12" t="s">
        <v>72</v>
      </c>
      <c r="O115" s="101">
        <v>-134.15</v>
      </c>
      <c r="P115" s="59" t="s">
        <v>72</v>
      </c>
      <c r="U115" s="2"/>
      <c r="X115" s="2"/>
      <c r="Y115" s="2"/>
    </row>
    <row r="116" spans="2:25" ht="17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v>283.5</v>
      </c>
      <c r="N116" s="14" t="s">
        <v>72</v>
      </c>
      <c r="O116" s="6">
        <v>-377.1</v>
      </c>
      <c r="P116" s="60" t="s">
        <v>72</v>
      </c>
      <c r="U116" s="2"/>
      <c r="X116" s="2"/>
      <c r="Y116" s="2"/>
    </row>
    <row r="117" spans="2:25">
      <c r="B117" s="122"/>
      <c r="C117" s="122"/>
      <c r="D117" s="122"/>
      <c r="E117" s="122"/>
      <c r="F117" s="122"/>
      <c r="U117" s="2"/>
      <c r="X117" s="2"/>
      <c r="Y117" s="2"/>
    </row>
    <row r="118" spans="2:25">
      <c r="B118" s="122"/>
      <c r="C118" s="122"/>
      <c r="D118" s="122"/>
      <c r="E118" s="122"/>
      <c r="F118" s="122"/>
      <c r="U118" s="2"/>
      <c r="X118" s="2"/>
      <c r="Y118" s="2"/>
    </row>
    <row r="119" spans="2:25">
      <c r="B119" s="122"/>
      <c r="C119" s="122"/>
      <c r="D119" s="122"/>
      <c r="E119" s="122"/>
      <c r="F119" s="122"/>
      <c r="U119" s="2"/>
      <c r="X119" s="2"/>
      <c r="Y119" s="2"/>
    </row>
    <row r="120" spans="2:25">
      <c r="B120" s="122"/>
      <c r="C120" s="122"/>
      <c r="D120" s="122"/>
      <c r="E120" s="122"/>
      <c r="F120" s="122"/>
      <c r="U120" s="2"/>
      <c r="X120" s="2"/>
      <c r="Y120" s="2"/>
    </row>
    <row r="121" spans="2:25">
      <c r="B121" s="122"/>
      <c r="C121" s="122"/>
      <c r="D121" s="122"/>
      <c r="E121" s="122"/>
      <c r="F121" s="122"/>
      <c r="U121" s="2"/>
      <c r="X121" s="2"/>
      <c r="Y121" s="2"/>
    </row>
    <row r="122" spans="2:25">
      <c r="B122" s="122"/>
      <c r="C122" s="122"/>
      <c r="D122" s="122"/>
      <c r="E122" s="122"/>
      <c r="F122" s="122"/>
      <c r="U122" s="2"/>
      <c r="X122" s="2"/>
      <c r="Y122" s="2"/>
    </row>
    <row r="123" spans="2:25">
      <c r="B123" s="122"/>
      <c r="C123" s="122"/>
      <c r="D123" s="122"/>
      <c r="E123" s="122"/>
      <c r="F123" s="122"/>
      <c r="U123" s="2"/>
      <c r="X123" s="2"/>
      <c r="Y123" s="2"/>
    </row>
    <row r="124" spans="2:25">
      <c r="B124" s="122"/>
      <c r="C124" s="122"/>
      <c r="D124" s="122"/>
      <c r="E124" s="122"/>
      <c r="F124" s="122"/>
      <c r="U124" s="2"/>
      <c r="X124" s="2"/>
      <c r="Y124" s="2"/>
    </row>
    <row r="125" spans="2:25">
      <c r="B125" s="122"/>
      <c r="C125" s="122"/>
      <c r="D125" s="122"/>
      <c r="E125" s="122"/>
      <c r="F125" s="122"/>
    </row>
    <row r="126" spans="2:25">
      <c r="B126" s="122"/>
      <c r="C126" s="122"/>
      <c r="D126" s="122"/>
      <c r="E126" s="122"/>
      <c r="F126" s="122"/>
      <c r="T126" s="246"/>
      <c r="U126" s="246"/>
      <c r="W126" s="246"/>
      <c r="X126" s="246"/>
      <c r="Y126" s="246"/>
    </row>
    <row r="127" spans="2:25">
      <c r="B127" s="122"/>
      <c r="C127" s="122"/>
      <c r="D127" s="122"/>
      <c r="E127" s="122"/>
      <c r="F127" s="122"/>
      <c r="T127" s="122"/>
      <c r="U127" s="122"/>
      <c r="W127" s="122"/>
      <c r="X127" s="122"/>
      <c r="Y127" s="122"/>
    </row>
    <row r="128" spans="2:25">
      <c r="B128" s="122"/>
      <c r="C128" s="122"/>
      <c r="D128" s="122"/>
      <c r="E128" s="122"/>
      <c r="F128" s="122"/>
      <c r="U128" s="2"/>
      <c r="X128" s="2"/>
      <c r="Y128" s="2"/>
    </row>
    <row r="129" spans="2:25">
      <c r="B129" s="122"/>
      <c r="C129" s="122"/>
      <c r="D129" s="122"/>
      <c r="E129" s="122"/>
      <c r="F129" s="122"/>
      <c r="U129" s="2"/>
      <c r="X129" s="2"/>
      <c r="Y129" s="2"/>
    </row>
    <row r="130" spans="2:25">
      <c r="B130" s="122"/>
      <c r="C130" s="122"/>
      <c r="D130" s="122"/>
      <c r="E130" s="122"/>
      <c r="F130" s="122"/>
      <c r="U130" s="2"/>
      <c r="X130" s="2"/>
      <c r="Y130" s="2"/>
    </row>
    <row r="131" spans="2:25">
      <c r="B131" s="122"/>
      <c r="C131" s="122"/>
      <c r="D131" s="122"/>
      <c r="E131" s="122"/>
      <c r="F131" s="122"/>
      <c r="U131" s="2"/>
      <c r="X131" s="2"/>
      <c r="Y131" s="2"/>
    </row>
    <row r="132" spans="2:25">
      <c r="B132" s="122"/>
      <c r="C132" s="122"/>
      <c r="D132" s="122"/>
      <c r="E132" s="122"/>
      <c r="F132" s="122"/>
      <c r="U132" s="2"/>
      <c r="X132" s="2"/>
      <c r="Y132" s="2"/>
    </row>
    <row r="133" spans="2:25">
      <c r="B133" s="122"/>
      <c r="C133" s="122"/>
      <c r="D133" s="122"/>
      <c r="E133" s="122"/>
      <c r="F133" s="122"/>
      <c r="U133" s="2"/>
      <c r="X133" s="2"/>
      <c r="Y133" s="2"/>
    </row>
    <row r="134" spans="2:25">
      <c r="B134" s="122"/>
      <c r="C134" s="122"/>
      <c r="D134" s="122"/>
      <c r="E134" s="122"/>
      <c r="F134" s="122"/>
      <c r="U134" s="2"/>
      <c r="X134" s="2"/>
      <c r="Y134" s="2"/>
    </row>
    <row r="135" spans="2:25">
      <c r="B135" s="122"/>
      <c r="C135" s="122"/>
      <c r="D135" s="122"/>
      <c r="E135" s="122"/>
      <c r="F135" s="122"/>
      <c r="U135" s="2"/>
      <c r="X135" s="2"/>
      <c r="Y135" s="2"/>
    </row>
    <row r="136" spans="2:25">
      <c r="B136" s="122"/>
      <c r="C136" s="122"/>
      <c r="D136" s="122"/>
      <c r="E136" s="122"/>
      <c r="F136" s="122"/>
      <c r="U136" s="2"/>
      <c r="X136" s="2"/>
      <c r="Y136" s="2"/>
    </row>
    <row r="137" spans="2:25">
      <c r="B137" s="122"/>
      <c r="C137" s="122"/>
      <c r="D137" s="122"/>
      <c r="E137" s="122"/>
      <c r="F137" s="122"/>
      <c r="U137" s="2"/>
      <c r="X137" s="2"/>
      <c r="Y137" s="2"/>
    </row>
    <row r="138" spans="2:25">
      <c r="B138" s="122"/>
      <c r="C138" s="122"/>
      <c r="D138" s="122"/>
      <c r="E138" s="122"/>
      <c r="F138" s="122"/>
      <c r="U138" s="2"/>
      <c r="X138" s="2"/>
      <c r="Y138" s="2"/>
    </row>
    <row r="139" spans="2:25">
      <c r="B139" s="122"/>
      <c r="C139" s="122"/>
      <c r="D139" s="122"/>
      <c r="E139" s="122"/>
      <c r="F139" s="122"/>
      <c r="U139" s="2"/>
      <c r="X139" s="2"/>
      <c r="Y139" s="2"/>
    </row>
    <row r="140" spans="2:25">
      <c r="B140" s="122"/>
      <c r="C140" s="122"/>
      <c r="D140" s="122"/>
      <c r="E140" s="122"/>
      <c r="F140" s="122"/>
      <c r="U140" s="2"/>
      <c r="X140" s="2"/>
      <c r="Y140" s="2"/>
    </row>
    <row r="141" spans="2:25">
      <c r="B141" s="122"/>
      <c r="C141" s="122"/>
      <c r="D141" s="122"/>
      <c r="E141" s="122"/>
      <c r="F141" s="122"/>
      <c r="U141" s="2"/>
      <c r="X141" s="2"/>
      <c r="Y141" s="2"/>
    </row>
    <row r="142" spans="2:25">
      <c r="B142" s="122"/>
      <c r="C142" s="122"/>
      <c r="D142" s="122"/>
      <c r="E142" s="122"/>
      <c r="F142" s="122"/>
      <c r="U142" s="2"/>
      <c r="X142" s="2"/>
      <c r="Y142" s="2"/>
    </row>
    <row r="143" spans="2:25">
      <c r="U143" s="2"/>
      <c r="X143" s="2"/>
      <c r="Y143" s="2"/>
    </row>
    <row r="144" spans="2:25">
      <c r="U144" s="2"/>
      <c r="X144" s="2"/>
      <c r="Y144" s="2"/>
    </row>
    <row r="145" spans="21:25">
      <c r="U145" s="2"/>
      <c r="X145" s="2"/>
      <c r="Y145" s="2"/>
    </row>
    <row r="146" spans="21:25">
      <c r="U146" s="2"/>
      <c r="X146" s="2"/>
      <c r="Y146" s="2"/>
    </row>
    <row r="147" spans="21:25">
      <c r="U147" s="2"/>
      <c r="X147" s="2"/>
      <c r="Y147" s="2"/>
    </row>
    <row r="148" spans="21:25">
      <c r="U148" s="2"/>
      <c r="X148" s="2"/>
      <c r="Y148" s="2"/>
    </row>
  </sheetData>
  <sheetProtection algorithmName="SHA-512" hashValue="AElSBw9XTG+KMDo61K06rppPZFGLOh7OLO+eqGbETJz9rAH0lhcLafQgbVQ6GCSSOmXCRcWykAhPpbNpbIWG2Q==" saltValue="tlf7aGxlzopvoQgvnENsXw==" spinCount="100000" sheet="1" objects="1" scenarios="1"/>
  <mergeCells count="36"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  <mergeCell ref="G3:G4"/>
    <mergeCell ref="F3:F4"/>
    <mergeCell ref="E3:E4"/>
    <mergeCell ref="D3:D4"/>
    <mergeCell ref="B3:B4"/>
    <mergeCell ref="C3:C4"/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A1:RF339"/>
  <sheetViews>
    <sheetView tabSelected="1" topLeftCell="D4" zoomScale="85" zoomScaleNormal="85" workbookViewId="0">
      <selection activeCell="RG23" sqref="RG23"/>
    </sheetView>
  </sheetViews>
  <sheetFormatPr defaultColWidth="9.1796875" defaultRowHeight="14.5"/>
  <cols>
    <col min="1" max="1" width="3" style="86" customWidth="1"/>
    <col min="2" max="2" width="11.54296875" style="86" customWidth="1"/>
    <col min="3" max="3" width="45.7265625" style="86" customWidth="1"/>
    <col min="4" max="4" width="5.7265625" style="86" customWidth="1"/>
    <col min="5" max="5" width="22.7265625" style="86" customWidth="1"/>
    <col min="6" max="6" width="27.1796875" style="86" customWidth="1"/>
    <col min="7" max="7" width="6.453125" style="86" customWidth="1"/>
    <col min="8" max="8" width="8.81640625" style="86" hidden="1" customWidth="1"/>
    <col min="9" max="9" width="17" style="86" hidden="1" customWidth="1"/>
    <col min="10" max="10" width="28" style="86" hidden="1" customWidth="1"/>
    <col min="11" max="11" width="30.54296875" style="86" hidden="1" customWidth="1"/>
    <col min="12" max="12" width="32" style="86" hidden="1" customWidth="1"/>
    <col min="13" max="13" width="20" style="86" customWidth="1"/>
    <col min="14" max="14" width="3.26953125" style="86" customWidth="1"/>
    <col min="15" max="15" width="7.7265625" style="86" hidden="1" customWidth="1"/>
    <col min="16" max="16" width="9.453125" style="86" hidden="1" customWidth="1"/>
    <col min="17" max="17" width="13.1796875" style="86" hidden="1" customWidth="1"/>
    <col min="18" max="18" width="12" style="86" hidden="1" customWidth="1"/>
    <col min="19" max="19" width="7.7265625" style="86" hidden="1" customWidth="1"/>
    <col min="20" max="20" width="10.7265625" style="86" hidden="1" customWidth="1"/>
    <col min="21" max="21" width="4.7265625" style="86" hidden="1" customWidth="1"/>
    <col min="22" max="22" width="10.7265625" style="86" hidden="1" customWidth="1"/>
    <col min="23" max="23" width="4.7265625" style="86" hidden="1" customWidth="1"/>
    <col min="24" max="24" width="10.7265625" style="86" hidden="1" customWidth="1"/>
    <col min="25" max="25" width="4.7265625" style="86" hidden="1" customWidth="1"/>
    <col min="26" max="26" width="10.7265625" style="86" hidden="1" customWidth="1"/>
    <col min="27" max="27" width="4.7265625" style="86" hidden="1" customWidth="1"/>
    <col min="28" max="28" width="10.7265625" style="86" hidden="1" customWidth="1"/>
    <col min="29" max="29" width="4.7265625" style="86" hidden="1" customWidth="1"/>
    <col min="30" max="30" width="10.7265625" style="86" hidden="1" customWidth="1"/>
    <col min="31" max="31" width="4.7265625" style="86" hidden="1" customWidth="1"/>
    <col min="32" max="32" width="10.7265625" style="86" hidden="1" customWidth="1"/>
    <col min="33" max="33" width="4.7265625" style="86" hidden="1" customWidth="1"/>
    <col min="34" max="34" width="3.26953125" style="86" hidden="1" customWidth="1"/>
    <col min="35" max="35" width="7.7265625" style="86" hidden="1" customWidth="1"/>
    <col min="36" max="36" width="9.453125" style="86" hidden="1" customWidth="1"/>
    <col min="37" max="37" width="13.1796875" style="86" hidden="1" customWidth="1"/>
    <col min="38" max="38" width="12" style="86" hidden="1" customWidth="1"/>
    <col min="39" max="39" width="7.7265625" style="86" hidden="1" customWidth="1"/>
    <col min="40" max="40" width="10.7265625" style="86" hidden="1" customWidth="1"/>
    <col min="41" max="41" width="4.7265625" style="86" hidden="1" customWidth="1"/>
    <col min="42" max="42" width="10.7265625" style="86" hidden="1" customWidth="1"/>
    <col min="43" max="43" width="4.7265625" style="86" hidden="1" customWidth="1"/>
    <col min="44" max="44" width="10.7265625" style="86" hidden="1" customWidth="1"/>
    <col min="45" max="45" width="4.7265625" style="86" hidden="1" customWidth="1"/>
    <col min="46" max="46" width="10.7265625" style="86" hidden="1" customWidth="1"/>
    <col min="47" max="47" width="4.7265625" style="86" hidden="1" customWidth="1"/>
    <col min="48" max="48" width="10.7265625" style="86" hidden="1" customWidth="1"/>
    <col min="49" max="49" width="4.7265625" style="86" hidden="1" customWidth="1"/>
    <col min="50" max="50" width="10.7265625" style="86" hidden="1" customWidth="1"/>
    <col min="51" max="51" width="4.7265625" style="86" hidden="1" customWidth="1"/>
    <col min="52" max="52" width="10.7265625" style="86" hidden="1" customWidth="1"/>
    <col min="53" max="53" width="4.7265625" style="86" hidden="1" customWidth="1"/>
    <col min="54" max="54" width="3.26953125" style="86" hidden="1" customWidth="1"/>
    <col min="55" max="55" width="10.54296875" style="86" hidden="1" customWidth="1"/>
    <col min="56" max="59" width="9.1796875" style="86" hidden="1" customWidth="1"/>
    <col min="60" max="60" width="9.453125" style="86" hidden="1" customWidth="1"/>
    <col min="61" max="61" width="3.26953125" style="86" hidden="1" customWidth="1"/>
    <col min="62" max="62" width="10.1796875" style="86" hidden="1" customWidth="1"/>
    <col min="63" max="67" width="9.1796875" style="86" hidden="1" customWidth="1"/>
    <col min="68" max="68" width="3.26953125" style="86" hidden="1" customWidth="1"/>
    <col min="69" max="74" width="9.1796875" style="86" hidden="1" customWidth="1"/>
    <col min="75" max="75" width="3.26953125" style="86" hidden="1" customWidth="1"/>
    <col min="76" max="81" width="9.1796875" style="86" hidden="1" customWidth="1"/>
    <col min="82" max="82" width="3.26953125" style="86" hidden="1" customWidth="1"/>
    <col min="83" max="88" width="9.1796875" style="86" hidden="1" customWidth="1"/>
    <col min="89" max="89" width="3.26953125" style="86" hidden="1" customWidth="1"/>
    <col min="90" max="95" width="9.1796875" style="86" hidden="1" customWidth="1"/>
    <col min="96" max="96" width="3.26953125" style="86" hidden="1" customWidth="1"/>
    <col min="97" max="102" width="9.1796875" style="86" hidden="1" customWidth="1"/>
    <col min="103" max="103" width="3.26953125" style="86" hidden="1" customWidth="1"/>
    <col min="104" max="109" width="9.1796875" style="86" hidden="1" customWidth="1"/>
    <col min="110" max="110" width="3.26953125" style="86" hidden="1" customWidth="1"/>
    <col min="111" max="116" width="9.1796875" style="86" hidden="1" customWidth="1"/>
    <col min="117" max="117" width="3.26953125" style="86" hidden="1" customWidth="1"/>
    <col min="118" max="123" width="9.1796875" style="86" hidden="1" customWidth="1"/>
    <col min="124" max="124" width="3.26953125" style="86" hidden="1" customWidth="1"/>
    <col min="125" max="130" width="9.1796875" style="86" hidden="1" customWidth="1"/>
    <col min="131" max="131" width="3.26953125" style="86" hidden="1" customWidth="1"/>
    <col min="132" max="137" width="9.1796875" style="86" hidden="1" customWidth="1"/>
    <col min="138" max="138" width="3.26953125" style="86" hidden="1" customWidth="1"/>
    <col min="139" max="144" width="9.1796875" style="86" hidden="1" customWidth="1"/>
    <col min="145" max="145" width="3.1796875" style="86" hidden="1" customWidth="1"/>
    <col min="146" max="151" width="9.1796875" style="86" hidden="1" customWidth="1"/>
    <col min="152" max="152" width="3.26953125" style="86" hidden="1" customWidth="1"/>
    <col min="153" max="158" width="9.1796875" style="86" hidden="1" customWidth="1"/>
    <col min="159" max="159" width="3.26953125" style="86" hidden="1" customWidth="1"/>
    <col min="160" max="165" width="9.1796875" style="86" hidden="1" customWidth="1"/>
    <col min="166" max="166" width="3.26953125" style="86" hidden="1" customWidth="1"/>
    <col min="167" max="172" width="9.1796875" style="86" hidden="1" customWidth="1"/>
    <col min="173" max="173" width="3.26953125" style="86" hidden="1" customWidth="1"/>
    <col min="174" max="179" width="9.1796875" style="86" hidden="1" customWidth="1"/>
    <col min="180" max="180" width="3.26953125" style="86" hidden="1" customWidth="1"/>
    <col min="181" max="186" width="9.1796875" style="86" hidden="1" customWidth="1"/>
    <col min="187" max="187" width="3.26953125" style="86" hidden="1" customWidth="1"/>
    <col min="188" max="193" width="9.1796875" style="86" hidden="1" customWidth="1"/>
    <col min="194" max="194" width="3.26953125" style="86" hidden="1" customWidth="1"/>
    <col min="195" max="200" width="9.1796875" style="86" hidden="1" customWidth="1"/>
    <col min="201" max="201" width="3.26953125" style="86" hidden="1" customWidth="1"/>
    <col min="202" max="207" width="9.1796875" style="86" hidden="1" customWidth="1"/>
    <col min="208" max="208" width="3.26953125" style="86" hidden="1" customWidth="1"/>
    <col min="209" max="214" width="9.1796875" style="86" hidden="1" customWidth="1"/>
    <col min="215" max="215" width="3.26953125" style="86" hidden="1" customWidth="1"/>
    <col min="216" max="221" width="9.1796875" style="86" hidden="1" customWidth="1"/>
    <col min="222" max="222" width="3.26953125" style="86" hidden="1" customWidth="1"/>
    <col min="223" max="228" width="9.1796875" style="86" hidden="1" customWidth="1"/>
    <col min="229" max="229" width="3.26953125" style="86" hidden="1" customWidth="1"/>
    <col min="230" max="235" width="9.1796875" style="86" hidden="1" customWidth="1"/>
    <col min="236" max="236" width="3.26953125" style="86" hidden="1" customWidth="1"/>
    <col min="237" max="242" width="9.1796875" style="86" hidden="1" customWidth="1"/>
    <col min="243" max="243" width="3.26953125" style="86" hidden="1" customWidth="1"/>
    <col min="244" max="249" width="9.1796875" style="86" hidden="1" customWidth="1"/>
    <col min="250" max="250" width="3.26953125" style="86" hidden="1" customWidth="1"/>
    <col min="251" max="256" width="9.1796875" style="86" hidden="1" customWidth="1"/>
    <col min="257" max="257" width="3.26953125" style="86" hidden="1" customWidth="1"/>
    <col min="258" max="263" width="9.1796875" style="86" hidden="1" customWidth="1"/>
    <col min="264" max="264" width="3.26953125" style="86" hidden="1" customWidth="1"/>
    <col min="265" max="270" width="9.1796875" style="86" hidden="1" customWidth="1"/>
    <col min="271" max="271" width="3.26953125" style="86" hidden="1" customWidth="1"/>
    <col min="272" max="277" width="9.1796875" style="86" hidden="1" customWidth="1"/>
    <col min="278" max="278" width="3.26953125" style="86" hidden="1" customWidth="1"/>
    <col min="279" max="284" width="9.1796875" style="86" hidden="1" customWidth="1"/>
    <col min="285" max="285" width="3.26953125" style="86" hidden="1" customWidth="1"/>
    <col min="286" max="291" width="9.1796875" style="86" hidden="1" customWidth="1"/>
    <col min="292" max="292" width="3.26953125" style="86" hidden="1" customWidth="1"/>
    <col min="293" max="298" width="9.1796875" style="86" hidden="1" customWidth="1"/>
    <col min="299" max="299" width="3.26953125" style="86" hidden="1" customWidth="1"/>
    <col min="300" max="305" width="9.1796875" style="86" hidden="1" customWidth="1"/>
    <col min="306" max="306" width="3.26953125" style="86" hidden="1" customWidth="1"/>
    <col min="307" max="312" width="9.1796875" style="86" hidden="1" customWidth="1"/>
    <col min="313" max="313" width="3.26953125" style="86" hidden="1" customWidth="1"/>
    <col min="314" max="319" width="9.1796875" style="86" hidden="1" customWidth="1"/>
    <col min="320" max="320" width="3.26953125" style="86" hidden="1" customWidth="1"/>
    <col min="321" max="326" width="9.1796875" style="86" hidden="1" customWidth="1"/>
    <col min="327" max="327" width="3.26953125" style="86" hidden="1" customWidth="1"/>
    <col min="328" max="333" width="9.1796875" style="86" hidden="1" customWidth="1"/>
    <col min="334" max="334" width="3.26953125" style="86" hidden="1" customWidth="1"/>
    <col min="335" max="340" width="9.1796875" style="86" hidden="1" customWidth="1"/>
    <col min="341" max="341" width="3.26953125" style="86" hidden="1" customWidth="1"/>
    <col min="342" max="347" width="9.1796875" style="86" hidden="1" customWidth="1"/>
    <col min="348" max="348" width="3.26953125" style="86" hidden="1" customWidth="1"/>
    <col min="349" max="354" width="9.1796875" style="86" hidden="1" customWidth="1"/>
    <col min="355" max="355" width="3.26953125" style="86" hidden="1" customWidth="1"/>
    <col min="356" max="361" width="9.1796875" style="86" hidden="1" customWidth="1"/>
    <col min="362" max="362" width="3.26953125" style="86" hidden="1" customWidth="1"/>
    <col min="363" max="368" width="9.1796875" style="86" hidden="1" customWidth="1"/>
    <col min="369" max="369" width="3.26953125" style="86" hidden="1" customWidth="1"/>
    <col min="370" max="375" width="9.1796875" style="86" hidden="1" customWidth="1"/>
    <col min="376" max="376" width="3.26953125" style="86" hidden="1" customWidth="1"/>
    <col min="377" max="382" width="9.1796875" style="86" hidden="1" customWidth="1"/>
    <col min="383" max="383" width="3.26953125" style="86" hidden="1" customWidth="1"/>
    <col min="384" max="389" width="9.1796875" style="86" hidden="1" customWidth="1"/>
    <col min="390" max="390" width="3.26953125" style="86" hidden="1" customWidth="1"/>
    <col min="391" max="396" width="9.1796875" style="86" hidden="1" customWidth="1"/>
    <col min="397" max="397" width="3.26953125" style="86" hidden="1" customWidth="1"/>
    <col min="398" max="403" width="9.1796875" style="86" hidden="1" customWidth="1"/>
    <col min="404" max="404" width="3.26953125" style="86" hidden="1" customWidth="1"/>
    <col min="405" max="410" width="9.1796875" style="86" hidden="1" customWidth="1"/>
    <col min="411" max="411" width="3.26953125" style="86" hidden="1" customWidth="1"/>
    <col min="412" max="417" width="9.1796875" style="86" hidden="1" customWidth="1"/>
    <col min="418" max="418" width="3.26953125" style="86" hidden="1" customWidth="1"/>
    <col min="419" max="424" width="9.1796875" style="86" hidden="1" customWidth="1"/>
    <col min="425" max="425" width="3.26953125" style="86" hidden="1" customWidth="1"/>
    <col min="426" max="431" width="9.1796875" style="86" hidden="1" customWidth="1"/>
    <col min="432" max="432" width="3.26953125" style="86" hidden="1" customWidth="1"/>
    <col min="433" max="438" width="9.1796875" style="86" hidden="1" customWidth="1"/>
    <col min="439" max="439" width="3.26953125" style="86" hidden="1" customWidth="1"/>
    <col min="440" max="445" width="9.1796875" style="86" hidden="1" customWidth="1"/>
    <col min="446" max="446" width="3.1796875" style="86" hidden="1" customWidth="1"/>
    <col min="447" max="447" width="9.1796875" style="86" hidden="1" customWidth="1"/>
    <col min="448" max="449" width="12.7265625" style="86" hidden="1" customWidth="1"/>
    <col min="450" max="450" width="23.81640625" style="86" hidden="1" customWidth="1"/>
    <col min="451" max="453" width="9.1796875" style="86" hidden="1" customWidth="1"/>
    <col min="454" max="454" width="11.26953125" style="86" hidden="1" customWidth="1"/>
    <col min="455" max="455" width="9.7265625" style="86" hidden="1" customWidth="1"/>
    <col min="456" max="457" width="9.1796875" style="86" hidden="1" customWidth="1"/>
    <col min="458" max="458" width="3.7265625" style="86" hidden="1" customWidth="1"/>
    <col min="459" max="459" width="9.1796875" style="86" hidden="1" customWidth="1"/>
    <col min="460" max="461" width="12.7265625" style="86" hidden="1" customWidth="1"/>
    <col min="462" max="462" width="23.81640625" style="86" hidden="1" customWidth="1"/>
    <col min="463" max="465" width="9.1796875" style="86" hidden="1" customWidth="1"/>
    <col min="466" max="466" width="11.26953125" style="86" hidden="1" customWidth="1"/>
    <col min="467" max="467" width="10" style="86" hidden="1" customWidth="1"/>
    <col min="468" max="469" width="9.1796875" style="86" hidden="1" customWidth="1"/>
    <col min="470" max="470" width="3.453125" style="86" hidden="1" customWidth="1"/>
    <col min="471" max="471" width="16.453125" style="86" hidden="1" customWidth="1"/>
    <col min="472" max="472" width="3.453125" style="86" hidden="1" customWidth="1"/>
    <col min="473" max="473" width="29.54296875" style="86" hidden="1" customWidth="1"/>
    <col min="474" max="474" width="9.1796875" style="86" hidden="1" customWidth="1"/>
    <col min="475" max="495" width="9.1796875" style="86" customWidth="1"/>
    <col min="496" max="16384" width="9.179687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0" t="s">
        <v>393</v>
      </c>
      <c r="G2" s="341"/>
      <c r="H2" s="341"/>
      <c r="I2" s="341"/>
      <c r="J2" s="341"/>
      <c r="K2" s="341"/>
      <c r="L2" s="342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214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310" t="s">
        <v>215</v>
      </c>
      <c r="BD2" s="311"/>
      <c r="BE2" s="311"/>
      <c r="BF2" s="311"/>
      <c r="BG2" s="311"/>
      <c r="BH2" s="110">
        <v>1</v>
      </c>
      <c r="BJ2" s="310" t="s">
        <v>216</v>
      </c>
      <c r="BK2" s="311"/>
      <c r="BL2" s="311"/>
      <c r="BM2" s="311"/>
      <c r="BN2" s="311"/>
      <c r="BO2" s="110">
        <v>2</v>
      </c>
      <c r="BQ2" s="310" t="s">
        <v>217</v>
      </c>
      <c r="BR2" s="311"/>
      <c r="BS2" s="311"/>
      <c r="BT2" s="311"/>
      <c r="BU2" s="311"/>
      <c r="BV2" s="110">
        <v>3</v>
      </c>
      <c r="BX2" s="310" t="s">
        <v>218</v>
      </c>
      <c r="BY2" s="311"/>
      <c r="BZ2" s="311"/>
      <c r="CA2" s="311"/>
      <c r="CB2" s="311"/>
      <c r="CC2" s="110">
        <v>4</v>
      </c>
      <c r="CE2" s="310" t="s">
        <v>219</v>
      </c>
      <c r="CF2" s="311"/>
      <c r="CG2" s="311"/>
      <c r="CH2" s="311"/>
      <c r="CI2" s="311"/>
      <c r="CJ2" s="110">
        <v>5</v>
      </c>
      <c r="CL2" s="310" t="s">
        <v>220</v>
      </c>
      <c r="CM2" s="311"/>
      <c r="CN2" s="311"/>
      <c r="CO2" s="311"/>
      <c r="CP2" s="311"/>
      <c r="CQ2" s="110">
        <v>6</v>
      </c>
      <c r="CS2" s="310" t="s">
        <v>221</v>
      </c>
      <c r="CT2" s="311"/>
      <c r="CU2" s="311"/>
      <c r="CV2" s="311"/>
      <c r="CW2" s="311"/>
      <c r="CX2" s="110">
        <v>7</v>
      </c>
      <c r="CY2" s="122"/>
      <c r="CZ2" s="310" t="s">
        <v>222</v>
      </c>
      <c r="DA2" s="311"/>
      <c r="DB2" s="311"/>
      <c r="DC2" s="311"/>
      <c r="DD2" s="311"/>
      <c r="DE2" s="110">
        <v>8</v>
      </c>
      <c r="DG2" s="310" t="s">
        <v>223</v>
      </c>
      <c r="DH2" s="311"/>
      <c r="DI2" s="311"/>
      <c r="DJ2" s="311"/>
      <c r="DK2" s="311"/>
      <c r="DL2" s="110">
        <v>9</v>
      </c>
      <c r="DM2" s="152"/>
      <c r="DN2" s="310" t="s">
        <v>224</v>
      </c>
      <c r="DO2" s="311"/>
      <c r="DP2" s="311"/>
      <c r="DQ2" s="311"/>
      <c r="DR2" s="311"/>
      <c r="DS2" s="110">
        <v>10</v>
      </c>
      <c r="DT2" s="152"/>
      <c r="DU2" s="310" t="s">
        <v>225</v>
      </c>
      <c r="DV2" s="311"/>
      <c r="DW2" s="311"/>
      <c r="DX2" s="311"/>
      <c r="DY2" s="311"/>
      <c r="DZ2" s="110">
        <v>11</v>
      </c>
      <c r="EA2" s="152"/>
      <c r="EB2" s="310" t="s">
        <v>226</v>
      </c>
      <c r="EC2" s="311"/>
      <c r="ED2" s="311"/>
      <c r="EE2" s="311"/>
      <c r="EF2" s="311"/>
      <c r="EG2" s="110">
        <v>12</v>
      </c>
      <c r="EH2" s="152"/>
      <c r="EI2" s="310" t="s">
        <v>227</v>
      </c>
      <c r="EJ2" s="311"/>
      <c r="EK2" s="311"/>
      <c r="EL2" s="311"/>
      <c r="EM2" s="311"/>
      <c r="EN2" s="110">
        <v>13</v>
      </c>
      <c r="EP2" s="310" t="s">
        <v>228</v>
      </c>
      <c r="EQ2" s="311"/>
      <c r="ER2" s="311"/>
      <c r="ES2" s="311"/>
      <c r="ET2" s="311"/>
      <c r="EU2" s="110">
        <v>14</v>
      </c>
      <c r="EW2" s="310" t="s">
        <v>229</v>
      </c>
      <c r="EX2" s="311"/>
      <c r="EY2" s="311"/>
      <c r="EZ2" s="311"/>
      <c r="FA2" s="311"/>
      <c r="FB2" s="110">
        <v>15</v>
      </c>
      <c r="FD2" s="310" t="s">
        <v>230</v>
      </c>
      <c r="FE2" s="311"/>
      <c r="FF2" s="311"/>
      <c r="FG2" s="311"/>
      <c r="FH2" s="311"/>
      <c r="FI2" s="110">
        <v>16</v>
      </c>
      <c r="FK2" s="310" t="s">
        <v>231</v>
      </c>
      <c r="FL2" s="311"/>
      <c r="FM2" s="311"/>
      <c r="FN2" s="311"/>
      <c r="FO2" s="311"/>
      <c r="FP2" s="110">
        <v>17</v>
      </c>
      <c r="FR2" s="310" t="s">
        <v>232</v>
      </c>
      <c r="FS2" s="311"/>
      <c r="FT2" s="311"/>
      <c r="FU2" s="311"/>
      <c r="FV2" s="311"/>
      <c r="FW2" s="110">
        <v>18</v>
      </c>
      <c r="FY2" s="310" t="s">
        <v>233</v>
      </c>
      <c r="FZ2" s="311"/>
      <c r="GA2" s="311"/>
      <c r="GB2" s="311"/>
      <c r="GC2" s="311"/>
      <c r="GD2" s="110">
        <v>19</v>
      </c>
      <c r="GF2" s="310" t="s">
        <v>234</v>
      </c>
      <c r="GG2" s="311"/>
      <c r="GH2" s="311"/>
      <c r="GI2" s="311"/>
      <c r="GJ2" s="311"/>
      <c r="GK2" s="110">
        <v>20</v>
      </c>
      <c r="GM2" s="310" t="s">
        <v>235</v>
      </c>
      <c r="GN2" s="311"/>
      <c r="GO2" s="311"/>
      <c r="GP2" s="311"/>
      <c r="GQ2" s="311"/>
      <c r="GR2" s="110">
        <v>21</v>
      </c>
      <c r="GT2" s="310" t="s">
        <v>236</v>
      </c>
      <c r="GU2" s="311"/>
      <c r="GV2" s="311"/>
      <c r="GW2" s="311"/>
      <c r="GX2" s="311"/>
      <c r="GY2" s="110">
        <v>22</v>
      </c>
      <c r="HA2" s="310" t="s">
        <v>237</v>
      </c>
      <c r="HB2" s="311"/>
      <c r="HC2" s="311"/>
      <c r="HD2" s="311"/>
      <c r="HE2" s="311"/>
      <c r="HF2" s="110">
        <v>23</v>
      </c>
      <c r="HH2" s="310" t="s">
        <v>238</v>
      </c>
      <c r="HI2" s="311"/>
      <c r="HJ2" s="311"/>
      <c r="HK2" s="311"/>
      <c r="HL2" s="311"/>
      <c r="HM2" s="110">
        <v>24</v>
      </c>
      <c r="HO2" s="310" t="s">
        <v>239</v>
      </c>
      <c r="HP2" s="311"/>
      <c r="HQ2" s="311"/>
      <c r="HR2" s="311"/>
      <c r="HS2" s="311"/>
      <c r="HT2" s="110">
        <v>25</v>
      </c>
      <c r="HV2" s="310" t="s">
        <v>240</v>
      </c>
      <c r="HW2" s="311"/>
      <c r="HX2" s="311"/>
      <c r="HY2" s="311"/>
      <c r="HZ2" s="311"/>
      <c r="IA2" s="110">
        <v>26</v>
      </c>
      <c r="IC2" s="310" t="s">
        <v>241</v>
      </c>
      <c r="ID2" s="311"/>
      <c r="IE2" s="311"/>
      <c r="IF2" s="311"/>
      <c r="IG2" s="311"/>
      <c r="IH2" s="110">
        <v>27</v>
      </c>
      <c r="IJ2" s="310" t="s">
        <v>242</v>
      </c>
      <c r="IK2" s="311"/>
      <c r="IL2" s="311"/>
      <c r="IM2" s="311"/>
      <c r="IN2" s="311"/>
      <c r="IO2" s="110">
        <v>28</v>
      </c>
      <c r="IQ2" s="310" t="s">
        <v>243</v>
      </c>
      <c r="IR2" s="311"/>
      <c r="IS2" s="311"/>
      <c r="IT2" s="311"/>
      <c r="IU2" s="311"/>
      <c r="IV2" s="110">
        <v>29</v>
      </c>
      <c r="IX2" s="310" t="s">
        <v>244</v>
      </c>
      <c r="IY2" s="311"/>
      <c r="IZ2" s="311"/>
      <c r="JA2" s="311"/>
      <c r="JB2" s="311"/>
      <c r="JC2" s="110">
        <v>30</v>
      </c>
      <c r="JE2" s="310" t="s">
        <v>245</v>
      </c>
      <c r="JF2" s="311"/>
      <c r="JG2" s="311"/>
      <c r="JH2" s="311"/>
      <c r="JI2" s="311"/>
      <c r="JJ2" s="110">
        <v>31</v>
      </c>
      <c r="JL2" s="310" t="s">
        <v>246</v>
      </c>
      <c r="JM2" s="311"/>
      <c r="JN2" s="311"/>
      <c r="JO2" s="311"/>
      <c r="JP2" s="311"/>
      <c r="JQ2" s="110">
        <v>32</v>
      </c>
      <c r="JS2" s="310" t="s">
        <v>247</v>
      </c>
      <c r="JT2" s="311"/>
      <c r="JU2" s="311"/>
      <c r="JV2" s="311"/>
      <c r="JW2" s="311"/>
      <c r="JX2" s="110">
        <v>33</v>
      </c>
      <c r="JZ2" s="310" t="s">
        <v>248</v>
      </c>
      <c r="KA2" s="311"/>
      <c r="KB2" s="311"/>
      <c r="KC2" s="311"/>
      <c r="KD2" s="311"/>
      <c r="KE2" s="110">
        <v>34</v>
      </c>
      <c r="KG2" s="310" t="s">
        <v>249</v>
      </c>
      <c r="KH2" s="311"/>
      <c r="KI2" s="311"/>
      <c r="KJ2" s="311"/>
      <c r="KK2" s="311"/>
      <c r="KL2" s="110">
        <v>35</v>
      </c>
      <c r="KN2" s="310" t="s">
        <v>250</v>
      </c>
      <c r="KO2" s="311"/>
      <c r="KP2" s="311"/>
      <c r="KQ2" s="311"/>
      <c r="KR2" s="311"/>
      <c r="KS2" s="110">
        <v>36</v>
      </c>
      <c r="KU2" s="310" t="s">
        <v>251</v>
      </c>
      <c r="KV2" s="311"/>
      <c r="KW2" s="311"/>
      <c r="KX2" s="311"/>
      <c r="KY2" s="311"/>
      <c r="KZ2" s="110">
        <v>37</v>
      </c>
      <c r="LB2" s="310" t="s">
        <v>252</v>
      </c>
      <c r="LC2" s="311"/>
      <c r="LD2" s="311"/>
      <c r="LE2" s="311"/>
      <c r="LF2" s="311"/>
      <c r="LG2" s="110">
        <v>38</v>
      </c>
      <c r="LI2" s="310" t="s">
        <v>253</v>
      </c>
      <c r="LJ2" s="311"/>
      <c r="LK2" s="311"/>
      <c r="LL2" s="311"/>
      <c r="LM2" s="311"/>
      <c r="LN2" s="110">
        <v>39</v>
      </c>
      <c r="LP2" s="310" t="s">
        <v>254</v>
      </c>
      <c r="LQ2" s="311"/>
      <c r="LR2" s="311"/>
      <c r="LS2" s="311"/>
      <c r="LT2" s="311"/>
      <c r="LU2" s="110">
        <v>40</v>
      </c>
      <c r="LW2" s="310" t="s">
        <v>255</v>
      </c>
      <c r="LX2" s="311"/>
      <c r="LY2" s="311"/>
      <c r="LZ2" s="311"/>
      <c r="MA2" s="311"/>
      <c r="MB2" s="110">
        <v>41</v>
      </c>
      <c r="MD2" s="310" t="s">
        <v>256</v>
      </c>
      <c r="ME2" s="311"/>
      <c r="MF2" s="311"/>
      <c r="MG2" s="311"/>
      <c r="MH2" s="311"/>
      <c r="MI2" s="110">
        <v>42</v>
      </c>
      <c r="MK2" s="310" t="s">
        <v>257</v>
      </c>
      <c r="ML2" s="311"/>
      <c r="MM2" s="311"/>
      <c r="MN2" s="311"/>
      <c r="MO2" s="311"/>
      <c r="MP2" s="110">
        <v>43</v>
      </c>
      <c r="MR2" s="310" t="s">
        <v>258</v>
      </c>
      <c r="MS2" s="311"/>
      <c r="MT2" s="311"/>
      <c r="MU2" s="311"/>
      <c r="MV2" s="311"/>
      <c r="MW2" s="110">
        <v>44</v>
      </c>
      <c r="MY2" s="310" t="s">
        <v>259</v>
      </c>
      <c r="MZ2" s="311"/>
      <c r="NA2" s="311"/>
      <c r="NB2" s="311"/>
      <c r="NC2" s="311"/>
      <c r="ND2" s="110">
        <v>45</v>
      </c>
      <c r="NF2" s="310" t="s">
        <v>260</v>
      </c>
      <c r="NG2" s="311"/>
      <c r="NH2" s="311"/>
      <c r="NI2" s="311"/>
      <c r="NJ2" s="311"/>
      <c r="NK2" s="110">
        <v>46</v>
      </c>
      <c r="NM2" s="310" t="s">
        <v>261</v>
      </c>
      <c r="NN2" s="311"/>
      <c r="NO2" s="311"/>
      <c r="NP2" s="311"/>
      <c r="NQ2" s="311"/>
      <c r="NR2" s="110">
        <v>47</v>
      </c>
      <c r="NT2" s="310" t="s">
        <v>262</v>
      </c>
      <c r="NU2" s="311"/>
      <c r="NV2" s="311"/>
      <c r="NW2" s="311"/>
      <c r="NX2" s="311"/>
      <c r="NY2" s="110">
        <v>48</v>
      </c>
      <c r="OA2" s="310" t="s">
        <v>263</v>
      </c>
      <c r="OB2" s="311"/>
      <c r="OC2" s="311"/>
      <c r="OD2" s="311"/>
      <c r="OE2" s="311"/>
      <c r="OF2" s="110">
        <v>49</v>
      </c>
      <c r="OH2" s="310" t="s">
        <v>264</v>
      </c>
      <c r="OI2" s="311"/>
      <c r="OJ2" s="311"/>
      <c r="OK2" s="311"/>
      <c r="OL2" s="311"/>
      <c r="OM2" s="110">
        <v>50</v>
      </c>
      <c r="OO2" s="310" t="s">
        <v>265</v>
      </c>
      <c r="OP2" s="311"/>
      <c r="OQ2" s="311"/>
      <c r="OR2" s="311"/>
      <c r="OS2" s="311"/>
      <c r="OT2" s="110">
        <v>51</v>
      </c>
      <c r="OV2" s="310" t="s">
        <v>266</v>
      </c>
      <c r="OW2" s="311"/>
      <c r="OX2" s="311"/>
      <c r="OY2" s="311"/>
      <c r="OZ2" s="311"/>
      <c r="PA2" s="110">
        <v>52</v>
      </c>
      <c r="PC2" s="310" t="s">
        <v>267</v>
      </c>
      <c r="PD2" s="311"/>
      <c r="PE2" s="311"/>
      <c r="PF2" s="311"/>
      <c r="PG2" s="311"/>
      <c r="PH2" s="110">
        <v>53</v>
      </c>
      <c r="PJ2" s="310" t="s">
        <v>268</v>
      </c>
      <c r="PK2" s="311"/>
      <c r="PL2" s="311"/>
      <c r="PM2" s="311"/>
      <c r="PN2" s="311"/>
      <c r="PO2" s="110">
        <v>54</v>
      </c>
      <c r="PQ2" s="310" t="s">
        <v>269</v>
      </c>
      <c r="PR2" s="311"/>
      <c r="PS2" s="311"/>
      <c r="PT2" s="311"/>
      <c r="PU2" s="311"/>
      <c r="PV2" s="110">
        <v>55</v>
      </c>
      <c r="PX2" s="310" t="s">
        <v>270</v>
      </c>
      <c r="PY2" s="311"/>
      <c r="PZ2" s="311"/>
      <c r="QA2" s="311"/>
      <c r="QB2" s="311"/>
      <c r="QC2" s="110">
        <v>56</v>
      </c>
      <c r="QE2" s="310" t="s">
        <v>271</v>
      </c>
      <c r="QF2" s="311"/>
      <c r="QG2" s="311"/>
      <c r="QH2" s="311"/>
      <c r="QI2" s="311"/>
      <c r="QJ2" s="311"/>
      <c r="QK2" s="311"/>
      <c r="QL2" s="311"/>
      <c r="QM2" s="311"/>
      <c r="QN2" s="311"/>
      <c r="QO2" s="346"/>
      <c r="QP2" s="153"/>
      <c r="QQ2" s="347" t="s">
        <v>272</v>
      </c>
      <c r="QR2" s="348"/>
      <c r="QS2" s="348"/>
      <c r="QT2" s="348"/>
      <c r="QU2" s="348"/>
      <c r="QV2" s="348"/>
      <c r="QW2" s="348"/>
      <c r="QX2" s="348"/>
      <c r="QY2" s="348"/>
      <c r="QZ2" s="348"/>
      <c r="RA2" s="349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26" t="s">
        <v>296</v>
      </c>
      <c r="G3" s="327"/>
      <c r="H3" s="327"/>
      <c r="I3" s="327"/>
      <c r="J3" s="327"/>
      <c r="K3" s="327"/>
      <c r="L3" s="335"/>
      <c r="M3" s="343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52" t="s">
        <v>47</v>
      </c>
      <c r="P3" s="253" t="s">
        <v>25</v>
      </c>
      <c r="Q3" s="253" t="s">
        <v>50</v>
      </c>
      <c r="R3" s="298" t="s">
        <v>275</v>
      </c>
      <c r="S3" s="299"/>
      <c r="T3" s="253" t="s">
        <v>54</v>
      </c>
      <c r="U3" s="253"/>
      <c r="V3" s="302" t="s">
        <v>276</v>
      </c>
      <c r="W3" s="302"/>
      <c r="X3" s="302"/>
      <c r="Y3" s="302"/>
      <c r="Z3" s="302" t="s">
        <v>277</v>
      </c>
      <c r="AA3" s="302"/>
      <c r="AB3" s="302"/>
      <c r="AC3" s="302"/>
      <c r="AD3" s="302" t="s">
        <v>278</v>
      </c>
      <c r="AE3" s="302"/>
      <c r="AF3" s="302"/>
      <c r="AG3" s="303"/>
      <c r="AH3" s="155"/>
      <c r="AI3" s="252" t="s">
        <v>47</v>
      </c>
      <c r="AJ3" s="253" t="s">
        <v>25</v>
      </c>
      <c r="AK3" s="253" t="s">
        <v>50</v>
      </c>
      <c r="AL3" s="298" t="s">
        <v>275</v>
      </c>
      <c r="AM3" s="299"/>
      <c r="AN3" s="253" t="s">
        <v>54</v>
      </c>
      <c r="AO3" s="253"/>
      <c r="AP3" s="302" t="s">
        <v>276</v>
      </c>
      <c r="AQ3" s="302"/>
      <c r="AR3" s="302"/>
      <c r="AS3" s="302"/>
      <c r="AT3" s="302" t="s">
        <v>277</v>
      </c>
      <c r="AU3" s="302"/>
      <c r="AV3" s="302"/>
      <c r="AW3" s="302"/>
      <c r="AX3" s="302" t="s">
        <v>278</v>
      </c>
      <c r="AY3" s="302"/>
      <c r="AZ3" s="302"/>
      <c r="BA3" s="303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26"/>
      <c r="G4" s="327"/>
      <c r="H4" s="327"/>
      <c r="I4" s="327"/>
      <c r="J4" s="327"/>
      <c r="K4" s="327"/>
      <c r="L4" s="335"/>
      <c r="M4" s="344"/>
      <c r="O4" s="252"/>
      <c r="P4" s="253"/>
      <c r="Q4" s="253"/>
      <c r="R4" s="300"/>
      <c r="S4" s="301"/>
      <c r="T4" s="253"/>
      <c r="U4" s="253"/>
      <c r="V4" s="253" t="s">
        <v>68</v>
      </c>
      <c r="W4" s="253"/>
      <c r="X4" s="253" t="s">
        <v>294</v>
      </c>
      <c r="Y4" s="253"/>
      <c r="Z4" s="253" t="s">
        <v>68</v>
      </c>
      <c r="AA4" s="253"/>
      <c r="AB4" s="253" t="s">
        <v>294</v>
      </c>
      <c r="AC4" s="253"/>
      <c r="AD4" s="253" t="s">
        <v>68</v>
      </c>
      <c r="AE4" s="253"/>
      <c r="AF4" s="253" t="s">
        <v>294</v>
      </c>
      <c r="AG4" s="259"/>
      <c r="AH4" s="158"/>
      <c r="AI4" s="252"/>
      <c r="AJ4" s="253"/>
      <c r="AK4" s="253"/>
      <c r="AL4" s="300"/>
      <c r="AM4" s="301"/>
      <c r="AN4" s="253"/>
      <c r="AO4" s="253"/>
      <c r="AP4" s="253" t="s">
        <v>68</v>
      </c>
      <c r="AQ4" s="253"/>
      <c r="AR4" s="253" t="s">
        <v>294</v>
      </c>
      <c r="AS4" s="253"/>
      <c r="AT4" s="253" t="s">
        <v>68</v>
      </c>
      <c r="AU4" s="253"/>
      <c r="AV4" s="253" t="s">
        <v>294</v>
      </c>
      <c r="AW4" s="253"/>
      <c r="AX4" s="253" t="s">
        <v>68</v>
      </c>
      <c r="AY4" s="253"/>
      <c r="AZ4" s="253" t="s">
        <v>294</v>
      </c>
      <c r="BA4" s="259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2" t="s">
        <v>295</v>
      </c>
      <c r="GW4" s="273"/>
      <c r="GX4" s="274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2" t="s">
        <v>295</v>
      </c>
      <c r="IF4" s="273"/>
      <c r="IG4" s="274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96" t="s">
        <v>13</v>
      </c>
      <c r="QH4" s="12">
        <v>60</v>
      </c>
      <c r="QI4" s="161">
        <f>(($F$13-$Z$5)*($F$13-$AD$5))/(($V$5-$Z$5)*($V$5-$AD$5))</f>
        <v>-1.024972380421197E-2</v>
      </c>
      <c r="QJ4" s="161">
        <f>(($F$13-$V$5)*($F$13-$AD$5))/(($Z$5-$V$5)*($Z$5-$AD$5))</f>
        <v>4.1437288393592966E-2</v>
      </c>
      <c r="QK4" s="161">
        <f>(($F$13-$V$5)*($F$13-$Z$5))/(($AD$5-$V$5)*($AD$5-$Z$5))</f>
        <v>0.96881243541061901</v>
      </c>
      <c r="QL4" s="92">
        <f>QI4*$X$5+QJ4*$AB$5+QK4*$AF$5</f>
        <v>335.595954270302</v>
      </c>
      <c r="QM4" s="12">
        <f>$V$5</f>
        <v>458.5</v>
      </c>
      <c r="QN4" s="12">
        <f>$AF$5</f>
        <v>326</v>
      </c>
      <c r="QO4" s="163">
        <f>ABS($F$14/QL4)</f>
        <v>1.1025162708069707E-2</v>
      </c>
      <c r="QP4" s="34"/>
      <c r="QQ4" s="159">
        <v>2</v>
      </c>
      <c r="QR4" s="162">
        <v>1</v>
      </c>
      <c r="QS4" s="296" t="s">
        <v>13</v>
      </c>
      <c r="QT4" s="12">
        <v>60</v>
      </c>
      <c r="QU4" s="161">
        <f>(($F$13-$AT$5)*($F$13-$AX$5))/(($AP$5-$AT$5)*($AP$5-$AX$5))</f>
        <v>-2.7562907598800989E-2</v>
      </c>
      <c r="QV4" s="161">
        <f>(($F$13-$AP$5)*($F$13-$AX$5))/(($AT$5-$AP$5)*($AT$5-$AX$5))</f>
        <v>0.11368025252605576</v>
      </c>
      <c r="QW4" s="161">
        <f>(($F$13-$AP$5)*($F$13-$AT$5))/(($AX$5-$AP$5)*($AX$5-$AT$5))</f>
        <v>0.91388265507274513</v>
      </c>
      <c r="QX4" s="92">
        <f>QU4*$AR$5+QV4*$AV$5+QW4*$AZ$5</f>
        <v>335.70986423627357</v>
      </c>
      <c r="QY4" s="16">
        <f>$AP$5</f>
        <v>163.95</v>
      </c>
      <c r="QZ4" s="16">
        <f>$AZ$5</f>
        <v>297.12</v>
      </c>
      <c r="RA4" s="163">
        <f>ABS($F$14/QX4)</f>
        <v>1.1021421751837264E-2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26" t="s">
        <v>394</v>
      </c>
      <c r="G5" s="327"/>
      <c r="H5" s="327"/>
      <c r="I5" s="327"/>
      <c r="J5" s="327"/>
      <c r="K5" s="327"/>
      <c r="L5" s="335"/>
      <c r="M5" s="344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'Conector@11000 psi'!$M$5</f>
        <v>163.95</v>
      </c>
      <c r="AQ5" s="111" t="s">
        <v>72</v>
      </c>
      <c r="AR5" s="101">
        <v>0</v>
      </c>
      <c r="AS5" s="111" t="s">
        <v>72</v>
      </c>
      <c r="AT5" s="101">
        <f>'Conector@11000 psi'!$M$11</f>
        <v>81.974999999999994</v>
      </c>
      <c r="AU5" s="111" t="s">
        <v>72</v>
      </c>
      <c r="AV5" s="101">
        <f>'Conector@11000 psi'!$O$11</f>
        <v>564.54</v>
      </c>
      <c r="AW5" s="111" t="s">
        <v>72</v>
      </c>
      <c r="AX5" s="101">
        <v>0</v>
      </c>
      <c r="AY5" s="111" t="s">
        <v>72</v>
      </c>
      <c r="AZ5" s="101">
        <f>'Conector@11000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" si="32">((DH5-$Z$13)*(DH5-$AD$13))/(($V$13-$Z$13)*($V$13-$AD$13))</f>
        <v>-4.5000000000000005E-2</v>
      </c>
      <c r="DJ5" s="161">
        <f t="shared" ref="DJ5" si="33">((DH5-$V$13)*(DH5-$AD$13))/(($Z$13-$V$13)*($Z$13-$AD$13))</f>
        <v>0.19000000000000003</v>
      </c>
      <c r="DK5" s="161">
        <f t="shared" ref="DK5" si="34">((DH5-$V$13)*(DH5-$Z$13))/(($AD$13-$V$13)*($AD$13-$Z$13))</f>
        <v>0.85500000000000009</v>
      </c>
      <c r="DL5" s="26">
        <f t="shared" ref="DL5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75"/>
      <c r="GW5" s="276"/>
      <c r="GX5" s="277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75"/>
      <c r="IF5" s="276"/>
      <c r="IG5" s="277"/>
      <c r="IH5" s="26">
        <v>-281.83999999999997</v>
      </c>
      <c r="IJ5" s="159">
        <v>1</v>
      </c>
      <c r="IK5" s="160">
        <f t="shared" ref="IK5:IK19" si="112">($V$32/($IJ$24-IJ4))</f>
        <v>12.45</v>
      </c>
      <c r="IL5" s="161">
        <f t="shared" ref="IL5:IL19" si="113">((IK5-$Z$32)*(IK5-$AD$32))/(($V$32-$Z$32)*($V$32-$AD$32))</f>
        <v>-4.4999999999999991E-2</v>
      </c>
      <c r="IM5" s="161">
        <f t="shared" ref="IM5:IM19" si="114">((IK5-$V$32)*(IK5-$AD$32))/(($Z$32-$V$32)*($Z$32-$AD$32))</f>
        <v>0.19</v>
      </c>
      <c r="IN5" s="161">
        <f t="shared" ref="IN5:IN19" si="115">((IK5-$V$32)*(IK5-$Z$32))/(($AD$32-$V$32)*($AD$32-$Z$32))</f>
        <v>0.85500000000000009</v>
      </c>
      <c r="IO5" s="26">
        <f t="shared" ref="IO5:IO19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" si="218">((OB5-$Z$53)*(OB5-$AD$53))/(($V$53-$Z$53)*($V$53-$AD$53))</f>
        <v>-4.4999999999999998E-2</v>
      </c>
      <c r="OD5" s="161">
        <f t="shared" ref="OD5" si="219">((OB5-$V$53)*(OB5-$AD$53))/(($Z$53-$V$53)*($Z$53-$AD$53))</f>
        <v>0.18999999999999997</v>
      </c>
      <c r="OE5" s="161">
        <f t="shared" ref="OE5" si="220">((OB5-$V$53)*(OB5-$Z$53))/(($AD$53-$V$53)*($AD$53-$Z$53))</f>
        <v>0.85499999999999998</v>
      </c>
      <c r="OF5" s="26">
        <f t="shared" ref="OF5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96"/>
      <c r="QH5" s="12">
        <v>60</v>
      </c>
      <c r="QI5" s="161">
        <f>(($F$13-$Z$12)*($F$13-$AD$12))/(($V$12-$Z$12)*($V$12-$AD$12))</f>
        <v>1.4589892667487357E-2</v>
      </c>
      <c r="QJ5" s="161">
        <f>(($F$13-$V$12)*($F$13-$AD$12))/(($Z$12-$V$12)*($Z$12-$AD$12))</f>
        <v>-5.755444912476574E-2</v>
      </c>
      <c r="QK5" s="161">
        <f>(($F$13-$V$12)*($F$13-$Z$12))/(($AD$12-$V$12)*($AD$12-$Z$12))</f>
        <v>1.0429645564572785</v>
      </c>
      <c r="QL5" s="92">
        <f>QI5*$X$12+QJ5*$AB$12+QK5*$AF$12</f>
        <v>329.48031220464435</v>
      </c>
      <c r="QM5" s="12">
        <f>$V$12</f>
        <v>-338.33</v>
      </c>
      <c r="QN5" s="12">
        <f>$AF$12</f>
        <v>326</v>
      </c>
      <c r="QO5" s="163">
        <f t="shared" ref="QO5:QO31" si="257">ABS($F$14/QL5)</f>
        <v>1.1229806039827605E-2</v>
      </c>
      <c r="QP5" s="34"/>
      <c r="QQ5" s="159">
        <v>2</v>
      </c>
      <c r="QR5" s="162">
        <v>2</v>
      </c>
      <c r="QS5" s="296"/>
      <c r="QT5" s="12">
        <v>60</v>
      </c>
      <c r="QU5" s="161">
        <f>(($F$13-$AT$12)*($F$13-$AX$12))/(($AP$12-$AT$12)*($AP$12-$AX$12))</f>
        <v>5.8248691537039224E-2</v>
      </c>
      <c r="QV5" s="161">
        <f>(($F$13-$AP$12)*($F$13-$AX$12))/(($AT$12-$AP$12)*($AT$12-$AX$12))</f>
        <v>-0.22188765643009997</v>
      </c>
      <c r="QW5" s="161">
        <f>(($F$13-$AP$12)*($F$13-$AT$12))/(($AX$12-$AP$12)*($AX$12-$AT$12))</f>
        <v>1.1636389648930607</v>
      </c>
      <c r="QX5" s="92">
        <f>QU5*$AR$12+QV5*$AV$12+QW5*$AZ$12</f>
        <v>312.78565451602776</v>
      </c>
      <c r="QY5" s="16">
        <f>$AP$12</f>
        <v>-91.09</v>
      </c>
      <c r="QZ5" s="16">
        <f>$AZ$12</f>
        <v>297.12</v>
      </c>
      <c r="RA5" s="167">
        <f t="shared" ref="RA5:RA31" si="258">ABS($F$14/QX5)</f>
        <v>1.1829187005794746E-2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26"/>
      <c r="G6" s="327"/>
      <c r="H6" s="327"/>
      <c r="I6" s="327"/>
      <c r="J6" s="327"/>
      <c r="K6" s="327"/>
      <c r="L6" s="335"/>
      <c r="M6" s="344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'Conector@11000 psi'!$M$6</f>
        <v>200.39</v>
      </c>
      <c r="AQ6" s="111" t="s">
        <v>72</v>
      </c>
      <c r="AR6" s="101">
        <v>0</v>
      </c>
      <c r="AS6" s="111" t="s">
        <v>72</v>
      </c>
      <c r="AT6" s="101">
        <f>'Conector@11000 psi'!$M$12</f>
        <v>100.19499999999999</v>
      </c>
      <c r="AU6" s="111" t="s">
        <v>72</v>
      </c>
      <c r="AV6" s="101">
        <f>'Conector@11000 psi'!$O$12</f>
        <v>505.12</v>
      </c>
      <c r="AW6" s="111" t="s">
        <v>72</v>
      </c>
      <c r="AX6" s="101">
        <v>0</v>
      </c>
      <c r="AY6" s="111" t="s">
        <v>72</v>
      </c>
      <c r="AZ6" s="101">
        <f>'Conector@11000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ref="DI6:DI24" si="268">((DH6-$Z$13)*(DH6-$AD$13))/(($V$13-$Z$13)*($V$13-$AD$13))</f>
        <v>-4.7091412742382273E-2</v>
      </c>
      <c r="DJ6" s="161">
        <f t="shared" ref="DJ6:DJ24" si="269">((DH6-$V$13)*(DH6-$AD$13))/(($Z$13-$V$13)*($Z$13-$AD$13))</f>
        <v>0.1994459833795014</v>
      </c>
      <c r="DK6" s="161">
        <f t="shared" ref="DK6:DK24" si="270">((DH6-$V$13)*(DH6-$Z$13))/(($AD$13-$V$13)*($AD$13-$Z$13))</f>
        <v>0.84764542936288101</v>
      </c>
      <c r="DL6" s="26">
        <f t="shared" ref="DL6:DL24" si="271">DI6*$X$13+DJ6*$AB$13+DK6*$AF$13</f>
        <v>237.75955678670363</v>
      </c>
      <c r="DM6" s="34"/>
      <c r="DN6" s="159">
        <v>2</v>
      </c>
      <c r="DO6" s="160">
        <f t="shared" ref="DO6:DO24" si="272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73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4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5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75"/>
      <c r="GW6" s="276"/>
      <c r="GX6" s="277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75"/>
      <c r="IF6" s="276"/>
      <c r="IG6" s="277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ref="OC6:OC22" si="276">((OB6-$Z$53)*(OB6-$AD$53))/(($V$53-$Z$53)*($V$53-$AD$53))</f>
        <v>-4.7091412742382266E-2</v>
      </c>
      <c r="OD6" s="161">
        <f t="shared" ref="OD6:OD22" si="277">((OB6-$V$53)*(OB6-$AD$53))/(($Z$53-$V$53)*($Z$53-$AD$53))</f>
        <v>0.19944598337950137</v>
      </c>
      <c r="OE6" s="161">
        <f t="shared" ref="OE6:OE22" si="278">((OB6-$V$53)*(OB6-$Z$53))/(($AD$53-$V$53)*($AD$53-$Z$53))</f>
        <v>0.84764542936288101</v>
      </c>
      <c r="OF6" s="26">
        <f t="shared" ref="OF6:OF22" si="279">OC6*$X$53+OD6*$AB$53+OE6*$AF$53</f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96"/>
      <c r="QH6" s="12">
        <v>60</v>
      </c>
      <c r="QI6" s="161">
        <f>(($F$13-$Z$19)*($F$13-$AD$19))/(($V$19-$Z$19)*($V$19-$AD$19))</f>
        <v>1.4589892667487357E-2</v>
      </c>
      <c r="QJ6" s="161">
        <f>(($F$13-$V$19)*($F$13-$AD$19))/(($Z$19-$V$19)*($Z$19-$AD$19))</f>
        <v>-5.755444912476574E-2</v>
      </c>
      <c r="QK6" s="161">
        <f>(($F$13-$V$19)*($F$13-$Z$19))/(($AD$19-$V$19)*($AD$19-$Z$19))</f>
        <v>1.0429645564572785</v>
      </c>
      <c r="QL6" s="92">
        <f>QI6*$X$19+QJ6*$AB$19+QK6*$AF$19</f>
        <v>-577.71346063919987</v>
      </c>
      <c r="QM6" s="12">
        <f>$V$19</f>
        <v>-338.33</v>
      </c>
      <c r="QN6" s="12">
        <f>$AF$19</f>
        <v>-597.79999999999995</v>
      </c>
      <c r="QO6" s="163">
        <f t="shared" si="257"/>
        <v>6.4045590973528764E-3</v>
      </c>
      <c r="QP6" s="34"/>
      <c r="QQ6" s="159">
        <v>2</v>
      </c>
      <c r="QR6" s="162">
        <v>3</v>
      </c>
      <c r="QS6" s="296"/>
      <c r="QT6" s="12">
        <v>60</v>
      </c>
      <c r="QU6" s="161">
        <f>(($F$13-$AT$19)*($F$13-$AX$19))/(($AP$19-$AT$19)*($AP$19-$AX$19))</f>
        <v>5.8248691537039224E-2</v>
      </c>
      <c r="QV6" s="161">
        <f>(($F$13-$AP$19)*($F$13-$AX$19))/(($AT$19-$AP$19)*($AT$19-$AX$19))</f>
        <v>-0.22188765643009997</v>
      </c>
      <c r="QW6" s="161">
        <f>(($F$13-$AP$19)*($F$13-$AT$19))/(($AX$19-$AP$19)*($AX$19-$AT$19))</f>
        <v>1.1636389648930607</v>
      </c>
      <c r="QX6" s="92">
        <f>QU6*$AR$19+QV6*$AV$19+QW6*$AZ$19</f>
        <v>-470.67831289704282</v>
      </c>
      <c r="QY6" s="16">
        <f>$AP$19</f>
        <v>-91.09</v>
      </c>
      <c r="QZ6" s="16">
        <f>$AZ$19</f>
        <v>-534.79999999999995</v>
      </c>
      <c r="RA6" s="167">
        <f t="shared" si="258"/>
        <v>7.8609952883241224E-3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26" t="s">
        <v>395</v>
      </c>
      <c r="G7" s="327"/>
      <c r="H7" s="327"/>
      <c r="I7" s="327"/>
      <c r="J7" s="327"/>
      <c r="K7" s="327"/>
      <c r="L7" s="335"/>
      <c r="M7" s="344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'Conector@11000 psi'!$M$7</f>
        <v>236.82</v>
      </c>
      <c r="AQ7" s="111" t="s">
        <v>72</v>
      </c>
      <c r="AR7" s="101">
        <v>0</v>
      </c>
      <c r="AS7" s="111" t="s">
        <v>72</v>
      </c>
      <c r="AT7" s="101">
        <f>'Conector@11000 psi'!$M$13</f>
        <v>118.41</v>
      </c>
      <c r="AU7" s="111" t="s">
        <v>72</v>
      </c>
      <c r="AV7" s="101">
        <f>'Conector@11000 psi'!$O$13</f>
        <v>445.666</v>
      </c>
      <c r="AW7" s="111" t="s">
        <v>72</v>
      </c>
      <c r="AX7" s="101">
        <v>0</v>
      </c>
      <c r="AY7" s="111" t="s">
        <v>72</v>
      </c>
      <c r="AZ7" s="101">
        <f>'Conector@11000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268"/>
        <v>-4.9382716049382713E-2</v>
      </c>
      <c r="DJ7" s="161">
        <f t="shared" si="269"/>
        <v>0.20987654320987653</v>
      </c>
      <c r="DK7" s="161">
        <f t="shared" si="270"/>
        <v>0.83950617283950613</v>
      </c>
      <c r="DL7" s="26">
        <f t="shared" si="271"/>
        <v>237.22345679012344</v>
      </c>
      <c r="DM7" s="34"/>
      <c r="DN7" s="159">
        <v>3</v>
      </c>
      <c r="DO7" s="160">
        <f t="shared" si="272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73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4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5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75"/>
      <c r="GW7" s="276"/>
      <c r="GX7" s="277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75"/>
      <c r="IF7" s="276"/>
      <c r="IG7" s="277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76"/>
        <v>-4.938271604938272E-2</v>
      </c>
      <c r="OD7" s="161">
        <f t="shared" si="277"/>
        <v>0.20987654320987653</v>
      </c>
      <c r="OE7" s="161">
        <f t="shared" si="278"/>
        <v>0.83950617283950613</v>
      </c>
      <c r="OF7" s="26">
        <f t="shared" si="279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96"/>
      <c r="QH7" s="12">
        <v>60</v>
      </c>
      <c r="QI7" s="161">
        <f>(($F$13-$Z$26)*($F$13-$AD$26))/(($V$26-$Z$26)*($V$26-$AD$26))</f>
        <v>-1.024972380421197E-2</v>
      </c>
      <c r="QJ7" s="161">
        <f>(($F$13-$V$26)*($F$13-$AD$26))/(($Z$26-$V$26)*($Z$26-$AD$26))</f>
        <v>4.1437288393592966E-2</v>
      </c>
      <c r="QK7" s="161">
        <f>(($F$13-$V$26)*($F$13-$Z$26))/(($AD$26-$V$26)*($AD$26-$Z$26))</f>
        <v>0.96881243541061901</v>
      </c>
      <c r="QL7" s="92">
        <f>QI7*$X$26+QJ7*$AB$26+QK7*$AF$26</f>
        <v>-595.27269283627197</v>
      </c>
      <c r="QM7" s="12">
        <f>$V$26</f>
        <v>458.5</v>
      </c>
      <c r="QN7" s="12">
        <f>$AF$26</f>
        <v>-597.79999999999995</v>
      </c>
      <c r="QO7" s="163">
        <f t="shared" si="257"/>
        <v>6.2156387224328374E-3</v>
      </c>
      <c r="QP7" s="34"/>
      <c r="QQ7" s="159">
        <v>2</v>
      </c>
      <c r="QR7" s="162">
        <v>4</v>
      </c>
      <c r="QS7" s="296"/>
      <c r="QT7" s="12">
        <v>60</v>
      </c>
      <c r="QU7" s="161">
        <f>(($F$13-$AT$26)*($F$13-$AX$26))/(($AP$26-$AT$26)*($AP$26-$AX$26))</f>
        <v>-2.7562907598800989E-2</v>
      </c>
      <c r="QV7" s="161">
        <f>(($F$13-$AP$26)*($F$13-$AX$26))/(($AT$26-$AP$26)*($AT$26-$AX$26))</f>
        <v>0.11368025252605576</v>
      </c>
      <c r="QW7" s="161">
        <f>(($F$13-$AP$26)*($F$13-$AT$26))/(($AX$26-$AP$26)*($AX$26-$AT$26))</f>
        <v>0.91388265507274513</v>
      </c>
      <c r="QX7" s="92">
        <f>QU7*$AR$26+QV7*$AV$26+QW7*$AZ$26</f>
        <v>-519.14254345837139</v>
      </c>
      <c r="QY7" s="16">
        <f>$AP$26</f>
        <v>163.95</v>
      </c>
      <c r="QZ7" s="16">
        <f>$AZ$26</f>
        <v>-534.79999999999995</v>
      </c>
      <c r="RA7" s="167">
        <f t="shared" si="258"/>
        <v>7.1271369426818953E-3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26" t="s">
        <v>397</v>
      </c>
      <c r="G8" s="327"/>
      <c r="H8" s="327"/>
      <c r="I8" s="327"/>
      <c r="J8" s="327"/>
      <c r="K8" s="327"/>
      <c r="L8" s="327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'Conector@11000 psi'!$M$23</f>
        <v>127.52</v>
      </c>
      <c r="AQ8" s="111" t="s">
        <v>72</v>
      </c>
      <c r="AR8" s="101">
        <v>0</v>
      </c>
      <c r="AS8" s="111" t="s">
        <v>72</v>
      </c>
      <c r="AT8" s="101">
        <f>'Conector@11000 psi'!$M$25</f>
        <v>63.76</v>
      </c>
      <c r="AU8" s="111" t="s">
        <v>72</v>
      </c>
      <c r="AV8" s="101">
        <f>'Conector@11000 psi'!$O$25</f>
        <v>623.97</v>
      </c>
      <c r="AW8" s="111" t="s">
        <v>72</v>
      </c>
      <c r="AX8" s="101">
        <v>0</v>
      </c>
      <c r="AY8" s="111" t="s">
        <v>72</v>
      </c>
      <c r="AZ8" s="101">
        <f>'Conector@11000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268"/>
        <v>-5.1903114186851208E-2</v>
      </c>
      <c r="DJ8" s="161">
        <f t="shared" si="269"/>
        <v>0.22145328719723179</v>
      </c>
      <c r="DK8" s="161">
        <f t="shared" si="270"/>
        <v>0.83044982698961933</v>
      </c>
      <c r="DL8" s="26">
        <f t="shared" si="271"/>
        <v>236.62283737024219</v>
      </c>
      <c r="DM8" s="34"/>
      <c r="DN8" s="159">
        <v>4</v>
      </c>
      <c r="DO8" s="160">
        <f t="shared" si="272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73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4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5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75"/>
      <c r="GW8" s="276"/>
      <c r="GX8" s="277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75"/>
      <c r="IF8" s="276"/>
      <c r="IG8" s="277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76"/>
        <v>-5.1903114186851215E-2</v>
      </c>
      <c r="OD8" s="161">
        <f t="shared" si="277"/>
        <v>0.22145328719723181</v>
      </c>
      <c r="OE8" s="161">
        <f t="shared" si="278"/>
        <v>0.83044982698961944</v>
      </c>
      <c r="OF8" s="26">
        <f t="shared" si="279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97" t="s">
        <v>15</v>
      </c>
      <c r="QH8" s="12">
        <v>120</v>
      </c>
      <c r="QI8" s="161">
        <f>(($F$13-$Z$6)*($F$13-$AD$6))/(($V$6-$Z$6)*($V$6-$AD$6))</f>
        <v>-9.2271490260981571E-3</v>
      </c>
      <c r="QJ8" s="161">
        <f>(($F$13-$V$6)*($F$13-$AD$6))/(($Z$6-$V$6)*($Z$6-$AD$6))</f>
        <v>3.7262338489483258E-2</v>
      </c>
      <c r="QK8" s="161">
        <f>(($F$13-$V$6)*($F$13-$Z$6))/(($AD$6-$V$6)*($AD$6-$Z$6))</f>
        <v>0.97196481053661477</v>
      </c>
      <c r="QL8" s="92">
        <f>QI8*$X$6+QJ8*$AB$6+QK8*$AF$6</f>
        <v>255.81815714615786</v>
      </c>
      <c r="QM8" s="12">
        <f>$V$6</f>
        <v>510.42</v>
      </c>
      <c r="QN8" s="12">
        <f>$AF$6</f>
        <v>247.2</v>
      </c>
      <c r="QO8" s="163">
        <f t="shared" si="257"/>
        <v>1.4463398694120297E-2</v>
      </c>
      <c r="QP8" s="34"/>
      <c r="QQ8" s="159">
        <v>2</v>
      </c>
      <c r="QR8" s="162">
        <v>1</v>
      </c>
      <c r="QS8" s="297" t="s">
        <v>15</v>
      </c>
      <c r="QT8" s="12">
        <v>120</v>
      </c>
      <c r="QU8" s="161">
        <f>(($F$13-$AT$6)*($F$13-$AX$6))/(($AP$6-$AT$6)*($AP$6-$AX$6))</f>
        <v>-2.2805770775033998E-2</v>
      </c>
      <c r="QV8" s="161">
        <f>(($F$13-$AP$6)*($F$13-$AX$6))/(($AT$6-$AP$6)*($AT$6-$AX$6))</f>
        <v>9.3518123714846677E-2</v>
      </c>
      <c r="QW8" s="161">
        <f>(($F$13-$AP$6)*($F$13-$AT$6))/(($AX$6-$AP$6)*($AX$6-$AT$6))</f>
        <v>0.92928764706018729</v>
      </c>
      <c r="QX8" s="92">
        <f>QU8*$AR$6+QV8*$AV$6+QW8*$AZ$6</f>
        <v>212.89269061579233</v>
      </c>
      <c r="QY8" s="16">
        <f>$AP$6</f>
        <v>200.39</v>
      </c>
      <c r="QZ8" s="16">
        <f>$AZ$6</f>
        <v>178.26</v>
      </c>
      <c r="RA8" s="163">
        <f t="shared" si="258"/>
        <v>1.7379647884094782E-2</v>
      </c>
    </row>
    <row r="9" spans="1:473" ht="15.75" customHeight="1" thickBot="1">
      <c r="B9" s="95"/>
      <c r="C9" s="96"/>
      <c r="D9" s="96"/>
      <c r="E9" s="168" t="s">
        <v>307</v>
      </c>
      <c r="F9" s="328" t="s">
        <v>396</v>
      </c>
      <c r="G9" s="329"/>
      <c r="H9" s="329"/>
      <c r="I9" s="329"/>
      <c r="J9" s="329"/>
      <c r="K9" s="329"/>
      <c r="L9" s="329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'Conector@11000 psi'!$M$14</f>
        <v>91.09</v>
      </c>
      <c r="AQ9" s="111" t="s">
        <v>72</v>
      </c>
      <c r="AR9" s="101">
        <v>0</v>
      </c>
      <c r="AS9" s="111" t="s">
        <v>72</v>
      </c>
      <c r="AT9" s="101">
        <f>'Conector@11000 psi'!$M$20</f>
        <v>45.545000000000002</v>
      </c>
      <c r="AU9" s="111" t="s">
        <v>72</v>
      </c>
      <c r="AV9" s="101">
        <f>'Conector@11000 psi'!$O$20</f>
        <v>683.42</v>
      </c>
      <c r="AW9" s="111" t="s">
        <v>72</v>
      </c>
      <c r="AX9" s="101">
        <v>0</v>
      </c>
      <c r="AY9" s="111" t="s">
        <v>72</v>
      </c>
      <c r="AZ9" s="101">
        <f>'Conector@11000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268"/>
        <v>-5.4687500000000007E-2</v>
      </c>
      <c r="DJ9" s="161">
        <f t="shared" si="269"/>
        <v>0.23437500000000003</v>
      </c>
      <c r="DK9" s="161">
        <f t="shared" si="270"/>
        <v>0.82031250000000011</v>
      </c>
      <c r="DL9" s="26">
        <f t="shared" si="271"/>
        <v>235.94531250000003</v>
      </c>
      <c r="DM9" s="34"/>
      <c r="DN9" s="159">
        <v>5</v>
      </c>
      <c r="DO9" s="160">
        <f t="shared" si="272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73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4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5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75"/>
      <c r="GW9" s="276"/>
      <c r="GX9" s="277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75"/>
      <c r="IF9" s="276"/>
      <c r="IG9" s="277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76"/>
        <v>-5.46875E-2</v>
      </c>
      <c r="OD9" s="161">
        <f t="shared" si="277"/>
        <v>0.234375</v>
      </c>
      <c r="OE9" s="161">
        <f t="shared" si="278"/>
        <v>0.82031250000000011</v>
      </c>
      <c r="OF9" s="26">
        <f t="shared" si="279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97"/>
      <c r="QH9" s="12">
        <v>120</v>
      </c>
      <c r="QI9" s="161">
        <f>(($F$13-$Z$13)*($F$13-$AD$13))/(($V$13-$Z$13)*($V$13-$AD$13))</f>
        <v>1.8072699406002105E-2</v>
      </c>
      <c r="QJ9" s="161">
        <f>(($F$13-$V$13)*($F$13-$AD$13))/(($Z$13-$V$13)*($Z$13-$AD$13))</f>
        <v>-7.1071000005295579E-2</v>
      </c>
      <c r="QK9" s="161">
        <f>(($F$13-$V$13)*($F$13-$Z$13))/(($AD$13-$V$13)*($AD$13-$Z$13))</f>
        <v>1.0529983005992936</v>
      </c>
      <c r="QL9" s="92">
        <f>QI9*$X$13+QJ9*$AB$13+QK9*$AF$13</f>
        <v>250.24463340739601</v>
      </c>
      <c r="QM9" s="16">
        <f>$V$13</f>
        <v>-274.87</v>
      </c>
      <c r="QN9" s="16">
        <f>$AF$13</f>
        <v>247.2</v>
      </c>
      <c r="QO9" s="167">
        <f t="shared" si="257"/>
        <v>1.4785531859843857E-2</v>
      </c>
      <c r="QP9" s="34"/>
      <c r="QQ9" s="159">
        <v>2</v>
      </c>
      <c r="QR9" s="162">
        <v>2</v>
      </c>
      <c r="QS9" s="297"/>
      <c r="QT9" s="12">
        <v>120</v>
      </c>
      <c r="QU9" s="161">
        <f>(($F$13-$AT$13)*($F$13-$AX$13))/(($AP$13-$AT$13)*($AP$13-$AX$13))</f>
        <v>0.10326045558151389</v>
      </c>
      <c r="QV9" s="161">
        <f>(($F$13-$AP$13)*($F$13-$AX$13))/(($AT$13-$AP$13)*($AT$13-$AX$13))</f>
        <v>-0.38218422314838912</v>
      </c>
      <c r="QW9" s="161">
        <f>(($F$13-$AP$13)*($F$13-$AT$13))/(($AX$13-$AP$13)*($AX$13-$AT$13))</f>
        <v>1.2789237675668752</v>
      </c>
      <c r="QX9" s="92">
        <f>QU9*$AR$13+QV9*$AV$13+QW9*$AZ$13</f>
        <v>193.92451468171819</v>
      </c>
      <c r="QY9" s="16">
        <f>$AP$13</f>
        <v>-54.65</v>
      </c>
      <c r="QZ9" s="16">
        <f>$AZ$13</f>
        <v>178.26</v>
      </c>
      <c r="RA9" s="163">
        <f t="shared" si="258"/>
        <v>1.9079588808422112E-2</v>
      </c>
    </row>
    <row r="10" spans="1:473" ht="20.149999999999999" customHeight="1">
      <c r="B10" s="330" t="s">
        <v>308</v>
      </c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2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'Conector@11000 psi'!$M$15</f>
        <v>54.65</v>
      </c>
      <c r="AQ10" s="111" t="s">
        <v>72</v>
      </c>
      <c r="AR10" s="101">
        <v>0</v>
      </c>
      <c r="AS10" s="111" t="s">
        <v>72</v>
      </c>
      <c r="AT10" s="101">
        <f>'Conector@11000 psi'!$M$21</f>
        <v>27.324999999999999</v>
      </c>
      <c r="AU10" s="111" t="s">
        <v>72</v>
      </c>
      <c r="AV10" s="101">
        <f>'Conector@11000 psi'!$O$21</f>
        <v>742.82</v>
      </c>
      <c r="AW10" s="111" t="s">
        <v>72</v>
      </c>
      <c r="AX10" s="101">
        <v>0</v>
      </c>
      <c r="AY10" s="111" t="s">
        <v>72</v>
      </c>
      <c r="AZ10" s="101">
        <f>'Conector@11000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268"/>
        <v>-5.7777777777777775E-2</v>
      </c>
      <c r="DJ10" s="161">
        <f t="shared" si="269"/>
        <v>0.24888888888888891</v>
      </c>
      <c r="DK10" s="161">
        <f t="shared" si="270"/>
        <v>0.80888888888888899</v>
      </c>
      <c r="DL10" s="26">
        <f t="shared" si="271"/>
        <v>235.17511111111111</v>
      </c>
      <c r="DM10" s="34"/>
      <c r="DN10" s="159">
        <v>6</v>
      </c>
      <c r="DO10" s="160">
        <f t="shared" si="272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73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4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5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75"/>
      <c r="GW10" s="276"/>
      <c r="GX10" s="277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75"/>
      <c r="IF10" s="276"/>
      <c r="IG10" s="277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76"/>
        <v>-5.7777777777777782E-2</v>
      </c>
      <c r="OD10" s="161">
        <f t="shared" si="277"/>
        <v>0.24888888888888885</v>
      </c>
      <c r="OE10" s="161">
        <f t="shared" si="278"/>
        <v>0.80888888888888888</v>
      </c>
      <c r="OF10" s="26">
        <f t="shared" si="279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97"/>
      <c r="QH10" s="12">
        <v>120</v>
      </c>
      <c r="QI10" s="161">
        <f>(($F$13-$Z$20)*($F$13-$AD$20))/(($V$20-$Z$20)*($V$20-$AD$20))</f>
        <v>1.8072699406002105E-2</v>
      </c>
      <c r="QJ10" s="161">
        <f>(($F$13-$V$20)*($F$13-$AD$20))/(($Z$20-$V$20)*($Z$20-$AD$20))</f>
        <v>-7.1071000005295579E-2</v>
      </c>
      <c r="QK10" s="161">
        <f>(($F$13-$V$20)*($F$13-$Z$20))/(($AD$20-$V$20)*($AD$20-$Z$20))</f>
        <v>1.0529983005992936</v>
      </c>
      <c r="QL10" s="92">
        <f>QI10*$X$20+QJ10*$AB$20+QK10*$AF$20</f>
        <v>-626.59989980585556</v>
      </c>
      <c r="QM10" s="16">
        <f>$V$20</f>
        <v>-274.87</v>
      </c>
      <c r="QN10" s="16">
        <f>$AF$20</f>
        <v>-651.20000000000005</v>
      </c>
      <c r="QO10" s="167">
        <f t="shared" si="257"/>
        <v>5.9048844424430978E-3</v>
      </c>
      <c r="QP10" s="34"/>
      <c r="QQ10" s="159">
        <v>2</v>
      </c>
      <c r="QR10" s="162">
        <v>3</v>
      </c>
      <c r="QS10" s="297"/>
      <c r="QT10" s="12">
        <v>120</v>
      </c>
      <c r="QU10" s="161">
        <f>(($F$13-$AT$20)*($F$13-$AX$20))/(($AP$20-$AT$20)*($AP$20-$AX$20))</f>
        <v>0.10326045558151389</v>
      </c>
      <c r="QV10" s="161">
        <f>(($F$13-$AP$20)*($F$13-$AX$20))/(($AT$20-$AP$20)*($AT$20-$AX$20))</f>
        <v>-0.38218422314838912</v>
      </c>
      <c r="QW10" s="161">
        <f>(($F$13-$AP$20)*($F$13-$AT$20))/(($AX$20-$AP$20)*($AX$20-$AT$20))</f>
        <v>1.2789237675668752</v>
      </c>
      <c r="QX10" s="92">
        <f>QU10*$AR$20+QV10*$AV$20+QW10*$AZ$20</f>
        <v>-552.08207971546449</v>
      </c>
      <c r="QY10" s="16">
        <f>$AP$20</f>
        <v>-54.65</v>
      </c>
      <c r="QZ10" s="16">
        <f>$AZ$20</f>
        <v>-653.65</v>
      </c>
      <c r="RA10" s="163">
        <f t="shared" si="258"/>
        <v>6.7019020104889648E-3</v>
      </c>
    </row>
    <row r="11" spans="1:473" ht="15" customHeight="1">
      <c r="B11" s="118" t="s">
        <v>279</v>
      </c>
      <c r="C11" s="257" t="s">
        <v>309</v>
      </c>
      <c r="D11" s="258"/>
      <c r="E11" s="119" t="s">
        <v>310</v>
      </c>
      <c r="F11" s="257" t="s">
        <v>311</v>
      </c>
      <c r="G11" s="25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'Conector@11000 psi'!$M$16</f>
        <v>18.22</v>
      </c>
      <c r="AQ11" s="111" t="s">
        <v>72</v>
      </c>
      <c r="AR11" s="101">
        <v>0</v>
      </c>
      <c r="AS11" s="111" t="s">
        <v>72</v>
      </c>
      <c r="AT11" s="101">
        <f>'Conector@11000 psi'!$M$22</f>
        <v>9.11</v>
      </c>
      <c r="AU11" s="111" t="s">
        <v>72</v>
      </c>
      <c r="AV11" s="101">
        <f>'Conector@11000 psi'!$O$22</f>
        <v>802.24</v>
      </c>
      <c r="AW11" s="111" t="s">
        <v>72</v>
      </c>
      <c r="AX11" s="101">
        <v>0</v>
      </c>
      <c r="AY11" s="111" t="s">
        <v>72</v>
      </c>
      <c r="AZ11" s="101">
        <f>'Conector@11000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268"/>
        <v>-6.1224489795918366E-2</v>
      </c>
      <c r="DJ11" s="161">
        <f t="shared" si="269"/>
        <v>0.26530612244897961</v>
      </c>
      <c r="DK11" s="161">
        <f t="shared" si="270"/>
        <v>0.79591836734693877</v>
      </c>
      <c r="DL11" s="26">
        <f t="shared" si="271"/>
        <v>234.29183673469385</v>
      </c>
      <c r="DM11" s="34"/>
      <c r="DN11" s="159">
        <v>7</v>
      </c>
      <c r="DO11" s="160">
        <f t="shared" si="272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73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4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5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75"/>
      <c r="GW11" s="276"/>
      <c r="GX11" s="277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75"/>
      <c r="IF11" s="276"/>
      <c r="IG11" s="277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76"/>
        <v>-6.1224489795918359E-2</v>
      </c>
      <c r="OD11" s="161">
        <f t="shared" si="277"/>
        <v>0.26530612244897961</v>
      </c>
      <c r="OE11" s="161">
        <f t="shared" si="278"/>
        <v>0.79591836734693877</v>
      </c>
      <c r="OF11" s="26">
        <f t="shared" si="279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97"/>
      <c r="QH11" s="12">
        <v>120</v>
      </c>
      <c r="QI11" s="161">
        <f>(($F$13-$Z$27)*($F$13-$AD$27))/(($V$27-$Z$27)*($V$27-$AD$27))</f>
        <v>-9.2271490260981571E-3</v>
      </c>
      <c r="QJ11" s="161">
        <f>(($F$13-$V$27)*($F$13-$AD$27))/(($Z$27-$V$27)*($Z$27-$AD$27))</f>
        <v>3.7262338489483258E-2</v>
      </c>
      <c r="QK11" s="161">
        <f>(($F$13-$V$27)*($F$13-$Z$27))/(($AD$27-$V$27)*($AD$27-$Z$27))</f>
        <v>0.97196481053661477</v>
      </c>
      <c r="QL11" s="92">
        <f>QI11*$X$27+QJ11*$AB$27+QK11*$AF$27</f>
        <v>-650.37517919020866</v>
      </c>
      <c r="QM11" s="16">
        <f>$V$27</f>
        <v>510.42</v>
      </c>
      <c r="QN11" s="16">
        <f>$AF$27</f>
        <v>-651.20000000000005</v>
      </c>
      <c r="QO11" s="167">
        <f t="shared" si="257"/>
        <v>5.6890239947454983E-3</v>
      </c>
      <c r="QP11" s="34"/>
      <c r="QQ11" s="159">
        <v>2</v>
      </c>
      <c r="QR11" s="162">
        <v>4</v>
      </c>
      <c r="QS11" s="297"/>
      <c r="QT11" s="12">
        <v>120</v>
      </c>
      <c r="QU11" s="161">
        <f>(($F$13-$AT$27)*($F$13-$AX$27))/(($AP$27-$AT$27)*($AP$27-$AX$27))</f>
        <v>-2.2805770775033998E-2</v>
      </c>
      <c r="QV11" s="161">
        <f>(($F$13-$AP$27)*($F$13-$AX$27))/(($AT$27-$AP$27)*($AT$27-$AX$27))</f>
        <v>9.3518123714846677E-2</v>
      </c>
      <c r="QW11" s="161">
        <f>(($F$13-$AP$27)*($F$13-$AT$27))/(($AX$27-$AP$27)*($AX$27-$AT$27))</f>
        <v>0.92928764706018729</v>
      </c>
      <c r="QX11" s="92">
        <f>QU11*$AR$27+QV11*$AV$27+QW11*$AZ$27</f>
        <v>-637.99246369337766</v>
      </c>
      <c r="QY11" s="16">
        <f>$AP$27</f>
        <v>200.39</v>
      </c>
      <c r="QZ11" s="16">
        <f>$AZ$27</f>
        <v>-653.65</v>
      </c>
      <c r="RA11" s="163">
        <f t="shared" si="258"/>
        <v>5.7994415460340589E-3</v>
      </c>
      <c r="RC11" s="147"/>
    </row>
    <row r="12" spans="1:473" ht="15" customHeight="1">
      <c r="B12" s="85">
        <v>1</v>
      </c>
      <c r="C12" s="333" t="s">
        <v>316</v>
      </c>
      <c r="D12" s="334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'Conector@11000 psi'!$M$26</f>
        <v>-91.09</v>
      </c>
      <c r="AQ12" s="111" t="s">
        <v>72</v>
      </c>
      <c r="AR12" s="101">
        <v>0</v>
      </c>
      <c r="AS12" s="111" t="s">
        <v>72</v>
      </c>
      <c r="AT12" s="101">
        <f>'Conector@11000 psi'!$M$29</f>
        <v>-45.545000000000002</v>
      </c>
      <c r="AU12" s="111" t="s">
        <v>72</v>
      </c>
      <c r="AV12" s="101">
        <f>'Conector@11000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'Conector@11000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268"/>
        <v>-6.5088757396449703E-2</v>
      </c>
      <c r="DJ12" s="161">
        <f t="shared" si="269"/>
        <v>0.28402366863905332</v>
      </c>
      <c r="DK12" s="161">
        <f t="shared" si="270"/>
        <v>0.78106508875739644</v>
      </c>
      <c r="DL12" s="26">
        <f t="shared" si="271"/>
        <v>233.26863905325445</v>
      </c>
      <c r="DM12" s="34"/>
      <c r="DN12" s="159">
        <v>8</v>
      </c>
      <c r="DO12" s="160">
        <f t="shared" si="272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73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4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5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75"/>
      <c r="GW12" s="276"/>
      <c r="GX12" s="277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75"/>
      <c r="IF12" s="276"/>
      <c r="IG12" s="277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76"/>
        <v>-6.5088757396449703E-2</v>
      </c>
      <c r="OD12" s="161">
        <f t="shared" si="277"/>
        <v>0.28402366863905326</v>
      </c>
      <c r="OE12" s="161">
        <f t="shared" si="278"/>
        <v>0.78106508875739633</v>
      </c>
      <c r="OF12" s="26">
        <f t="shared" si="279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09" t="s">
        <v>17</v>
      </c>
      <c r="QH12" s="12">
        <v>180</v>
      </c>
      <c r="QI12" s="161">
        <f>(($F$13-$Z$7)*($F$13-$AD$7))/(($V$7-$Z$7)*($V$7-$AD$7))</f>
        <v>-8.3852075827114889E-3</v>
      </c>
      <c r="QJ12" s="161">
        <f>(($F$13-$V$7)*($F$13-$AD$7))/(($Z$7-$V$7)*($Z$7-$AD$7))</f>
        <v>3.3831925464532585E-2</v>
      </c>
      <c r="QK12" s="161">
        <f>(($F$13-$V$7)*($F$13-$Z$7))/(($AD$7-$V$7)*($AD$7-$Z$7))</f>
        <v>0.97455328211817882</v>
      </c>
      <c r="QL12" s="92">
        <f>QI12*$X$7+QJ12*$AB$7+QK12*$AF$7</f>
        <v>170.87432093333689</v>
      </c>
      <c r="QM12" s="16">
        <f>$V$7</f>
        <v>562.66999999999996</v>
      </c>
      <c r="QN12" s="16">
        <f>$AF$7</f>
        <v>162.80000000000001</v>
      </c>
      <c r="QO12" s="167">
        <f t="shared" si="257"/>
        <v>2.165334135515587E-2</v>
      </c>
      <c r="QP12" s="34"/>
      <c r="QQ12" s="159">
        <v>2</v>
      </c>
      <c r="QR12" s="162">
        <v>1</v>
      </c>
      <c r="QS12" s="309" t="s">
        <v>17</v>
      </c>
      <c r="QT12" s="12">
        <v>180</v>
      </c>
      <c r="QU12" s="161">
        <f>(($F$13-$AT$7)*($F$13-$AX$7))/(($AP$7-$AT$7)*($AP$7-$AX$7))</f>
        <v>-1.9446929479654061E-2</v>
      </c>
      <c r="QV12" s="161">
        <f>(($F$13-$AP$7)*($F$13-$AX$7))/(($AT$7-$AP$7)*($AT$7-$AX$7))</f>
        <v>7.9430975756875896E-2</v>
      </c>
      <c r="QW12" s="161">
        <f>(($F$13-$AP$7)*($F$13-$AT$7))/(($AX$7-$AP$7)*($AX$7-$AT$7))</f>
        <v>0.94001595372277813</v>
      </c>
      <c r="QX12" s="92">
        <f>QU12*$AR$7+QV12*$AV$7+QW12*$AZ$7</f>
        <v>91.246033052334099</v>
      </c>
      <c r="QY12" s="16">
        <f>$AP$7</f>
        <v>236.82</v>
      </c>
      <c r="QZ12" s="16">
        <f>$AZ$7</f>
        <v>59.41</v>
      </c>
      <c r="RA12" s="163">
        <f t="shared" si="258"/>
        <v>4.0549708039119552E-2</v>
      </c>
    </row>
    <row r="13" spans="1:473" ht="15" customHeight="1">
      <c r="B13" s="281">
        <v>2</v>
      </c>
      <c r="C13" s="312" t="s">
        <v>320</v>
      </c>
      <c r="D13" s="337" t="s">
        <v>321</v>
      </c>
      <c r="E13" s="3" t="s">
        <v>322</v>
      </c>
      <c r="F13" s="169">
        <v>4.8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4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'Conector@11000 psi'!$M$27</f>
        <v>-54.65</v>
      </c>
      <c r="AQ13" s="111" t="s">
        <v>72</v>
      </c>
      <c r="AR13" s="101">
        <v>0</v>
      </c>
      <c r="AS13" s="111" t="s">
        <v>72</v>
      </c>
      <c r="AT13" s="101">
        <f>'Conector@11000 psi'!$M$30</f>
        <v>-27.324999999999999</v>
      </c>
      <c r="AU13" s="111" t="s">
        <v>72</v>
      </c>
      <c r="AV13" s="101">
        <f>'Conector@11000 psi'!$O$30</f>
        <v>89.11</v>
      </c>
      <c r="AW13" s="111" t="s">
        <v>72</v>
      </c>
      <c r="AX13" s="101">
        <v>0</v>
      </c>
      <c r="AY13" s="111" t="s">
        <v>72</v>
      </c>
      <c r="AZ13" s="101">
        <f>'Conector@11000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268"/>
        <v>-6.9444444444444448E-2</v>
      </c>
      <c r="DJ13" s="161">
        <f t="shared" si="269"/>
        <v>0.30555555555555552</v>
      </c>
      <c r="DK13" s="161">
        <f t="shared" si="270"/>
        <v>0.76388888888888884</v>
      </c>
      <c r="DL13" s="26">
        <f t="shared" si="271"/>
        <v>232.06944444444443</v>
      </c>
      <c r="DM13" s="34"/>
      <c r="DN13" s="159">
        <v>9</v>
      </c>
      <c r="DO13" s="160">
        <f t="shared" si="272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73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4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5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75"/>
      <c r="GW13" s="276"/>
      <c r="GX13" s="277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75"/>
      <c r="IF13" s="276"/>
      <c r="IG13" s="277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76"/>
        <v>-6.9444444444444448E-2</v>
      </c>
      <c r="OD13" s="161">
        <f t="shared" si="277"/>
        <v>0.30555555555555552</v>
      </c>
      <c r="OE13" s="161">
        <f t="shared" si="278"/>
        <v>0.76388888888888895</v>
      </c>
      <c r="OF13" s="26">
        <f t="shared" si="279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09"/>
      <c r="QH13" s="12">
        <v>180</v>
      </c>
      <c r="QI13" s="161">
        <f>(($F$13-$Z$14)*($F$13-$AD$14))/(($V$14-$Z$14)*($V$14-$AD$14))</f>
        <v>2.3838062951100535E-2</v>
      </c>
      <c r="QJ13" s="161">
        <f>(($F$13-$V$14)*($F$13-$AD$14))/(($Z$14-$V$14)*($Z$14-$AD$14))</f>
        <v>-9.3273162094848566E-2</v>
      </c>
      <c r="QK13" s="161">
        <f>(($F$13-$V$14)*($F$13-$Z$14))/(($AD$14-$V$14)*($AD$14-$Z$14))</f>
        <v>1.069435099143748</v>
      </c>
      <c r="QL13" s="92">
        <f>QI13*$X$14+QJ13*$AB$14+QK13*$AF$14</f>
        <v>164.77671793111733</v>
      </c>
      <c r="QM13" s="16">
        <f>$V$14</f>
        <v>-210.54</v>
      </c>
      <c r="QN13" s="16">
        <f>$AF$14</f>
        <v>162.80000000000001</v>
      </c>
      <c r="QO13" s="167">
        <f t="shared" si="257"/>
        <v>2.2454628581367514E-2</v>
      </c>
      <c r="QP13" s="34"/>
      <c r="QQ13" s="159">
        <v>2</v>
      </c>
      <c r="QR13" s="162">
        <v>2</v>
      </c>
      <c r="QS13" s="309"/>
      <c r="QT13" s="12">
        <v>180</v>
      </c>
      <c r="QU13" s="161">
        <f>(($F$13-$AT$14)*($F$13-$AX$14))/(($AP$14-$AT$14)*($AP$14-$AX$14))</f>
        <v>0.4022551544062628</v>
      </c>
      <c r="QV13" s="161">
        <f>(($F$13-$AP$14)*($F$13-$AX$14))/(($AT$14-$AP$14)*($AT$14-$AX$14))</f>
        <v>-1.3314038324129647</v>
      </c>
      <c r="QW13" s="161">
        <f>(($F$13-$AP$14)*($F$13-$AT$14))/(($AX$14-$AP$14)*($AX$14-$AT$14))</f>
        <v>1.9291486780067018</v>
      </c>
      <c r="QX13" s="92">
        <f>QU13*$AR$14+QV13*$AV$14+QW13*$AZ$14</f>
        <v>75.041401061064832</v>
      </c>
      <c r="QY13" s="16">
        <f>$AP$14</f>
        <v>-18.22</v>
      </c>
      <c r="QZ13" s="16">
        <f>$AZ$14</f>
        <v>59.41</v>
      </c>
      <c r="RA13" s="167">
        <f t="shared" si="258"/>
        <v>4.9306115659929248E-2</v>
      </c>
    </row>
    <row r="14" spans="1:473" ht="15" customHeight="1">
      <c r="B14" s="292"/>
      <c r="C14" s="313"/>
      <c r="D14" s="338"/>
      <c r="E14" s="3" t="s">
        <v>323</v>
      </c>
      <c r="F14" s="169">
        <v>-3.7</v>
      </c>
      <c r="G14" s="175" t="s">
        <v>72</v>
      </c>
      <c r="H14" s="176">
        <v>2</v>
      </c>
      <c r="I14" s="177">
        <f>I13</f>
        <v>4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'Conector@11000 psi'!$M$28</f>
        <v>-18.22</v>
      </c>
      <c r="AQ14" s="111" t="s">
        <v>72</v>
      </c>
      <c r="AR14" s="101">
        <v>0</v>
      </c>
      <c r="AS14" s="111" t="s">
        <v>72</v>
      </c>
      <c r="AT14" s="101">
        <f>'Conector@11000 psi'!$M$31</f>
        <v>-9.11</v>
      </c>
      <c r="AU14" s="111" t="s">
        <v>72</v>
      </c>
      <c r="AV14" s="101">
        <f>'Conector@11000 psi'!$O$31</f>
        <v>29.72</v>
      </c>
      <c r="AW14" s="111" t="s">
        <v>72</v>
      </c>
      <c r="AX14" s="101">
        <v>0</v>
      </c>
      <c r="AY14" s="111" t="s">
        <v>72</v>
      </c>
      <c r="AZ14" s="101">
        <f>'Conector@11000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268"/>
        <v>-7.43801652892562E-2</v>
      </c>
      <c r="DJ14" s="161">
        <f t="shared" si="269"/>
        <v>0.33057851239669422</v>
      </c>
      <c r="DK14" s="161">
        <f t="shared" si="270"/>
        <v>0.74380165289256195</v>
      </c>
      <c r="DL14" s="26">
        <f t="shared" si="271"/>
        <v>230.64462809917353</v>
      </c>
      <c r="DM14" s="34"/>
      <c r="DN14" s="159">
        <v>10</v>
      </c>
      <c r="DO14" s="160">
        <f t="shared" si="272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73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4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5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75"/>
      <c r="GW14" s="276"/>
      <c r="GX14" s="277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75"/>
      <c r="IF14" s="276"/>
      <c r="IG14" s="277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76"/>
        <v>-7.43801652892562E-2</v>
      </c>
      <c r="OD14" s="161">
        <f t="shared" si="277"/>
        <v>0.33057851239669422</v>
      </c>
      <c r="OE14" s="161">
        <f t="shared" si="278"/>
        <v>0.74380165289256195</v>
      </c>
      <c r="OF14" s="26">
        <f t="shared" si="279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09"/>
      <c r="QH14" s="12">
        <v>180</v>
      </c>
      <c r="QI14" s="161">
        <f>(($F$13-$Z$21)*($F$13-$AD$21))/(($V$21-$Z$21)*($V$21-$AD$21))</f>
        <v>2.3838062951100535E-2</v>
      </c>
      <c r="QJ14" s="161">
        <f>(($F$13-$V$21)*($F$13-$AD$21))/(($Z$21-$V$21)*($Z$21-$AD$21))</f>
        <v>-9.3273162094848566E-2</v>
      </c>
      <c r="QK14" s="161">
        <f>(($F$13-$V$21)*($F$13-$Z$21))/(($AD$21-$V$21)*($AD$21-$Z$21))</f>
        <v>1.069435099143748</v>
      </c>
      <c r="QL14" s="92">
        <f>QI14*$X$21+QJ14*$AB$21+QK14*$AF$21</f>
        <v>-679.15791997145141</v>
      </c>
      <c r="QM14" s="16">
        <f>$V$21</f>
        <v>-210.54</v>
      </c>
      <c r="QN14" s="16">
        <f>$AF$21</f>
        <v>-704.4</v>
      </c>
      <c r="QO14" s="167">
        <f t="shared" si="257"/>
        <v>5.4479229221909547E-3</v>
      </c>
      <c r="QP14" s="34"/>
      <c r="QQ14" s="159">
        <v>2</v>
      </c>
      <c r="QR14" s="162">
        <v>3</v>
      </c>
      <c r="QS14" s="309"/>
      <c r="QT14" s="12">
        <v>180</v>
      </c>
      <c r="QU14" s="161">
        <f>(($F$13-$AT$21)*($F$13-$AX$21))/(($AP$21-$AT$21)*($AP$21-$AX$21))</f>
        <v>0.4022551544062628</v>
      </c>
      <c r="QV14" s="161">
        <f>(($F$13-$AP$21)*($F$13-$AX$21))/(($AT$21-$AP$21)*($AT$21-$AX$21))</f>
        <v>-1.3314038324129647</v>
      </c>
      <c r="QW14" s="161">
        <f>(($F$13-$AP$21)*($F$13-$AT$21))/(($AX$21-$AP$21)*($AX$21-$AT$21))</f>
        <v>1.9291486780067018</v>
      </c>
      <c r="QX14" s="92">
        <f>QU14*$AR$21+QV14*$AV$21+QW14*$AZ$21</f>
        <v>-422.22715429540858</v>
      </c>
      <c r="QY14" s="16">
        <f>$AP$21</f>
        <v>-18.22</v>
      </c>
      <c r="QZ14" s="16">
        <f>$AZ$21</f>
        <v>-772.52</v>
      </c>
      <c r="RA14" s="167">
        <f t="shared" si="258"/>
        <v>8.7630555315050124E-3</v>
      </c>
    </row>
    <row r="15" spans="1:473" ht="15" customHeight="1">
      <c r="B15" s="292"/>
      <c r="C15" s="313"/>
      <c r="D15" s="339"/>
      <c r="E15" s="3" t="s">
        <v>324</v>
      </c>
      <c r="F15" s="169">
        <v>43.29</v>
      </c>
      <c r="G15" s="175" t="s">
        <v>299</v>
      </c>
      <c r="H15" s="176">
        <v>2</v>
      </c>
      <c r="I15" s="177">
        <f>I13</f>
        <v>4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'Conector@11000 psi'!$M$38</f>
        <v>-127.52</v>
      </c>
      <c r="AQ15" s="111" t="s">
        <v>72</v>
      </c>
      <c r="AR15" s="101">
        <v>0</v>
      </c>
      <c r="AS15" s="111" t="s">
        <v>72</v>
      </c>
      <c r="AT15" s="101">
        <f>'Conector@11000 psi'!$M$39</f>
        <v>-63.76</v>
      </c>
      <c r="AU15" s="111" t="s">
        <v>72</v>
      </c>
      <c r="AV15" s="101">
        <f>'Conector@11000 psi'!$O$39</f>
        <v>207.98</v>
      </c>
      <c r="AW15" s="111" t="s">
        <v>72</v>
      </c>
      <c r="AX15" s="101">
        <v>0</v>
      </c>
      <c r="AY15" s="111" t="s">
        <v>72</v>
      </c>
      <c r="AZ15" s="101">
        <f>'Conector@11000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268"/>
        <v>-8.0000000000000016E-2</v>
      </c>
      <c r="DJ15" s="161">
        <f t="shared" si="269"/>
        <v>0.36000000000000004</v>
      </c>
      <c r="DK15" s="161">
        <f t="shared" si="270"/>
        <v>0.72000000000000008</v>
      </c>
      <c r="DL15" s="26">
        <f t="shared" si="271"/>
        <v>228.92400000000001</v>
      </c>
      <c r="DM15" s="34"/>
      <c r="DN15" s="159">
        <v>11</v>
      </c>
      <c r="DO15" s="160">
        <f t="shared" si="272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73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4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5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75"/>
      <c r="GW15" s="276"/>
      <c r="GX15" s="277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75"/>
      <c r="IF15" s="276"/>
      <c r="IG15" s="277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76"/>
        <v>-7.9999999999999988E-2</v>
      </c>
      <c r="OD15" s="161">
        <f t="shared" si="277"/>
        <v>0.36</v>
      </c>
      <c r="OE15" s="161">
        <f t="shared" si="278"/>
        <v>0.72</v>
      </c>
      <c r="OF15" s="26">
        <f t="shared" si="279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09"/>
      <c r="QH15" s="12">
        <v>180</v>
      </c>
      <c r="QI15" s="161">
        <f>(($F$13-$Z$28)*($F$13-$AD$28))/(($V$28-$Z$28)*($V$28-$AD$28))</f>
        <v>-8.3852075827114889E-3</v>
      </c>
      <c r="QJ15" s="161">
        <f>(($F$13-$V$28)*($F$13-$AD$28))/(($Z$28-$V$28)*($Z$28-$AD$28))</f>
        <v>3.3831925464532585E-2</v>
      </c>
      <c r="QK15" s="161">
        <f>(($F$13-$V$28)*($F$13-$Z$28))/(($AD$28-$V$28)*($AD$28-$Z$28))</f>
        <v>0.97455328211817882</v>
      </c>
      <c r="QL15" s="92">
        <f>QI15*$X$28+QJ15*$AB$28+QK15*$AF$28</f>
        <v>-704.96447919041213</v>
      </c>
      <c r="QM15" s="16">
        <f>$V$28</f>
        <v>562.66999999999996</v>
      </c>
      <c r="QN15" s="16">
        <f>$AF$28</f>
        <v>-704.4</v>
      </c>
      <c r="QO15" s="167">
        <f t="shared" si="257"/>
        <v>5.2484913910118072E-3</v>
      </c>
      <c r="QP15" s="34"/>
      <c r="QQ15" s="159">
        <v>2</v>
      </c>
      <c r="QR15" s="162">
        <v>4</v>
      </c>
      <c r="QS15" s="309"/>
      <c r="QT15" s="12">
        <v>180</v>
      </c>
      <c r="QU15" s="161">
        <f>(($F$13-$AT$28)*($F$13-$AX$28))/(($AP$28-$AT$28)*($AP$28-$AX$28))</f>
        <v>-1.9446929479654061E-2</v>
      </c>
      <c r="QV15" s="161">
        <f>(($F$13-$AP$28)*($F$13-$AX$28))/(($AT$28-$AP$28)*($AT$28-$AX$28))</f>
        <v>7.9430975756875896E-2</v>
      </c>
      <c r="QW15" s="161">
        <f>(($F$13-$AP$28)*($F$13-$AT$28))/(($AX$28-$AP$28)*($AX$28-$AT$28))</f>
        <v>0.94001595372277813</v>
      </c>
      <c r="QX15" s="92">
        <f>QU15*$AR$28+QV15*$AV$28+QW15*$AZ$28</f>
        <v>-756.86372188528662</v>
      </c>
      <c r="QY15" s="16">
        <f>$AP$28</f>
        <v>236.82</v>
      </c>
      <c r="QZ15" s="16">
        <f>$AZ$28</f>
        <v>-772.52</v>
      </c>
      <c r="RA15" s="167">
        <f t="shared" si="258"/>
        <v>4.8885947271770378E-3</v>
      </c>
    </row>
    <row r="16" spans="1:473" ht="15" customHeight="1">
      <c r="B16" s="292"/>
      <c r="C16" s="313"/>
      <c r="D16" s="312" t="s">
        <v>325</v>
      </c>
      <c r="E16" s="180" t="s">
        <v>322</v>
      </c>
      <c r="F16" s="169">
        <v>6.36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4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'Conector@11000 psi'!$M$32</f>
        <v>-163.95</v>
      </c>
      <c r="AQ16" s="111" t="s">
        <v>72</v>
      </c>
      <c r="AR16" s="101">
        <v>0</v>
      </c>
      <c r="AS16" s="111" t="s">
        <v>72</v>
      </c>
      <c r="AT16" s="101">
        <f>'Conector@11000 psi'!$M$35</f>
        <v>-81.974999999999994</v>
      </c>
      <c r="AU16" s="111" t="s">
        <v>72</v>
      </c>
      <c r="AV16" s="101">
        <f>'Conector@11000 psi'!$O$35</f>
        <v>267.39</v>
      </c>
      <c r="AW16" s="111" t="s">
        <v>72</v>
      </c>
      <c r="AX16" s="101">
        <v>0</v>
      </c>
      <c r="AY16" s="111" t="s">
        <v>72</v>
      </c>
      <c r="AZ16" s="101">
        <f>'Conector@11000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268"/>
        <v>-8.6419753086419762E-2</v>
      </c>
      <c r="DJ16" s="161">
        <f t="shared" si="269"/>
        <v>0.39506172839506171</v>
      </c>
      <c r="DK16" s="161">
        <f t="shared" si="270"/>
        <v>0.6913580246913581</v>
      </c>
      <c r="DL16" s="26">
        <f t="shared" si="271"/>
        <v>226.80493827160495</v>
      </c>
      <c r="DM16" s="34"/>
      <c r="DN16" s="159">
        <v>12</v>
      </c>
      <c r="DO16" s="160">
        <f t="shared" si="272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73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4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5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75"/>
      <c r="GW16" s="276"/>
      <c r="GX16" s="277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75"/>
      <c r="IF16" s="276"/>
      <c r="IG16" s="277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76"/>
        <v>-8.6419753086419762E-2</v>
      </c>
      <c r="OD16" s="161">
        <f t="shared" si="277"/>
        <v>0.39506172839506176</v>
      </c>
      <c r="OE16" s="161">
        <f t="shared" si="278"/>
        <v>0.6913580246913581</v>
      </c>
      <c r="OF16" s="26">
        <f t="shared" si="279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04" t="s">
        <v>18</v>
      </c>
      <c r="QH16" s="12">
        <v>-60</v>
      </c>
      <c r="QI16" s="161">
        <f>(($F$13-$Z$8)*($F$13-$AD$8))/(($V$8-$Z$8)*($V$8-$AD$8))</f>
        <v>-1.1524551733260717E-2</v>
      </c>
      <c r="QJ16" s="161">
        <f>(($F$13-$V$8)*($F$13-$AD$8))/(($Z$8-$V$8)*($Z$8-$AD$8))</f>
        <v>4.6655467348784688E-2</v>
      </c>
      <c r="QK16" s="161">
        <f>(($F$13-$V$8)*($F$13-$Z$8))/(($AD$8-$V$8)*($AD$8-$Z$8))</f>
        <v>0.96486908438447594</v>
      </c>
      <c r="QL16" s="92">
        <f>QI16*$X$8+QJ16*$AB$8+QK16*$AF$8</f>
        <v>412.99333943423233</v>
      </c>
      <c r="QM16" s="16">
        <f>$V$8</f>
        <v>406.67</v>
      </c>
      <c r="QN16" s="16">
        <f>$AF$8</f>
        <v>402.13</v>
      </c>
      <c r="QO16" s="167">
        <f t="shared" si="257"/>
        <v>8.9589822563935356E-3</v>
      </c>
      <c r="QP16" s="34"/>
      <c r="QQ16" s="159">
        <v>2</v>
      </c>
      <c r="QR16" s="162">
        <v>1</v>
      </c>
      <c r="QS16" s="304" t="s">
        <v>18</v>
      </c>
      <c r="QT16" s="12">
        <v>-60</v>
      </c>
      <c r="QU16" s="161">
        <f>(($F$13-$AT$8)*($F$13-$AX$8))/(($AP$8-$AT$8)*($AP$8-$AX$8))</f>
        <v>-3.4807441330333797E-2</v>
      </c>
      <c r="QV16" s="161">
        <f>(($F$13-$AP$8)*($F$13-$AX$8))/(($AT$8-$AP$8)*($AT$8-$AX$8))</f>
        <v>0.14489719131813308</v>
      </c>
      <c r="QW16" s="161">
        <f>(($F$13-$AP$8)*($F$13-$AT$8))/(($AX$8-$AP$8)*($AX$8-$AT$8))</f>
        <v>0.88991025001220081</v>
      </c>
      <c r="QX16" s="92">
        <f>QU16*$AR$8+QV16*$AV$8+QW16*$AZ$8</f>
        <v>460.59636626685085</v>
      </c>
      <c r="QY16" s="16">
        <f>$AP$8</f>
        <v>127.52</v>
      </c>
      <c r="QZ16" s="16">
        <f>$AZ$8</f>
        <v>415.98</v>
      </c>
      <c r="RA16" s="163">
        <f t="shared" si="258"/>
        <v>8.0330638080986731E-3</v>
      </c>
    </row>
    <row r="17" spans="2:469" ht="15" customHeight="1">
      <c r="B17" s="292"/>
      <c r="C17" s="313"/>
      <c r="D17" s="313"/>
      <c r="E17" s="180" t="s">
        <v>323</v>
      </c>
      <c r="F17" s="169">
        <v>-11.57</v>
      </c>
      <c r="G17" s="175" t="s">
        <v>72</v>
      </c>
      <c r="H17" s="176">
        <v>3</v>
      </c>
      <c r="I17" s="177">
        <f>I16</f>
        <v>4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'Conector@11000 psi'!$M$33</f>
        <v>-200.39</v>
      </c>
      <c r="AQ17" s="111" t="s">
        <v>72</v>
      </c>
      <c r="AR17" s="101">
        <v>0</v>
      </c>
      <c r="AS17" s="111" t="s">
        <v>72</v>
      </c>
      <c r="AT17" s="101">
        <f>'Conector@11000 psi'!$M$36</f>
        <v>-100.19499999999999</v>
      </c>
      <c r="AU17" s="111" t="s">
        <v>72</v>
      </c>
      <c r="AV17" s="101">
        <f>'Conector@11000 psi'!$O$36</f>
        <v>326.82</v>
      </c>
      <c r="AW17" s="111" t="s">
        <v>72</v>
      </c>
      <c r="AX17" s="101">
        <v>0</v>
      </c>
      <c r="AY17" s="111" t="s">
        <v>72</v>
      </c>
      <c r="AZ17" s="101">
        <f>'Conector@11000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268"/>
        <v>-9.375E-2</v>
      </c>
      <c r="DJ17" s="161">
        <f t="shared" si="269"/>
        <v>0.43750000000000006</v>
      </c>
      <c r="DK17" s="161">
        <f t="shared" si="270"/>
        <v>0.65625</v>
      </c>
      <c r="DL17" s="26">
        <f t="shared" si="271"/>
        <v>224.13124999999999</v>
      </c>
      <c r="DM17" s="34"/>
      <c r="DN17" s="159">
        <v>13</v>
      </c>
      <c r="DO17" s="160">
        <f t="shared" si="272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73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4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5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75"/>
      <c r="GW17" s="276"/>
      <c r="GX17" s="277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75"/>
      <c r="IF17" s="276"/>
      <c r="IG17" s="277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76"/>
        <v>-9.375E-2</v>
      </c>
      <c r="OD17" s="161">
        <f t="shared" si="277"/>
        <v>0.4375</v>
      </c>
      <c r="OE17" s="161">
        <f t="shared" si="278"/>
        <v>0.65625</v>
      </c>
      <c r="OF17" s="26">
        <f t="shared" si="279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04"/>
      <c r="QH17" s="12">
        <v>-60</v>
      </c>
      <c r="QI17" s="161">
        <f>(($F$13-$Z$15)*($F$13-$AD$15))/(($V$15-$Z$15)*($V$15-$AD$15))</f>
        <v>1.2575320447535218E-2</v>
      </c>
      <c r="QJ17" s="161">
        <f>(($F$13-$V$15)*($F$13-$AD$15))/(($Z$15-$V$15)*($Z$15-$AD$15))</f>
        <v>-4.9698675773736663E-2</v>
      </c>
      <c r="QK17" s="161">
        <f>(($F$13-$V$15)*($F$13-$Z$15))/(($AD$15-$V$15)*($AD$15-$Z$15))</f>
        <v>1.0371233553262016</v>
      </c>
      <c r="QL17" s="92">
        <f>QI17*$X$15+QJ17*$AB$15+QK17*$AF$15</f>
        <v>404.94734457802355</v>
      </c>
      <c r="QM17" s="16">
        <f>$V$15</f>
        <v>-391.07</v>
      </c>
      <c r="QN17" s="16">
        <f>$AF$15</f>
        <v>402.13</v>
      </c>
      <c r="QO17" s="167">
        <f t="shared" si="257"/>
        <v>9.1369904002101682E-3</v>
      </c>
      <c r="QP17" s="34"/>
      <c r="QQ17" s="159">
        <v>2</v>
      </c>
      <c r="QR17" s="162">
        <v>2</v>
      </c>
      <c r="QS17" s="304"/>
      <c r="QT17" s="12">
        <v>-60</v>
      </c>
      <c r="QU17" s="161">
        <f>(($F$13-$AT$15)*($F$13-$AX$15))/(($AP$15-$AT$15)*($AP$15-$AX$15))</f>
        <v>4.0474867327131701E-2</v>
      </c>
      <c r="QV17" s="161">
        <f>(($F$13-$AP$15)*($F$13-$AX$15))/(($AT$15-$AP$15)*($AT$15-$AX$15))</f>
        <v>-0.15623204331172888</v>
      </c>
      <c r="QW17" s="161">
        <f>(($F$13-$AP$15)*($F$13-$AT$15))/(($AX$15-$AP$15)*($AX$15-$AT$15))</f>
        <v>1.115757175984597</v>
      </c>
      <c r="QX17" s="92">
        <f>QU17*$AR$15+QV17*$AV$15+QW17*$AZ$15</f>
        <v>431.63952969809935</v>
      </c>
      <c r="QY17" s="16">
        <f>$AP$15</f>
        <v>-127.52</v>
      </c>
      <c r="QZ17" s="16">
        <f>$AZ$15</f>
        <v>415.98</v>
      </c>
      <c r="RA17" s="163">
        <f t="shared" si="258"/>
        <v>8.5719674529992247E-3</v>
      </c>
    </row>
    <row r="18" spans="2:469" ht="15" customHeight="1">
      <c r="B18" s="336"/>
      <c r="C18" s="314"/>
      <c r="D18" s="314"/>
      <c r="E18" s="3" t="s">
        <v>324</v>
      </c>
      <c r="F18" s="169">
        <v>1.4</v>
      </c>
      <c r="G18" s="175" t="s">
        <v>299</v>
      </c>
      <c r="H18" s="176">
        <v>3</v>
      </c>
      <c r="I18" s="177">
        <f>I16</f>
        <v>4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'Conector@11000 psi'!$M$34</f>
        <v>-236.82</v>
      </c>
      <c r="AQ18" s="111" t="s">
        <v>72</v>
      </c>
      <c r="AR18" s="101">
        <v>0</v>
      </c>
      <c r="AS18" s="111" t="s">
        <v>72</v>
      </c>
      <c r="AT18" s="101">
        <f>'Conector@11000 psi'!$M$37</f>
        <v>-118.41</v>
      </c>
      <c r="AU18" s="111" t="s">
        <v>72</v>
      </c>
      <c r="AV18" s="101">
        <f>'Conector@11000 psi'!$O$37</f>
        <v>386.28</v>
      </c>
      <c r="AW18" s="111" t="s">
        <v>72</v>
      </c>
      <c r="AX18" s="101">
        <v>0</v>
      </c>
      <c r="AY18" s="111" t="s">
        <v>72</v>
      </c>
      <c r="AZ18" s="101">
        <f>'Conector@11000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268"/>
        <v>-0.10204081632653061</v>
      </c>
      <c r="DJ18" s="161">
        <f t="shared" si="269"/>
        <v>0.48979591836734693</v>
      </c>
      <c r="DK18" s="161">
        <f t="shared" si="270"/>
        <v>0.61224489795918369</v>
      </c>
      <c r="DL18" s="26">
        <f t="shared" si="271"/>
        <v>220.65306122448982</v>
      </c>
      <c r="DM18" s="34"/>
      <c r="DN18" s="159">
        <v>14</v>
      </c>
      <c r="DO18" s="160">
        <f t="shared" si="272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73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4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5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75"/>
      <c r="GW18" s="276"/>
      <c r="GX18" s="277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75"/>
      <c r="IF18" s="276"/>
      <c r="IG18" s="277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76"/>
        <v>-0.10204081632653061</v>
      </c>
      <c r="OD18" s="161">
        <f t="shared" si="277"/>
        <v>0.48979591836734687</v>
      </c>
      <c r="OE18" s="161">
        <f t="shared" si="278"/>
        <v>0.61224489795918369</v>
      </c>
      <c r="OF18" s="26">
        <f t="shared" si="279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04"/>
      <c r="QH18" s="12">
        <v>-60</v>
      </c>
      <c r="QI18" s="161">
        <f>(($F$13-$Z$22)*($F$13-$AD$22))/(($V$22-$Z$22)*($V$22-$AD$22))</f>
        <v>1.2575320447535218E-2</v>
      </c>
      <c r="QJ18" s="161">
        <f>(($F$13-$V$22)*($F$13-$AD$22))/(($Z$22-$V$22)*($Z$22-$AD$22))</f>
        <v>-4.9698675773736663E-2</v>
      </c>
      <c r="QK18" s="161">
        <f>(($F$13-$V$22)*($F$13-$Z$22))/(($AD$22-$V$22)*($AD$22-$Z$22))</f>
        <v>1.0371233553262016</v>
      </c>
      <c r="QL18" s="92">
        <f>QI18*$X$22+QJ18*$AB$22+QK18*$AF$22</f>
        <v>-480.13410762169053</v>
      </c>
      <c r="QM18" s="16">
        <f>$V$22</f>
        <v>-391.07</v>
      </c>
      <c r="QN18" s="16">
        <f>$AF$22</f>
        <v>-495</v>
      </c>
      <c r="QO18" s="167">
        <f t="shared" si="257"/>
        <v>7.7061802968501486E-3</v>
      </c>
      <c r="QP18" s="34"/>
      <c r="QQ18" s="159">
        <v>2</v>
      </c>
      <c r="QR18" s="162">
        <v>3</v>
      </c>
      <c r="QS18" s="304"/>
      <c r="QT18" s="12">
        <v>-60</v>
      </c>
      <c r="QU18" s="161">
        <f>(($F$13-$AT$22)*($F$13-$AX$22))/(($AP$22-$AT$22)*($AP$22-$AX$22))</f>
        <v>4.0474867327131701E-2</v>
      </c>
      <c r="QV18" s="161">
        <f>(($F$13-$AP$22)*($F$13-$AX$22))/(($AT$22-$AP$22)*($AT$22-$AX$22))</f>
        <v>-0.15623204331172888</v>
      </c>
      <c r="QW18" s="161">
        <f>(($F$13-$AP$22)*($F$13-$AT$22))/(($AX$22-$AP$22)*($AX$22-$AT$22))</f>
        <v>1.115757175984597</v>
      </c>
      <c r="QX18" s="92">
        <f>QU18*$AR$22+QV18*$AV$22+QW18*$AZ$22</f>
        <v>-366.61977624687302</v>
      </c>
      <c r="QY18" s="16">
        <f>$AP$22</f>
        <v>-127.52</v>
      </c>
      <c r="QZ18" s="16">
        <f>$AZ$22</f>
        <v>-415.95</v>
      </c>
      <c r="RA18" s="163">
        <f t="shared" si="258"/>
        <v>1.0092199711312104E-2</v>
      </c>
    </row>
    <row r="19" spans="2:469" ht="15" customHeight="1">
      <c r="B19" s="281">
        <v>3</v>
      </c>
      <c r="C19" s="312" t="s">
        <v>326</v>
      </c>
      <c r="D19" s="312" t="s">
        <v>321</v>
      </c>
      <c r="E19" s="180" t="s">
        <v>322</v>
      </c>
      <c r="F19" s="169">
        <v>6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4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'Conector@11000 psi'!$M$26</f>
        <v>-91.09</v>
      </c>
      <c r="AQ19" s="111" t="s">
        <v>72</v>
      </c>
      <c r="AR19" s="101">
        <v>0</v>
      </c>
      <c r="AS19" s="111" t="s">
        <v>72</v>
      </c>
      <c r="AT19" s="101">
        <f>'Conector@11000 psi'!$M$43</f>
        <v>-45.545000000000002</v>
      </c>
      <c r="AU19" s="111" t="s">
        <v>72</v>
      </c>
      <c r="AV19" s="101">
        <f>'Conector@11000 psi'!$O$43</f>
        <v>-683.39</v>
      </c>
      <c r="AW19" s="111" t="s">
        <v>72</v>
      </c>
      <c r="AX19" s="101">
        <v>0</v>
      </c>
      <c r="AY19" s="111" t="s">
        <v>72</v>
      </c>
      <c r="AZ19" s="101">
        <f>'Conector@11000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268"/>
        <v>-0.1111111111111111</v>
      </c>
      <c r="DJ19" s="161">
        <f t="shared" si="269"/>
        <v>0.55555555555555558</v>
      </c>
      <c r="DK19" s="161">
        <f t="shared" si="270"/>
        <v>0.55555555555555558</v>
      </c>
      <c r="DL19" s="26">
        <f t="shared" si="271"/>
        <v>215.94444444444446</v>
      </c>
      <c r="DM19" s="34"/>
      <c r="DN19" s="159">
        <v>15</v>
      </c>
      <c r="DO19" s="160">
        <f t="shared" si="272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73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4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5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75"/>
      <c r="GW19" s="276"/>
      <c r="GX19" s="277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75"/>
      <c r="IF19" s="276"/>
      <c r="IG19" s="277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76"/>
        <v>-0.1111111111111111</v>
      </c>
      <c r="OD19" s="161">
        <f t="shared" si="277"/>
        <v>0.55555555555555558</v>
      </c>
      <c r="OE19" s="161">
        <f t="shared" si="278"/>
        <v>0.55555555555555547</v>
      </c>
      <c r="OF19" s="26">
        <f t="shared" si="279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04"/>
      <c r="QH19" s="12">
        <v>-60</v>
      </c>
      <c r="QI19" s="161">
        <f>(($F$13-$Z$29)*($F$13-$AD$29))/(($V$29-$Z$29)*($V$29-$AD$29))</f>
        <v>-1.1524551733260717E-2</v>
      </c>
      <c r="QJ19" s="161">
        <f>(($F$13-$V$29)*($F$13-$AD$29))/(($Z$29-$V$29)*($Z$29-$AD$29))</f>
        <v>4.6655467348784688E-2</v>
      </c>
      <c r="QK19" s="161">
        <f>(($F$13-$V$29)*($F$13-$Z$29))/(($AD$29-$V$29)*($AD$29-$Z$29))</f>
        <v>0.96486908438447594</v>
      </c>
      <c r="QL19" s="92">
        <f>QI19*$X$29+QJ19*$AB$29+QK19*$AF$29</f>
        <v>-492.09858560080721</v>
      </c>
      <c r="QM19" s="16">
        <f>$V$29</f>
        <v>406.67</v>
      </c>
      <c r="QN19" s="16">
        <f>$AF$29</f>
        <v>-495</v>
      </c>
      <c r="QO19" s="167">
        <f t="shared" si="257"/>
        <v>7.5188186031517239E-3</v>
      </c>
      <c r="QP19" s="34"/>
      <c r="QQ19" s="159">
        <v>2</v>
      </c>
      <c r="QR19" s="162">
        <v>4</v>
      </c>
      <c r="QS19" s="304"/>
      <c r="QT19" s="12">
        <v>-60</v>
      </c>
      <c r="QU19" s="161">
        <f>(($F$13-$AT$29)*($F$13-$AX$29))/(($AP$29-$AT$29)*($AP$29-$AX$29))</f>
        <v>-3.4807441330333797E-2</v>
      </c>
      <c r="QV19" s="161">
        <f>(($F$13-$AP$29)*($F$13-$AX$29))/(($AT$29-$AP$29)*($AT$29-$AX$29))</f>
        <v>0.14489719131813308</v>
      </c>
      <c r="QW19" s="161">
        <f>(($F$13-$AP$29)*($F$13-$AT$29))/(($AX$29-$AP$29)*($AX$29-$AT$29))</f>
        <v>0.88991025001220081</v>
      </c>
      <c r="QX19" s="92">
        <f>QU19*$AR$29+QV19*$AV$29+QW19*$AZ$29</f>
        <v>-400.29678428674663</v>
      </c>
      <c r="QY19" s="16">
        <f>$AP$29</f>
        <v>127.52</v>
      </c>
      <c r="QZ19" s="16">
        <f>$AZ$29</f>
        <v>-415.95</v>
      </c>
      <c r="RA19" s="163">
        <f t="shared" si="258"/>
        <v>9.2431419517713647E-3</v>
      </c>
    </row>
    <row r="20" spans="2:469" ht="15" customHeight="1">
      <c r="B20" s="292"/>
      <c r="C20" s="313"/>
      <c r="D20" s="313"/>
      <c r="E20" s="180" t="s">
        <v>323</v>
      </c>
      <c r="F20" s="169">
        <v>-10.94</v>
      </c>
      <c r="G20" s="175" t="s">
        <v>72</v>
      </c>
      <c r="H20" s="176">
        <v>4</v>
      </c>
      <c r="I20" s="177">
        <f>I19</f>
        <v>4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'Conector@11000 psi'!$M$27</f>
        <v>-54.65</v>
      </c>
      <c r="AQ20" s="111" t="s">
        <v>72</v>
      </c>
      <c r="AR20" s="101">
        <v>0</v>
      </c>
      <c r="AS20" s="111" t="s">
        <v>72</v>
      </c>
      <c r="AT20" s="101">
        <f>'Conector@11000 psi'!$M$44</f>
        <v>-27.324999999999999</v>
      </c>
      <c r="AU20" s="111" t="s">
        <v>72</v>
      </c>
      <c r="AV20" s="101">
        <f>'Conector@11000 psi'!$O$44</f>
        <v>-742.8</v>
      </c>
      <c r="AW20" s="111" t="s">
        <v>72</v>
      </c>
      <c r="AX20" s="101">
        <v>0</v>
      </c>
      <c r="AY20" s="111" t="s">
        <v>72</v>
      </c>
      <c r="AZ20" s="101">
        <f>'Conector@11000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268"/>
        <v>-0.12000000000000001</v>
      </c>
      <c r="DJ20" s="161">
        <f t="shared" si="269"/>
        <v>0.64000000000000012</v>
      </c>
      <c r="DK20" s="161">
        <f t="shared" si="270"/>
        <v>0.48000000000000004</v>
      </c>
      <c r="DL20" s="26">
        <f t="shared" si="271"/>
        <v>209.21600000000001</v>
      </c>
      <c r="DM20" s="34"/>
      <c r="DN20" s="159">
        <v>16</v>
      </c>
      <c r="DO20" s="160">
        <f t="shared" si="272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73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4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5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75"/>
      <c r="GW20" s="276"/>
      <c r="GX20" s="277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75"/>
      <c r="IF20" s="276"/>
      <c r="IG20" s="277"/>
      <c r="IH20" s="26">
        <v>-254.96</v>
      </c>
      <c r="IJ20" s="159">
        <v>16</v>
      </c>
      <c r="IK20" s="160">
        <f t="shared" ref="IK20:IK24" si="280">($V$32/($IJ$24-IJ19))</f>
        <v>49.8</v>
      </c>
      <c r="IL20" s="161">
        <f t="shared" ref="IL20:IL24" si="281">((IK20-$Z$32)*(IK20-$AD$32))/(($V$32-$Z$32)*($V$32-$AD$32))</f>
        <v>-0.12</v>
      </c>
      <c r="IM20" s="161">
        <f t="shared" ref="IM20:IM24" si="282">((IK20-$V$32)*(IK20-$AD$32))/(($Z$32-$V$32)*($Z$32-$AD$32))</f>
        <v>0.6399999999999999</v>
      </c>
      <c r="IN20" s="161">
        <f t="shared" ref="IN20:IN24" si="283">((IK20-$V$32)*(IK20-$Z$32))/(($AD$32-$V$32)*($AD$32-$Z$32))</f>
        <v>0.48</v>
      </c>
      <c r="IO20" s="26">
        <f t="shared" ref="IO20:IO24" si="284">IL20*$X$32+IM20*$AB$32+IN20*$AF$32</f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76"/>
        <v>-0.11999999999999998</v>
      </c>
      <c r="OD20" s="161">
        <f t="shared" si="277"/>
        <v>0.6399999999999999</v>
      </c>
      <c r="OE20" s="161">
        <f t="shared" si="278"/>
        <v>0.47999999999999993</v>
      </c>
      <c r="OF20" s="26">
        <f t="shared" si="279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05" t="s">
        <v>19</v>
      </c>
      <c r="QH20" s="12">
        <v>-120</v>
      </c>
      <c r="QI20" s="161">
        <f>(($F$13-$Z$9)*($F$13-$AD$9))/(($V$9-$Z$9)*($V$9-$AD$9))</f>
        <v>-1.3193060793296697E-2</v>
      </c>
      <c r="QJ20" s="161">
        <f>(($F$13-$V$9)*($F$13-$AD$9))/(($Z$9-$V$9)*($Z$9-$AD$9))</f>
        <v>5.3507830254239462E-2</v>
      </c>
      <c r="QK20" s="161">
        <f>(($F$13-$V$9)*($F$13-$Z$9))/(($AD$9-$V$9)*($AD$9-$Z$9))</f>
        <v>0.95968523053905719</v>
      </c>
      <c r="QL20" s="92">
        <f>QI20*$X$9+QJ20*$AB$9+QK20*$AF$9</f>
        <v>492.47857856378437</v>
      </c>
      <c r="QM20" s="16">
        <f>$V$9</f>
        <v>353.96</v>
      </c>
      <c r="QN20" s="16">
        <f>$AF$9</f>
        <v>480</v>
      </c>
      <c r="QO20" s="167">
        <f t="shared" si="257"/>
        <v>7.5130171362789277E-3</v>
      </c>
      <c r="QP20" s="34"/>
      <c r="QQ20" s="159">
        <v>2</v>
      </c>
      <c r="QR20" s="162">
        <v>1</v>
      </c>
      <c r="QS20" s="305" t="s">
        <v>19</v>
      </c>
      <c r="QT20" s="12">
        <v>-120</v>
      </c>
      <c r="QU20" s="161">
        <f>(($F$13-$AT$9)*($F$13-$AX$9))/(($AP$9-$AT$9)*($AP$9-$AX$9))</f>
        <v>-4.7141581818982294E-2</v>
      </c>
      <c r="QV20" s="161">
        <f>(($F$13-$AP$9)*($F$13-$AX$9))/(($AT$9-$AP$9)*($AT$9-$AX$9))</f>
        <v>0.1996734369939861</v>
      </c>
      <c r="QW20" s="161">
        <f>(($F$13-$AP$9)*($F$13-$AT$9))/(($AX$9-$AP$9)*($AX$9-$AT$9))</f>
        <v>0.84746814482499633</v>
      </c>
      <c r="QX20" s="92">
        <f>QU20*$AR$9+QV20*$AV$9+QW20*$AZ$9</f>
        <v>589.70373352573449</v>
      </c>
      <c r="QY20" s="16">
        <f>$AP$9</f>
        <v>91.09</v>
      </c>
      <c r="QZ20" s="16">
        <f>$AZ$9</f>
        <v>534.82000000000005</v>
      </c>
      <c r="RA20" s="163">
        <f t="shared" si="258"/>
        <v>6.2743370774988204E-3</v>
      </c>
    </row>
    <row r="21" spans="2:469" ht="15" customHeight="1">
      <c r="B21" s="292"/>
      <c r="C21" s="313"/>
      <c r="D21" s="314"/>
      <c r="E21" s="3" t="s">
        <v>324</v>
      </c>
      <c r="F21" s="169">
        <v>0.75</v>
      </c>
      <c r="G21" s="175" t="s">
        <v>299</v>
      </c>
      <c r="H21" s="176">
        <v>4</v>
      </c>
      <c r="I21" s="177">
        <f>I19</f>
        <v>4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'Conector@11000 psi'!$M$28</f>
        <v>-18.22</v>
      </c>
      <c r="AQ21" s="111" t="s">
        <v>72</v>
      </c>
      <c r="AR21" s="101">
        <v>0</v>
      </c>
      <c r="AS21" s="111" t="s">
        <v>72</v>
      </c>
      <c r="AT21" s="101">
        <f>'Conector@11000 psi'!$M$45</f>
        <v>-9.11</v>
      </c>
      <c r="AU21" s="111" t="s">
        <v>72</v>
      </c>
      <c r="AV21" s="101">
        <f>'Conector@11000 psi'!$O$45</f>
        <v>-802.22</v>
      </c>
      <c r="AW21" s="111" t="s">
        <v>72</v>
      </c>
      <c r="AX21" s="101">
        <v>0</v>
      </c>
      <c r="AY21" s="111" t="s">
        <v>72</v>
      </c>
      <c r="AZ21" s="101">
        <f>'Conector@11000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268"/>
        <v>-0.125</v>
      </c>
      <c r="DJ21" s="161">
        <f t="shared" si="269"/>
        <v>0.75</v>
      </c>
      <c r="DK21" s="161">
        <f t="shared" si="270"/>
        <v>0.375</v>
      </c>
      <c r="DL21" s="26">
        <f t="shared" si="271"/>
        <v>198.82499999999999</v>
      </c>
      <c r="DM21" s="34"/>
      <c r="DN21" s="159">
        <v>17</v>
      </c>
      <c r="DO21" s="160">
        <f t="shared" si="272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73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4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5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75"/>
      <c r="GW21" s="276"/>
      <c r="GX21" s="277"/>
      <c r="GY21" s="26">
        <v>-515.88</v>
      </c>
      <c r="HA21" s="281">
        <v>20</v>
      </c>
      <c r="HB21" s="283">
        <v>510.29</v>
      </c>
      <c r="HC21" s="285">
        <v>1</v>
      </c>
      <c r="HD21" s="285">
        <v>0</v>
      </c>
      <c r="HE21" s="285">
        <v>0</v>
      </c>
      <c r="HF21" s="287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75"/>
      <c r="IF21" s="276"/>
      <c r="IG21" s="277"/>
      <c r="IH21" s="26">
        <v>-244.53</v>
      </c>
      <c r="IJ21" s="159">
        <v>17</v>
      </c>
      <c r="IK21" s="160">
        <f t="shared" si="280"/>
        <v>62.25</v>
      </c>
      <c r="IL21" s="161">
        <f t="shared" si="281"/>
        <v>-0.125</v>
      </c>
      <c r="IM21" s="161">
        <f t="shared" si="282"/>
        <v>0.75</v>
      </c>
      <c r="IN21" s="161">
        <f t="shared" si="283"/>
        <v>0.375</v>
      </c>
      <c r="IO21" s="26">
        <f t="shared" si="284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76"/>
        <v>-0.125</v>
      </c>
      <c r="OD21" s="161">
        <f t="shared" si="277"/>
        <v>0.75</v>
      </c>
      <c r="OE21" s="161">
        <f t="shared" si="278"/>
        <v>0.375</v>
      </c>
      <c r="OF21" s="26">
        <f t="shared" si="279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05"/>
      <c r="QH21" s="12">
        <v>-120</v>
      </c>
      <c r="QI21" s="161">
        <f>(($F$13-$Z$16)*($F$13-$AD$16))/(($V$16-$Z$16)*($V$16-$AD$16))</f>
        <v>1.1061603390550075E-2</v>
      </c>
      <c r="QJ21" s="161">
        <f>(($F$13-$V$16)*($F$13-$AD$16))/(($Z$16-$V$16)*($Z$16-$AD$16))</f>
        <v>-4.3777504933717841E-2</v>
      </c>
      <c r="QK21" s="161">
        <f>(($F$13-$V$16)*($F$13-$Z$16))/(($AD$16-$V$16)*($AD$16-$Z$16))</f>
        <v>1.0327159015431677</v>
      </c>
      <c r="QL21" s="92">
        <f>QI21*$X$16+QJ21*$AB$16+QK21*$AF$16</f>
        <v>480.3464840099723</v>
      </c>
      <c r="QM21" s="16">
        <f>$V$16</f>
        <v>-443.33</v>
      </c>
      <c r="QN21" s="16">
        <f>$AF$16</f>
        <v>480</v>
      </c>
      <c r="QO21" s="167">
        <f t="shared" si="257"/>
        <v>7.7027731505643453E-3</v>
      </c>
      <c r="QP21" s="34"/>
      <c r="QQ21" s="159">
        <v>2</v>
      </c>
      <c r="QR21" s="162">
        <v>2</v>
      </c>
      <c r="QS21" s="305"/>
      <c r="QT21" s="12">
        <v>-120</v>
      </c>
      <c r="QU21" s="161">
        <f>(($F$13-$AT$16)*($F$13-$AX$16))/(($AP$16-$AT$16)*($AP$16-$AX$16))</f>
        <v>3.0991529729652807E-2</v>
      </c>
      <c r="QV21" s="161">
        <f>(($F$13-$AP$16)*($F$13-$AX$16))/(($AT$16-$AP$16)*($AT$16-$AX$16))</f>
        <v>-0.12053749678775943</v>
      </c>
      <c r="QW21" s="161">
        <f>(($F$13-$AP$16)*($F$13-$AT$16))/(($AX$16-$AP$16)*($AX$16-$AT$16))</f>
        <v>1.0895459670581067</v>
      </c>
      <c r="QX21" s="92">
        <f>QU21*$AR$16+QV21*$AV$16+QW21*$AZ$16</f>
        <v>550.48045283593763</v>
      </c>
      <c r="QY21" s="16">
        <f>$AP$16</f>
        <v>-163.95</v>
      </c>
      <c r="QZ21" s="16">
        <f>$AZ$16</f>
        <v>534.82000000000005</v>
      </c>
      <c r="RA21" s="163">
        <f t="shared" si="258"/>
        <v>6.7214012431114044E-3</v>
      </c>
    </row>
    <row r="22" spans="2:469" ht="15" customHeight="1">
      <c r="B22" s="292"/>
      <c r="C22" s="313"/>
      <c r="D22" s="312" t="s">
        <v>325</v>
      </c>
      <c r="E22" s="3" t="s">
        <v>322</v>
      </c>
      <c r="F22" s="169">
        <v>4.1850013732910103</v>
      </c>
      <c r="G22" s="175" t="s">
        <v>72</v>
      </c>
      <c r="H22" s="176">
        <v>5</v>
      </c>
      <c r="I22" s="177">
        <f xml:space="preserve"> IF(AND(F22&gt;0,F23&gt;0),1,(IF(AND(F22&lt;0,F23&gt;0),2,(IF(AND(F22&lt;0,F23&lt;0),3,(IF(AND(F22&gt;0,F23&lt;0),4,"-")))))))</f>
        <v>4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'Conector@11000 psi'!$M$38</f>
        <v>-127.52</v>
      </c>
      <c r="AQ22" s="111" t="s">
        <v>72</v>
      </c>
      <c r="AR22" s="101">
        <v>0</v>
      </c>
      <c r="AS22" s="111" t="s">
        <v>72</v>
      </c>
      <c r="AT22" s="101">
        <f>'Conector@11000 psi'!$M$53</f>
        <v>-63.76</v>
      </c>
      <c r="AU22" s="111" t="s">
        <v>72</v>
      </c>
      <c r="AV22" s="101">
        <f>'Conector@11000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'Conector@11000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268"/>
        <v>-0.1111111111111111</v>
      </c>
      <c r="DJ22" s="161">
        <f t="shared" si="269"/>
        <v>0.88888888888888884</v>
      </c>
      <c r="DK22" s="161">
        <f t="shared" si="270"/>
        <v>0.22222222222222221</v>
      </c>
      <c r="DL22" s="26">
        <f t="shared" si="271"/>
        <v>180.71111111111111</v>
      </c>
      <c r="DM22" s="34"/>
      <c r="DN22" s="159">
        <v>18</v>
      </c>
      <c r="DO22" s="160">
        <f t="shared" si="272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73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4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5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1">
        <v>18</v>
      </c>
      <c r="FL22" s="283">
        <f t="shared" si="67"/>
        <v>-210.54</v>
      </c>
      <c r="FM22" s="285">
        <v>1</v>
      </c>
      <c r="FN22" s="285">
        <v>0</v>
      </c>
      <c r="FO22" s="285">
        <v>0</v>
      </c>
      <c r="FP22" s="287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75"/>
      <c r="GW22" s="276"/>
      <c r="GX22" s="277"/>
      <c r="GY22" s="26">
        <v>-478.57</v>
      </c>
      <c r="HA22" s="292"/>
      <c r="HB22" s="291"/>
      <c r="HC22" s="290"/>
      <c r="HD22" s="290"/>
      <c r="HE22" s="290"/>
      <c r="HF22" s="289"/>
      <c r="HH22" s="281">
        <v>20</v>
      </c>
      <c r="HI22" s="283">
        <v>562.5</v>
      </c>
      <c r="HJ22" s="285">
        <v>1</v>
      </c>
      <c r="HK22" s="285">
        <v>0</v>
      </c>
      <c r="HL22" s="285">
        <v>0</v>
      </c>
      <c r="HM22" s="287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75"/>
      <c r="IF22" s="276"/>
      <c r="IG22" s="277"/>
      <c r="IH22" s="26">
        <v>-225.52</v>
      </c>
      <c r="IJ22" s="159">
        <v>18</v>
      </c>
      <c r="IK22" s="160">
        <f t="shared" si="280"/>
        <v>83</v>
      </c>
      <c r="IL22" s="161">
        <f t="shared" si="281"/>
        <v>-0.1111111111111111</v>
      </c>
      <c r="IM22" s="161">
        <f t="shared" si="282"/>
        <v>0.88888888888888884</v>
      </c>
      <c r="IN22" s="161">
        <f t="shared" si="283"/>
        <v>0.22222222222222221</v>
      </c>
      <c r="IO22" s="26">
        <f t="shared" si="284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1">
        <v>20</v>
      </c>
      <c r="MZ22" s="283">
        <v>-170.1</v>
      </c>
      <c r="NA22" s="285">
        <v>1</v>
      </c>
      <c r="NB22" s="285">
        <v>0</v>
      </c>
      <c r="NC22" s="285">
        <v>0</v>
      </c>
      <c r="ND22" s="287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76"/>
        <v>-0.1111111111111111</v>
      </c>
      <c r="OD22" s="161">
        <f t="shared" si="277"/>
        <v>0.88888888888888884</v>
      </c>
      <c r="OE22" s="161">
        <f t="shared" si="278"/>
        <v>0.22222222222222215</v>
      </c>
      <c r="OF22" s="26">
        <f t="shared" si="279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05"/>
      <c r="QH22" s="12">
        <v>-120</v>
      </c>
      <c r="QI22" s="161">
        <f>(($F$13-$Z$23)*($F$13-$AD$23))/(($V$23-$Z$23)*($V$23-$AD$23))</f>
        <v>1.1061603390550075E-2</v>
      </c>
      <c r="QJ22" s="161">
        <f>(($F$13-$V$23)*($F$13-$AD$23))/(($Z$23-$V$23)*($Z$23-$AD$23))</f>
        <v>-4.3777504933717841E-2</v>
      </c>
      <c r="QK22" s="161">
        <f>(($F$13-$V$23)*($F$13-$Z$23))/(($AD$23-$V$23)*($AD$23-$Z$23))</f>
        <v>1.0327159015431677</v>
      </c>
      <c r="QL22" s="92">
        <f>QI22*$X$23+QJ22*$AB$23+QK22*$AF$23</f>
        <v>-378.33301511393</v>
      </c>
      <c r="QM22" s="16">
        <f>$V$23</f>
        <v>-443.33</v>
      </c>
      <c r="QN22" s="16">
        <f>$AF$23</f>
        <v>-391.42</v>
      </c>
      <c r="QO22" s="167">
        <f t="shared" si="257"/>
        <v>9.7797439086456522E-3</v>
      </c>
      <c r="QP22" s="34"/>
      <c r="QQ22" s="159">
        <v>2</v>
      </c>
      <c r="QR22" s="162">
        <v>3</v>
      </c>
      <c r="QS22" s="305"/>
      <c r="QT22" s="12">
        <v>-120</v>
      </c>
      <c r="QU22" s="161">
        <f>(($F$13-$AT$23)*($F$13-$AX$23))/(($AP$23-$AT$23)*($AP$23-$AX$23))</f>
        <v>3.0991529729652807E-2</v>
      </c>
      <c r="QV22" s="161">
        <f>(($F$13-$AP$23)*($F$13-$AX$23))/(($AT$23-$AP$23)*($AT$23-$AX$23))</f>
        <v>-0.12053749678775943</v>
      </c>
      <c r="QW22" s="161">
        <f>(($F$13-$AP$23)*($F$13-$AT$23))/(($AX$23-$AP$23)*($AX$23-$AT$23))</f>
        <v>1.0895459670581067</v>
      </c>
      <c r="QX22" s="92">
        <f>QU22*$AR$23+QV22*$AV$23+QW22*$AZ$23</f>
        <v>-255.67765929574296</v>
      </c>
      <c r="QY22" s="16">
        <f>$AP$23</f>
        <v>-163.95</v>
      </c>
      <c r="QZ22" s="16">
        <f>$AZ$23</f>
        <v>-297.12</v>
      </c>
      <c r="RA22" s="163">
        <f t="shared" si="258"/>
        <v>1.4471346500087445E-2</v>
      </c>
    </row>
    <row r="23" spans="2:469" ht="15" customHeight="1">
      <c r="B23" s="292"/>
      <c r="C23" s="313"/>
      <c r="D23" s="313"/>
      <c r="E23" s="3" t="s">
        <v>323</v>
      </c>
      <c r="F23" s="169">
        <v>-13.2094469070434</v>
      </c>
      <c r="G23" s="175" t="s">
        <v>72</v>
      </c>
      <c r="H23" s="176">
        <v>5</v>
      </c>
      <c r="I23" s="177">
        <f>I22</f>
        <v>4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'Conector@11000 psi'!$M$32</f>
        <v>-163.95</v>
      </c>
      <c r="AQ23" s="111" t="s">
        <v>72</v>
      </c>
      <c r="AR23" s="101">
        <v>0</v>
      </c>
      <c r="AS23" s="111" t="s">
        <v>72</v>
      </c>
      <c r="AT23" s="101">
        <f>'Conector@11000 psi'!$M$49</f>
        <v>-81.974999999999994</v>
      </c>
      <c r="AU23" s="111" t="s">
        <v>72</v>
      </c>
      <c r="AV23" s="101">
        <f>'Conector@11000 psi'!$O$49</f>
        <v>-564.54</v>
      </c>
      <c r="AW23" s="111" t="s">
        <v>72</v>
      </c>
      <c r="AX23" s="101">
        <v>0</v>
      </c>
      <c r="AY23" s="111" t="s">
        <v>72</v>
      </c>
      <c r="AZ23" s="101">
        <f>'Conector@11000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268"/>
        <v>0</v>
      </c>
      <c r="DJ23" s="161">
        <f t="shared" si="269"/>
        <v>1</v>
      </c>
      <c r="DK23" s="161">
        <f t="shared" si="270"/>
        <v>0</v>
      </c>
      <c r="DL23" s="26">
        <f t="shared" si="271"/>
        <v>141.5</v>
      </c>
      <c r="DM23" s="34"/>
      <c r="DN23" s="159">
        <v>19</v>
      </c>
      <c r="DO23" s="160">
        <f t="shared" si="272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73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4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5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1">
        <v>20</v>
      </c>
      <c r="EX23" s="283">
        <v>-338.33</v>
      </c>
      <c r="EY23" s="285">
        <v>1</v>
      </c>
      <c r="EZ23" s="285">
        <v>0</v>
      </c>
      <c r="FA23" s="285">
        <v>0</v>
      </c>
      <c r="FB23" s="293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2"/>
      <c r="FL23" s="291"/>
      <c r="FM23" s="290"/>
      <c r="FN23" s="290"/>
      <c r="FO23" s="290"/>
      <c r="FP23" s="289"/>
      <c r="FR23" s="281">
        <v>20</v>
      </c>
      <c r="FS23" s="283">
        <v>-391.07</v>
      </c>
      <c r="FT23" s="285">
        <v>1</v>
      </c>
      <c r="FU23" s="285">
        <v>0</v>
      </c>
      <c r="FV23" s="285">
        <v>0</v>
      </c>
      <c r="FW23" s="287">
        <v>0</v>
      </c>
      <c r="FY23" s="281">
        <v>20</v>
      </c>
      <c r="FZ23" s="283">
        <v>-443.33</v>
      </c>
      <c r="GA23" s="285">
        <v>1</v>
      </c>
      <c r="GB23" s="285">
        <v>0</v>
      </c>
      <c r="GC23" s="285">
        <v>0</v>
      </c>
      <c r="GD23" s="287">
        <v>0</v>
      </c>
      <c r="GF23" s="281">
        <v>20</v>
      </c>
      <c r="GG23" s="283">
        <v>-495.6</v>
      </c>
      <c r="GH23" s="285">
        <v>1</v>
      </c>
      <c r="GI23" s="285">
        <v>0</v>
      </c>
      <c r="GJ23" s="285">
        <v>0</v>
      </c>
      <c r="GK23" s="287">
        <v>0</v>
      </c>
      <c r="GM23" s="281">
        <v>20</v>
      </c>
      <c r="GN23" s="283">
        <v>-548.08000000000004</v>
      </c>
      <c r="GO23" s="285">
        <v>1</v>
      </c>
      <c r="GP23" s="285">
        <v>0</v>
      </c>
      <c r="GQ23" s="285">
        <v>0</v>
      </c>
      <c r="GR23" s="287">
        <v>0</v>
      </c>
      <c r="GT23" s="75">
        <v>19</v>
      </c>
      <c r="GU23" s="160">
        <v>229.25</v>
      </c>
      <c r="GV23" s="275"/>
      <c r="GW23" s="276"/>
      <c r="GX23" s="277"/>
      <c r="GY23" s="26">
        <v>-388.94</v>
      </c>
      <c r="HA23" s="292"/>
      <c r="HB23" s="291"/>
      <c r="HC23" s="290"/>
      <c r="HD23" s="290"/>
      <c r="HE23" s="290"/>
      <c r="HF23" s="289"/>
      <c r="HH23" s="292"/>
      <c r="HI23" s="291"/>
      <c r="HJ23" s="290"/>
      <c r="HK23" s="290"/>
      <c r="HL23" s="290"/>
      <c r="HM23" s="28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75"/>
      <c r="IF23" s="276"/>
      <c r="IG23" s="277"/>
      <c r="IH23" s="26">
        <v>-181.38</v>
      </c>
      <c r="IJ23" s="159">
        <v>19</v>
      </c>
      <c r="IK23" s="160">
        <f t="shared" si="280"/>
        <v>124.5</v>
      </c>
      <c r="IL23" s="161">
        <f t="shared" si="281"/>
        <v>0</v>
      </c>
      <c r="IM23" s="161">
        <f t="shared" si="282"/>
        <v>1</v>
      </c>
      <c r="IN23" s="161">
        <f t="shared" si="283"/>
        <v>0</v>
      </c>
      <c r="IO23" s="26">
        <f t="shared" si="284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1">
        <v>20</v>
      </c>
      <c r="JT23" s="283">
        <v>517.14</v>
      </c>
      <c r="JU23" s="285">
        <v>1</v>
      </c>
      <c r="JV23" s="285">
        <v>0</v>
      </c>
      <c r="JW23" s="285">
        <v>0</v>
      </c>
      <c r="JX23" s="287">
        <v>0</v>
      </c>
      <c r="JZ23" s="281">
        <v>20</v>
      </c>
      <c r="KA23" s="283">
        <v>468</v>
      </c>
      <c r="KB23" s="285">
        <v>1</v>
      </c>
      <c r="KC23" s="285">
        <v>0</v>
      </c>
      <c r="KD23" s="285">
        <v>0</v>
      </c>
      <c r="KE23" s="287">
        <v>0</v>
      </c>
      <c r="KG23" s="281">
        <v>20</v>
      </c>
      <c r="KH23" s="283">
        <v>409.06</v>
      </c>
      <c r="KI23" s="285">
        <v>1</v>
      </c>
      <c r="KJ23" s="285">
        <v>0</v>
      </c>
      <c r="KK23" s="285">
        <v>0</v>
      </c>
      <c r="KL23" s="287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1">
        <v>20</v>
      </c>
      <c r="MS23" s="283">
        <v>-277.2</v>
      </c>
      <c r="MT23" s="285">
        <v>1</v>
      </c>
      <c r="MU23" s="285">
        <v>0</v>
      </c>
      <c r="MV23" s="285">
        <v>0</v>
      </c>
      <c r="MW23" s="287">
        <v>0</v>
      </c>
      <c r="MY23" s="292"/>
      <c r="MZ23" s="291"/>
      <c r="NA23" s="290"/>
      <c r="NB23" s="290"/>
      <c r="NC23" s="290"/>
      <c r="ND23" s="289"/>
      <c r="NF23" s="281">
        <v>20</v>
      </c>
      <c r="NG23" s="283">
        <v>-500.81</v>
      </c>
      <c r="NH23" s="285">
        <v>1</v>
      </c>
      <c r="NI23" s="285">
        <v>0</v>
      </c>
      <c r="NJ23" s="285">
        <v>0</v>
      </c>
      <c r="NK23" s="287">
        <v>0</v>
      </c>
      <c r="NM23" s="281">
        <v>20</v>
      </c>
      <c r="NN23" s="283">
        <v>-612.61</v>
      </c>
      <c r="NO23" s="285">
        <v>1</v>
      </c>
      <c r="NP23" s="285">
        <v>0</v>
      </c>
      <c r="NQ23" s="285">
        <v>0</v>
      </c>
      <c r="NR23" s="287">
        <v>0</v>
      </c>
      <c r="NT23" s="281">
        <v>20</v>
      </c>
      <c r="NU23" s="283">
        <v>-662.58</v>
      </c>
      <c r="NV23" s="285">
        <v>1</v>
      </c>
      <c r="NW23" s="285">
        <v>0</v>
      </c>
      <c r="NX23" s="285">
        <v>0</v>
      </c>
      <c r="NY23" s="287">
        <v>0</v>
      </c>
      <c r="OA23" s="281">
        <v>20</v>
      </c>
      <c r="OB23" s="283">
        <v>-712.06</v>
      </c>
      <c r="OC23" s="285">
        <v>1</v>
      </c>
      <c r="OD23" s="285">
        <v>0</v>
      </c>
      <c r="OE23" s="285">
        <v>0</v>
      </c>
      <c r="OF23" s="287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05"/>
      <c r="QH23" s="12">
        <v>-120</v>
      </c>
      <c r="QI23" s="161">
        <f>(($F$13-$Z$30)*($F$13-$AD$30))/(($V$30-$Z$30)*($V$30-$AD$30))</f>
        <v>-1.3193060793296697E-2</v>
      </c>
      <c r="QJ23" s="161">
        <f>(($F$13-$V$30)*($F$13-$AD$30))/(($Z$30-$V$30)*($Z$30-$AD$30))</f>
        <v>5.3507830254239462E-2</v>
      </c>
      <c r="QK23" s="161">
        <f>(($F$13-$V$30)*($F$13-$Z$30))/(($AD$30-$V$30)*($AD$30-$Z$30))</f>
        <v>0.95968523053905719</v>
      </c>
      <c r="QL23" s="92">
        <f>QI23*$X$30+QJ23*$AB$30+QK23*$AF$30</f>
        <v>-388.04899385185843</v>
      </c>
      <c r="QM23" s="16">
        <f>$V$30</f>
        <v>353.96</v>
      </c>
      <c r="QN23" s="16">
        <f>$AF$30</f>
        <v>-391.42</v>
      </c>
      <c r="QO23" s="167">
        <f t="shared" si="257"/>
        <v>9.5348784782895539E-3</v>
      </c>
      <c r="QP23" s="34"/>
      <c r="QQ23" s="159">
        <v>2</v>
      </c>
      <c r="QR23" s="162">
        <v>4</v>
      </c>
      <c r="QS23" s="305"/>
      <c r="QT23" s="12">
        <v>-120</v>
      </c>
      <c r="QU23" s="161">
        <f>(($F$13-$AT$30)*($F$13-$AX$30))/(($AP$30-$AT$30)*($AP$30-$AX$30))</f>
        <v>-4.7141581818982294E-2</v>
      </c>
      <c r="QV23" s="161">
        <f>(($F$13-$AP$30)*($F$13-$AX$30))/(($AT$30-$AP$30)*($AT$30-$AX$30))</f>
        <v>0.1996734369939861</v>
      </c>
      <c r="QW23" s="161">
        <f>(($F$13-$AP$30)*($F$13-$AT$30))/(($AX$30-$AP$30)*($AX$30-$AT$30))</f>
        <v>0.84746814482499633</v>
      </c>
      <c r="QX23" s="92">
        <f>QU23*$AR$30+QV23*$AV$30+QW23*$AZ$30</f>
        <v>-281.4632209902295</v>
      </c>
      <c r="QY23" s="16">
        <f>$AP$30</f>
        <v>91.09</v>
      </c>
      <c r="QZ23" s="16">
        <f>$AZ$30</f>
        <v>-297.12</v>
      </c>
      <c r="RA23" s="163">
        <f t="shared" si="258"/>
        <v>1.314558963328441E-2</v>
      </c>
    </row>
    <row r="24" spans="2:469" ht="15" customHeight="1" thickBot="1">
      <c r="B24" s="336"/>
      <c r="C24" s="314"/>
      <c r="D24" s="314"/>
      <c r="E24" s="3" t="s">
        <v>324</v>
      </c>
      <c r="F24" s="169">
        <v>-6.6773548126220703</v>
      </c>
      <c r="G24" s="175" t="s">
        <v>299</v>
      </c>
      <c r="H24" s="176">
        <v>5</v>
      </c>
      <c r="I24" s="177">
        <f>I22</f>
        <v>4</v>
      </c>
      <c r="J24" s="177" t="str">
        <f>IF(ISBLANK(F24),"-",(IF(AND(F24&lt;=Input!$D$7,F24&gt;=Input!$D$10),"aprovado","reprovado")))</f>
        <v>aprovado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'Conector@11000 psi'!$M$33</f>
        <v>-200.39</v>
      </c>
      <c r="AQ24" s="111" t="s">
        <v>72</v>
      </c>
      <c r="AR24" s="101">
        <v>0</v>
      </c>
      <c r="AS24" s="111" t="s">
        <v>72</v>
      </c>
      <c r="AT24" s="101">
        <f>'Conector@11000 psi'!$M$50</f>
        <v>-100.19499999999999</v>
      </c>
      <c r="AU24" s="111" t="s">
        <v>72</v>
      </c>
      <c r="AV24" s="101">
        <f>'Conector@11000 psi'!$O$50</f>
        <v>-505.12</v>
      </c>
      <c r="AW24" s="111" t="s">
        <v>72</v>
      </c>
      <c r="AX24" s="101">
        <v>0</v>
      </c>
      <c r="AY24" s="111" t="s">
        <v>72</v>
      </c>
      <c r="AZ24" s="101">
        <f>'Conector@11000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268"/>
        <v>1</v>
      </c>
      <c r="DJ24" s="182">
        <f t="shared" si="269"/>
        <v>0</v>
      </c>
      <c r="DK24" s="182">
        <f t="shared" si="270"/>
        <v>0</v>
      </c>
      <c r="DL24" s="27">
        <f t="shared" si="271"/>
        <v>0</v>
      </c>
      <c r="DM24" s="34"/>
      <c r="DN24" s="33">
        <v>20</v>
      </c>
      <c r="DO24" s="181">
        <f t="shared" si="272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73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4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5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2"/>
      <c r="EX24" s="284"/>
      <c r="EY24" s="286"/>
      <c r="EZ24" s="286"/>
      <c r="FA24" s="286"/>
      <c r="FB24" s="294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2"/>
      <c r="FL24" s="284"/>
      <c r="FM24" s="286"/>
      <c r="FN24" s="286"/>
      <c r="FO24" s="286"/>
      <c r="FP24" s="288"/>
      <c r="FR24" s="282"/>
      <c r="FS24" s="284"/>
      <c r="FT24" s="286"/>
      <c r="FU24" s="286"/>
      <c r="FV24" s="286"/>
      <c r="FW24" s="288"/>
      <c r="FY24" s="282"/>
      <c r="FZ24" s="284"/>
      <c r="GA24" s="286"/>
      <c r="GB24" s="286"/>
      <c r="GC24" s="286"/>
      <c r="GD24" s="288"/>
      <c r="GF24" s="282"/>
      <c r="GG24" s="284"/>
      <c r="GH24" s="286"/>
      <c r="GI24" s="286"/>
      <c r="GJ24" s="286"/>
      <c r="GK24" s="288"/>
      <c r="GM24" s="282"/>
      <c r="GN24" s="284"/>
      <c r="GO24" s="286"/>
      <c r="GP24" s="286"/>
      <c r="GQ24" s="286"/>
      <c r="GR24" s="288"/>
      <c r="GT24" s="33">
        <v>20</v>
      </c>
      <c r="GU24" s="181">
        <v>458.5</v>
      </c>
      <c r="GV24" s="278"/>
      <c r="GW24" s="279"/>
      <c r="GX24" s="280"/>
      <c r="GY24" s="27">
        <v>0</v>
      </c>
      <c r="HA24" s="282"/>
      <c r="HB24" s="284"/>
      <c r="HC24" s="286"/>
      <c r="HD24" s="286"/>
      <c r="HE24" s="286"/>
      <c r="HF24" s="288"/>
      <c r="HH24" s="282"/>
      <c r="HI24" s="284"/>
      <c r="HJ24" s="286"/>
      <c r="HK24" s="286"/>
      <c r="HL24" s="286"/>
      <c r="HM24" s="288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78"/>
      <c r="IF24" s="279"/>
      <c r="IG24" s="280"/>
      <c r="IH24" s="27">
        <v>0</v>
      </c>
      <c r="IJ24" s="33">
        <v>20</v>
      </c>
      <c r="IK24" s="181">
        <f t="shared" si="280"/>
        <v>249</v>
      </c>
      <c r="IL24" s="182">
        <f t="shared" si="281"/>
        <v>1</v>
      </c>
      <c r="IM24" s="182">
        <f t="shared" si="282"/>
        <v>0</v>
      </c>
      <c r="IN24" s="182">
        <f t="shared" si="283"/>
        <v>0</v>
      </c>
      <c r="IO24" s="27">
        <f t="shared" si="284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2"/>
      <c r="JT24" s="284"/>
      <c r="JU24" s="286"/>
      <c r="JV24" s="286"/>
      <c r="JW24" s="286"/>
      <c r="JX24" s="288"/>
      <c r="JZ24" s="282"/>
      <c r="KA24" s="284"/>
      <c r="KB24" s="286"/>
      <c r="KC24" s="286"/>
      <c r="KD24" s="286"/>
      <c r="KE24" s="288"/>
      <c r="KG24" s="282"/>
      <c r="KH24" s="284"/>
      <c r="KI24" s="286"/>
      <c r="KJ24" s="286"/>
      <c r="KK24" s="286"/>
      <c r="KL24" s="288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2"/>
      <c r="MS24" s="284"/>
      <c r="MT24" s="286"/>
      <c r="MU24" s="286"/>
      <c r="MV24" s="286"/>
      <c r="MW24" s="288"/>
      <c r="MY24" s="282"/>
      <c r="MZ24" s="284"/>
      <c r="NA24" s="286"/>
      <c r="NB24" s="286"/>
      <c r="NC24" s="286"/>
      <c r="ND24" s="288"/>
      <c r="NF24" s="282"/>
      <c r="NG24" s="284"/>
      <c r="NH24" s="286"/>
      <c r="NI24" s="286"/>
      <c r="NJ24" s="286"/>
      <c r="NK24" s="288"/>
      <c r="NM24" s="282"/>
      <c r="NN24" s="284"/>
      <c r="NO24" s="286"/>
      <c r="NP24" s="286"/>
      <c r="NQ24" s="286"/>
      <c r="NR24" s="288"/>
      <c r="NT24" s="282"/>
      <c r="NU24" s="284"/>
      <c r="NV24" s="286"/>
      <c r="NW24" s="286"/>
      <c r="NX24" s="286"/>
      <c r="NY24" s="288"/>
      <c r="OA24" s="282"/>
      <c r="OB24" s="284"/>
      <c r="OC24" s="286"/>
      <c r="OD24" s="286"/>
      <c r="OE24" s="286"/>
      <c r="OF24" s="288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06" t="s">
        <v>20</v>
      </c>
      <c r="QH24" s="12">
        <v>-180</v>
      </c>
      <c r="QI24" s="161">
        <f>(($F$13-$Z$10)*($F$13-$AD$10))/(($V$10-$Z$10)*($V$10-$AD$10))</f>
        <v>-1.5405079413353815E-2</v>
      </c>
      <c r="QJ24" s="161">
        <f>(($F$13-$V$10)*($F$13-$AD$10))/(($Z$10-$V$10)*($Z$10-$AD$10))</f>
        <v>6.2633011612864678E-2</v>
      </c>
      <c r="QK24" s="161">
        <f>(($F$13-$V$10)*($F$13-$Z$10))/(($AD$10-$V$10)*($AD$10-$Z$10))</f>
        <v>0.95277206780048906</v>
      </c>
      <c r="QL24" s="92">
        <f>QI24*$X$10+QJ24*$AB$10+QK24*$AF$10</f>
        <v>569.42146459660648</v>
      </c>
      <c r="QM24" s="16">
        <f>$V$10</f>
        <v>301.67</v>
      </c>
      <c r="QN24" s="16">
        <f>$AF$10</f>
        <v>556.07000000000005</v>
      </c>
      <c r="QO24" s="167">
        <f t="shared" si="257"/>
        <v>6.4978231943208882E-3</v>
      </c>
      <c r="QP24" s="34"/>
      <c r="QQ24" s="159">
        <v>2</v>
      </c>
      <c r="QR24" s="162">
        <v>1</v>
      </c>
      <c r="QS24" s="306" t="s">
        <v>20</v>
      </c>
      <c r="QT24" s="12">
        <v>-180</v>
      </c>
      <c r="QU24" s="161">
        <f>(($F$13-$AT$10)*($F$13-$AX$10))/(($AP$10-$AT$10)*($AP$10-$AX$10))</f>
        <v>-7.2402856403847485E-2</v>
      </c>
      <c r="QV24" s="161">
        <f>(($F$13-$AP$10)*($F$13-$AX$10))/(($AT$10-$AP$10)*($AT$10-$AX$10))</f>
        <v>0.32046902479305639</v>
      </c>
      <c r="QW24" s="161">
        <f>(($F$13-$AP$10)*($F$13-$AT$10))/(($AX$10-$AP$10)*($AX$10-$AT$10))</f>
        <v>0.75193383161079108</v>
      </c>
      <c r="QX24" s="92">
        <f>QU24*$AR$10+QV24*$AV$10+QW24*$AZ$10</f>
        <v>729.57490804412009</v>
      </c>
      <c r="QY24" s="16">
        <f>$AP$10</f>
        <v>54.65</v>
      </c>
      <c r="QZ24" s="16">
        <f>$AZ$10</f>
        <v>653.67999999999995</v>
      </c>
      <c r="RA24" s="163">
        <f t="shared" si="258"/>
        <v>5.0714463438979009E-3</v>
      </c>
    </row>
    <row r="25" spans="2:469" ht="15" customHeight="1" thickBot="1">
      <c r="B25" s="281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'Conector@11000 psi'!$M$34</f>
        <v>-236.82</v>
      </c>
      <c r="AQ25" s="111" t="s">
        <v>72</v>
      </c>
      <c r="AR25" s="101">
        <v>0</v>
      </c>
      <c r="AS25" s="111" t="s">
        <v>72</v>
      </c>
      <c r="AT25" s="101">
        <f>'Conector@11000 psi'!$M$51</f>
        <v>-118.41</v>
      </c>
      <c r="AU25" s="111" t="s">
        <v>72</v>
      </c>
      <c r="AV25" s="101">
        <f>'Conector@11000 psi'!$O$51</f>
        <v>-445.68</v>
      </c>
      <c r="AW25" s="111" t="s">
        <v>72</v>
      </c>
      <c r="AX25" s="101">
        <v>0</v>
      </c>
      <c r="AY25" s="111" t="s">
        <v>72</v>
      </c>
      <c r="AZ25" s="101">
        <f>'Conector@11000 psi'!$O$48</f>
        <v>-59.44</v>
      </c>
      <c r="BA25" s="165" t="s">
        <v>72</v>
      </c>
      <c r="QE25" s="159">
        <v>2</v>
      </c>
      <c r="QF25" s="162">
        <v>2</v>
      </c>
      <c r="QG25" s="306"/>
      <c r="QH25" s="12">
        <v>-180</v>
      </c>
      <c r="QI25" s="161">
        <f>(($F$13-$Z$17)*($F$13-$AD$17))/(($V$17-$Z$17)*($V$17-$AD$17))</f>
        <v>9.8728373854569118E-3</v>
      </c>
      <c r="QJ25" s="161">
        <f>(($F$13-$V$17)*($F$13-$AD$17))/(($Z$17-$V$17)*($Z$17-$AD$17))</f>
        <v>-3.9116134819339975E-2</v>
      </c>
      <c r="QK25" s="161">
        <f>(($F$13-$V$17)*($F$13-$Z$17))/(($AD$17-$V$17)*($AD$17-$Z$17))</f>
        <v>1.0292432974338832</v>
      </c>
      <c r="QL25" s="92">
        <f>QI25*$X$17+QJ25*$AB$17+QK25*$AF$17</f>
        <v>557.08580685822176</v>
      </c>
      <c r="QM25" s="16">
        <f>$V$17</f>
        <v>-495.6</v>
      </c>
      <c r="QN25" s="16">
        <f>$AF$17</f>
        <v>556.07000000000005</v>
      </c>
      <c r="QO25" s="167">
        <f t="shared" si="257"/>
        <v>6.6417057380563447E-3</v>
      </c>
      <c r="QP25" s="34"/>
      <c r="QQ25" s="159">
        <v>2</v>
      </c>
      <c r="QR25" s="162">
        <v>2</v>
      </c>
      <c r="QS25" s="306"/>
      <c r="QT25" s="12">
        <v>-180</v>
      </c>
      <c r="QU25" s="161">
        <f>(($F$13-$AT$17)*($F$13-$AX$17))/(($AP$17-$AT$17)*($AP$17-$AX$17))</f>
        <v>2.5100811389744689E-2</v>
      </c>
      <c r="QV25" s="161">
        <f>(($F$13-$AP$17)*($F$13-$AX$17))/(($AT$17-$AP$17)*($AT$17-$AX$17))</f>
        <v>-9.8108204944268071E-2</v>
      </c>
      <c r="QW25" s="161">
        <f>(($F$13-$AP$17)*($F$13-$AT$17))/(($AX$17-$AP$17)*($AX$17-$AT$17))</f>
        <v>1.0730073935545235</v>
      </c>
      <c r="QX25" s="92">
        <f>QU25*$AR$17+QV25*$AV$17+QW25*$AZ$17</f>
        <v>669.33974947883519</v>
      </c>
      <c r="QY25" s="16">
        <f>$AP$17</f>
        <v>-200.39</v>
      </c>
      <c r="QZ25" s="16">
        <f>$AZ$17</f>
        <v>653.67999999999995</v>
      </c>
      <c r="RA25" s="163">
        <f t="shared" si="258"/>
        <v>5.5278354570767888E-3</v>
      </c>
    </row>
    <row r="26" spans="2:469" ht="15" customHeight="1">
      <c r="B26" s="292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'Conector@11000 psi'!$M$5</f>
        <v>163.95</v>
      </c>
      <c r="AQ26" s="111" t="s">
        <v>72</v>
      </c>
      <c r="AR26" s="101">
        <v>0</v>
      </c>
      <c r="AS26" s="111" t="s">
        <v>72</v>
      </c>
      <c r="AT26" s="101">
        <f>'Conector@11000 psi'!$M$54</f>
        <v>81.974999999999994</v>
      </c>
      <c r="AU26" s="111" t="s">
        <v>72</v>
      </c>
      <c r="AV26" s="101">
        <f>'Conector@11000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'Conector@11000 psi'!$O$40</f>
        <v>-534.79999999999995</v>
      </c>
      <c r="BA26" s="165" t="s">
        <v>72</v>
      </c>
      <c r="BC26" s="310" t="s">
        <v>330</v>
      </c>
      <c r="BD26" s="311"/>
      <c r="BE26" s="311"/>
      <c r="BF26" s="311"/>
      <c r="BG26" s="311"/>
      <c r="BH26" s="110">
        <v>1</v>
      </c>
      <c r="BJ26" s="310" t="s">
        <v>331</v>
      </c>
      <c r="BK26" s="311"/>
      <c r="BL26" s="311"/>
      <c r="BM26" s="311"/>
      <c r="BN26" s="311"/>
      <c r="BO26" s="110">
        <v>2</v>
      </c>
      <c r="BQ26" s="310" t="s">
        <v>332</v>
      </c>
      <c r="BR26" s="311"/>
      <c r="BS26" s="311"/>
      <c r="BT26" s="311"/>
      <c r="BU26" s="311"/>
      <c r="BV26" s="110">
        <v>3</v>
      </c>
      <c r="BX26" s="310" t="s">
        <v>333</v>
      </c>
      <c r="BY26" s="311"/>
      <c r="BZ26" s="311"/>
      <c r="CA26" s="311"/>
      <c r="CB26" s="311"/>
      <c r="CC26" s="110">
        <v>4</v>
      </c>
      <c r="CE26" s="310" t="s">
        <v>334</v>
      </c>
      <c r="CF26" s="311"/>
      <c r="CG26" s="311"/>
      <c r="CH26" s="311"/>
      <c r="CI26" s="311"/>
      <c r="CJ26" s="110">
        <v>5</v>
      </c>
      <c r="CL26" s="310" t="s">
        <v>335</v>
      </c>
      <c r="CM26" s="311"/>
      <c r="CN26" s="311"/>
      <c r="CO26" s="311"/>
      <c r="CP26" s="311"/>
      <c r="CQ26" s="110">
        <v>6</v>
      </c>
      <c r="CS26" s="310" t="s">
        <v>336</v>
      </c>
      <c r="CT26" s="311"/>
      <c r="CU26" s="311"/>
      <c r="CV26" s="311"/>
      <c r="CW26" s="311"/>
      <c r="CX26" s="110">
        <v>7</v>
      </c>
      <c r="CZ26" s="310" t="s">
        <v>337</v>
      </c>
      <c r="DA26" s="311"/>
      <c r="DB26" s="311"/>
      <c r="DC26" s="311"/>
      <c r="DD26" s="311"/>
      <c r="DE26" s="110">
        <v>8</v>
      </c>
      <c r="DG26" s="310" t="s">
        <v>338</v>
      </c>
      <c r="DH26" s="311"/>
      <c r="DI26" s="311"/>
      <c r="DJ26" s="311"/>
      <c r="DK26" s="311"/>
      <c r="DL26" s="110">
        <v>9</v>
      </c>
      <c r="DM26" s="152"/>
      <c r="DN26" s="310" t="s">
        <v>339</v>
      </c>
      <c r="DO26" s="311"/>
      <c r="DP26" s="311"/>
      <c r="DQ26" s="311"/>
      <c r="DR26" s="311"/>
      <c r="DS26" s="110">
        <v>10</v>
      </c>
      <c r="DT26" s="152"/>
      <c r="DU26" s="310" t="s">
        <v>340</v>
      </c>
      <c r="DV26" s="311"/>
      <c r="DW26" s="311"/>
      <c r="DX26" s="311"/>
      <c r="DY26" s="311"/>
      <c r="DZ26" s="110">
        <v>11</v>
      </c>
      <c r="EA26" s="152"/>
      <c r="EB26" s="310" t="s">
        <v>341</v>
      </c>
      <c r="EC26" s="311"/>
      <c r="ED26" s="311"/>
      <c r="EE26" s="311"/>
      <c r="EF26" s="311"/>
      <c r="EG26" s="110">
        <v>12</v>
      </c>
      <c r="EH26" s="152"/>
      <c r="EI26" s="310" t="s">
        <v>342</v>
      </c>
      <c r="EJ26" s="311"/>
      <c r="EK26" s="311"/>
      <c r="EL26" s="311"/>
      <c r="EM26" s="311"/>
      <c r="EN26" s="110">
        <v>13</v>
      </c>
      <c r="EP26" s="310" t="s">
        <v>343</v>
      </c>
      <c r="EQ26" s="311"/>
      <c r="ER26" s="311"/>
      <c r="ES26" s="311"/>
      <c r="ET26" s="311"/>
      <c r="EU26" s="110">
        <v>14</v>
      </c>
      <c r="EW26" s="310" t="s">
        <v>344</v>
      </c>
      <c r="EX26" s="311"/>
      <c r="EY26" s="311"/>
      <c r="EZ26" s="311"/>
      <c r="FA26" s="311"/>
      <c r="FB26" s="110">
        <v>15</v>
      </c>
      <c r="FD26" s="310" t="s">
        <v>345</v>
      </c>
      <c r="FE26" s="311"/>
      <c r="FF26" s="311"/>
      <c r="FG26" s="311"/>
      <c r="FH26" s="311"/>
      <c r="FI26" s="110">
        <v>16</v>
      </c>
      <c r="FK26" s="310" t="s">
        <v>346</v>
      </c>
      <c r="FL26" s="311"/>
      <c r="FM26" s="311"/>
      <c r="FN26" s="311"/>
      <c r="FO26" s="311"/>
      <c r="FP26" s="110">
        <v>17</v>
      </c>
      <c r="FR26" s="310" t="s">
        <v>347</v>
      </c>
      <c r="FS26" s="311"/>
      <c r="FT26" s="311"/>
      <c r="FU26" s="311"/>
      <c r="FV26" s="311"/>
      <c r="FW26" s="110">
        <v>18</v>
      </c>
      <c r="FY26" s="310" t="s">
        <v>348</v>
      </c>
      <c r="FZ26" s="311"/>
      <c r="GA26" s="311"/>
      <c r="GB26" s="311"/>
      <c r="GC26" s="311"/>
      <c r="GD26" s="110">
        <v>19</v>
      </c>
      <c r="GF26" s="310" t="s">
        <v>349</v>
      </c>
      <c r="GG26" s="311"/>
      <c r="GH26" s="311"/>
      <c r="GI26" s="311"/>
      <c r="GJ26" s="311"/>
      <c r="GK26" s="110">
        <v>20</v>
      </c>
      <c r="GM26" s="310" t="s">
        <v>350</v>
      </c>
      <c r="GN26" s="311"/>
      <c r="GO26" s="311"/>
      <c r="GP26" s="311"/>
      <c r="GQ26" s="311"/>
      <c r="GR26" s="110">
        <v>21</v>
      </c>
      <c r="GT26" s="310" t="s">
        <v>351</v>
      </c>
      <c r="GU26" s="311"/>
      <c r="GV26" s="311"/>
      <c r="GW26" s="311"/>
      <c r="GX26" s="311"/>
      <c r="GY26" s="110">
        <v>22</v>
      </c>
      <c r="HA26" s="310" t="s">
        <v>352</v>
      </c>
      <c r="HB26" s="311"/>
      <c r="HC26" s="311"/>
      <c r="HD26" s="311"/>
      <c r="HE26" s="311"/>
      <c r="HF26" s="110">
        <v>23</v>
      </c>
      <c r="HH26" s="310" t="s">
        <v>353</v>
      </c>
      <c r="HI26" s="311"/>
      <c r="HJ26" s="311"/>
      <c r="HK26" s="311"/>
      <c r="HL26" s="311"/>
      <c r="HM26" s="110">
        <v>24</v>
      </c>
      <c r="HO26" s="310" t="s">
        <v>354</v>
      </c>
      <c r="HP26" s="311"/>
      <c r="HQ26" s="311"/>
      <c r="HR26" s="311"/>
      <c r="HS26" s="311"/>
      <c r="HT26" s="110">
        <v>25</v>
      </c>
      <c r="HV26" s="310" t="s">
        <v>355</v>
      </c>
      <c r="HW26" s="311"/>
      <c r="HX26" s="311"/>
      <c r="HY26" s="311"/>
      <c r="HZ26" s="311"/>
      <c r="IA26" s="110">
        <v>26</v>
      </c>
      <c r="IC26" s="310" t="s">
        <v>356</v>
      </c>
      <c r="ID26" s="311"/>
      <c r="IE26" s="311"/>
      <c r="IF26" s="311"/>
      <c r="IG26" s="311"/>
      <c r="IH26" s="110">
        <v>27</v>
      </c>
      <c r="IJ26" s="310" t="s">
        <v>357</v>
      </c>
      <c r="IK26" s="311"/>
      <c r="IL26" s="311"/>
      <c r="IM26" s="311"/>
      <c r="IN26" s="311"/>
      <c r="IO26" s="110">
        <v>28</v>
      </c>
      <c r="IQ26" s="310" t="s">
        <v>358</v>
      </c>
      <c r="IR26" s="311"/>
      <c r="IS26" s="311"/>
      <c r="IT26" s="311"/>
      <c r="IU26" s="311"/>
      <c r="IV26" s="110">
        <v>29</v>
      </c>
      <c r="IX26" s="310" t="s">
        <v>359</v>
      </c>
      <c r="IY26" s="311"/>
      <c r="IZ26" s="311"/>
      <c r="JA26" s="311"/>
      <c r="JB26" s="311"/>
      <c r="JC26" s="110">
        <v>30</v>
      </c>
      <c r="JE26" s="310" t="s">
        <v>360</v>
      </c>
      <c r="JF26" s="311"/>
      <c r="JG26" s="311"/>
      <c r="JH26" s="311"/>
      <c r="JI26" s="311"/>
      <c r="JJ26" s="110">
        <v>31</v>
      </c>
      <c r="JL26" s="310" t="s">
        <v>361</v>
      </c>
      <c r="JM26" s="311"/>
      <c r="JN26" s="311"/>
      <c r="JO26" s="311"/>
      <c r="JP26" s="311"/>
      <c r="JQ26" s="110">
        <v>32</v>
      </c>
      <c r="JS26" s="310" t="s">
        <v>362</v>
      </c>
      <c r="JT26" s="311"/>
      <c r="JU26" s="311"/>
      <c r="JV26" s="311"/>
      <c r="JW26" s="311"/>
      <c r="JX26" s="110">
        <v>33</v>
      </c>
      <c r="JZ26" s="310" t="s">
        <v>363</v>
      </c>
      <c r="KA26" s="311"/>
      <c r="KB26" s="311"/>
      <c r="KC26" s="311"/>
      <c r="KD26" s="311"/>
      <c r="KE26" s="110">
        <v>34</v>
      </c>
      <c r="KG26" s="310" t="s">
        <v>364</v>
      </c>
      <c r="KH26" s="311"/>
      <c r="KI26" s="311"/>
      <c r="KJ26" s="311"/>
      <c r="KK26" s="311"/>
      <c r="KL26" s="110">
        <v>35</v>
      </c>
      <c r="KN26" s="310" t="s">
        <v>365</v>
      </c>
      <c r="KO26" s="311"/>
      <c r="KP26" s="311"/>
      <c r="KQ26" s="311"/>
      <c r="KR26" s="311"/>
      <c r="KS26" s="110">
        <v>36</v>
      </c>
      <c r="KU26" s="310" t="s">
        <v>366</v>
      </c>
      <c r="KV26" s="311"/>
      <c r="KW26" s="311"/>
      <c r="KX26" s="311"/>
      <c r="KY26" s="311"/>
      <c r="KZ26" s="110">
        <v>37</v>
      </c>
      <c r="LB26" s="310" t="s">
        <v>367</v>
      </c>
      <c r="LC26" s="311"/>
      <c r="LD26" s="311"/>
      <c r="LE26" s="311"/>
      <c r="LF26" s="311"/>
      <c r="LG26" s="110">
        <v>38</v>
      </c>
      <c r="LI26" s="310" t="s">
        <v>368</v>
      </c>
      <c r="LJ26" s="311"/>
      <c r="LK26" s="311"/>
      <c r="LL26" s="311"/>
      <c r="LM26" s="311"/>
      <c r="LN26" s="110">
        <v>39</v>
      </c>
      <c r="LP26" s="310" t="s">
        <v>369</v>
      </c>
      <c r="LQ26" s="311"/>
      <c r="LR26" s="311"/>
      <c r="LS26" s="311"/>
      <c r="LT26" s="311"/>
      <c r="LU26" s="110">
        <v>40</v>
      </c>
      <c r="LW26" s="310" t="s">
        <v>370</v>
      </c>
      <c r="LX26" s="311"/>
      <c r="LY26" s="311"/>
      <c r="LZ26" s="311"/>
      <c r="MA26" s="311"/>
      <c r="MB26" s="110">
        <v>41</v>
      </c>
      <c r="MD26" s="310" t="s">
        <v>371</v>
      </c>
      <c r="ME26" s="311"/>
      <c r="MF26" s="311"/>
      <c r="MG26" s="311"/>
      <c r="MH26" s="311"/>
      <c r="MI26" s="110">
        <v>42</v>
      </c>
      <c r="MK26" s="310" t="s">
        <v>372</v>
      </c>
      <c r="ML26" s="311"/>
      <c r="MM26" s="311"/>
      <c r="MN26" s="311"/>
      <c r="MO26" s="311"/>
      <c r="MP26" s="110">
        <v>43</v>
      </c>
      <c r="MR26" s="310" t="s">
        <v>373</v>
      </c>
      <c r="MS26" s="311"/>
      <c r="MT26" s="311"/>
      <c r="MU26" s="311"/>
      <c r="MV26" s="311"/>
      <c r="MW26" s="110">
        <v>44</v>
      </c>
      <c r="MY26" s="310" t="s">
        <v>374</v>
      </c>
      <c r="MZ26" s="311"/>
      <c r="NA26" s="311"/>
      <c r="NB26" s="311"/>
      <c r="NC26" s="311"/>
      <c r="ND26" s="110">
        <v>45</v>
      </c>
      <c r="NF26" s="310" t="s">
        <v>375</v>
      </c>
      <c r="NG26" s="311"/>
      <c r="NH26" s="311"/>
      <c r="NI26" s="311"/>
      <c r="NJ26" s="311"/>
      <c r="NK26" s="110">
        <v>46</v>
      </c>
      <c r="NM26" s="310" t="s">
        <v>376</v>
      </c>
      <c r="NN26" s="311"/>
      <c r="NO26" s="311"/>
      <c r="NP26" s="311"/>
      <c r="NQ26" s="311"/>
      <c r="NR26" s="110">
        <v>47</v>
      </c>
      <c r="NT26" s="310" t="s">
        <v>377</v>
      </c>
      <c r="NU26" s="311"/>
      <c r="NV26" s="311"/>
      <c r="NW26" s="311"/>
      <c r="NX26" s="311"/>
      <c r="NY26" s="110">
        <v>48</v>
      </c>
      <c r="OA26" s="310" t="s">
        <v>378</v>
      </c>
      <c r="OB26" s="311"/>
      <c r="OC26" s="311"/>
      <c r="OD26" s="311"/>
      <c r="OE26" s="311"/>
      <c r="OF26" s="110">
        <v>49</v>
      </c>
      <c r="OH26" s="310" t="s">
        <v>379</v>
      </c>
      <c r="OI26" s="311"/>
      <c r="OJ26" s="311"/>
      <c r="OK26" s="311"/>
      <c r="OL26" s="311"/>
      <c r="OM26" s="110">
        <v>50</v>
      </c>
      <c r="OO26" s="310" t="s">
        <v>380</v>
      </c>
      <c r="OP26" s="311"/>
      <c r="OQ26" s="311"/>
      <c r="OR26" s="311"/>
      <c r="OS26" s="311"/>
      <c r="OT26" s="110">
        <v>51</v>
      </c>
      <c r="OV26" s="310" t="s">
        <v>381</v>
      </c>
      <c r="OW26" s="311"/>
      <c r="OX26" s="311"/>
      <c r="OY26" s="311"/>
      <c r="OZ26" s="311"/>
      <c r="PA26" s="110">
        <v>52</v>
      </c>
      <c r="PC26" s="310" t="s">
        <v>382</v>
      </c>
      <c r="PD26" s="311"/>
      <c r="PE26" s="311"/>
      <c r="PF26" s="311"/>
      <c r="PG26" s="311"/>
      <c r="PH26" s="110">
        <v>53</v>
      </c>
      <c r="PJ26" s="310" t="s">
        <v>383</v>
      </c>
      <c r="PK26" s="311"/>
      <c r="PL26" s="311"/>
      <c r="PM26" s="311"/>
      <c r="PN26" s="311"/>
      <c r="PO26" s="110">
        <v>54</v>
      </c>
      <c r="PQ26" s="310" t="s">
        <v>384</v>
      </c>
      <c r="PR26" s="311"/>
      <c r="PS26" s="311"/>
      <c r="PT26" s="311"/>
      <c r="PU26" s="311"/>
      <c r="PV26" s="110">
        <v>55</v>
      </c>
      <c r="PX26" s="310" t="s">
        <v>385</v>
      </c>
      <c r="PY26" s="311"/>
      <c r="PZ26" s="311"/>
      <c r="QA26" s="311"/>
      <c r="QB26" s="311"/>
      <c r="QC26" s="110">
        <v>56</v>
      </c>
      <c r="QE26" s="159">
        <v>2</v>
      </c>
      <c r="QF26" s="162">
        <v>3</v>
      </c>
      <c r="QG26" s="306"/>
      <c r="QH26" s="12">
        <v>-180</v>
      </c>
      <c r="QI26" s="161">
        <f>(($F$13-$Z$24)*($F$13-$AD$24))/(($V$24-$Z$24)*($V$24-$AD$24))</f>
        <v>9.8728373854569118E-3</v>
      </c>
      <c r="QJ26" s="161">
        <f>(($F$13-$V$24)*($F$13-$AD$24))/(($Z$24-$V$24)*($Z$24-$AD$24))</f>
        <v>-3.9116134819339975E-2</v>
      </c>
      <c r="QK26" s="161">
        <f>(($F$13-$V$24)*($F$13-$Z$24))/(($AD$24-$V$24)*($AD$24-$Z$24))</f>
        <v>1.0292432974338832</v>
      </c>
      <c r="QL26" s="92">
        <f>QI26*$X$24+QJ26*$AB$24+QK26*$AF$24</f>
        <v>-277.68800807884202</v>
      </c>
      <c r="QM26" s="16">
        <f>$V$24</f>
        <v>-495.6</v>
      </c>
      <c r="QN26" s="16">
        <f>$AF$24</f>
        <v>-289.33</v>
      </c>
      <c r="QO26" s="167">
        <f>ABS($F$14/QL26)</f>
        <v>1.3324306028186442E-2</v>
      </c>
      <c r="QP26" s="34"/>
      <c r="QQ26" s="159">
        <v>2</v>
      </c>
      <c r="QR26" s="162">
        <v>3</v>
      </c>
      <c r="QS26" s="306"/>
      <c r="QT26" s="12">
        <v>-180</v>
      </c>
      <c r="QU26" s="161">
        <f>(($F$13-$AT$24)*($F$13-$AX$24))/(($AP$24-$AT$24)*($AP$24-$AX$24))</f>
        <v>2.5100811389744689E-2</v>
      </c>
      <c r="QV26" s="161">
        <f>(($F$13-$AP$24)*($F$13-$AX$24))/(($AT$24-$AP$24)*($AT$24-$AX$24))</f>
        <v>-9.8108204944268071E-2</v>
      </c>
      <c r="QW26" s="161">
        <f>(($F$13-$AP$24)*($F$13-$AT$24))/(($AX$24-$AP$24)*($AX$24-$AT$24))</f>
        <v>1.0730073935545235</v>
      </c>
      <c r="QX26" s="92">
        <f>QU26*$AR$24+QV26*$AV$24+QW26*$AZ$24</f>
        <v>-141.71788149358068</v>
      </c>
      <c r="QY26" s="16">
        <f>$AP$24</f>
        <v>-200.39</v>
      </c>
      <c r="QZ26" s="16">
        <f>$AZ$24</f>
        <v>-178.26</v>
      </c>
      <c r="RA26" s="163">
        <f>ABS($F$14/QX26)</f>
        <v>2.6108208512611707E-2</v>
      </c>
    </row>
    <row r="27" spans="2:469" ht="15" customHeight="1">
      <c r="B27" s="292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'Conector@11000 psi'!$M$6</f>
        <v>200.39</v>
      </c>
      <c r="AQ27" s="111" t="s">
        <v>72</v>
      </c>
      <c r="AR27" s="101">
        <v>0</v>
      </c>
      <c r="AS27" s="111" t="s">
        <v>72</v>
      </c>
      <c r="AT27" s="101">
        <f>'Conector@11000 psi'!$M$55</f>
        <v>100.19499999999999</v>
      </c>
      <c r="AU27" s="111" t="s">
        <v>72</v>
      </c>
      <c r="AV27" s="101">
        <f>'Conector@11000 psi'!$O$55</f>
        <v>-326.82</v>
      </c>
      <c r="AW27" s="111" t="s">
        <v>72</v>
      </c>
      <c r="AX27" s="101">
        <v>0</v>
      </c>
      <c r="AY27" s="111" t="s">
        <v>72</v>
      </c>
      <c r="AZ27" s="101">
        <f>'Conector@11000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06"/>
      <c r="QH27" s="12">
        <v>-180</v>
      </c>
      <c r="QI27" s="161">
        <f>(($F$13-$Z$31)*($F$13-$AD$31))/(($V$31-$Z$31)*($V$31-$AD$31))</f>
        <v>-1.5405079413353815E-2</v>
      </c>
      <c r="QJ27" s="161">
        <f>(($F$13-$V$31)*($F$13-$AD$31))/(($Z$31-$V$31)*($Z$31-$AD$31))</f>
        <v>6.2633011612864678E-2</v>
      </c>
      <c r="QK27" s="161">
        <f>(($F$13-$V$31)*($F$13-$Z$31))/(($AD$31-$V$31)*($AD$31-$Z$31))</f>
        <v>0.95277206780048906</v>
      </c>
      <c r="QL27" s="92">
        <f>QI27*$X$31+QJ27*$AB$31+QK27*$AF$31</f>
        <v>-287.02591802305687</v>
      </c>
      <c r="QM27" s="16">
        <f>$V$31</f>
        <v>301.67</v>
      </c>
      <c r="QN27" s="16">
        <f>$AF$31</f>
        <v>-289.33</v>
      </c>
      <c r="QO27" s="167">
        <f t="shared" si="257"/>
        <v>1.2890821935121475E-2</v>
      </c>
      <c r="QP27" s="34"/>
      <c r="QQ27" s="159">
        <v>2</v>
      </c>
      <c r="QR27" s="162">
        <v>4</v>
      </c>
      <c r="QS27" s="306"/>
      <c r="QT27" s="12">
        <v>-180</v>
      </c>
      <c r="QU27" s="161">
        <f>(($F$13-$AT$31)*($F$13-$AX$31))/(($AP$31-$AT$31)*($AP$31-$AX$31))</f>
        <v>-7.2402856403847485E-2</v>
      </c>
      <c r="QV27" s="161">
        <f>(($F$13-$AP$31)*($F$13-$AX$31))/(($AT$31-$AP$31)*($AT$31-$AX$31))</f>
        <v>0.32046902479305639</v>
      </c>
      <c r="QW27" s="161">
        <f>(($F$13-$AP$31)*($F$13-$AT$31))/(($AX$31-$AP$31)*($AX$31-$AT$31))</f>
        <v>0.75193383161079108</v>
      </c>
      <c r="QX27" s="92">
        <f>QU27*$AR$31+QV27*$AV$31+QW27*$AZ$31</f>
        <v>-162.60633369299265</v>
      </c>
      <c r="QY27" s="16">
        <f>$AP$31</f>
        <v>54.65</v>
      </c>
      <c r="QZ27" s="16">
        <f>$AZ$31</f>
        <v>-178.26</v>
      </c>
      <c r="RA27" s="163">
        <f t="shared" si="258"/>
        <v>2.2754341211491492E-2</v>
      </c>
    </row>
    <row r="28" spans="2:469" ht="15" customHeight="1">
      <c r="B28" s="292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'Conector@11000 psi'!$M$7</f>
        <v>236.82</v>
      </c>
      <c r="AQ28" s="111" t="s">
        <v>72</v>
      </c>
      <c r="AR28" s="101">
        <v>0</v>
      </c>
      <c r="AS28" s="111" t="s">
        <v>72</v>
      </c>
      <c r="AT28" s="101">
        <f>'Conector@11000 psi'!$M$56</f>
        <v>118.41</v>
      </c>
      <c r="AU28" s="111" t="s">
        <v>72</v>
      </c>
      <c r="AV28" s="101">
        <f>'Conector@11000 psi'!$O$56</f>
        <v>-386.28</v>
      </c>
      <c r="AW28" s="111" t="s">
        <v>72</v>
      </c>
      <c r="AX28" s="101">
        <v>0</v>
      </c>
      <c r="AY28" s="111" t="s">
        <v>72</v>
      </c>
      <c r="AZ28" s="101">
        <f>'Conector@11000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338.02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219.22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100.35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456.9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575.75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694.6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813.42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338.02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219.22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100.35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456.9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575.75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694.6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813.42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-575.75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-694.58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-813.43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-456.89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-338.02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-219.22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-100.32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-575.75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-694.58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-813.43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-456.89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-338.02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-219.22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-100.32</v>
      </c>
      <c r="QE28" s="159">
        <v>2</v>
      </c>
      <c r="QF28" s="162">
        <v>1</v>
      </c>
      <c r="QG28" s="307" t="s">
        <v>21</v>
      </c>
      <c r="QH28" s="12">
        <v>0</v>
      </c>
      <c r="QI28" s="161">
        <f>(($F$13-$Z$11)*($F$13-$AD$11))/(($V$11-$Z$11)*($V$11-$AD$11))</f>
        <v>-1.8533894614602989E-2</v>
      </c>
      <c r="QJ28" s="161">
        <f>(($F$13-$V$11)*($F$13-$AD$11))/(($Z$11-$V$11)*($Z$11-$AD$11))</f>
        <v>7.5622006096675853E-2</v>
      </c>
      <c r="QK28" s="161">
        <f>(($F$13-$V$11)*($F$13-$Z$11))/(($AD$11-$V$11)*($AD$11-$Z$11))</f>
        <v>0.94291188851792707</v>
      </c>
      <c r="QL28" s="92">
        <f>QI28*$X$11+QJ28*$AB$11+QK28*$AF$11</f>
        <v>645.99302313833653</v>
      </c>
      <c r="QM28" s="16">
        <f>$V$11</f>
        <v>249</v>
      </c>
      <c r="QN28" s="16">
        <f>$AF$11</f>
        <v>631.37</v>
      </c>
      <c r="QO28" s="167">
        <f t="shared" si="257"/>
        <v>5.727616038366504E-3</v>
      </c>
      <c r="QP28" s="34"/>
      <c r="QQ28" s="159">
        <v>2</v>
      </c>
      <c r="QR28" s="162">
        <v>1</v>
      </c>
      <c r="QS28" s="307" t="s">
        <v>21</v>
      </c>
      <c r="QT28" s="12">
        <v>0</v>
      </c>
      <c r="QU28" s="161">
        <f>(($F$13-$AT$11)*($F$13-$AX$11))/(($AP$11-$AT$11)*($AP$11-$AX$11))</f>
        <v>-0.12463836919417631</v>
      </c>
      <c r="QV28" s="161">
        <f>(($F$13-$AP$11)*($F$13-$AX$11))/(($AT$11-$AP$11)*($AT$11-$AX$11))</f>
        <v>0.77617026198879158</v>
      </c>
      <c r="QW28" s="161">
        <f>(($F$13-$AP$11)*($F$13-$AT$11))/(($AX$11-$AP$11)*($AX$11-$AT$11))</f>
        <v>0.34846810720538457</v>
      </c>
      <c r="QX28" s="92">
        <f>QU28*$AR$11+QV28*$AV$11+QW28*$AZ$11</f>
        <v>891.87341315619187</v>
      </c>
      <c r="QY28" s="16">
        <f>$AP$11</f>
        <v>18.22</v>
      </c>
      <c r="QZ28" s="16">
        <f>$AZ$11</f>
        <v>772.52</v>
      </c>
      <c r="RA28" s="163">
        <f t="shared" si="258"/>
        <v>4.1485708009910451E-3</v>
      </c>
    </row>
    <row r="29" spans="2:469" ht="15" customHeight="1">
      <c r="B29" s="292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'Conector@11000 psi'!$M$23</f>
        <v>127.52</v>
      </c>
      <c r="AQ29" s="111" t="s">
        <v>72</v>
      </c>
      <c r="AR29" s="101">
        <v>0</v>
      </c>
      <c r="AS29" s="111" t="s">
        <v>72</v>
      </c>
      <c r="AT29" s="101">
        <f>'Conector@11000 psi'!$M$60</f>
        <v>63.76</v>
      </c>
      <c r="AU29" s="111" t="s">
        <v>72</v>
      </c>
      <c r="AV29" s="101">
        <f>'Conector@11000 psi'!$O$60</f>
        <v>-208</v>
      </c>
      <c r="AW29" s="111" t="s">
        <v>72</v>
      </c>
      <c r="AX29" s="101">
        <v>0</v>
      </c>
      <c r="AY29" s="111" t="s">
        <v>72</v>
      </c>
      <c r="AZ29" s="101">
        <f>'Conector@11000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85">((BD29-$AT$5)*(BD29-$AX$5))/(($AP$5-$AT$5)*($AP$5-$AX$5))</f>
        <v>-4.4999999999999998E-2</v>
      </c>
      <c r="BF29" s="161">
        <f t="shared" ref="BF29:BF48" si="286">((BD29-$AP$5)*(BD29-$AX$5))/(($AT$5-$AP$5)*($AT$5-$AX$5))</f>
        <v>0.19</v>
      </c>
      <c r="BG29" s="161">
        <f t="shared" ref="BG29:BG48" si="287">((BD29-$AP$5)*(BD29-$AT$5))/(($AX$5-$AP$5)*($AX$5-$AT$5))</f>
        <v>0.85499999999999998</v>
      </c>
      <c r="BH29" s="26">
        <f t="shared" ref="BH29:BH48" si="288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89">((BK29-$AT$6)*(BK29-$AX$6))/(($AP$6-$AT$6)*($AP$6-$AX$6))</f>
        <v>-4.4999999999999998E-2</v>
      </c>
      <c r="BM29" s="161">
        <f t="shared" ref="BM29:BM48" si="290">((BK29-$AP$6)*(BK29-$AX$6))/(($AT$6-$AP$6)*($AT$6-$AX$6))</f>
        <v>0.19000000000000003</v>
      </c>
      <c r="BN29" s="161">
        <f t="shared" ref="BN29:BN48" si="291">((BK29-$AP$6)*(BK29-$AT$6))/(($AX$6-$AP$6)*($AX$6-$AT$6))</f>
        <v>0.8550000000000002</v>
      </c>
      <c r="BO29" s="26">
        <f t="shared" ref="BO29:BO48" si="292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93">((BR29-$AT$7)*(BR29-$AX$7))/(($AP$7-$AT$7)*($AP$7-$AX$7))</f>
        <v>-4.4999999999999998E-2</v>
      </c>
      <c r="BT29" s="161">
        <f t="shared" ref="BT29:BT48" si="294">((BR29-$AP$7)*(BR29-$AX$7))/(($AT$7-$AP$7)*($AT$7-$AX$7))</f>
        <v>0.19</v>
      </c>
      <c r="BU29" s="161">
        <f t="shared" ref="BU29:BU48" si="295">((BR29-$AP$7)*(BR29-$AT$7))/(($AX$7-$AP$7)*($AX$7-$AT$7))</f>
        <v>0.85499999999999998</v>
      </c>
      <c r="BV29" s="26">
        <f t="shared" ref="BV29:BV48" si="296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97">((BY29-$AT$8)*(BY29-$AX$8))/(($AP$8-$AT$8)*($AP$8-$AX$8))</f>
        <v>-4.4999999999999998E-2</v>
      </c>
      <c r="CA29" s="161">
        <f t="shared" ref="CA29:CA48" si="298">((BY29-$AP$8)*(BY29-$AX$8))/(($AT$8-$AP$8)*($AT$8-$AX$8))</f>
        <v>0.18999999999999997</v>
      </c>
      <c r="CB29" s="161">
        <f t="shared" ref="CB29:CB48" si="299">((BY29-$AP$8)*(BY29-$AT$8))/(($AX$8-$AP$8)*($AX$8-$AT$8))</f>
        <v>0.85499999999999987</v>
      </c>
      <c r="CC29" s="26">
        <f t="shared" ref="CC29:CC48" si="300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301">((CF29-$AT$9)*(CF29-$AX$9))/(($AP$9-$AT$9)*($AP$9-$AX$9))</f>
        <v>-4.5000000000000005E-2</v>
      </c>
      <c r="CH29" s="161">
        <f t="shared" ref="CH29:CH48" si="302">((CF29-$AP$9)*(CF29-$AX$9))/(($AT$9-$AP$9)*($AT$9-$AX$9))</f>
        <v>0.19</v>
      </c>
      <c r="CI29" s="161">
        <f t="shared" ref="CI29:CI48" si="303">((CF29-$AP$9)*(CF29-$AT$9))/(($AX$9-$AP$9)*($AX$9-$AT$9))</f>
        <v>0.85500000000000009</v>
      </c>
      <c r="CJ29" s="26">
        <f t="shared" ref="CJ29:CJ48" si="304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305">((CM29-$AT$10)*(CM29-$AX$10))/(($AP$10-$AT$10)*($AP$10-$AX$10))</f>
        <v>-4.4999999999999998E-2</v>
      </c>
      <c r="CO29" s="161">
        <f t="shared" ref="CO29:CO48" si="306">((CM29-$AP$10)*(CM29-$AX$10))/(($AT$10-$AP$10)*($AT$10-$AX$10))</f>
        <v>0.19</v>
      </c>
      <c r="CP29" s="161">
        <f t="shared" ref="CP29:CP48" si="307">((CM29-$AP$10)*(CM29-$AT$10))/(($AX$10-$AP$10)*($AX$10-$AT$10))</f>
        <v>0.85499999999999998</v>
      </c>
      <c r="CQ29" s="26">
        <f t="shared" ref="CQ29:CQ48" si="308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309">((CT29-$AT$11)*(CT29-$AX$11))/(($AP$11-$AT$11)*($AP$11-$AX$11))</f>
        <v>-4.4999999999999998E-2</v>
      </c>
      <c r="CV29" s="161">
        <f t="shared" ref="CV29:CV48" si="310">((CT29-$AP$11)*(CT29-$AX$11))/(($AT$11-$AP$11)*($AT$11-$AX$11))</f>
        <v>0.18999999999999997</v>
      </c>
      <c r="CW29" s="161">
        <f t="shared" ref="CW29:CW48" si="311">((CT29-$AP$11)*(CT29-$AT$11))/(($AX$11-$AP$11)*($AX$11-$AT$11))</f>
        <v>0.85499999999999998</v>
      </c>
      <c r="CX29" s="26">
        <f t="shared" ref="CX29:CX48" si="312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13">((DA29-$AT$12)*(DA29-$AX$12))/(($AP$12-$AT$12)*($AP$12-$AX$12))</f>
        <v>-4.5000000000000005E-2</v>
      </c>
      <c r="DC29" s="161">
        <f t="shared" ref="DC29:DC48" si="314">((DA29-$AP$12)*(DA29-$AX$12))/(($AT$12-$AP$12)*($AT$12-$AX$12))</f>
        <v>0.19</v>
      </c>
      <c r="DD29" s="161">
        <f t="shared" ref="DD29:DD48" si="315">((DA29-$AP$12)*(DA29-$AT$12))/(($AX$12-$AP$12)*($AX$12-$AT$12))</f>
        <v>0.85500000000000009</v>
      </c>
      <c r="DE29" s="26">
        <f t="shared" ref="DE29:DE48" si="316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17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18">((DO29-$AT$14)*(DO29-$AX$14))/(($AP$14-$AT$14)*($AP$14-$AX$14))</f>
        <v>-4.4999999999999998E-2</v>
      </c>
      <c r="DQ29" s="161">
        <f t="shared" ref="DQ29:DQ48" si="319">((DO29-$AP$14)*(DO29-$AX$14))/(($AT$14-$AP$14)*($AT$14-$AX$14))</f>
        <v>0.18999999999999997</v>
      </c>
      <c r="DR29" s="161">
        <f t="shared" ref="DR29:DR48" si="320">((DO29-$AP$14)*(DO29-$AT$14))/(($AX$14-$AP$14)*($AX$14-$AT$14))</f>
        <v>0.85499999999999998</v>
      </c>
      <c r="DS29" s="26">
        <f t="shared" ref="DS29:DS48" si="321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22">((DV29-$AT$15)*(DV29-$AX$15))/(($AP$15-$AT$15)*($AP$15-$AX$15))</f>
        <v>-4.4999999999999998E-2</v>
      </c>
      <c r="DX29" s="161">
        <f t="shared" ref="DX29:DX48" si="323">((DV29-$AP$15)*(DV29-$AX$15))/(($AT$15-$AP$15)*($AT$15-$AX$15))</f>
        <v>0.18999999999999997</v>
      </c>
      <c r="DY29" s="161">
        <f t="shared" ref="DY29:DY48" si="324">((DV29-$AP$15)*(DV29-$AT$15))/(($AX$15-$AP$15)*($AX$15-$AT$15))</f>
        <v>0.85499999999999987</v>
      </c>
      <c r="DZ29" s="26">
        <f t="shared" ref="DZ29:DZ48" si="325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26">((EC29-$AT$16)*(EC29-$AX$16))/(($AP$16-$AT$16)*($AP$16-$AX$16))</f>
        <v>-4.4999999999999998E-2</v>
      </c>
      <c r="EE29" s="161">
        <f t="shared" ref="EE29:EE48" si="327">((EC29-$AP$16)*(EC29-$AX$16))/(($AT$16-$AP$16)*($AT$16-$AX$16))</f>
        <v>0.19</v>
      </c>
      <c r="EF29" s="161">
        <f t="shared" ref="EF29:EF48" si="328">((EC29-$AP$16)*(EC29-$AT$16))/(($AX$16-$AP$16)*($AX$16-$AT$16))</f>
        <v>0.85499999999999998</v>
      </c>
      <c r="EG29" s="26">
        <f t="shared" ref="EG29:EG48" si="329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30">((EJ29-$AT$17)*(EJ29-$AX$17))/(($AP$17-$AT$17)*($AP$17-$AX$17))</f>
        <v>-4.4999999999999998E-2</v>
      </c>
      <c r="EL29" s="161">
        <f t="shared" ref="EL29:EL48" si="331">((EJ29-$AP$17)*(EJ29-$AX$17))/(($AT$17-$AP$17)*($AT$17-$AX$17))</f>
        <v>0.19000000000000003</v>
      </c>
      <c r="EM29" s="161">
        <f t="shared" ref="EM29:EM48" si="332">((EJ29-$AP$17)*(EJ29-$AT$17))/(($AX$17-$AP$17)*($AX$17-$AT$17))</f>
        <v>0.8550000000000002</v>
      </c>
      <c r="EN29" s="26">
        <f t="shared" ref="EN29:EN48" si="333">EK29*$AR$17+EL29*$AV$17+EM29*$AZ$17</f>
        <v>620.99220000000014</v>
      </c>
      <c r="EP29" s="159">
        <v>1</v>
      </c>
      <c r="EQ29" s="160">
        <f t="shared" ref="EQ29:EQ48" si="334">($AP$18/($EP$48-EP28))</f>
        <v>-11.840999999999999</v>
      </c>
      <c r="ER29" s="161">
        <f t="shared" ref="ER29:ER48" si="335">((EQ29-$AT$18)*(EQ29-$AX$18))/(($AP$18-$AT$18)*($AP$18-$AX$18))</f>
        <v>-4.4999999999999998E-2</v>
      </c>
      <c r="ES29" s="161">
        <f t="shared" ref="ES29:ES48" si="336">((EQ29-$AP$18)*(EQ29-$AX$18))/(($AT$18-$AP$18)*($AT$18-$AX$18))</f>
        <v>0.19</v>
      </c>
      <c r="ET29" s="161">
        <f t="shared" ref="ET29:ET48" si="337">((EQ29-$AP$18)*(EQ29-$AT$18))/(($AX$18-$AP$18)*($AX$18-$AT$18))</f>
        <v>0.85499999999999998</v>
      </c>
      <c r="EU29" s="26">
        <f t="shared" ref="EU29:EU48" si="338">ER29*$AR$18+ES29*$AV$18+ET29*$AZ$18</f>
        <v>733.89779999999996</v>
      </c>
      <c r="EW29" s="159">
        <v>1</v>
      </c>
      <c r="EX29" s="160">
        <f t="shared" ref="EX29:EX48" si="339">($AP$19/($EW$48-EW28))</f>
        <v>-4.5545</v>
      </c>
      <c r="EY29" s="161">
        <f t="shared" ref="EY29:EY48" si="340">((EX29-$AT$19)*(EX29-$AX$19))/(($AP$19-$AT$19)*($AP$19-$AX$19))</f>
        <v>-4.5000000000000005E-2</v>
      </c>
      <c r="EZ29" s="161">
        <f t="shared" ref="EZ29:EZ48" si="341">((EX29-$AP$19)*(EX29-$AX$19))/(($AT$19-$AP$19)*($AT$19-$AX$19))</f>
        <v>0.19</v>
      </c>
      <c r="FA29" s="161">
        <f t="shared" ref="FA29:FA48" si="342">((EX29-$AP$19)*(EX29-$AT$19))/(($AX$19-$AP$19)*($AX$19-$AT$19))</f>
        <v>0.85500000000000009</v>
      </c>
      <c r="FB29" s="26">
        <f t="shared" ref="FB29:FB43" si="343">EY29*$AR$19+EZ29*$AV$19+FA29*$AZ$19</f>
        <v>-587.09810000000004</v>
      </c>
      <c r="FD29" s="159">
        <v>1</v>
      </c>
      <c r="FE29" s="160">
        <f t="shared" ref="FE29:FE48" si="344">($AP$20/($FD$48-FD28))</f>
        <v>-2.7324999999999999</v>
      </c>
      <c r="FF29" s="161">
        <f t="shared" ref="FF29:FF48" si="345">((FE29-$AT$20)*(FE29-$AX$20))/(($AP$20-$AT$20)*($AP$20-$AX$20))</f>
        <v>-4.4999999999999998E-2</v>
      </c>
      <c r="FG29" s="161">
        <f t="shared" ref="FG29:FG48" si="346">((FE29-$AP$20)*(FE29-$AX$20))/(($AT$20-$AP$20)*($AT$20-$AX$20))</f>
        <v>0.19</v>
      </c>
      <c r="FH29" s="161">
        <f t="shared" ref="FH29:FH48" si="347">((FE29-$AP$20)*(FE29-$AT$20))/(($AX$20-$AP$20)*($AX$20-$AT$20))</f>
        <v>0.85499999999999998</v>
      </c>
      <c r="FI29" s="26">
        <f t="shared" ref="FI29:FI48" si="348">FF29*$AR$20+FG29*$AV$20+FH29*$AZ$20</f>
        <v>-700.00274999999988</v>
      </c>
      <c r="FK29" s="159">
        <v>1</v>
      </c>
      <c r="FL29" s="160">
        <f t="shared" ref="FL29:FL48" si="349">($AP$21/($FK$48-FK28))</f>
        <v>-0.91099999999999992</v>
      </c>
      <c r="FM29" s="161">
        <f t="shared" ref="FM29:FM48" si="350">((FL29-$AT$21)*(FL29-$AX$21))/(($AP$21-$AT$21)*($AP$21-$AX$21))</f>
        <v>-4.4999999999999998E-2</v>
      </c>
      <c r="FN29" s="161">
        <f t="shared" ref="FN29:FN48" si="351">((FL29-$AP$21)*(FL29-$AX$21))/(($AT$21-$AP$21)*($AT$21-$AX$21))</f>
        <v>0.18999999999999997</v>
      </c>
      <c r="FO29" s="161">
        <f t="shared" ref="FO29:FO48" si="352">((FL29-$AP$21)*(FL29-$AT$21))/(($AX$21-$AP$21)*($AX$21-$AT$21))</f>
        <v>0.85499999999999998</v>
      </c>
      <c r="FP29" s="26">
        <f t="shared" ref="FP29:FP48" si="353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54">((FS29-$AT$22)*(FS29-$AX$22))/(($AP$22-$AT$22)*($AP$22-$AX$22))</f>
        <v>-4.4999999999999998E-2</v>
      </c>
      <c r="FU29" s="161">
        <f t="shared" ref="FU29:FU48" si="355">((FS29-$AP$22)*(FS29-$AX$22))/(($AT$22-$AP$22)*($AT$22-$AX$22))</f>
        <v>0.18999999999999997</v>
      </c>
      <c r="FV29" s="161">
        <f t="shared" ref="FV29:FV48" si="356">((FS29-$AP$22)*(FS29-$AT$22))/(($AX$22-$AP$22)*($AX$22-$AT$22))</f>
        <v>0.85499999999999987</v>
      </c>
      <c r="FW29" s="26">
        <f t="shared" ref="FW29:FW48" si="357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58">((GG29-$AT$24)*(GG29-$AX$24))/(($AP$24-$AT$24)*($AP$24-$AX$24))</f>
        <v>-4.4999999999999998E-2</v>
      </c>
      <c r="GI29" s="161">
        <f t="shared" ref="GI29:GI48" si="359">((GG29-$AP$24)*(GG29-$AX$24))/(($AT$24-$AP$24)*($AT$24-$AX$24))</f>
        <v>0.19000000000000003</v>
      </c>
      <c r="GJ29" s="161">
        <f t="shared" ref="GJ29:GJ48" si="360">((GG29-$AP$24)*(GG29-$AT$24))/(($AX$24-$AP$24)*($AX$24-$AT$24))</f>
        <v>0.8550000000000002</v>
      </c>
      <c r="GK29" s="26">
        <f t="shared" ref="GK29:GK48" si="361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62">((GN29-$AT$25)*(GN29-$AX$25))/(($AP$25-$AT$25)*($AP$25-$AX$25))</f>
        <v>-4.4999999999999998E-2</v>
      </c>
      <c r="GP29" s="161">
        <f t="shared" ref="GP29:GP48" si="363">((GN29-$AP$25)*(GN29-$AX$25))/(($AT$25-$AP$25)*($AT$25-$AX$25))</f>
        <v>0.19</v>
      </c>
      <c r="GQ29" s="161">
        <f t="shared" ref="GQ29:GQ48" si="364">((GN29-$AP$25)*(GN29-$AT$25))/(($AX$25-$AP$25)*($AX$25-$AT$25))</f>
        <v>0.85499999999999998</v>
      </c>
      <c r="GR29" s="26">
        <f t="shared" ref="GR29:GR48" si="365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66">((GU29-$AT$26)*(GU29-$AX$26))/(($AP$26-$AT$26)*($AP$26-$AX$26))</f>
        <v>-4.4999999999999998E-2</v>
      </c>
      <c r="GW29" s="161">
        <f t="shared" ref="GW29:GW48" si="367">((GU29-$AP$26)*(GU29-$AX$26))/(($AT$26-$AP$26)*($AT$26-$AX$26))</f>
        <v>0.19</v>
      </c>
      <c r="GX29" s="161">
        <f t="shared" ref="GX29:GX48" si="368">((GU29-$AP$26)*(GU29-$AT$26))/(($AX$26-$AP$26)*($AX$26-$AT$26))</f>
        <v>0.85499999999999998</v>
      </c>
      <c r="GY29" s="26">
        <f t="shared" ref="GY29:GY48" si="369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70">((HB29-$AT$27)*(HB29-$AX$27))/(($AP$27-$AT$27)*($AP$27-$AX$27))</f>
        <v>-4.4999999999999998E-2</v>
      </c>
      <c r="HD29" s="161">
        <f t="shared" ref="HD29:HD48" si="371">((HB29-$AP$27)*(HB29-$AX$27))/(($AT$27-$AP$27)*($AT$27-$AX$27))</f>
        <v>0.19000000000000003</v>
      </c>
      <c r="HE29" s="161">
        <f t="shared" ref="HE29:HE48" si="372">((HB29-$AP$27)*(HB29-$AT$27))/(($AX$27-$AP$27)*($AX$27-$AT$27))</f>
        <v>0.8550000000000002</v>
      </c>
      <c r="HF29" s="26">
        <f t="shared" ref="HF29:HF48" si="373">HC29*$AR$27+HD29*$AV$27+HE29*$AZ$27</f>
        <v>-620.96655000000021</v>
      </c>
      <c r="HH29" s="159">
        <v>1</v>
      </c>
      <c r="HI29" s="160">
        <f t="shared" ref="HI29:HI48" si="374">($AP$28/($HH$48-HH28))</f>
        <v>11.840999999999999</v>
      </c>
      <c r="HJ29" s="161">
        <f t="shared" ref="HJ29:HJ48" si="375">((HI29-$AT$28)*(HI29-$AX$28))/(($AP$28-$AT$28)*($AP$28-$AX$28))</f>
        <v>-4.4999999999999998E-2</v>
      </c>
      <c r="HK29" s="161">
        <f t="shared" ref="HK29:HK48" si="376">((HI29-$AP$28)*(HI29-$AX$28))/(($AT$28-$AP$28)*($AT$28-$AX$28))</f>
        <v>0.19</v>
      </c>
      <c r="HL29" s="161">
        <f t="shared" ref="HL29:HL48" si="377">((HI29-$AP$28)*(HI29-$AT$28))/(($AX$28-$AP$28)*($AX$28-$AT$28))</f>
        <v>0.85499999999999998</v>
      </c>
      <c r="HM29" s="26">
        <f t="shared" ref="HM29:HM48" si="378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79">((HP29-$AT$29)*(HP29-$AX$29))/(($AP$29-$AT$29)*($AP$29-$AX$29))</f>
        <v>-4.4999999999999998E-2</v>
      </c>
      <c r="HR29" s="161">
        <f t="shared" ref="HR29:HR48" si="380">((HP29-$AP$29)*(HP29-$AX$29))/(($AT$29-$AP$29)*($AT$29-$AX$29))</f>
        <v>0.18999999999999997</v>
      </c>
      <c r="HS29" s="161">
        <f t="shared" ref="HS29:HS48" si="381">((HP29-$AP$29)*(HP29-$AT$29))/(($AX$29-$AP$29)*($AX$29-$AT$29))</f>
        <v>0.85499999999999987</v>
      </c>
      <c r="HT29" s="26">
        <f t="shared" ref="HT29:HT48" si="382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83">((HW29-$AT$30)*(HW29-$AX$30))/(($AP$30-$AT$30)*($AP$30-$AX$30))</f>
        <v>-4.5000000000000005E-2</v>
      </c>
      <c r="HY29" s="161">
        <f t="shared" ref="HY29:HY48" si="384">((HW29-$AP$30)*(HW29-$AX$30))/(($AT$30-$AP$30)*($AT$30-$AX$30))</f>
        <v>0.19</v>
      </c>
      <c r="HZ29" s="161">
        <f t="shared" ref="HZ29:HZ48" si="385">((HW29-$AP$30)*(HW29-$AT$30))/(($AX$30-$AP$30)*($AX$30-$AT$30))</f>
        <v>0.85500000000000009</v>
      </c>
      <c r="IA29" s="26">
        <f t="shared" ref="IA29:IA48" si="386">HX29*$AR$30+HY29*$AV$30+HZ29*$AZ$30</f>
        <v>-282.26400000000001</v>
      </c>
      <c r="IC29" s="159">
        <v>1</v>
      </c>
      <c r="ID29" s="160">
        <f t="shared" ref="ID29:ID48" si="387">($AP$31/($IC$48-IC28))</f>
        <v>2.7324999999999999</v>
      </c>
      <c r="IE29" s="161">
        <f t="shared" ref="IE29:IE48" si="388">((ID29-$AT$31)*(ID29-$AX$31))/(($AP$31-$AT$31)*($AP$31-$AX$31))</f>
        <v>-4.4999999999999998E-2</v>
      </c>
      <c r="IF29" s="161">
        <f t="shared" ref="IF29:IF48" si="389">((ID29-$AP$31)*(ID29-$AX$31))/(($AT$31-$AP$31)*($AT$31-$AX$31))</f>
        <v>0.19</v>
      </c>
      <c r="IG29" s="161">
        <f t="shared" ref="IG29:IG48" si="390">((ID29-$AP$31)*(ID29-$AT$31))/(($AX$31-$AP$31)*($AX$31-$AT$31))</f>
        <v>0.85499999999999998</v>
      </c>
      <c r="IH29" s="26">
        <f t="shared" ref="IH29:IH48" si="391">IE29*$AR$31+IF29*$AV$31+IG29*$AZ$31</f>
        <v>-169.34889999999999</v>
      </c>
      <c r="IJ29" s="159">
        <v>1</v>
      </c>
      <c r="IK29" s="160">
        <f t="shared" ref="IK29:IK48" si="392">($AP$32/($IJ$48-IJ28))</f>
        <v>0.91099999999999992</v>
      </c>
      <c r="IL29" s="161">
        <f t="shared" ref="IL29:IL48" si="393">((IK29-$AT$32)*(IK29-$AX$32))/(($AP$32-$AT$32)*($AP$32-$AX$32))</f>
        <v>-4.4999999999999998E-2</v>
      </c>
      <c r="IM29" s="161">
        <f t="shared" ref="IM29:IM48" si="394">((IK29-$AP$32)*(IK29-$AX$32))/(($AT$32-$AP$32)*($AT$32-$AX$32))</f>
        <v>0.18999999999999997</v>
      </c>
      <c r="IN29" s="161">
        <f t="shared" ref="IN29:IN48" si="395">((IK29-$AP$32)*(IK29-$AT$32))/(($AX$32-$AP$32)*($AX$32-$AT$32))</f>
        <v>0.85499999999999998</v>
      </c>
      <c r="IO29" s="26">
        <f t="shared" ref="IO29:IO48" si="396">IL29*$AR$32+IM29*$AV$32+IN29*$AZ$32</f>
        <v>-56.467999999999996</v>
      </c>
      <c r="IQ29" s="159">
        <v>1</v>
      </c>
      <c r="IR29" s="160">
        <f t="shared" ref="IR29:IR48" si="397">($AP$33/($IQ$48-IQ28))</f>
        <v>8.8249999999999993</v>
      </c>
      <c r="IS29" s="161">
        <f t="shared" ref="IS29:IS48" si="398">((IR29-$AT$33)*(IR29-$AX$33))/(($AP$33-$AT$33)*($AP$33-$AX$33))</f>
        <v>-4.4999999999999998E-2</v>
      </c>
      <c r="IT29" s="161">
        <f t="shared" ref="IT29:IT48" si="399">((IR29-$AP$33)*(IR29-$AX$33))/(($AT$33-$AP$33)*($AT$33-$AX$33))</f>
        <v>0.19</v>
      </c>
      <c r="IU29" s="161">
        <f t="shared" ref="IU29:IU48" si="400">((IR29-$AP$33)*(IR29-$AT$33))/(($AX$33-$AP$33)*($AX$33-$AT$33))</f>
        <v>0.85500000000000009</v>
      </c>
      <c r="IV29" s="26">
        <f t="shared" ref="IV29:IV48" si="401">IS29*$AR$33+IT29*$AV$33+IU29*$AZ$33</f>
        <v>407.92430000000002</v>
      </c>
      <c r="IX29" s="159">
        <v>1</v>
      </c>
      <c r="IY29" s="160">
        <f t="shared" ref="IY29:IY48" si="402">($AP$34/($IX$48-IX28))</f>
        <v>10.6465</v>
      </c>
      <c r="IZ29" s="161">
        <f t="shared" ref="IZ29:IZ48" si="403">((IY29-$AT$34)*(IY29-$AX$34))/(($AP$34-$AT$34)*($AP$34-$AX$34))</f>
        <v>-4.4999999999999998E-2</v>
      </c>
      <c r="JA29" s="161">
        <f t="shared" ref="JA29:JA48" si="404">((IY29-$AP$34)*(IY29-$AX$34))/(($AT$34-$AP$34)*($AT$34-$AX$34))</f>
        <v>0.19</v>
      </c>
      <c r="JB29" s="161">
        <f t="shared" ref="JB29:JB48" si="405">((IY29-$AP$34)*(IY29-$AT$34))/(($AX$34-$AP$34)*($AX$34-$AT$34))</f>
        <v>0.85499999999999998</v>
      </c>
      <c r="JC29" s="26">
        <f t="shared" ref="JC29:JC48" si="406">IZ29*$AR$34+JA29*$AV$34+JB29*$AZ$34</f>
        <v>295.07190000000003</v>
      </c>
      <c r="JE29" s="159">
        <v>1</v>
      </c>
      <c r="JF29" s="160">
        <f>($AP$35/($JE$48-JE28))</f>
        <v>12.468500000000001</v>
      </c>
      <c r="JG29" s="161">
        <f t="shared" ref="JG29:JG48" si="407">((JF29-$AT$35)*(JF29-$AX$35))/(($AP$35-$AT$35)*($AP$35-$AX$35))</f>
        <v>-4.4999999999999998E-2</v>
      </c>
      <c r="JH29" s="161">
        <f t="shared" ref="JH29:JH48" si="408">((JF29-$AP$35)*(JF29-$AX$35))/(($AT$35-$AP$35)*($AT$35-$AX$35))</f>
        <v>0.19000000000000003</v>
      </c>
      <c r="JI29" s="161">
        <f t="shared" ref="JI29:JI48" si="409">((JF29-$AP$35)*(JF29-$AT$35))/(($AX$35-$AP$35)*($AX$35-$AT$35))</f>
        <v>0.85499999999999998</v>
      </c>
      <c r="JJ29" s="26">
        <f t="shared" ref="JJ29:JJ48" si="410">JG29*$AR$35+JH29*$AV$35+JI29*$AZ$35</f>
        <v>182.14445000000001</v>
      </c>
      <c r="JL29" s="159">
        <v>1</v>
      </c>
      <c r="JM29" s="160">
        <f t="shared" ref="JM29:JM48" si="411">($AP$36/($JL$48-JL28))</f>
        <v>7.0030000000000001</v>
      </c>
      <c r="JN29" s="161">
        <f t="shared" ref="JN29:JN48" si="412">((JM29-$AT$36)*(JM29-$AX$36))/(($AP$36-$AT$36)*($AP$36-$AX$36))</f>
        <v>-4.5000000000000005E-2</v>
      </c>
      <c r="JO29" s="161">
        <f t="shared" ref="JO29:JO48" si="413">((JM29-$AP$36)*(JM29-$AX$36))/(($AT$36-$AP$36)*($AT$36-$AX$36))</f>
        <v>0.19000000000000003</v>
      </c>
      <c r="JP29" s="161">
        <f t="shared" ref="JP29:JP48" si="414">((JM29-$AP$36)*(JM29-$AT$36))/(($AX$36-$AP$36)*($AX$36-$AT$36))</f>
        <v>0.8550000000000002</v>
      </c>
      <c r="JQ29" s="26">
        <f t="shared" ref="JQ29:JQ48" si="415">JN29*$AR$36+JO29*$AV$36+JP29*$AZ$36</f>
        <v>520.8660000000001</v>
      </c>
      <c r="JS29" s="159">
        <v>1</v>
      </c>
      <c r="JT29" s="160">
        <f t="shared" ref="JT29:JT48" si="416">($AP$37/($JS$48-JS28))</f>
        <v>5.1820000000000004</v>
      </c>
      <c r="JU29" s="161">
        <f t="shared" ref="JU29:JU48" si="417">((JT29-$AT$37)*(JT29-$AX$37))/(($AP$37-$AT$37)*($AP$37-$AX$37))</f>
        <v>-4.4999999999999998E-2</v>
      </c>
      <c r="JV29" s="161">
        <f t="shared" ref="JV29:JV48" si="418">((JT29-$AP$37)*(JT29-$AX$37))/(($AT$37-$AP$37)*($AT$37-$AX$37))</f>
        <v>0.18999999999999997</v>
      </c>
      <c r="JW29" s="161">
        <f t="shared" ref="JW29:JW48" si="419">((JT29-$AP$37)*(JT29-$AT$37))/(($AX$37-$AP$37)*($AX$37-$AT$37))</f>
        <v>0.85499999999999987</v>
      </c>
      <c r="JX29" s="26">
        <f t="shared" ref="JX29:JX48" si="420">JU29*$AR$37+JV29*$AV$37+JW29*$AZ$37</f>
        <v>633.77824999999984</v>
      </c>
      <c r="JZ29" s="159">
        <v>1</v>
      </c>
      <c r="KA29" s="160">
        <f>($AP$38/($JZ$48-JZ28))</f>
        <v>3.3594999999999997</v>
      </c>
      <c r="KB29" s="161">
        <f t="shared" ref="KB29:KB48" si="421">((KA29-$AT$38)*(KA29-$AX$38))/(($AP$38-$AT$38)*($AP$38-$AX$38))</f>
        <v>-4.4999999999999998E-2</v>
      </c>
      <c r="KC29" s="161">
        <f t="shared" ref="KC29:KC48" si="422">((KA29-$AP$38)*(KA29-$AX$38))/(($AT$38-$AP$38)*($AT$38-$AX$38))</f>
        <v>0.19</v>
      </c>
      <c r="KD29" s="161">
        <f t="shared" ref="KD29:KD48" si="423">((KA29-$AP$38)*(KA29-$AT$38))/(($AX$38-$AP$38)*($AX$38-$AT$38))</f>
        <v>0.85500000000000009</v>
      </c>
      <c r="KE29" s="26">
        <f t="shared" ref="KE29:KE48" si="424">KB29*$AR$38+KC29*$AV$38+KD29*$AZ$38</f>
        <v>746.68100000000004</v>
      </c>
      <c r="KG29" s="159">
        <v>1</v>
      </c>
      <c r="KH29" s="160">
        <f t="shared" ref="KH29:KH48" si="425">($AP$39/($KG$48-KG28))</f>
        <v>1.538</v>
      </c>
      <c r="KI29" s="161">
        <f t="shared" ref="KI29:KI48" si="426">((KH29-$AT$39)*(KH29-$AX$39))/(($AP$39-$AT$39)*($AP$39-$AX$39))</f>
        <v>-4.4999999999999998E-2</v>
      </c>
      <c r="KJ29" s="161">
        <f t="shared" ref="KJ29:KJ48" si="427">((KH29-$AP$39)*(KH29-$AX$39))/(($AT$39-$AP$39)*($AT$39-$AX$39))</f>
        <v>0.19</v>
      </c>
      <c r="KK29" s="161">
        <f t="shared" ref="KK29:KK48" si="428">((KH29-$AP$39)*(KH29-$AT$39))/(($AX$39-$AP$39)*($AX$39-$AT$39))</f>
        <v>0.85499999999999987</v>
      </c>
      <c r="KL29" s="26">
        <f t="shared" ref="KL29:KL48" si="429">KI29*$AR$39+KJ29*$AV$39+KK29*$AZ$39</f>
        <v>859.55809999999997</v>
      </c>
      <c r="KN29" s="159">
        <v>1</v>
      </c>
      <c r="KO29" s="160">
        <f>($AP$40/($KN$48-KN28))</f>
        <v>-5.1814999999999998</v>
      </c>
      <c r="KP29" s="161">
        <f t="shared" ref="KP29:KP48" si="430">((KO29-$AT$40)*(KO29-$AX$40))/(($AP$40-$AT$40)*($AP$40-$AX$40))</f>
        <v>-4.5000000000000005E-2</v>
      </c>
      <c r="KQ29" s="161">
        <f t="shared" ref="KQ29:KQ48" si="431">((KO29-$AP$40)*(KO29-$AX$40))/(($AT$40-$AP$40)*($AT$40-$AX$40))</f>
        <v>0.19000000000000003</v>
      </c>
      <c r="KR29" s="161">
        <f t="shared" ref="KR29:KR48" si="432">((KO29-$AP$40)*(KO29-$AT$40))/(($AX$40-$AP$40)*($AX$40-$AT$40))</f>
        <v>0.85500000000000009</v>
      </c>
      <c r="KS29" s="26">
        <f t="shared" ref="KS29:KS48" si="433">KP29*$AR$40+KQ29*$AV$40+KR29*$AZ$40</f>
        <v>321.11330000000004</v>
      </c>
      <c r="KU29" s="159">
        <v>1</v>
      </c>
      <c r="KV29" s="160">
        <f>($AP$41/($KU$48-KU28))</f>
        <v>-3.3600000000000003</v>
      </c>
      <c r="KW29" s="161">
        <f t="shared" ref="KW29:KW48" si="434">((KV29-$AT$41)*(KV29-$AX$41))/(($AP$41-$AT$41)*($AP$41-$AX$41))</f>
        <v>-4.5000000000000005E-2</v>
      </c>
      <c r="KX29" s="161">
        <f t="shared" ref="KX29:KX48" si="435">((KV29-$AP$41)*(KV29-$AX$41))/(($AT$41-$AP$41)*($AT$41-$AX$41))</f>
        <v>0.19</v>
      </c>
      <c r="KY29" s="161">
        <f t="shared" ref="KY29:KY48" si="436">((KV29-$AP$41)*(KV29-$AT$41))/(($AX$41-$AP$41)*($AX$41-$AT$41))</f>
        <v>0.85500000000000009</v>
      </c>
      <c r="KZ29" s="26">
        <f t="shared" ref="KZ29:KZ48" si="437">KW29*$AR$41+KX29*$AV$41+KY29*$AZ$41</f>
        <v>208.25710000000004</v>
      </c>
      <c r="LB29" s="159">
        <v>1</v>
      </c>
      <c r="LC29" s="160">
        <f t="shared" ref="LC29:LC48" si="438">($AP$42/($LB$48-LB28))</f>
        <v>-1.5385</v>
      </c>
      <c r="LD29" s="161">
        <f t="shared" ref="LD29:LD48" si="439">((LC29-$AT$42)*(LC29-$AX$42))/(($AP$42-$AT$42)*($AP$42-$AX$42))</f>
        <v>-4.5000000000000005E-2</v>
      </c>
      <c r="LE29" s="161">
        <f t="shared" ref="LE29:LE48" si="440">((LC29-$AP$42)*(LC29-$AX$42))/(($AT$42-$AP$42)*($AT$42-$AX$42))</f>
        <v>0.19</v>
      </c>
      <c r="LF29" s="161">
        <f t="shared" ref="LF29:LF48" si="441">((LC29-$AP$42)*(LC29-$AT$42))/(($AX$42-$AP$42)*($AX$42-$AT$42))</f>
        <v>0.85499999999999998</v>
      </c>
      <c r="LG29" s="26">
        <f t="shared" ref="LG29:LG48" si="442">LD29*$AR$42+LE29*$AV$42+LF29*$AZ$42</f>
        <v>95.32774999999998</v>
      </c>
      <c r="LI29" s="159">
        <v>1</v>
      </c>
      <c r="LJ29" s="160">
        <f t="shared" ref="LJ29:LJ48" si="443">($AP$43/($LI$48-LI28))</f>
        <v>-7.0030000000000001</v>
      </c>
      <c r="LK29" s="161">
        <f t="shared" ref="LK29:LK48" si="444">((LJ29-$AT$43)*(LJ29-$AX$43))/(($AP$43-$AT$43)*($AP$43-$AX$43))</f>
        <v>-4.5000000000000005E-2</v>
      </c>
      <c r="LL29" s="161">
        <f t="shared" ref="LL29:LL48" si="445">((LJ29-$AP$43)*(LJ29-$AX$43))/(($AT$43-$AP$43)*($AT$43-$AX$43))</f>
        <v>0.19000000000000003</v>
      </c>
      <c r="LM29" s="161">
        <f t="shared" ref="LM29:LM48" si="446">((LJ29-$AP$43)*(LJ29-$AT$43))/(($AX$43-$AP$43)*($AX$43-$AT$43))</f>
        <v>0.8550000000000002</v>
      </c>
      <c r="LN29" s="26">
        <f t="shared" ref="LN29:LN48" si="447">LK29*$AR$43+LL29*$AV$43+LM29*$AZ$43</f>
        <v>434.06070000000005</v>
      </c>
      <c r="LP29" s="159">
        <v>1</v>
      </c>
      <c r="LQ29" s="160">
        <f t="shared" ref="LQ29:LQ48" si="448">($AP$44/($LP$48-LP28))</f>
        <v>-8.8249999999999993</v>
      </c>
      <c r="LR29" s="161">
        <f t="shared" ref="LR29:LR48" si="449">((LQ29-$AT$44)*(LQ29-$AX$44))/(($AP$44-$AT$44)*($AP$44-$AX$44))</f>
        <v>-4.4999999999999998E-2</v>
      </c>
      <c r="LS29" s="161">
        <f t="shared" ref="LS29:LS48" si="450">((LQ29-$AP$44)*(LQ29-$AX$44))/(($AT$44-$AP$44)*($AT$44-$AX$44))</f>
        <v>0.19</v>
      </c>
      <c r="LT29" s="161">
        <f t="shared" ref="LT29:LT48" si="451">((LQ29-$AP$44)*(LQ29-$AT$44))/(($AX$44-$AP$44)*($AX$44-$AT$44))</f>
        <v>0.85500000000000009</v>
      </c>
      <c r="LU29" s="26">
        <f t="shared" ref="LU29:LU48" si="452">LR29*$AR$44+LS29*$AV$44+LT29*$AZ$44</f>
        <v>546.95775000000003</v>
      </c>
      <c r="LW29" s="159">
        <v>1</v>
      </c>
      <c r="LX29" s="160">
        <f t="shared" ref="LX29:LX48" si="453">($AP$45/($LW$48-LW28))</f>
        <v>-10.6465</v>
      </c>
      <c r="LY29" s="161">
        <f t="shared" ref="LY29:LY48" si="454">((LX29-$AT$45)*(LX29-$AX$45))/(($AP$45-$AT$45)*($AP$45-$AX$45))</f>
        <v>-4.4999999999999998E-2</v>
      </c>
      <c r="LZ29" s="161">
        <f t="shared" ref="LZ29:LZ48" si="455">((LX29-$AP$45)*(LX29-$AX$45))/(($AT$45-$AP$45)*($AT$45-$AX$45))</f>
        <v>0.19</v>
      </c>
      <c r="MA29" s="161">
        <f t="shared" ref="MA29:MA48" si="456">((LX29-$AP$45)*(LX29-$AT$45))/(($AX$45-$AP$45)*($AX$45-$AT$45))</f>
        <v>0.85499999999999998</v>
      </c>
      <c r="MB29" s="26">
        <f t="shared" ref="MB29:MB48" si="457">LY29*$AR$45+LZ29*$AV$45+MA29*$AZ$45</f>
        <v>659.86620000000005</v>
      </c>
      <c r="MD29" s="159">
        <v>1</v>
      </c>
      <c r="ME29" s="160">
        <f t="shared" ref="ME29:ME48" si="458">($AP$46/($MD$48-MD28))</f>
        <v>-12.468500000000001</v>
      </c>
      <c r="MF29" s="161">
        <f t="shared" ref="MF29:MF48" si="459">((ME29-$AT$46)*(ME29-$AX$46))/(($AP$46-$AT$46)*($AP$46-$AX$46))</f>
        <v>-4.4999999999999998E-2</v>
      </c>
      <c r="MG29" s="161">
        <f t="shared" ref="MG29:MG48" si="460">((ME29-$AP$46)*(ME29-$AX$46))/(($AT$46-$AP$46)*($AT$46-$AX$46))</f>
        <v>0.19000000000000003</v>
      </c>
      <c r="MH29" s="161">
        <f t="shared" ref="MH29:MH48" si="461">((ME29-$AP$46)*(ME29-$AT$46))/(($AX$46-$AP$46)*($AX$46-$AT$46))</f>
        <v>0.85499999999999998</v>
      </c>
      <c r="MI29" s="26">
        <f t="shared" ref="MI29:MI48" si="462">MF29*$AR$46+MG29*$AV$46+MH29*$AZ$46</f>
        <v>772.74519999999995</v>
      </c>
      <c r="MK29" s="159">
        <v>1</v>
      </c>
      <c r="ML29" s="160">
        <f t="shared" ref="ML29:ML48" si="463">($AP$47/($MK$48-MK28))</f>
        <v>-5.1814999999999998</v>
      </c>
      <c r="MM29" s="161">
        <f t="shared" ref="MM29:MM48" si="464">((ML29-$AT$47)*(ML29-$AX$47))/(($AP$47-$AT$47)*($AP$47-$AX$47))</f>
        <v>-4.5000000000000005E-2</v>
      </c>
      <c r="MN29" s="161">
        <f t="shared" ref="MN29:MN48" si="465">((ML29-$AP$47)*(ML29-$AX$47))/(($AT$47-$AP$47)*($AT$47-$AX$47))</f>
        <v>0.19000000000000003</v>
      </c>
      <c r="MO29" s="161">
        <f t="shared" ref="MO29:MO48" si="466">((ML29-$AP$47)*(ML29-$AT$47))/(($AX$47-$AP$47)*($AX$47-$AT$47))</f>
        <v>0.85500000000000009</v>
      </c>
      <c r="MP29" s="26">
        <f t="shared" ref="MP29:MP48" si="467">MM29*$AR$47+MN29*$AV$47+MO29*$AZ$47</f>
        <v>-633.77445000000012</v>
      </c>
      <c r="MR29" s="159">
        <v>1</v>
      </c>
      <c r="MS29" s="160">
        <f t="shared" ref="MS29:MS48" si="468">($AP$48/($MR$48-MR28))</f>
        <v>-3.3600000000000003</v>
      </c>
      <c r="MT29" s="161">
        <f t="shared" ref="MT29:MT48" si="469">((MS29-$AT$48)*(MS29-$AX$48))/(($AP$48-$AT$48)*($AP$48-$AX$48))</f>
        <v>-4.5000000000000005E-2</v>
      </c>
      <c r="MU29" s="161">
        <f t="shared" ref="MU29:MU48" si="470">((MS29-$AP$48)*(MS29-$AX$48))/(($AT$48-$AP$48)*($AT$48-$AX$48))</f>
        <v>0.19</v>
      </c>
      <c r="MV29" s="161">
        <f t="shared" ref="MV29:MV48" si="471">((MS29-$AP$48)*(MS29-$AT$48))/(($AX$48-$AP$48)*($AX$48-$AT$48))</f>
        <v>0.85500000000000009</v>
      </c>
      <c r="MW29" s="26">
        <f t="shared" ref="MW29:MW48" si="472">MT29*$AR$48+MU29*$AV$48+MV29*$AZ$48</f>
        <v>-746.66010000000006</v>
      </c>
      <c r="MY29" s="159">
        <v>1</v>
      </c>
      <c r="MZ29" s="160">
        <f t="shared" ref="MZ29:MZ48" si="473">($AP$49/($MY$48-MY28))</f>
        <v>-1.5385</v>
      </c>
      <c r="NA29" s="161">
        <f>((MZ29-$AT$49)*(MZ29-$AX$49))/(($AP$49-$AT$49)*($AP$49-$AX$49))</f>
        <v>-4.5000000000000005E-2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-859.57044999999994</v>
      </c>
      <c r="NF29" s="159">
        <v>1</v>
      </c>
      <c r="NG29" s="160">
        <f t="shared" ref="NG29:NG48" si="474">($AP$50/($NF$48-NF28))</f>
        <v>-7.0030000000000001</v>
      </c>
      <c r="NH29" s="161">
        <f t="shared" ref="NH29:NH48" si="475">((NG29-$AT$50)*(NG29-$AX$50))/(($AP$50-$AT$50)*($AP$50-$AX$50))</f>
        <v>-4.5000000000000005E-2</v>
      </c>
      <c r="NI29" s="161">
        <f t="shared" ref="NI29:NI48" si="476">((NG29-$AP$50)*(NG29-$AX$50))/(($AT$50-$AP$50)*($AT$50-$AX$50))</f>
        <v>0.19000000000000003</v>
      </c>
      <c r="NJ29" s="161">
        <f t="shared" ref="NJ29:NJ48" si="477">((NG29-$AP$50)*(NG29-$AT$50))/(($AX$50-$AP$50)*($AX$50-$AT$50))</f>
        <v>0.8550000000000002</v>
      </c>
      <c r="NK29" s="26">
        <f t="shared" ref="NK29:NK48" si="478">NH29*$AR$50+NI29*$AV$50+NJ29*$AZ$50</f>
        <v>-520.84985000000006</v>
      </c>
      <c r="NM29" s="159">
        <v>1</v>
      </c>
      <c r="NN29" s="160">
        <f t="shared" ref="NN29:NN48" si="479">($AP$51/($NM$48-NM28))</f>
        <v>-8.8249999999999993</v>
      </c>
      <c r="NO29" s="161">
        <f t="shared" ref="NO29:NO48" si="480">((NN29-$AT$51)*(NN29-$AX$51))/(($AP$51-$AT$51)*($AP$51-$AX$51))</f>
        <v>-4.4999999999999998E-2</v>
      </c>
      <c r="NP29" s="161">
        <f t="shared" ref="NP29:NP48" si="481">((NN29-$AP$51)*(NN29-$AX$51))/(($AT$51-$AP$51)*($AT$51-$AX$51))</f>
        <v>0.19</v>
      </c>
      <c r="NQ29" s="161">
        <f t="shared" ref="NQ29:NQ48" si="482">((NN29-$AP$51)*(NN29-$AT$51))/(($AX$51-$AP$51)*($AX$51-$AT$51))</f>
        <v>0.85500000000000009</v>
      </c>
      <c r="NR29" s="26">
        <f t="shared" ref="NR29:NR48" si="483">NO29*$AR$51+NP29*$AV$51+NQ29*$AZ$51</f>
        <v>-407.92430000000002</v>
      </c>
      <c r="NT29" s="159">
        <v>1</v>
      </c>
      <c r="NU29" s="160">
        <f t="shared" ref="NU29:NU48" si="484">($AP$52/($NT$48-NT28))</f>
        <v>-10.6465</v>
      </c>
      <c r="NV29" s="161">
        <f t="shared" ref="NV29:NV48" si="485">((NU29-$AT$52)*(NU29-$AX$52))/(($AP$52-$AT$52)*($AP$52-$AX$52))</f>
        <v>-4.4999999999999998E-2</v>
      </c>
      <c r="NW29" s="161">
        <f t="shared" ref="NW29:NW48" si="486">((NU29-$AP$52)*(NU29-$AX$52))/(($AT$52-$AP$52)*($AT$52-$AX$52))</f>
        <v>0.19</v>
      </c>
      <c r="NX29" s="161">
        <f t="shared" ref="NX29:NX48" si="487">((NU29-$AP$52)*(NU29-$AT$52))/(($AX$52-$AP$52)*($AX$52-$AT$52))</f>
        <v>0.85499999999999998</v>
      </c>
      <c r="NY29" s="26">
        <f t="shared" ref="NY29:NY48" si="488">NV29*$AR$52+NW29*$AV$52+NX29*$AZ$52</f>
        <v>-295.07</v>
      </c>
      <c r="OA29" s="159">
        <v>1</v>
      </c>
      <c r="OB29" s="160">
        <f t="shared" ref="OB29:OB48" si="489">($AP$53/($OA$48-OA28))</f>
        <v>-12.468500000000001</v>
      </c>
      <c r="OC29" s="161">
        <f t="shared" ref="OC29:OC48" si="490">((OB29-$AT$53)*(OB29-$AX$53))/(($AP$53-$AT$53)*($AP$53-$AX$53))</f>
        <v>-4.4999999999999998E-2</v>
      </c>
      <c r="OD29" s="161">
        <f t="shared" ref="OD29:OD48" si="491">((OB29-$AP$53)*(OB29-$AX$53))/(($AT$53-$AP$53)*($AT$53-$AX$53))</f>
        <v>0.19000000000000003</v>
      </c>
      <c r="OE29" s="161">
        <f t="shared" ref="OE29:OE48" si="492">((OB29-$AP$53)*(OB29-$AT$53))/(($AX$53-$AP$53)*($AX$53-$AT$53))</f>
        <v>0.85499999999999998</v>
      </c>
      <c r="OF29" s="26">
        <f t="shared" ref="OF29:OF48" si="493">OC29*$AR$53+OD29*$AV$53+OE29*$AZ$53</f>
        <v>-182.1131</v>
      </c>
      <c r="OH29" s="159">
        <v>1</v>
      </c>
      <c r="OI29" s="160">
        <f t="shared" ref="OI29:OI48" si="494">($AP$54/($OH$48-OH28))</f>
        <v>8.8249999999999993</v>
      </c>
      <c r="OJ29" s="161">
        <f t="shared" ref="OJ29:OJ48" si="495">((OI29-$AT$54)*(OI29-$AX$54))/(($AP$54-$AT$54)*($AP$54-$AX$54))</f>
        <v>-4.4999999999999998E-2</v>
      </c>
      <c r="OK29" s="161">
        <f t="shared" ref="OK29:OK48" si="496">((OI29-$AP$54)*(OI29-$AX$54))/(($AT$54-$AP$54)*($AT$54-$AX$54))</f>
        <v>0.19</v>
      </c>
      <c r="OL29" s="161">
        <f t="shared" ref="OL29:OL48" si="497">((OI29-$AP$54)*(OI29-$AT$54))/(($AX$54-$AP$54)*($AX$54-$AT$54))</f>
        <v>0.85500000000000009</v>
      </c>
      <c r="OM29" s="26">
        <f t="shared" ref="OM29:OM48" si="498">OJ29*$AR$54+OK29*$AV$54+OL29*$AZ$54</f>
        <v>-546.95775000000003</v>
      </c>
      <c r="OO29" s="159">
        <v>1</v>
      </c>
      <c r="OP29" s="160">
        <f t="shared" ref="OP29:OP48" si="499">($AP$55/($OO$48-OO28))</f>
        <v>10.6465</v>
      </c>
      <c r="OQ29" s="161">
        <f t="shared" ref="OQ29:OQ48" si="500">((OP29-$AT$55)*(OP29-$AX$55))/(($AP$55-$AT$55)*($AP$55-$AX$55))</f>
        <v>-4.4999999999999998E-2</v>
      </c>
      <c r="OR29" s="161">
        <f t="shared" ref="OR29:OR48" si="501">((OP29-$AP$55)*(OP29-$AX$55))/(($AT$55-$AP$55)*($AT$55-$AX$55))</f>
        <v>0.19</v>
      </c>
      <c r="OS29" s="161">
        <f t="shared" ref="OS29:OS48" si="502">((OP29-$AP$55)*(OP29-$AT$55))/(($AX$55-$AP$55)*($AX$55-$AT$55))</f>
        <v>0.85499999999999998</v>
      </c>
      <c r="OT29" s="26">
        <f t="shared" ref="OT29:OT48" si="503">OQ29*$AR$55+OR29*$AV$55+OS29*$AZ$55</f>
        <v>-659.85289999999998</v>
      </c>
      <c r="OV29" s="159">
        <v>1</v>
      </c>
      <c r="OW29" s="160">
        <f t="shared" ref="OW29:OW48" si="504">($AP$56/($OV$48-OV28))</f>
        <v>12.468500000000001</v>
      </c>
      <c r="OX29" s="161">
        <f t="shared" ref="OX29:OX48" si="505">((OW29-$AT$56)*(OW29-$AX$56))/(($AP$56-$AT$56)*($AP$56-$AX$56))</f>
        <v>-4.4999999999999998E-2</v>
      </c>
      <c r="OY29" s="161">
        <f t="shared" ref="OY29:OY48" si="506">((OW29-$AP$56)*(OW29-$AX$56))/(($AT$56-$AP$56)*($AT$56-$AX$56))</f>
        <v>0.19000000000000003</v>
      </c>
      <c r="OZ29" s="161">
        <f t="shared" ref="OZ29:OZ48" si="507">((OW29-$AP$56)*(OW29-$AT$56))/(($AX$56-$AP$56)*($AX$56-$AT$56))</f>
        <v>0.85499999999999998</v>
      </c>
      <c r="PA29" s="26">
        <f t="shared" ref="PA29:PA48" si="508">OX29*$AR$56+OY29*$AV$56+OZ29*$AZ$56</f>
        <v>-772.7594499999999</v>
      </c>
      <c r="PC29" s="159">
        <v>1</v>
      </c>
      <c r="PD29" s="160">
        <f>($AP$57/($PC$48-PC28))</f>
        <v>7.0030000000000001</v>
      </c>
      <c r="PE29" s="161">
        <f t="shared" ref="PE29:PE48" si="509">((PD29-$AT$57)*(PD29-$AX$57))/(($AP$57-$AT$57)*($AP$57-$AX$57))</f>
        <v>-4.5000000000000005E-2</v>
      </c>
      <c r="PF29" s="161">
        <f t="shared" ref="PF29:PF48" si="510">((PD29-$AP$57)*(PD29-$AX$57))/(($AT$57-$AP$57)*($AT$57-$AX$57))</f>
        <v>0.19000000000000003</v>
      </c>
      <c r="PG29" s="161">
        <f t="shared" ref="PG29:PG48" si="511">((PD29-$AP$57)*(PD29-$AT$57))/(($AX$57-$AP$57)*($AX$57-$AT$57))</f>
        <v>0.8550000000000002</v>
      </c>
      <c r="PH29" s="26">
        <f t="shared" ref="PH29:PH48" si="512">PE29*$AR$57+PF29*$AV$57+PG29*$AZ$57</f>
        <v>-434.0521500000001</v>
      </c>
      <c r="PJ29" s="159">
        <v>1</v>
      </c>
      <c r="PK29" s="160">
        <f>($AP$58/($PJ$48-PJ28))</f>
        <v>5.1820000000000004</v>
      </c>
      <c r="PL29" s="161">
        <f t="shared" ref="PL29:PL48" si="513">((PK29-$AT$58)*(PK29-$AX$58))/(($AP$58-$AT$58)*($AP$58-$AX$58))</f>
        <v>-4.4999999999999998E-2</v>
      </c>
      <c r="PM29" s="161">
        <f t="shared" ref="PM29:PM48" si="514">((PK29-$AP$58)*(PK29-$AX$58))/(($AT$58-$AP$58)*($AT$58-$AX$58))</f>
        <v>0.18999999999999997</v>
      </c>
      <c r="PN29" s="161">
        <f t="shared" ref="PN29:PN48" si="515">((PK29-$AP$58)*(PK29-$AT$58))/(($AX$58-$AP$58)*($AX$58-$AT$58))</f>
        <v>0.85499999999999987</v>
      </c>
      <c r="PO29" s="26">
        <f t="shared" ref="PO29:PO48" si="516">PL29*$AR$58+PM29*$AV$58+PN29*$AZ$58</f>
        <v>-321.12089999999989</v>
      </c>
      <c r="PQ29" s="159">
        <v>1</v>
      </c>
      <c r="PR29" s="160">
        <f t="shared" ref="PR29:PR48" si="517">($AP$59/($PQ$48-PQ28))</f>
        <v>3.3594999999999997</v>
      </c>
      <c r="PS29" s="161">
        <f t="shared" ref="PS29:PS48" si="518">((PR29-$AT$59)*(PR29-$AX$59))/(($AP$59-$AT$59)*($AP$59-$AX$59))</f>
        <v>-4.4999999999999998E-2</v>
      </c>
      <c r="PT29" s="161">
        <f t="shared" ref="PT29:PT48" si="519">((PR29-$AP$59)*(PR29-$AX$59))/(($AT$59-$AP$59)*($AT$59-$AX$59))</f>
        <v>0.19</v>
      </c>
      <c r="PU29" s="161">
        <f t="shared" ref="PU29:PU48" si="520">((PR29-$AP$59)*(PR29-$AT$59))/(($AX$59-$AP$59)*($AX$59-$AT$59))</f>
        <v>0.85500000000000009</v>
      </c>
      <c r="PV29" s="26">
        <f t="shared" ref="PV29:PV48" si="521">PS29*$AR$59+PT29*$AV$59+PU29*$AZ$59</f>
        <v>-208.25710000000004</v>
      </c>
      <c r="PX29" s="159">
        <v>1</v>
      </c>
      <c r="PY29" s="160">
        <f t="shared" ref="PY29:PY48" si="522">($AP$60/($PX$48-PX28))</f>
        <v>1.538</v>
      </c>
      <c r="PZ29" s="161">
        <f t="shared" ref="PZ29:PZ48" si="523">((PY29-$AT$60)*(PY29-$AX$60))/(($AP$60-$AT$60)*($AP$60-$AX$60))</f>
        <v>-4.4999999999999998E-2</v>
      </c>
      <c r="QA29" s="161">
        <f t="shared" ref="QA29:QA48" si="524">((PY29-$AP$60)*(PY29-$AX$60))/(($AT$60-$AP$60)*($AT$60-$AX$60))</f>
        <v>0.19</v>
      </c>
      <c r="QB29" s="161">
        <f t="shared" ref="QB29:QB48" si="525">((PY29-$AP$60)*(PY29-$AT$60))/(($AX$60-$AP$60)*($AX$60-$AT$60))</f>
        <v>0.85499999999999987</v>
      </c>
      <c r="QC29" s="26">
        <f t="shared" ref="QC29:QC48" si="526">PZ29*$AR$60+QA29*$AV$60+QB29*$AZ$60</f>
        <v>-95.302099999999982</v>
      </c>
      <c r="QE29" s="159">
        <v>2</v>
      </c>
      <c r="QF29" s="162">
        <v>2</v>
      </c>
      <c r="QG29" s="307"/>
      <c r="QH29" s="12">
        <v>0</v>
      </c>
      <c r="QI29" s="161">
        <f>(($F$13-$Z$18)*($F$13-$AD$18))/(($V$18-$Z$18)*($V$18-$AD$18))</f>
        <v>8.9112452880453601E-3</v>
      </c>
      <c r="QJ29" s="161">
        <f>(($F$13-$V$18)*($F$13-$AD$18))/(($Z$18-$V$18)*($Z$18-$AD$18))</f>
        <v>-3.5338181716070283E-2</v>
      </c>
      <c r="QK29" s="161">
        <f>(($F$13-$V$18)*($F$13-$Z$18))/(($AD$18-$V$18)*($AD$18-$Z$18))</f>
        <v>1.0264269364280247</v>
      </c>
      <c r="QL29" s="92">
        <f>QI29*$X$18+QJ29*$AB$18+QK29*$AF$18</f>
        <v>632.90004224180814</v>
      </c>
      <c r="QM29" s="16">
        <f>$V$18</f>
        <v>-548.08000000000004</v>
      </c>
      <c r="QN29" s="16">
        <f>$AF$18</f>
        <v>631.37</v>
      </c>
      <c r="QO29" s="167">
        <f t="shared" si="257"/>
        <v>5.8461048397060534E-3</v>
      </c>
      <c r="QP29" s="34"/>
      <c r="QQ29" s="159">
        <v>2</v>
      </c>
      <c r="QR29" s="162">
        <v>2</v>
      </c>
      <c r="QS29" s="307"/>
      <c r="QT29" s="12">
        <v>0</v>
      </c>
      <c r="QU29" s="161">
        <f>(($F$13-$AT$18)*($F$13-$AX$18))/(($AP$18-$AT$18)*($AP$18-$AX$18))</f>
        <v>2.1090187317913709E-2</v>
      </c>
      <c r="QV29" s="161">
        <f>(($F$13-$AP$18)*($F$13-$AX$18))/(($AT$18-$AP$18)*($AT$18-$AX$18))</f>
        <v>-8.2717491433395213E-2</v>
      </c>
      <c r="QW29" s="161">
        <f>(($F$13-$AP$18)*($F$13-$AT$18))/(($AX$18-$AP$18)*($AX$18-$AT$18))</f>
        <v>1.0616273041154816</v>
      </c>
      <c r="QX29" s="92">
        <f>QU29*$AR$18+QV29*$AV$18+QW29*$AZ$18</f>
        <v>788.17621238439983</v>
      </c>
      <c r="QY29" s="16">
        <f>$AP$18</f>
        <v>-236.82</v>
      </c>
      <c r="QZ29" s="16">
        <f>$AZ$18</f>
        <v>772.52</v>
      </c>
      <c r="RA29" s="167">
        <f t="shared" si="258"/>
        <v>4.6943817154881107E-3</v>
      </c>
    </row>
    <row r="30" spans="2:469" ht="15" customHeight="1">
      <c r="B30" s="336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'Conector@11000 psi'!$M$14</f>
        <v>91.09</v>
      </c>
      <c r="AQ30" s="111" t="s">
        <v>72</v>
      </c>
      <c r="AR30" s="101">
        <v>0</v>
      </c>
      <c r="AS30" s="111" t="s">
        <v>72</v>
      </c>
      <c r="AT30" s="101">
        <f>'Conector@11000 psi'!$M$57</f>
        <v>45.545000000000002</v>
      </c>
      <c r="AU30" s="111" t="s">
        <v>72</v>
      </c>
      <c r="AV30" s="101">
        <f>'Conector@11000 psi'!$O$57</f>
        <v>-148.56</v>
      </c>
      <c r="AW30" s="111" t="s">
        <v>72</v>
      </c>
      <c r="AX30" s="101">
        <v>0</v>
      </c>
      <c r="AY30" s="111" t="s">
        <v>72</v>
      </c>
      <c r="AZ30" s="101">
        <f>'Conector@11000 psi'!$O$46</f>
        <v>-297.12</v>
      </c>
      <c r="BA30" s="165" t="s">
        <v>72</v>
      </c>
      <c r="BB30" s="183"/>
      <c r="BC30" s="159">
        <v>2</v>
      </c>
      <c r="BD30" s="160">
        <f t="shared" ref="BD30:BD48" si="527">($AP$5/($BC$48-BC29))</f>
        <v>8.628947368421052</v>
      </c>
      <c r="BE30" s="161">
        <f t="shared" si="285"/>
        <v>-4.7091412742382273E-2</v>
      </c>
      <c r="BF30" s="161">
        <f t="shared" si="286"/>
        <v>0.19944598337950137</v>
      </c>
      <c r="BG30" s="161">
        <f t="shared" si="287"/>
        <v>0.84764542936288079</v>
      </c>
      <c r="BH30" s="26">
        <f t="shared" si="288"/>
        <v>364.44764542936286</v>
      </c>
      <c r="BJ30" s="159">
        <v>2</v>
      </c>
      <c r="BK30" s="160">
        <f t="shared" ref="BK30:BK48" si="528">($AP$6/($BJ$48-BJ29))</f>
        <v>10.546842105263158</v>
      </c>
      <c r="BL30" s="161">
        <f t="shared" si="289"/>
        <v>-4.709141274238228E-2</v>
      </c>
      <c r="BM30" s="161">
        <f t="shared" si="290"/>
        <v>0.1994459833795014</v>
      </c>
      <c r="BN30" s="161">
        <f t="shared" si="291"/>
        <v>0.84764542936288101</v>
      </c>
      <c r="BO30" s="26">
        <f t="shared" si="292"/>
        <v>251.84542936288091</v>
      </c>
      <c r="BQ30" s="159">
        <v>2</v>
      </c>
      <c r="BR30" s="160">
        <f t="shared" ref="BR30:BR48" si="529">($AP$7/($BQ$48-BQ29))</f>
        <v>12.464210526315789</v>
      </c>
      <c r="BS30" s="161">
        <f t="shared" si="293"/>
        <v>-4.7091412742382273E-2</v>
      </c>
      <c r="BT30" s="161">
        <f t="shared" si="294"/>
        <v>0.1994459833795014</v>
      </c>
      <c r="BU30" s="161">
        <f t="shared" si="295"/>
        <v>0.84764542936288101</v>
      </c>
      <c r="BV30" s="26">
        <f t="shared" si="296"/>
        <v>139.24490858725761</v>
      </c>
      <c r="BX30" s="159">
        <v>2</v>
      </c>
      <c r="BY30" s="160">
        <f t="shared" ref="BY30:BY48" si="530">($AP$8/($BX$48-BX29))</f>
        <v>6.7115789473684204</v>
      </c>
      <c r="BZ30" s="161">
        <f t="shared" si="297"/>
        <v>-4.7091412742382266E-2</v>
      </c>
      <c r="CA30" s="161">
        <f t="shared" si="298"/>
        <v>0.19944598337950137</v>
      </c>
      <c r="CB30" s="161">
        <f t="shared" si="299"/>
        <v>0.84764542936288079</v>
      </c>
      <c r="CC30" s="26">
        <f t="shared" si="300"/>
        <v>477.05185595567866</v>
      </c>
      <c r="CE30" s="159">
        <v>2</v>
      </c>
      <c r="CF30" s="160">
        <f t="shared" ref="CF30:CF48" si="531">($AP$9/($CE$48-CE29))</f>
        <v>4.7942105263157897</v>
      </c>
      <c r="CG30" s="161">
        <f t="shared" si="301"/>
        <v>-4.709141274238228E-2</v>
      </c>
      <c r="CH30" s="161">
        <f t="shared" si="302"/>
        <v>0.1994459833795014</v>
      </c>
      <c r="CI30" s="161">
        <f t="shared" si="303"/>
        <v>0.84764542936288101</v>
      </c>
      <c r="CJ30" s="26">
        <f t="shared" si="304"/>
        <v>589.64310249307482</v>
      </c>
      <c r="CL30" s="159">
        <v>2</v>
      </c>
      <c r="CM30" s="160">
        <f t="shared" ref="CM30:CM48" si="532">($AP$10/($CL$48-CL29))</f>
        <v>2.8763157894736842</v>
      </c>
      <c r="CN30" s="161">
        <f t="shared" si="305"/>
        <v>-4.7091412742382266E-2</v>
      </c>
      <c r="CO30" s="161">
        <f t="shared" si="306"/>
        <v>0.19944598337950134</v>
      </c>
      <c r="CP30" s="161">
        <f t="shared" si="307"/>
        <v>0.8476454293628809</v>
      </c>
      <c r="CQ30" s="26">
        <f t="shared" si="308"/>
        <v>702.24132963988905</v>
      </c>
      <c r="CS30" s="159">
        <v>2</v>
      </c>
      <c r="CT30" s="160">
        <f t="shared" ref="CT30:CT48" si="533">($AP$11/($CS$48-CS29))</f>
        <v>0.95894736842105255</v>
      </c>
      <c r="CU30" s="161">
        <f t="shared" si="309"/>
        <v>-4.7091412742382273E-2</v>
      </c>
      <c r="CV30" s="161">
        <f t="shared" si="310"/>
        <v>0.19944598337950134</v>
      </c>
      <c r="CW30" s="161">
        <f t="shared" si="311"/>
        <v>0.84764542936288079</v>
      </c>
      <c r="CX30" s="26">
        <f t="shared" si="312"/>
        <v>814.82659279778375</v>
      </c>
      <c r="CZ30" s="159">
        <v>2</v>
      </c>
      <c r="DA30" s="160">
        <f t="shared" ref="DA30:DA48" si="534">($AP$12/($CZ$48-CZ29))</f>
        <v>-4.7942105263157897</v>
      </c>
      <c r="DB30" s="161">
        <f t="shared" si="313"/>
        <v>-4.709141274238228E-2</v>
      </c>
      <c r="DC30" s="161">
        <f t="shared" si="314"/>
        <v>0.1994459833795014</v>
      </c>
      <c r="DD30" s="161">
        <f t="shared" si="315"/>
        <v>0.84764542936288101</v>
      </c>
      <c r="DE30" s="26">
        <f t="shared" si="316"/>
        <v>281.47412742382272</v>
      </c>
      <c r="DG30" s="159">
        <v>2</v>
      </c>
      <c r="DH30" s="160">
        <f t="shared" ref="DH30:DH48" si="535">($AP$13/($DG$48-DG29))</f>
        <v>-2.8763157894736842</v>
      </c>
      <c r="DI30" s="161">
        <f t="shared" ref="DI30:DI48" si="536">((DH30-$AT$13)*(DH30-$AX$13))/(($AP$13-$AT$13)*($AP$13-$AX$13))</f>
        <v>-4.7091412742382266E-2</v>
      </c>
      <c r="DJ30" s="161">
        <f t="shared" ref="DJ30:DJ48" si="537">((DH30-$AP$13)*(DH30-$AX$13))/(($AT$13-$AP$13)*($AT$13-$AX$13))</f>
        <v>0.19944598337950134</v>
      </c>
      <c r="DK30" s="161">
        <f t="shared" si="317"/>
        <v>0.8476454293628809</v>
      </c>
      <c r="DL30" s="26">
        <f t="shared" ref="DL30:DL48" si="538">DI30*$AR$13+DJ30*$AV$13+DK30*$AZ$13</f>
        <v>168.87390581717452</v>
      </c>
      <c r="DM30" s="34"/>
      <c r="DN30" s="159">
        <v>2</v>
      </c>
      <c r="DO30" s="160">
        <f t="shared" ref="DO30:DO48" si="539">($AP$14/($DN$48-DN29))</f>
        <v>-0.95894736842105255</v>
      </c>
      <c r="DP30" s="161">
        <f t="shared" si="318"/>
        <v>-4.7091412742382273E-2</v>
      </c>
      <c r="DQ30" s="161">
        <f t="shared" si="319"/>
        <v>0.19944598337950134</v>
      </c>
      <c r="DR30" s="161">
        <f t="shared" si="320"/>
        <v>0.84764542936288079</v>
      </c>
      <c r="DS30" s="26">
        <f t="shared" si="321"/>
        <v>56.286149584487525</v>
      </c>
      <c r="DT30" s="34"/>
      <c r="DU30" s="159">
        <v>2</v>
      </c>
      <c r="DV30" s="160">
        <f t="shared" ref="DV30:DV48" si="540">($AP$15/($DU$48-DU29))</f>
        <v>-6.7115789473684204</v>
      </c>
      <c r="DW30" s="161">
        <f t="shared" si="322"/>
        <v>-4.7091412742382266E-2</v>
      </c>
      <c r="DX30" s="161">
        <f t="shared" si="323"/>
        <v>0.19944598337950137</v>
      </c>
      <c r="DY30" s="161">
        <f t="shared" si="324"/>
        <v>0.84764542936288079</v>
      </c>
      <c r="DZ30" s="26">
        <f t="shared" si="325"/>
        <v>394.08432132963986</v>
      </c>
      <c r="EA30" s="34"/>
      <c r="EB30" s="159">
        <v>2</v>
      </c>
      <c r="EC30" s="160">
        <f t="shared" ref="EC30:EC48" si="541">($AP$16/($EB$48-EB29))</f>
        <v>-8.628947368421052</v>
      </c>
      <c r="ED30" s="161">
        <f t="shared" si="326"/>
        <v>-4.7091412742382273E-2</v>
      </c>
      <c r="EE30" s="161">
        <f t="shared" si="327"/>
        <v>0.19944598337950137</v>
      </c>
      <c r="EF30" s="161">
        <f t="shared" si="328"/>
        <v>0.84764542936288079</v>
      </c>
      <c r="EG30" s="26">
        <f t="shared" si="329"/>
        <v>506.66759002770078</v>
      </c>
      <c r="EH30" s="34"/>
      <c r="EI30" s="159">
        <v>2</v>
      </c>
      <c r="EJ30" s="160">
        <f t="shared" ref="EJ30:EJ48" si="542">($AP$17/($EI$48-EI29))</f>
        <v>-10.546842105263158</v>
      </c>
      <c r="EK30" s="161">
        <f t="shared" si="330"/>
        <v>-4.709141274238228E-2</v>
      </c>
      <c r="EL30" s="161">
        <f t="shared" si="331"/>
        <v>0.1994459833795014</v>
      </c>
      <c r="EM30" s="161">
        <f t="shared" si="332"/>
        <v>0.84764542936288101</v>
      </c>
      <c r="EN30" s="26">
        <f t="shared" si="333"/>
        <v>619.27180055401664</v>
      </c>
      <c r="EP30" s="159">
        <v>2</v>
      </c>
      <c r="EQ30" s="160">
        <f t="shared" si="334"/>
        <v>-12.464210526315789</v>
      </c>
      <c r="ER30" s="161">
        <f t="shared" si="335"/>
        <v>-4.7091412742382273E-2</v>
      </c>
      <c r="ES30" s="161">
        <f t="shared" si="336"/>
        <v>0.1994459833795014</v>
      </c>
      <c r="ET30" s="161">
        <f t="shared" si="337"/>
        <v>0.84764542936288101</v>
      </c>
      <c r="EU30" s="26">
        <f t="shared" si="338"/>
        <v>731.86504155124658</v>
      </c>
      <c r="EW30" s="159">
        <v>2</v>
      </c>
      <c r="EX30" s="160">
        <f t="shared" si="339"/>
        <v>-4.7942105263157897</v>
      </c>
      <c r="EY30" s="161">
        <f t="shared" si="340"/>
        <v>-4.709141274238228E-2</v>
      </c>
      <c r="EZ30" s="161">
        <f t="shared" si="341"/>
        <v>0.1994459833795014</v>
      </c>
      <c r="FA30" s="161">
        <f t="shared" si="342"/>
        <v>0.84764542936288101</v>
      </c>
      <c r="FB30" s="26">
        <f t="shared" si="343"/>
        <v>-589.62016620498616</v>
      </c>
      <c r="FD30" s="159">
        <v>2</v>
      </c>
      <c r="FE30" s="160">
        <f t="shared" si="344"/>
        <v>-2.8763157894736842</v>
      </c>
      <c r="FF30" s="161">
        <f t="shared" si="345"/>
        <v>-4.7091412742382266E-2</v>
      </c>
      <c r="FG30" s="161">
        <f t="shared" si="346"/>
        <v>0.19944598337950134</v>
      </c>
      <c r="FH30" s="161">
        <f t="shared" si="347"/>
        <v>0.8476454293628809</v>
      </c>
      <c r="FI30" s="26">
        <f t="shared" si="348"/>
        <v>-702.21191135734068</v>
      </c>
      <c r="FK30" s="159">
        <v>2</v>
      </c>
      <c r="FL30" s="160">
        <f t="shared" si="349"/>
        <v>-0.95894736842105255</v>
      </c>
      <c r="FM30" s="161">
        <f t="shared" si="350"/>
        <v>-4.7091412742382273E-2</v>
      </c>
      <c r="FN30" s="161">
        <f t="shared" si="351"/>
        <v>0.19944598337950134</v>
      </c>
      <c r="FO30" s="161">
        <f t="shared" si="352"/>
        <v>0.84764542936288079</v>
      </c>
      <c r="FP30" s="26">
        <f t="shared" si="353"/>
        <v>-814.82260387811618</v>
      </c>
      <c r="FR30" s="159">
        <v>2</v>
      </c>
      <c r="FS30" s="160">
        <f t="shared" ref="FS30:FS48" si="543">($AP$22/($FR$48-FR29))</f>
        <v>-6.7115789473684204</v>
      </c>
      <c r="FT30" s="161">
        <f t="shared" si="354"/>
        <v>-4.7091412742382266E-2</v>
      </c>
      <c r="FU30" s="161">
        <f t="shared" si="355"/>
        <v>0.19944598337950137</v>
      </c>
      <c r="FV30" s="161">
        <f t="shared" si="356"/>
        <v>0.84764542936288079</v>
      </c>
      <c r="FW30" s="26">
        <f t="shared" si="357"/>
        <v>-477.02044321329635</v>
      </c>
      <c r="FY30" s="159">
        <v>2</v>
      </c>
      <c r="FZ30" s="160">
        <f t="shared" ref="FZ30:FZ48" si="544">($AP$23/($FY$48-FY29))</f>
        <v>-8.628947368421052</v>
      </c>
      <c r="GA30" s="161">
        <f t="shared" ref="GA30:GA48" si="545">((FZ30-$AT$23)*(FZ30-$AX$23))/(($AP$23-$AT$23)*($AP$23-$AX$23))</f>
        <v>-4.7091412742382273E-2</v>
      </c>
      <c r="GB30" s="161">
        <f t="shared" ref="GB30:GB48" si="546">((FZ30-$AP$23)*(FZ30-$AX$23))/(($AT$23-$AP$23)*($AT$23-$AX$23))</f>
        <v>0.19944598337950137</v>
      </c>
      <c r="GC30" s="161">
        <f t="shared" ref="GC30:GC48" si="547">((FZ30-$AP$23)*(FZ30-$AT$23))/(($AX$23-$AP$23)*($AX$23-$AT$23))</f>
        <v>0.84764542936288079</v>
      </c>
      <c r="GD30" s="26">
        <f t="shared" ref="GD30:GD48" si="548">GA30*$AR$23+GB30*$AV$23+GC30*$AZ$23</f>
        <v>-364.44764542936286</v>
      </c>
      <c r="GF30" s="159">
        <v>2</v>
      </c>
      <c r="GG30" s="160">
        <f t="shared" ref="GG30:GG48" si="549">($AP$24/($GF$48-GF29))</f>
        <v>-10.546842105263158</v>
      </c>
      <c r="GH30" s="161">
        <f t="shared" si="358"/>
        <v>-4.709141274238228E-2</v>
      </c>
      <c r="GI30" s="161">
        <f t="shared" si="359"/>
        <v>0.1994459833795014</v>
      </c>
      <c r="GJ30" s="161">
        <f t="shared" si="360"/>
        <v>0.84764542936288101</v>
      </c>
      <c r="GK30" s="26">
        <f t="shared" si="361"/>
        <v>-251.84542936288091</v>
      </c>
      <c r="GM30" s="159">
        <v>2</v>
      </c>
      <c r="GN30" s="160">
        <f t="shared" ref="GN30:GN48" si="550">($AP$25/($GM$48-GM29))</f>
        <v>-12.464210526315789</v>
      </c>
      <c r="GO30" s="161">
        <f t="shared" si="362"/>
        <v>-4.7091412742382273E-2</v>
      </c>
      <c r="GP30" s="161">
        <f t="shared" si="363"/>
        <v>0.1994459833795014</v>
      </c>
      <c r="GQ30" s="161">
        <f t="shared" si="364"/>
        <v>0.84764542936288101</v>
      </c>
      <c r="GR30" s="26">
        <f t="shared" si="365"/>
        <v>-139.27313019390584</v>
      </c>
      <c r="GT30" s="159">
        <v>2</v>
      </c>
      <c r="GU30" s="160">
        <f t="shared" ref="GU30:GU48" si="551">($AP$26/($GT$48-GT29))</f>
        <v>8.628947368421052</v>
      </c>
      <c r="GV30" s="161">
        <f t="shared" si="366"/>
        <v>-4.7091412742382273E-2</v>
      </c>
      <c r="GW30" s="161">
        <f t="shared" si="367"/>
        <v>0.19944598337950137</v>
      </c>
      <c r="GX30" s="161">
        <f t="shared" si="368"/>
        <v>0.84764542936288079</v>
      </c>
      <c r="GY30" s="26">
        <f t="shared" si="369"/>
        <v>-506.65263157894731</v>
      </c>
      <c r="HA30" s="159">
        <v>2</v>
      </c>
      <c r="HB30" s="160">
        <f t="shared" ref="HB30:HB48" si="552">($AP$27/($HA$48-HA29))</f>
        <v>10.546842105263158</v>
      </c>
      <c r="HC30" s="161">
        <f t="shared" si="370"/>
        <v>-4.709141274238228E-2</v>
      </c>
      <c r="HD30" s="161">
        <f t="shared" si="371"/>
        <v>0.1994459833795014</v>
      </c>
      <c r="HE30" s="161">
        <f t="shared" si="372"/>
        <v>0.84764542936288101</v>
      </c>
      <c r="HF30" s="26">
        <f t="shared" si="373"/>
        <v>-619.24637119113572</v>
      </c>
      <c r="HH30" s="159">
        <v>2</v>
      </c>
      <c r="HI30" s="160">
        <f t="shared" si="374"/>
        <v>12.464210526315789</v>
      </c>
      <c r="HJ30" s="161">
        <f t="shared" si="375"/>
        <v>-4.7091412742382273E-2</v>
      </c>
      <c r="HK30" s="161">
        <f t="shared" si="376"/>
        <v>0.1994459833795014</v>
      </c>
      <c r="HL30" s="161">
        <f t="shared" si="377"/>
        <v>0.84764542936288101</v>
      </c>
      <c r="HM30" s="26">
        <f t="shared" si="378"/>
        <v>-731.86504155124658</v>
      </c>
      <c r="HO30" s="159">
        <v>2</v>
      </c>
      <c r="HP30" s="160">
        <f t="shared" ref="HP30:HP48" si="553">($AP$29/($HO$48-HO29))</f>
        <v>6.7115789473684204</v>
      </c>
      <c r="HQ30" s="161">
        <f t="shared" si="379"/>
        <v>-4.7091412742382266E-2</v>
      </c>
      <c r="HR30" s="161">
        <f t="shared" si="380"/>
        <v>0.19944598337950137</v>
      </c>
      <c r="HS30" s="161">
        <f t="shared" si="381"/>
        <v>0.84764542936288079</v>
      </c>
      <c r="HT30" s="26">
        <f t="shared" si="382"/>
        <v>-394.06288088642651</v>
      </c>
      <c r="HV30" s="159">
        <v>2</v>
      </c>
      <c r="HW30" s="160">
        <f t="shared" ref="HW30:HW48" si="554">($AP$30/($HV$48-HV29))</f>
        <v>4.7942105263157897</v>
      </c>
      <c r="HX30" s="161">
        <f t="shared" si="383"/>
        <v>-4.709141274238228E-2</v>
      </c>
      <c r="HY30" s="161">
        <f t="shared" si="384"/>
        <v>0.1994459833795014</v>
      </c>
      <c r="HZ30" s="161">
        <f t="shared" si="385"/>
        <v>0.84764542936288101</v>
      </c>
      <c r="IA30" s="26">
        <f t="shared" si="386"/>
        <v>-281.48210526315791</v>
      </c>
      <c r="IC30" s="159">
        <v>2</v>
      </c>
      <c r="ID30" s="160">
        <f t="shared" si="387"/>
        <v>2.8763157894736842</v>
      </c>
      <c r="IE30" s="161">
        <f t="shared" si="388"/>
        <v>-4.7091412742382266E-2</v>
      </c>
      <c r="IF30" s="161">
        <f t="shared" si="389"/>
        <v>0.19944598337950134</v>
      </c>
      <c r="IG30" s="161">
        <f t="shared" si="390"/>
        <v>0.8476454293628809</v>
      </c>
      <c r="IH30" s="26">
        <f t="shared" si="391"/>
        <v>-168.87988919667589</v>
      </c>
      <c r="IJ30" s="159">
        <v>2</v>
      </c>
      <c r="IK30" s="160">
        <f t="shared" si="392"/>
        <v>0.95894736842105255</v>
      </c>
      <c r="IL30" s="161">
        <f t="shared" si="393"/>
        <v>-4.7091412742382273E-2</v>
      </c>
      <c r="IM30" s="161">
        <f t="shared" si="394"/>
        <v>0.19944598337950134</v>
      </c>
      <c r="IN30" s="161">
        <f t="shared" si="395"/>
        <v>0.84764542936288079</v>
      </c>
      <c r="IO30" s="26">
        <f t="shared" si="396"/>
        <v>-56.31157894736841</v>
      </c>
      <c r="IQ30" s="159">
        <v>2</v>
      </c>
      <c r="IR30" s="160">
        <f t="shared" si="397"/>
        <v>9.2894736842105257</v>
      </c>
      <c r="IS30" s="161">
        <f t="shared" si="398"/>
        <v>-4.7091412742382273E-2</v>
      </c>
      <c r="IT30" s="161">
        <f t="shared" si="399"/>
        <v>0.19944598337950137</v>
      </c>
      <c r="IU30" s="161">
        <f t="shared" si="400"/>
        <v>0.8476454293628809</v>
      </c>
      <c r="IV30" s="26">
        <f t="shared" si="401"/>
        <v>411.35036011080331</v>
      </c>
      <c r="IX30" s="159">
        <v>2</v>
      </c>
      <c r="IY30" s="160">
        <f t="shared" si="402"/>
        <v>11.206842105263158</v>
      </c>
      <c r="IZ30" s="161">
        <f t="shared" si="403"/>
        <v>-4.7091412742382266E-2</v>
      </c>
      <c r="JA30" s="161">
        <f t="shared" si="404"/>
        <v>0.19944598337950142</v>
      </c>
      <c r="JB30" s="161">
        <f t="shared" si="405"/>
        <v>0.84764542936288101</v>
      </c>
      <c r="JC30" s="26">
        <f t="shared" si="406"/>
        <v>298.81096952908592</v>
      </c>
      <c r="JE30" s="159">
        <v>2</v>
      </c>
      <c r="JF30" s="160">
        <f t="shared" ref="JF30:JF48" si="555">($AP$35/($JE$48-JE29))</f>
        <v>13.124736842105264</v>
      </c>
      <c r="JG30" s="161">
        <f t="shared" si="407"/>
        <v>-4.709141274238228E-2</v>
      </c>
      <c r="JH30" s="161">
        <f t="shared" si="408"/>
        <v>0.1994459833795014</v>
      </c>
      <c r="JI30" s="161">
        <f t="shared" si="409"/>
        <v>0.84764542936288079</v>
      </c>
      <c r="JJ30" s="26">
        <f t="shared" si="410"/>
        <v>186.19628808864263</v>
      </c>
      <c r="JL30" s="159">
        <v>2</v>
      </c>
      <c r="JM30" s="160">
        <f t="shared" si="411"/>
        <v>7.3715789473684215</v>
      </c>
      <c r="JN30" s="161">
        <f t="shared" si="412"/>
        <v>-4.709141274238228E-2</v>
      </c>
      <c r="JO30" s="161">
        <f t="shared" si="413"/>
        <v>0.19944598337950142</v>
      </c>
      <c r="JP30" s="161">
        <f t="shared" si="414"/>
        <v>0.84764542936288101</v>
      </c>
      <c r="JQ30" s="26">
        <f t="shared" si="415"/>
        <v>523.97950138504166</v>
      </c>
      <c r="JS30" s="159">
        <v>2</v>
      </c>
      <c r="JT30" s="160">
        <f t="shared" si="416"/>
        <v>5.4547368421052633</v>
      </c>
      <c r="JU30" s="161">
        <f t="shared" si="417"/>
        <v>-4.7091412742382266E-2</v>
      </c>
      <c r="JV30" s="161">
        <f t="shared" si="418"/>
        <v>0.19944598337950137</v>
      </c>
      <c r="JW30" s="161">
        <f t="shared" si="419"/>
        <v>0.8476454293628809</v>
      </c>
      <c r="JX30" s="26">
        <f t="shared" si="420"/>
        <v>636.5792243767313</v>
      </c>
      <c r="JZ30" s="159">
        <v>2</v>
      </c>
      <c r="KA30" s="160">
        <f t="shared" ref="KA30:KA48" si="556">($AP$38/($JZ$48-JZ29))</f>
        <v>3.5363157894736843</v>
      </c>
      <c r="KB30" s="161">
        <f t="shared" si="421"/>
        <v>-4.709141274238228E-2</v>
      </c>
      <c r="KC30" s="161">
        <f t="shared" si="422"/>
        <v>0.1994459833795014</v>
      </c>
      <c r="KD30" s="161">
        <f t="shared" si="423"/>
        <v>0.84764542936288101</v>
      </c>
      <c r="KE30" s="26">
        <f t="shared" si="424"/>
        <v>749.16897506925227</v>
      </c>
      <c r="KG30" s="159">
        <v>2</v>
      </c>
      <c r="KH30" s="160">
        <f t="shared" si="425"/>
        <v>1.6189473684210527</v>
      </c>
      <c r="KI30" s="161">
        <f t="shared" si="426"/>
        <v>-4.7091412742382273E-2</v>
      </c>
      <c r="KJ30" s="161">
        <f t="shared" si="427"/>
        <v>0.19944598337950137</v>
      </c>
      <c r="KK30" s="161">
        <f t="shared" si="428"/>
        <v>0.8476454293628809</v>
      </c>
      <c r="KL30" s="26">
        <f t="shared" si="429"/>
        <v>861.73329639889187</v>
      </c>
      <c r="KN30" s="159">
        <v>2</v>
      </c>
      <c r="KO30" s="160">
        <f t="shared" ref="KO30:KO48" si="557">($AP$40/($KN$48-KN29))</f>
        <v>-5.454210526315789</v>
      </c>
      <c r="KP30" s="161">
        <f t="shared" si="430"/>
        <v>-4.7091412742382273E-2</v>
      </c>
      <c r="KQ30" s="161">
        <f t="shared" si="431"/>
        <v>0.19944598337950137</v>
      </c>
      <c r="KR30" s="161">
        <f t="shared" si="432"/>
        <v>0.8476454293628809</v>
      </c>
      <c r="KS30" s="26">
        <f t="shared" si="433"/>
        <v>320.22349030470912</v>
      </c>
      <c r="KU30" s="159">
        <v>2</v>
      </c>
      <c r="KV30" s="160">
        <f t="shared" ref="KV30:KV48" si="558">($AP$41/($KU$48-KU29))</f>
        <v>-3.5368421052631582</v>
      </c>
      <c r="KW30" s="161">
        <f t="shared" si="434"/>
        <v>-4.709141274238228E-2</v>
      </c>
      <c r="KX30" s="161">
        <f t="shared" si="435"/>
        <v>0.1994459833795014</v>
      </c>
      <c r="KY30" s="161">
        <f t="shared" si="436"/>
        <v>0.8476454293628809</v>
      </c>
      <c r="KZ30" s="26">
        <f t="shared" si="437"/>
        <v>207.68011080332411</v>
      </c>
      <c r="LB30" s="159">
        <v>2</v>
      </c>
      <c r="LC30" s="160">
        <f t="shared" si="438"/>
        <v>-1.6194736842105264</v>
      </c>
      <c r="LD30" s="161">
        <f t="shared" si="439"/>
        <v>-4.709141274238228E-2</v>
      </c>
      <c r="LE30" s="161">
        <f t="shared" si="440"/>
        <v>0.1994459833795014</v>
      </c>
      <c r="LF30" s="161">
        <f t="shared" si="441"/>
        <v>0.8476454293628809</v>
      </c>
      <c r="LG30" s="26">
        <f t="shared" si="442"/>
        <v>95.063434903047082</v>
      </c>
      <c r="LI30" s="159">
        <v>2</v>
      </c>
      <c r="LJ30" s="160">
        <f t="shared" si="443"/>
        <v>-7.3715789473684215</v>
      </c>
      <c r="LK30" s="161">
        <f t="shared" si="444"/>
        <v>-4.709141274238228E-2</v>
      </c>
      <c r="LL30" s="161">
        <f t="shared" si="445"/>
        <v>0.19944598337950142</v>
      </c>
      <c r="LM30" s="161">
        <f t="shared" si="446"/>
        <v>0.84764542936288101</v>
      </c>
      <c r="LN30" s="26">
        <f t="shared" si="447"/>
        <v>432.85861495844881</v>
      </c>
      <c r="LP30" s="159">
        <v>2</v>
      </c>
      <c r="LQ30" s="160">
        <f t="shared" si="448"/>
        <v>-9.2894736842105257</v>
      </c>
      <c r="LR30" s="161">
        <f t="shared" si="449"/>
        <v>-4.7091412742382273E-2</v>
      </c>
      <c r="LS30" s="161">
        <f t="shared" si="450"/>
        <v>0.19944598337950137</v>
      </c>
      <c r="LT30" s="161">
        <f t="shared" si="451"/>
        <v>0.8476454293628809</v>
      </c>
      <c r="LU30" s="26">
        <f t="shared" si="452"/>
        <v>545.4423822714682</v>
      </c>
      <c r="LW30" s="159">
        <v>2</v>
      </c>
      <c r="LX30" s="160">
        <f t="shared" si="453"/>
        <v>-11.206842105263158</v>
      </c>
      <c r="LY30" s="161">
        <f t="shared" si="454"/>
        <v>-4.7091412742382266E-2</v>
      </c>
      <c r="LZ30" s="161">
        <f t="shared" si="455"/>
        <v>0.19944598337950142</v>
      </c>
      <c r="MA30" s="161">
        <f t="shared" si="456"/>
        <v>0.84764542936288101</v>
      </c>
      <c r="MB30" s="26">
        <f t="shared" si="457"/>
        <v>658.0381163434904</v>
      </c>
      <c r="MD30" s="159">
        <v>2</v>
      </c>
      <c r="ME30" s="160">
        <f t="shared" si="458"/>
        <v>-13.124736842105264</v>
      </c>
      <c r="MF30" s="161">
        <f t="shared" si="459"/>
        <v>-4.709141274238228E-2</v>
      </c>
      <c r="MG30" s="161">
        <f t="shared" si="460"/>
        <v>0.1994459833795014</v>
      </c>
      <c r="MH30" s="161">
        <f t="shared" si="461"/>
        <v>0.84764542936288079</v>
      </c>
      <c r="MI30" s="26">
        <f t="shared" si="462"/>
        <v>770.60443213296389</v>
      </c>
      <c r="MK30" s="159">
        <v>2</v>
      </c>
      <c r="ML30" s="160">
        <f t="shared" si="463"/>
        <v>-5.454210526315789</v>
      </c>
      <c r="MM30" s="161">
        <f t="shared" si="464"/>
        <v>-4.7091412742382273E-2</v>
      </c>
      <c r="MN30" s="161">
        <f t="shared" si="465"/>
        <v>0.19944598337950137</v>
      </c>
      <c r="MO30" s="161">
        <f t="shared" si="466"/>
        <v>0.8476454293628809</v>
      </c>
      <c r="MP30" s="26">
        <f t="shared" si="467"/>
        <v>-636.57523545706374</v>
      </c>
      <c r="MR30" s="159">
        <v>2</v>
      </c>
      <c r="MS30" s="160">
        <f t="shared" si="468"/>
        <v>-3.5368421052631582</v>
      </c>
      <c r="MT30" s="161">
        <f t="shared" si="469"/>
        <v>-4.709141274238228E-2</v>
      </c>
      <c r="MU30" s="161">
        <f t="shared" si="470"/>
        <v>0.1994459833795014</v>
      </c>
      <c r="MV30" s="161">
        <f t="shared" si="471"/>
        <v>0.8476454293628809</v>
      </c>
      <c r="MW30" s="26">
        <f t="shared" si="472"/>
        <v>-749.14803324099739</v>
      </c>
      <c r="MY30" s="159">
        <v>2</v>
      </c>
      <c r="MZ30" s="160">
        <f t="shared" si="473"/>
        <v>-1.6194736842105264</v>
      </c>
      <c r="NA30" s="161">
        <f t="shared" ref="NA30:NA48" si="559">((MZ30-$AT$49)*(MZ30-$AX$49))/(($AP$49-$AT$49)*($AP$49-$AX$49))</f>
        <v>-4.709141274238228E-2</v>
      </c>
      <c r="NB30" s="161">
        <f t="shared" ref="NB30:NB48" si="560">((MZ30-$AP$49)*(MZ30-$AX$49))/(($AT$49-$AP$49)*($AT$49-$AX$49))</f>
        <v>0.1994459833795014</v>
      </c>
      <c r="NC30" s="161">
        <f t="shared" ref="NC30:NC48" si="561">((MZ30-$AP$49)*(MZ30-$AT$49))/(($AX$49-$AP$49)*($AX$49-$AT$49))</f>
        <v>0.8476454293628809</v>
      </c>
      <c r="ND30" s="26">
        <f t="shared" ref="ND30:ND48" si="562">NA30*$AR$49+NB30*$AV$49+NC30*$AZ$49</f>
        <v>-861.74576177285326</v>
      </c>
      <c r="NF30" s="159">
        <v>2</v>
      </c>
      <c r="NG30" s="160">
        <f t="shared" si="474"/>
        <v>-7.3715789473684215</v>
      </c>
      <c r="NH30" s="161">
        <f t="shared" si="475"/>
        <v>-4.709141274238228E-2</v>
      </c>
      <c r="NI30" s="161">
        <f t="shared" si="476"/>
        <v>0.19944598337950142</v>
      </c>
      <c r="NJ30" s="161">
        <f t="shared" si="477"/>
        <v>0.84764542936288101</v>
      </c>
      <c r="NK30" s="26">
        <f t="shared" si="478"/>
        <v>-523.96304709141282</v>
      </c>
      <c r="NM30" s="159">
        <v>2</v>
      </c>
      <c r="NN30" s="160">
        <f t="shared" si="479"/>
        <v>-9.2894736842105257</v>
      </c>
      <c r="NO30" s="161">
        <f t="shared" si="480"/>
        <v>-4.7091412742382273E-2</v>
      </c>
      <c r="NP30" s="161">
        <f t="shared" si="481"/>
        <v>0.19944598337950137</v>
      </c>
      <c r="NQ30" s="161">
        <f t="shared" si="482"/>
        <v>0.8476454293628809</v>
      </c>
      <c r="NR30" s="26">
        <f t="shared" si="483"/>
        <v>-411.35036011080331</v>
      </c>
      <c r="NT30" s="159">
        <v>2</v>
      </c>
      <c r="NU30" s="160">
        <f t="shared" si="484"/>
        <v>-11.206842105263158</v>
      </c>
      <c r="NV30" s="161">
        <f t="shared" si="485"/>
        <v>-4.7091412742382266E-2</v>
      </c>
      <c r="NW30" s="161">
        <f t="shared" si="486"/>
        <v>0.19944598337950142</v>
      </c>
      <c r="NX30" s="161">
        <f t="shared" si="487"/>
        <v>0.84764542936288101</v>
      </c>
      <c r="NY30" s="26">
        <f t="shared" si="488"/>
        <v>-298.80897506925214</v>
      </c>
      <c r="OA30" s="159">
        <v>2</v>
      </c>
      <c r="OB30" s="160">
        <f t="shared" si="489"/>
        <v>-13.124736842105264</v>
      </c>
      <c r="OC30" s="161">
        <f t="shared" si="490"/>
        <v>-4.709141274238228E-2</v>
      </c>
      <c r="OD30" s="161">
        <f t="shared" si="491"/>
        <v>0.1994459833795014</v>
      </c>
      <c r="OE30" s="161">
        <f t="shared" si="492"/>
        <v>0.84764542936288079</v>
      </c>
      <c r="OF30" s="26">
        <f t="shared" si="493"/>
        <v>-186.16487534626037</v>
      </c>
      <c r="OH30" s="159">
        <v>2</v>
      </c>
      <c r="OI30" s="160">
        <f t="shared" si="494"/>
        <v>9.2894736842105257</v>
      </c>
      <c r="OJ30" s="161">
        <f t="shared" si="495"/>
        <v>-4.7091412742382273E-2</v>
      </c>
      <c r="OK30" s="161">
        <f t="shared" si="496"/>
        <v>0.19944598337950137</v>
      </c>
      <c r="OL30" s="161">
        <f t="shared" si="497"/>
        <v>0.8476454293628809</v>
      </c>
      <c r="OM30" s="26">
        <f t="shared" si="498"/>
        <v>-545.4423822714682</v>
      </c>
      <c r="OO30" s="159">
        <v>2</v>
      </c>
      <c r="OP30" s="160">
        <f t="shared" si="499"/>
        <v>11.206842105263158</v>
      </c>
      <c r="OQ30" s="161">
        <f t="shared" si="500"/>
        <v>-4.7091412742382266E-2</v>
      </c>
      <c r="OR30" s="161">
        <f t="shared" si="501"/>
        <v>0.19944598337950142</v>
      </c>
      <c r="OS30" s="161">
        <f t="shared" si="502"/>
        <v>0.84764542936288101</v>
      </c>
      <c r="OT30" s="26">
        <f t="shared" si="503"/>
        <v>-658.02515235457076</v>
      </c>
      <c r="OV30" s="159">
        <v>2</v>
      </c>
      <c r="OW30" s="160">
        <f t="shared" si="504"/>
        <v>13.124736842105264</v>
      </c>
      <c r="OX30" s="161">
        <f t="shared" si="505"/>
        <v>-4.709141274238228E-2</v>
      </c>
      <c r="OY30" s="161">
        <f t="shared" si="506"/>
        <v>0.1994459833795014</v>
      </c>
      <c r="OZ30" s="161">
        <f t="shared" si="507"/>
        <v>0.84764542936288079</v>
      </c>
      <c r="PA30" s="26">
        <f t="shared" si="508"/>
        <v>-770.61889196675895</v>
      </c>
      <c r="PC30" s="159">
        <v>2</v>
      </c>
      <c r="PD30" s="160">
        <f t="shared" ref="PD30:PD48" si="563">($AP$57/($PC$48-PC29))</f>
        <v>7.3715789473684215</v>
      </c>
      <c r="PE30" s="161">
        <f t="shared" si="509"/>
        <v>-4.709141274238228E-2</v>
      </c>
      <c r="PF30" s="161">
        <f t="shared" si="510"/>
        <v>0.19944598337950142</v>
      </c>
      <c r="PG30" s="161">
        <f t="shared" si="511"/>
        <v>0.84764542936288101</v>
      </c>
      <c r="PH30" s="26">
        <f t="shared" si="512"/>
        <v>-432.85013850415521</v>
      </c>
      <c r="PJ30" s="159">
        <v>2</v>
      </c>
      <c r="PK30" s="160">
        <f t="shared" ref="PK30:PK48" si="564">($AP$58/($PJ$48-PJ29))</f>
        <v>5.4547368421052633</v>
      </c>
      <c r="PL30" s="161">
        <f t="shared" si="513"/>
        <v>-4.7091412742382266E-2</v>
      </c>
      <c r="PM30" s="161">
        <f t="shared" si="514"/>
        <v>0.19944598337950137</v>
      </c>
      <c r="PN30" s="161">
        <f t="shared" si="515"/>
        <v>0.8476454293628809</v>
      </c>
      <c r="PO30" s="26">
        <f t="shared" si="516"/>
        <v>-320.2314681440443</v>
      </c>
      <c r="PQ30" s="159">
        <v>2</v>
      </c>
      <c r="PR30" s="160">
        <f t="shared" si="517"/>
        <v>3.5363157894736843</v>
      </c>
      <c r="PS30" s="161">
        <f t="shared" si="518"/>
        <v>-4.709141274238228E-2</v>
      </c>
      <c r="PT30" s="161">
        <f t="shared" si="519"/>
        <v>0.1994459833795014</v>
      </c>
      <c r="PU30" s="161">
        <f t="shared" si="520"/>
        <v>0.84764542936288101</v>
      </c>
      <c r="PV30" s="26">
        <f t="shared" si="521"/>
        <v>-207.68011080332414</v>
      </c>
      <c r="PX30" s="159">
        <v>2</v>
      </c>
      <c r="PY30" s="160">
        <f t="shared" si="522"/>
        <v>1.6189473684210527</v>
      </c>
      <c r="PZ30" s="161">
        <f t="shared" si="523"/>
        <v>-4.7091412742382273E-2</v>
      </c>
      <c r="QA30" s="161">
        <f t="shared" si="524"/>
        <v>0.19944598337950137</v>
      </c>
      <c r="QB30" s="161">
        <f t="shared" si="525"/>
        <v>0.8476454293628809</v>
      </c>
      <c r="QC30" s="26">
        <f t="shared" si="526"/>
        <v>-95.038005540166196</v>
      </c>
      <c r="QE30" s="159">
        <v>2</v>
      </c>
      <c r="QF30" s="162">
        <v>3</v>
      </c>
      <c r="QG30" s="307"/>
      <c r="QH30" s="16">
        <v>0</v>
      </c>
      <c r="QI30" s="161">
        <f>(($F$13-$Z$25)*($F$13-$AD$25))/(($V$25-$Z$25)*($V$25-$AD$25))</f>
        <v>8.9112452880453601E-3</v>
      </c>
      <c r="QJ30" s="161">
        <f>(($F$13-$V$25)*($F$13-$AD$25))/(($Z$25-$V$25)*($Z$25-$AD$25))</f>
        <v>-3.5338181716070283E-2</v>
      </c>
      <c r="QK30" s="161">
        <f>(($F$13-$V$25)*($F$13-$Z$25))/(($AD$25-$V$25)*($AD$25-$Z$25))</f>
        <v>1.0264269364280247</v>
      </c>
      <c r="QL30" s="92">
        <f>QI30*$X$25+QJ30*$AB$25+QK30*$AF$25</f>
        <v>-176.45049262316732</v>
      </c>
      <c r="QM30" s="16">
        <f>$V$25</f>
        <v>-548.08000000000004</v>
      </c>
      <c r="QN30" s="16">
        <f>$AF$25</f>
        <v>-186.91</v>
      </c>
      <c r="QO30" s="167">
        <f t="shared" si="257"/>
        <v>2.09690545205891E-2</v>
      </c>
      <c r="QP30" s="34"/>
      <c r="QQ30" s="159">
        <v>2</v>
      </c>
      <c r="QR30" s="162">
        <v>3</v>
      </c>
      <c r="QS30" s="307"/>
      <c r="QT30" s="16">
        <v>0</v>
      </c>
      <c r="QU30" s="161">
        <f>(($F$13-$AT$25)*($F$13-$AX$25))/(($AP$25-$AT$25)*($AP$25-$AX$25))</f>
        <v>2.1090187317913709E-2</v>
      </c>
      <c r="QV30" s="161">
        <f>(($F$13-$AP$25)*($F$13-$AX$25))/(($AT$25-$AP$25)*($AT$25-$AX$25))</f>
        <v>-8.2717491433395213E-2</v>
      </c>
      <c r="QW30" s="161">
        <f>(($F$13-$AP$25)*($F$13-$AT$25))/(($AX$25-$AP$25)*($AX$25-$AT$25))</f>
        <v>1.0616273041154816</v>
      </c>
      <c r="QX30" s="92">
        <f>QU30*$AR$25+QV30*$AV$25+QW30*$AZ$25</f>
        <v>-26.237595374588643</v>
      </c>
      <c r="QY30" s="16">
        <f>$AP$25</f>
        <v>-236.82</v>
      </c>
      <c r="QZ30" s="16">
        <f>$AZ$25</f>
        <v>-59.44</v>
      </c>
      <c r="RA30" s="167">
        <f t="shared" si="258"/>
        <v>0.14101902050000684</v>
      </c>
    </row>
    <row r="31" spans="2:469" ht="15" customHeight="1">
      <c r="B31" s="318">
        <v>5</v>
      </c>
      <c r="C31" s="321" t="s">
        <v>386</v>
      </c>
      <c r="D31" s="321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'Conector@11000 psi'!$M$15</f>
        <v>54.65</v>
      </c>
      <c r="AQ31" s="111" t="s">
        <v>72</v>
      </c>
      <c r="AR31" s="101">
        <v>0</v>
      </c>
      <c r="AS31" s="111" t="s">
        <v>72</v>
      </c>
      <c r="AT31" s="101">
        <f>'Conector@11000 psi'!$M$58</f>
        <v>27.324999999999999</v>
      </c>
      <c r="AU31" s="111" t="s">
        <v>72</v>
      </c>
      <c r="AV31" s="101">
        <f>'Conector@11000 psi'!$O$58</f>
        <v>-89.14</v>
      </c>
      <c r="AW31" s="111" t="s">
        <v>72</v>
      </c>
      <c r="AX31" s="101">
        <v>0</v>
      </c>
      <c r="AY31" s="111" t="s">
        <v>72</v>
      </c>
      <c r="AZ31" s="101">
        <f>'Conector@11000 psi'!$O$47</f>
        <v>-178.26</v>
      </c>
      <c r="BA31" s="165" t="s">
        <v>72</v>
      </c>
      <c r="BB31" s="183"/>
      <c r="BC31" s="159">
        <v>3</v>
      </c>
      <c r="BD31" s="160">
        <f t="shared" si="527"/>
        <v>9.1083333333333325</v>
      </c>
      <c r="BE31" s="161">
        <f t="shared" si="285"/>
        <v>-4.9382716049382713E-2</v>
      </c>
      <c r="BF31" s="161">
        <f t="shared" si="286"/>
        <v>0.20987654320987656</v>
      </c>
      <c r="BG31" s="161">
        <f t="shared" si="287"/>
        <v>0.83950617283950624</v>
      </c>
      <c r="BH31" s="26">
        <f t="shared" si="288"/>
        <v>367.91777777777781</v>
      </c>
      <c r="BJ31" s="159">
        <v>3</v>
      </c>
      <c r="BK31" s="160">
        <f t="shared" si="528"/>
        <v>11.132777777777777</v>
      </c>
      <c r="BL31" s="161">
        <f t="shared" si="289"/>
        <v>-4.938271604938272E-2</v>
      </c>
      <c r="BM31" s="161">
        <f t="shared" si="290"/>
        <v>0.20987654320987653</v>
      </c>
      <c r="BN31" s="161">
        <f t="shared" si="291"/>
        <v>0.83950617283950613</v>
      </c>
      <c r="BO31" s="26">
        <f t="shared" si="292"/>
        <v>255.66320987654319</v>
      </c>
      <c r="BQ31" s="159">
        <v>3</v>
      </c>
      <c r="BR31" s="160">
        <f t="shared" si="529"/>
        <v>13.156666666666666</v>
      </c>
      <c r="BS31" s="161">
        <f t="shared" si="293"/>
        <v>-4.9382716049382713E-2</v>
      </c>
      <c r="BT31" s="161">
        <f t="shared" si="294"/>
        <v>0.20987654320987653</v>
      </c>
      <c r="BU31" s="161">
        <f t="shared" si="295"/>
        <v>0.83950617283950613</v>
      </c>
      <c r="BV31" s="26">
        <f t="shared" si="296"/>
        <v>143.40990123456788</v>
      </c>
      <c r="BX31" s="159">
        <v>3</v>
      </c>
      <c r="BY31" s="160">
        <f t="shared" si="530"/>
        <v>7.0844444444444443</v>
      </c>
      <c r="BZ31" s="161">
        <f t="shared" si="297"/>
        <v>-4.9382716049382713E-2</v>
      </c>
      <c r="CA31" s="161">
        <f t="shared" si="298"/>
        <v>0.20987654320987653</v>
      </c>
      <c r="CB31" s="161">
        <f t="shared" si="299"/>
        <v>0.83950617283950613</v>
      </c>
      <c r="CC31" s="26">
        <f t="shared" si="300"/>
        <v>480.17444444444448</v>
      </c>
      <c r="CE31" s="159">
        <v>3</v>
      </c>
      <c r="CF31" s="160">
        <f t="shared" si="531"/>
        <v>5.0605555555555561</v>
      </c>
      <c r="CG31" s="161">
        <f t="shared" si="301"/>
        <v>-4.9382716049382727E-2</v>
      </c>
      <c r="CH31" s="161">
        <f t="shared" si="302"/>
        <v>0.20987654320987656</v>
      </c>
      <c r="CI31" s="161">
        <f t="shared" si="303"/>
        <v>0.83950617283950624</v>
      </c>
      <c r="CJ31" s="26">
        <f t="shared" si="304"/>
        <v>592.41851851851857</v>
      </c>
      <c r="CL31" s="159">
        <v>3</v>
      </c>
      <c r="CM31" s="160">
        <f t="shared" si="532"/>
        <v>3.036111111111111</v>
      </c>
      <c r="CN31" s="161">
        <f t="shared" si="305"/>
        <v>-4.9382716049382706E-2</v>
      </c>
      <c r="CO31" s="161">
        <f t="shared" si="306"/>
        <v>0.20987654320987653</v>
      </c>
      <c r="CP31" s="161">
        <f t="shared" si="307"/>
        <v>0.83950617283950613</v>
      </c>
      <c r="CQ31" s="26">
        <f t="shared" si="308"/>
        <v>704.66888888888889</v>
      </c>
      <c r="CS31" s="159">
        <v>3</v>
      </c>
      <c r="CT31" s="160">
        <f t="shared" si="533"/>
        <v>1.0122222222222221</v>
      </c>
      <c r="CU31" s="161">
        <f t="shared" si="309"/>
        <v>-4.9382716049382713E-2</v>
      </c>
      <c r="CV31" s="161">
        <f t="shared" si="310"/>
        <v>0.20987654320987656</v>
      </c>
      <c r="CW31" s="161">
        <f t="shared" si="311"/>
        <v>0.83950617283950624</v>
      </c>
      <c r="CX31" s="26">
        <f t="shared" si="312"/>
        <v>816.90666666666675</v>
      </c>
      <c r="CZ31" s="159">
        <v>3</v>
      </c>
      <c r="DA31" s="160">
        <f t="shared" si="534"/>
        <v>-5.0605555555555561</v>
      </c>
      <c r="DB31" s="161">
        <f t="shared" si="313"/>
        <v>-4.9382716049382727E-2</v>
      </c>
      <c r="DC31" s="161">
        <f t="shared" si="314"/>
        <v>0.20987654320987656</v>
      </c>
      <c r="DD31" s="161">
        <f t="shared" si="315"/>
        <v>0.83950617283950624</v>
      </c>
      <c r="DE31" s="26">
        <f t="shared" si="316"/>
        <v>280.60493827160496</v>
      </c>
      <c r="DG31" s="159">
        <v>3</v>
      </c>
      <c r="DH31" s="160">
        <f t="shared" si="535"/>
        <v>-3.036111111111111</v>
      </c>
      <c r="DI31" s="161">
        <f t="shared" si="536"/>
        <v>-4.9382716049382706E-2</v>
      </c>
      <c r="DJ31" s="161">
        <f t="shared" si="537"/>
        <v>0.20987654320987653</v>
      </c>
      <c r="DK31" s="161">
        <f t="shared" si="317"/>
        <v>0.83950617283950613</v>
      </c>
      <c r="DL31" s="26">
        <f t="shared" si="538"/>
        <v>168.35246913580244</v>
      </c>
      <c r="DM31" s="34"/>
      <c r="DN31" s="159">
        <v>3</v>
      </c>
      <c r="DO31" s="160">
        <f t="shared" si="539"/>
        <v>-1.0122222222222221</v>
      </c>
      <c r="DP31" s="161">
        <f t="shared" si="318"/>
        <v>-4.9382716049382713E-2</v>
      </c>
      <c r="DQ31" s="161">
        <f t="shared" si="319"/>
        <v>0.20987654320987656</v>
      </c>
      <c r="DR31" s="161">
        <f t="shared" si="320"/>
        <v>0.83950617283950624</v>
      </c>
      <c r="DS31" s="26">
        <f t="shared" si="321"/>
        <v>56.112592592592591</v>
      </c>
      <c r="DT31" s="34"/>
      <c r="DU31" s="159">
        <v>3</v>
      </c>
      <c r="DV31" s="160">
        <f t="shared" si="540"/>
        <v>-7.0844444444444443</v>
      </c>
      <c r="DW31" s="161">
        <f t="shared" si="322"/>
        <v>-4.9382716049382713E-2</v>
      </c>
      <c r="DX31" s="161">
        <f t="shared" si="323"/>
        <v>0.20987654320987653</v>
      </c>
      <c r="DY31" s="161">
        <f t="shared" si="324"/>
        <v>0.83950617283950613</v>
      </c>
      <c r="DZ31" s="26">
        <f t="shared" si="325"/>
        <v>392.86790123456791</v>
      </c>
      <c r="EA31" s="34"/>
      <c r="EB31" s="159">
        <v>3</v>
      </c>
      <c r="EC31" s="160">
        <f t="shared" si="541"/>
        <v>-9.1083333333333325</v>
      </c>
      <c r="ED31" s="161">
        <f t="shared" si="326"/>
        <v>-4.9382716049382713E-2</v>
      </c>
      <c r="EE31" s="161">
        <f t="shared" si="327"/>
        <v>0.20987654320987656</v>
      </c>
      <c r="EF31" s="161">
        <f t="shared" si="328"/>
        <v>0.83950617283950624</v>
      </c>
      <c r="EG31" s="26">
        <f t="shared" si="329"/>
        <v>505.10358024691362</v>
      </c>
      <c r="EH31" s="34"/>
      <c r="EI31" s="159">
        <v>3</v>
      </c>
      <c r="EJ31" s="160">
        <f t="shared" si="542"/>
        <v>-11.132777777777777</v>
      </c>
      <c r="EK31" s="161">
        <f t="shared" si="330"/>
        <v>-4.938271604938272E-2</v>
      </c>
      <c r="EL31" s="161">
        <f t="shared" si="331"/>
        <v>0.20987654320987653</v>
      </c>
      <c r="EM31" s="161">
        <f t="shared" si="332"/>
        <v>0.83950617283950613</v>
      </c>
      <c r="EN31" s="26">
        <f t="shared" si="333"/>
        <v>617.36024691358023</v>
      </c>
      <c r="EP31" s="159">
        <v>3</v>
      </c>
      <c r="EQ31" s="160">
        <f t="shared" si="334"/>
        <v>-13.156666666666666</v>
      </c>
      <c r="ER31" s="161">
        <f t="shared" si="335"/>
        <v>-4.9382716049382713E-2</v>
      </c>
      <c r="ES31" s="161">
        <f t="shared" si="336"/>
        <v>0.20987654320987653</v>
      </c>
      <c r="ET31" s="161">
        <f t="shared" si="337"/>
        <v>0.83950617283950613</v>
      </c>
      <c r="EU31" s="26">
        <f t="shared" si="338"/>
        <v>729.60641975308636</v>
      </c>
      <c r="EW31" s="159">
        <v>3</v>
      </c>
      <c r="EX31" s="160">
        <f t="shared" si="339"/>
        <v>-5.0605555555555561</v>
      </c>
      <c r="EY31" s="161">
        <f t="shared" si="340"/>
        <v>-4.9382716049382727E-2</v>
      </c>
      <c r="EZ31" s="161">
        <f t="shared" si="341"/>
        <v>0.20987654320987656</v>
      </c>
      <c r="FA31" s="161">
        <f t="shared" si="342"/>
        <v>0.83950617283950624</v>
      </c>
      <c r="FB31" s="26">
        <f t="shared" si="343"/>
        <v>-592.39543209876547</v>
      </c>
      <c r="FD31" s="159">
        <v>3</v>
      </c>
      <c r="FE31" s="160">
        <f t="shared" si="344"/>
        <v>-3.036111111111111</v>
      </c>
      <c r="FF31" s="161">
        <f t="shared" si="345"/>
        <v>-4.9382716049382706E-2</v>
      </c>
      <c r="FG31" s="161">
        <f t="shared" si="346"/>
        <v>0.20987654320987653</v>
      </c>
      <c r="FH31" s="161">
        <f t="shared" si="347"/>
        <v>0.83950617283950613</v>
      </c>
      <c r="FI31" s="26">
        <f t="shared" si="348"/>
        <v>-704.63950617283945</v>
      </c>
      <c r="FK31" s="159">
        <v>3</v>
      </c>
      <c r="FL31" s="160">
        <f t="shared" si="349"/>
        <v>-1.0122222222222221</v>
      </c>
      <c r="FM31" s="161">
        <f t="shared" si="350"/>
        <v>-4.9382716049382713E-2</v>
      </c>
      <c r="FN31" s="161">
        <f t="shared" si="351"/>
        <v>0.20987654320987656</v>
      </c>
      <c r="FO31" s="161">
        <f t="shared" si="352"/>
        <v>0.83950617283950624</v>
      </c>
      <c r="FP31" s="26">
        <f t="shared" si="353"/>
        <v>-816.90246913580256</v>
      </c>
      <c r="FR31" s="159">
        <v>3</v>
      </c>
      <c r="FS31" s="160">
        <f t="shared" si="543"/>
        <v>-7.0844444444444443</v>
      </c>
      <c r="FT31" s="161">
        <f t="shared" si="354"/>
        <v>-4.9382716049382713E-2</v>
      </c>
      <c r="FU31" s="161">
        <f t="shared" si="355"/>
        <v>0.20987654320987653</v>
      </c>
      <c r="FV31" s="161">
        <f t="shared" si="356"/>
        <v>0.83950617283950613</v>
      </c>
      <c r="FW31" s="26">
        <f t="shared" si="357"/>
        <v>-480.14296296296294</v>
      </c>
      <c r="FY31" s="159">
        <v>3</v>
      </c>
      <c r="FZ31" s="160">
        <f t="shared" si="544"/>
        <v>-9.1083333333333325</v>
      </c>
      <c r="GA31" s="161">
        <f t="shared" si="545"/>
        <v>-4.9382716049382713E-2</v>
      </c>
      <c r="GB31" s="161">
        <f t="shared" si="546"/>
        <v>0.20987654320987656</v>
      </c>
      <c r="GC31" s="161">
        <f t="shared" si="547"/>
        <v>0.83950617283950624</v>
      </c>
      <c r="GD31" s="26">
        <f t="shared" si="548"/>
        <v>-367.91777777777781</v>
      </c>
      <c r="GF31" s="159">
        <v>3</v>
      </c>
      <c r="GG31" s="160">
        <f t="shared" si="549"/>
        <v>-11.132777777777777</v>
      </c>
      <c r="GH31" s="161">
        <f t="shared" si="358"/>
        <v>-4.938271604938272E-2</v>
      </c>
      <c r="GI31" s="161">
        <f t="shared" si="359"/>
        <v>0.20987654320987653</v>
      </c>
      <c r="GJ31" s="161">
        <f t="shared" si="360"/>
        <v>0.83950617283950613</v>
      </c>
      <c r="GK31" s="26">
        <f t="shared" si="361"/>
        <v>-255.66320987654319</v>
      </c>
      <c r="GM31" s="159">
        <v>3</v>
      </c>
      <c r="GN31" s="160">
        <f t="shared" si="550"/>
        <v>-13.156666666666666</v>
      </c>
      <c r="GO31" s="161">
        <f t="shared" si="362"/>
        <v>-4.9382716049382713E-2</v>
      </c>
      <c r="GP31" s="161">
        <f t="shared" si="363"/>
        <v>0.20987654320987653</v>
      </c>
      <c r="GQ31" s="161">
        <f t="shared" si="364"/>
        <v>0.83950617283950613</v>
      </c>
      <c r="GR31" s="26">
        <f t="shared" si="365"/>
        <v>-143.43802469135801</v>
      </c>
      <c r="GT31" s="159">
        <v>3</v>
      </c>
      <c r="GU31" s="160">
        <f t="shared" si="551"/>
        <v>9.1083333333333325</v>
      </c>
      <c r="GV31" s="161">
        <f t="shared" si="366"/>
        <v>-4.9382716049382713E-2</v>
      </c>
      <c r="GW31" s="161">
        <f t="shared" si="367"/>
        <v>0.20987654320987656</v>
      </c>
      <c r="GX31" s="161">
        <f t="shared" si="368"/>
        <v>0.83950617283950624</v>
      </c>
      <c r="GY31" s="26">
        <f t="shared" si="369"/>
        <v>-505.08888888888885</v>
      </c>
      <c r="HA31" s="159">
        <v>3</v>
      </c>
      <c r="HB31" s="160">
        <f t="shared" si="552"/>
        <v>11.132777777777777</v>
      </c>
      <c r="HC31" s="161">
        <f t="shared" si="370"/>
        <v>-4.938271604938272E-2</v>
      </c>
      <c r="HD31" s="161">
        <f t="shared" si="371"/>
        <v>0.20987654320987653</v>
      </c>
      <c r="HE31" s="161">
        <f t="shared" si="372"/>
        <v>0.83950617283950613</v>
      </c>
      <c r="HF31" s="26">
        <f t="shared" si="373"/>
        <v>-617.33506172839498</v>
      </c>
      <c r="HH31" s="159">
        <v>3</v>
      </c>
      <c r="HI31" s="160">
        <f t="shared" si="374"/>
        <v>13.156666666666666</v>
      </c>
      <c r="HJ31" s="161">
        <f t="shared" si="375"/>
        <v>-4.9382716049382713E-2</v>
      </c>
      <c r="HK31" s="161">
        <f t="shared" si="376"/>
        <v>0.20987654320987653</v>
      </c>
      <c r="HL31" s="161">
        <f t="shared" si="377"/>
        <v>0.83950617283950613</v>
      </c>
      <c r="HM31" s="26">
        <f t="shared" si="378"/>
        <v>-729.60641975308636</v>
      </c>
      <c r="HO31" s="159">
        <v>3</v>
      </c>
      <c r="HP31" s="160">
        <f t="shared" si="553"/>
        <v>7.0844444444444443</v>
      </c>
      <c r="HQ31" s="161">
        <f t="shared" si="379"/>
        <v>-4.9382716049382713E-2</v>
      </c>
      <c r="HR31" s="161">
        <f t="shared" si="380"/>
        <v>0.20987654320987653</v>
      </c>
      <c r="HS31" s="161">
        <f t="shared" si="381"/>
        <v>0.83950617283950613</v>
      </c>
      <c r="HT31" s="26">
        <f t="shared" si="382"/>
        <v>-392.84691358024691</v>
      </c>
      <c r="HV31" s="159">
        <v>3</v>
      </c>
      <c r="HW31" s="160">
        <f t="shared" si="554"/>
        <v>5.0605555555555561</v>
      </c>
      <c r="HX31" s="161">
        <f t="shared" si="383"/>
        <v>-4.9382716049382727E-2</v>
      </c>
      <c r="HY31" s="161">
        <f t="shared" si="384"/>
        <v>0.20987654320987656</v>
      </c>
      <c r="HZ31" s="161">
        <f t="shared" si="385"/>
        <v>0.83950617283950624</v>
      </c>
      <c r="IA31" s="26">
        <f t="shared" si="386"/>
        <v>-280.61333333333334</v>
      </c>
      <c r="IC31" s="159">
        <v>3</v>
      </c>
      <c r="ID31" s="160">
        <f t="shared" si="387"/>
        <v>3.036111111111111</v>
      </c>
      <c r="IE31" s="161">
        <f t="shared" si="388"/>
        <v>-4.9382716049382706E-2</v>
      </c>
      <c r="IF31" s="161">
        <f t="shared" si="389"/>
        <v>0.20987654320987653</v>
      </c>
      <c r="IG31" s="161">
        <f t="shared" si="390"/>
        <v>0.83950617283950613</v>
      </c>
      <c r="IH31" s="26">
        <f t="shared" si="391"/>
        <v>-168.35876543209875</v>
      </c>
      <c r="IJ31" s="159">
        <v>3</v>
      </c>
      <c r="IK31" s="160">
        <f t="shared" si="392"/>
        <v>1.0122222222222221</v>
      </c>
      <c r="IL31" s="161">
        <f t="shared" si="393"/>
        <v>-4.9382716049382713E-2</v>
      </c>
      <c r="IM31" s="161">
        <f t="shared" si="394"/>
        <v>0.20987654320987656</v>
      </c>
      <c r="IN31" s="161">
        <f t="shared" si="395"/>
        <v>0.83950617283950624</v>
      </c>
      <c r="IO31" s="26">
        <f t="shared" si="396"/>
        <v>-56.137777777777778</v>
      </c>
      <c r="IQ31" s="159">
        <v>3</v>
      </c>
      <c r="IR31" s="160">
        <f t="shared" si="397"/>
        <v>9.8055555555555554</v>
      </c>
      <c r="IS31" s="161">
        <f t="shared" si="398"/>
        <v>-4.9382716049382713E-2</v>
      </c>
      <c r="IT31" s="161">
        <f t="shared" si="399"/>
        <v>0.20987654320987656</v>
      </c>
      <c r="IU31" s="161">
        <f t="shared" si="400"/>
        <v>0.83950617283950624</v>
      </c>
      <c r="IV31" s="26">
        <f t="shared" si="401"/>
        <v>415.12740740740742</v>
      </c>
      <c r="IX31" s="159">
        <v>3</v>
      </c>
      <c r="IY31" s="160">
        <f t="shared" si="402"/>
        <v>11.829444444444444</v>
      </c>
      <c r="IZ31" s="161">
        <f t="shared" si="403"/>
        <v>-4.9382716049382713E-2</v>
      </c>
      <c r="JA31" s="161">
        <f t="shared" si="404"/>
        <v>0.20987654320987653</v>
      </c>
      <c r="JB31" s="161">
        <f t="shared" si="405"/>
        <v>0.83950617283950613</v>
      </c>
      <c r="JC31" s="26">
        <f t="shared" si="406"/>
        <v>302.93580246913575</v>
      </c>
      <c r="JE31" s="159">
        <v>3</v>
      </c>
      <c r="JF31" s="160">
        <f t="shared" si="555"/>
        <v>13.853888888888889</v>
      </c>
      <c r="JG31" s="161">
        <f t="shared" si="407"/>
        <v>-4.938271604938272E-2</v>
      </c>
      <c r="JH31" s="161">
        <f t="shared" si="408"/>
        <v>0.20987654320987656</v>
      </c>
      <c r="JI31" s="161">
        <f t="shared" si="409"/>
        <v>0.83950617283950624</v>
      </c>
      <c r="JJ31" s="26">
        <f t="shared" si="410"/>
        <v>190.66864197530865</v>
      </c>
      <c r="JL31" s="159">
        <v>3</v>
      </c>
      <c r="JM31" s="160">
        <f t="shared" si="411"/>
        <v>7.7811111111111115</v>
      </c>
      <c r="JN31" s="161">
        <f t="shared" si="412"/>
        <v>-4.938271604938272E-2</v>
      </c>
      <c r="JO31" s="161">
        <f t="shared" si="413"/>
        <v>0.20987654320987656</v>
      </c>
      <c r="JP31" s="161">
        <f t="shared" si="414"/>
        <v>0.83950617283950624</v>
      </c>
      <c r="JQ31" s="26">
        <f t="shared" si="415"/>
        <v>527.40925925925922</v>
      </c>
      <c r="JS31" s="159">
        <v>3</v>
      </c>
      <c r="JT31" s="160">
        <f t="shared" si="416"/>
        <v>5.7577777777777781</v>
      </c>
      <c r="JU31" s="161">
        <f t="shared" si="417"/>
        <v>-4.938271604938272E-2</v>
      </c>
      <c r="JV31" s="161">
        <f t="shared" si="418"/>
        <v>0.20987654320987656</v>
      </c>
      <c r="JW31" s="161">
        <f t="shared" si="419"/>
        <v>0.83950617283950624</v>
      </c>
      <c r="JX31" s="26">
        <f t="shared" si="420"/>
        <v>639.6617283950618</v>
      </c>
      <c r="JZ31" s="159">
        <v>3</v>
      </c>
      <c r="KA31" s="160">
        <f t="shared" si="556"/>
        <v>3.7327777777777778</v>
      </c>
      <c r="KB31" s="161">
        <f t="shared" si="421"/>
        <v>-4.938271604938272E-2</v>
      </c>
      <c r="KC31" s="161">
        <f t="shared" si="422"/>
        <v>0.20987654320987659</v>
      </c>
      <c r="KD31" s="161">
        <f t="shared" si="423"/>
        <v>0.83950617283950635</v>
      </c>
      <c r="KE31" s="26">
        <f t="shared" si="424"/>
        <v>751.90370370370385</v>
      </c>
      <c r="KG31" s="159">
        <v>3</v>
      </c>
      <c r="KH31" s="160">
        <f t="shared" si="425"/>
        <v>1.7088888888888889</v>
      </c>
      <c r="KI31" s="161">
        <f t="shared" si="426"/>
        <v>-4.9382716049382713E-2</v>
      </c>
      <c r="KJ31" s="161">
        <f t="shared" si="427"/>
        <v>0.20987654320987653</v>
      </c>
      <c r="KK31" s="161">
        <f t="shared" si="428"/>
        <v>0.83950617283950613</v>
      </c>
      <c r="KL31" s="26">
        <f t="shared" si="429"/>
        <v>864.12049382716043</v>
      </c>
      <c r="KN31" s="159">
        <v>3</v>
      </c>
      <c r="KO31" s="160">
        <f t="shared" si="557"/>
        <v>-5.7572222222222216</v>
      </c>
      <c r="KP31" s="161">
        <f t="shared" si="430"/>
        <v>-4.9382716049382713E-2</v>
      </c>
      <c r="KQ31" s="161">
        <f t="shared" si="431"/>
        <v>0.20987654320987656</v>
      </c>
      <c r="KR31" s="161">
        <f t="shared" si="432"/>
        <v>0.83950617283950624</v>
      </c>
      <c r="KS31" s="26">
        <f t="shared" si="433"/>
        <v>319.2348148148148</v>
      </c>
      <c r="KU31" s="159">
        <v>3</v>
      </c>
      <c r="KV31" s="160">
        <f t="shared" si="558"/>
        <v>-3.7333333333333334</v>
      </c>
      <c r="KW31" s="161">
        <f t="shared" si="434"/>
        <v>-4.938271604938272E-2</v>
      </c>
      <c r="KX31" s="161">
        <f t="shared" si="435"/>
        <v>0.20987654320987653</v>
      </c>
      <c r="KY31" s="161">
        <f t="shared" si="436"/>
        <v>0.83950617283950613</v>
      </c>
      <c r="KZ31" s="26">
        <f t="shared" si="437"/>
        <v>207.039012345679</v>
      </c>
      <c r="LB31" s="159">
        <v>3</v>
      </c>
      <c r="LC31" s="160">
        <f t="shared" si="438"/>
        <v>-1.7094444444444443</v>
      </c>
      <c r="LD31" s="161">
        <f t="shared" si="439"/>
        <v>-4.9382716049382713E-2</v>
      </c>
      <c r="LE31" s="161">
        <f t="shared" si="440"/>
        <v>0.20987654320987656</v>
      </c>
      <c r="LF31" s="161">
        <f t="shared" si="441"/>
        <v>0.83950617283950624</v>
      </c>
      <c r="LG31" s="26">
        <f t="shared" si="442"/>
        <v>94.769753086419755</v>
      </c>
      <c r="LI31" s="159">
        <v>3</v>
      </c>
      <c r="LJ31" s="160">
        <f t="shared" si="443"/>
        <v>-7.7811111111111115</v>
      </c>
      <c r="LK31" s="161">
        <f t="shared" si="444"/>
        <v>-4.938271604938272E-2</v>
      </c>
      <c r="LL31" s="161">
        <f t="shared" si="445"/>
        <v>0.20987654320987656</v>
      </c>
      <c r="LM31" s="161">
        <f t="shared" si="446"/>
        <v>0.83950617283950624</v>
      </c>
      <c r="LN31" s="26">
        <f t="shared" si="447"/>
        <v>431.52296296296299</v>
      </c>
      <c r="LP31" s="159">
        <v>3</v>
      </c>
      <c r="LQ31" s="160">
        <f t="shared" si="448"/>
        <v>-9.8055555555555554</v>
      </c>
      <c r="LR31" s="161">
        <f t="shared" si="449"/>
        <v>-4.9382716049382713E-2</v>
      </c>
      <c r="LS31" s="161">
        <f t="shared" si="450"/>
        <v>0.20987654320987656</v>
      </c>
      <c r="LT31" s="161">
        <f t="shared" si="451"/>
        <v>0.83950617283950624</v>
      </c>
      <c r="LU31" s="26">
        <f t="shared" si="452"/>
        <v>543.75864197530871</v>
      </c>
      <c r="LW31" s="159">
        <v>3</v>
      </c>
      <c r="LX31" s="160">
        <f t="shared" si="453"/>
        <v>-11.829444444444444</v>
      </c>
      <c r="LY31" s="161">
        <f t="shared" si="454"/>
        <v>-4.9382716049382713E-2</v>
      </c>
      <c r="LZ31" s="161">
        <f t="shared" si="455"/>
        <v>0.20987654320987653</v>
      </c>
      <c r="MA31" s="161">
        <f t="shared" si="456"/>
        <v>0.83950617283950613</v>
      </c>
      <c r="MB31" s="26">
        <f t="shared" si="457"/>
        <v>656.00691358024687</v>
      </c>
      <c r="MD31" s="159">
        <v>3</v>
      </c>
      <c r="ME31" s="160">
        <f t="shared" si="458"/>
        <v>-13.853888888888889</v>
      </c>
      <c r="MF31" s="161">
        <f t="shared" si="459"/>
        <v>-4.938271604938272E-2</v>
      </c>
      <c r="MG31" s="161">
        <f t="shared" si="460"/>
        <v>0.20987654320987656</v>
      </c>
      <c r="MH31" s="161">
        <f t="shared" si="461"/>
        <v>0.83950617283950624</v>
      </c>
      <c r="MI31" s="26">
        <f t="shared" si="462"/>
        <v>768.22580246913572</v>
      </c>
      <c r="MK31" s="159">
        <v>3</v>
      </c>
      <c r="ML31" s="160">
        <f t="shared" si="463"/>
        <v>-5.7572222222222216</v>
      </c>
      <c r="MM31" s="161">
        <f t="shared" si="464"/>
        <v>-4.9382716049382713E-2</v>
      </c>
      <c r="MN31" s="161">
        <f t="shared" si="465"/>
        <v>0.20987654320987656</v>
      </c>
      <c r="MO31" s="161">
        <f t="shared" si="466"/>
        <v>0.83950617283950624</v>
      </c>
      <c r="MP31" s="26">
        <f t="shared" si="467"/>
        <v>-639.65753086419761</v>
      </c>
      <c r="MR31" s="159">
        <v>3</v>
      </c>
      <c r="MS31" s="160">
        <f t="shared" si="468"/>
        <v>-3.7333333333333334</v>
      </c>
      <c r="MT31" s="161">
        <f t="shared" si="469"/>
        <v>-4.938271604938272E-2</v>
      </c>
      <c r="MU31" s="161">
        <f t="shared" si="470"/>
        <v>0.20987654320987653</v>
      </c>
      <c r="MV31" s="161">
        <f t="shared" si="471"/>
        <v>0.83950617283950613</v>
      </c>
      <c r="MW31" s="26">
        <f t="shared" si="472"/>
        <v>-751.88271604938268</v>
      </c>
      <c r="MY31" s="159">
        <v>3</v>
      </c>
      <c r="MZ31" s="160">
        <f t="shared" si="473"/>
        <v>-1.7094444444444443</v>
      </c>
      <c r="NA31" s="161">
        <f t="shared" si="559"/>
        <v>-4.9382716049382713E-2</v>
      </c>
      <c r="NB31" s="161">
        <f t="shared" si="560"/>
        <v>0.20987654320987656</v>
      </c>
      <c r="NC31" s="161">
        <f t="shared" si="561"/>
        <v>0.83950617283950624</v>
      </c>
      <c r="ND31" s="26">
        <f t="shared" si="562"/>
        <v>-864.13308641975323</v>
      </c>
      <c r="NF31" s="159">
        <v>3</v>
      </c>
      <c r="NG31" s="160">
        <f t="shared" si="474"/>
        <v>-7.7811111111111115</v>
      </c>
      <c r="NH31" s="161">
        <f t="shared" si="475"/>
        <v>-4.938271604938272E-2</v>
      </c>
      <c r="NI31" s="161">
        <f t="shared" si="476"/>
        <v>0.20987654320987656</v>
      </c>
      <c r="NJ31" s="161">
        <f t="shared" si="477"/>
        <v>0.83950617283950624</v>
      </c>
      <c r="NK31" s="26">
        <f t="shared" si="478"/>
        <v>-527.39246913580246</v>
      </c>
      <c r="NM31" s="159">
        <v>3</v>
      </c>
      <c r="NN31" s="160">
        <f t="shared" si="479"/>
        <v>-9.8055555555555554</v>
      </c>
      <c r="NO31" s="161">
        <f t="shared" si="480"/>
        <v>-4.9382716049382713E-2</v>
      </c>
      <c r="NP31" s="161">
        <f t="shared" si="481"/>
        <v>0.20987654320987656</v>
      </c>
      <c r="NQ31" s="161">
        <f t="shared" si="482"/>
        <v>0.83950617283950624</v>
      </c>
      <c r="NR31" s="26">
        <f t="shared" si="483"/>
        <v>-415.12740740740742</v>
      </c>
      <c r="NT31" s="159">
        <v>3</v>
      </c>
      <c r="NU31" s="160">
        <f t="shared" si="484"/>
        <v>-11.829444444444444</v>
      </c>
      <c r="NV31" s="161">
        <f t="shared" si="485"/>
        <v>-4.9382716049382713E-2</v>
      </c>
      <c r="NW31" s="161">
        <f t="shared" si="486"/>
        <v>0.20987654320987653</v>
      </c>
      <c r="NX31" s="161">
        <f t="shared" si="487"/>
        <v>0.83950617283950613</v>
      </c>
      <c r="NY31" s="26">
        <f t="shared" si="488"/>
        <v>-302.93370370370371</v>
      </c>
      <c r="OA31" s="159">
        <v>3</v>
      </c>
      <c r="OB31" s="160">
        <f t="shared" si="489"/>
        <v>-13.853888888888889</v>
      </c>
      <c r="OC31" s="161">
        <f t="shared" si="490"/>
        <v>-4.938271604938272E-2</v>
      </c>
      <c r="OD31" s="161">
        <f t="shared" si="491"/>
        <v>0.20987654320987656</v>
      </c>
      <c r="OE31" s="161">
        <f t="shared" si="492"/>
        <v>0.83950617283950624</v>
      </c>
      <c r="OF31" s="26">
        <f t="shared" si="493"/>
        <v>-190.63716049382717</v>
      </c>
      <c r="OH31" s="159">
        <v>3</v>
      </c>
      <c r="OI31" s="160">
        <f t="shared" si="494"/>
        <v>9.8055555555555554</v>
      </c>
      <c r="OJ31" s="161">
        <f t="shared" si="495"/>
        <v>-4.9382716049382713E-2</v>
      </c>
      <c r="OK31" s="161">
        <f t="shared" si="496"/>
        <v>0.20987654320987656</v>
      </c>
      <c r="OL31" s="161">
        <f t="shared" si="497"/>
        <v>0.83950617283950624</v>
      </c>
      <c r="OM31" s="26">
        <f t="shared" si="498"/>
        <v>-543.75864197530871</v>
      </c>
      <c r="OO31" s="159">
        <v>3</v>
      </c>
      <c r="OP31" s="160">
        <f t="shared" si="499"/>
        <v>11.829444444444444</v>
      </c>
      <c r="OQ31" s="161">
        <f t="shared" si="500"/>
        <v>-4.9382716049382713E-2</v>
      </c>
      <c r="OR31" s="161">
        <f t="shared" si="501"/>
        <v>0.20987654320987653</v>
      </c>
      <c r="OS31" s="161">
        <f t="shared" si="502"/>
        <v>0.83950617283950613</v>
      </c>
      <c r="OT31" s="26">
        <f t="shared" si="503"/>
        <v>-655.99432098765431</v>
      </c>
      <c r="OV31" s="159">
        <v>3</v>
      </c>
      <c r="OW31" s="160">
        <f t="shared" si="504"/>
        <v>13.853888888888889</v>
      </c>
      <c r="OX31" s="161">
        <f t="shared" si="505"/>
        <v>-4.938271604938272E-2</v>
      </c>
      <c r="OY31" s="161">
        <f t="shared" si="506"/>
        <v>0.20987654320987656</v>
      </c>
      <c r="OZ31" s="161">
        <f t="shared" si="507"/>
        <v>0.83950617283950624</v>
      </c>
      <c r="PA31" s="26">
        <f t="shared" si="508"/>
        <v>-768.24049382716055</v>
      </c>
      <c r="PC31" s="159">
        <v>3</v>
      </c>
      <c r="PD31" s="160">
        <f t="shared" si="563"/>
        <v>7.7811111111111115</v>
      </c>
      <c r="PE31" s="161">
        <f t="shared" si="509"/>
        <v>-4.938271604938272E-2</v>
      </c>
      <c r="PF31" s="161">
        <f t="shared" si="510"/>
        <v>0.20987654320987656</v>
      </c>
      <c r="PG31" s="161">
        <f t="shared" si="511"/>
        <v>0.83950617283950624</v>
      </c>
      <c r="PH31" s="26">
        <f t="shared" si="512"/>
        <v>-431.51456790123461</v>
      </c>
      <c r="PJ31" s="159">
        <v>3</v>
      </c>
      <c r="PK31" s="160">
        <f t="shared" si="564"/>
        <v>5.7577777777777781</v>
      </c>
      <c r="PL31" s="161">
        <f t="shared" si="513"/>
        <v>-4.938271604938272E-2</v>
      </c>
      <c r="PM31" s="161">
        <f t="shared" si="514"/>
        <v>0.20987654320987656</v>
      </c>
      <c r="PN31" s="161">
        <f t="shared" si="515"/>
        <v>0.83950617283950624</v>
      </c>
      <c r="PO31" s="26">
        <f t="shared" si="516"/>
        <v>-319.24320987654323</v>
      </c>
      <c r="PQ31" s="159">
        <v>3</v>
      </c>
      <c r="PR31" s="160">
        <f t="shared" si="517"/>
        <v>3.7327777777777778</v>
      </c>
      <c r="PS31" s="161">
        <f t="shared" si="518"/>
        <v>-4.938271604938272E-2</v>
      </c>
      <c r="PT31" s="161">
        <f t="shared" si="519"/>
        <v>0.20987654320987659</v>
      </c>
      <c r="PU31" s="161">
        <f t="shared" si="520"/>
        <v>0.83950617283950635</v>
      </c>
      <c r="PV31" s="26">
        <f t="shared" si="521"/>
        <v>-207.03901234567905</v>
      </c>
      <c r="PX31" s="159">
        <v>3</v>
      </c>
      <c r="PY31" s="160">
        <f t="shared" si="522"/>
        <v>1.7088888888888889</v>
      </c>
      <c r="PZ31" s="161">
        <f t="shared" si="523"/>
        <v>-4.9382716049382713E-2</v>
      </c>
      <c r="QA31" s="161">
        <f t="shared" si="524"/>
        <v>0.20987654320987653</v>
      </c>
      <c r="QB31" s="161">
        <f t="shared" si="525"/>
        <v>0.83950617283950613</v>
      </c>
      <c r="QC31" s="26">
        <f t="shared" si="526"/>
        <v>-94.744567901234547</v>
      </c>
      <c r="QE31" s="184">
        <v>2</v>
      </c>
      <c r="QF31" s="185">
        <v>4</v>
      </c>
      <c r="QG31" s="308"/>
      <c r="QH31" s="186">
        <v>0</v>
      </c>
      <c r="QI31" s="187">
        <f>(($F$13-$Z$32)*($F$13-$AD$32))/(($V$32-$Z$32)*($V$32-$AD$32))</f>
        <v>-1.8533894614602989E-2</v>
      </c>
      <c r="QJ31" s="187">
        <f>(($F$13-$V$32)*($F$13-$AD$32))/(($Z$32-$V$32)*($Z$32-$AD$32))</f>
        <v>7.5622006096675853E-2</v>
      </c>
      <c r="QK31" s="187">
        <f>(($F$13-$V$32)*($F$13-$Z$32))/(($AD$32-$V$32)*($AD$32-$Z$32))</f>
        <v>0.94291188851792707</v>
      </c>
      <c r="QL31" s="97">
        <f>QI31*$X$31+QJ31*$AB$31+QK31*$AF$32</f>
        <v>-189.95598054870081</v>
      </c>
      <c r="QM31" s="186">
        <f>$V$32</f>
        <v>249</v>
      </c>
      <c r="QN31" s="186">
        <f>$AF$32</f>
        <v>-186.91</v>
      </c>
      <c r="QO31" s="188">
        <f t="shared" si="257"/>
        <v>1.9478196944956921E-2</v>
      </c>
      <c r="QP31" s="34"/>
      <c r="QQ31" s="184">
        <v>2</v>
      </c>
      <c r="QR31" s="185">
        <v>4</v>
      </c>
      <c r="QS31" s="308"/>
      <c r="QT31" s="186">
        <v>0</v>
      </c>
      <c r="QU31" s="187">
        <f>(($F$13-$AT$32)*($F$13-$AX$32))/(($AP$32-$AT$32)*($AP$32-$AX$32))</f>
        <v>-0.12463836919417631</v>
      </c>
      <c r="QV31" s="187">
        <f>(($F$13-$AP$32)*($F$13-$AX$32))/(($AT$32-$AP$32)*($AT$32-$AX$32))</f>
        <v>0.77617026198879158</v>
      </c>
      <c r="QW31" s="187">
        <f>(($F$13-$AP$32)*($F$13-$AT$32))/(($AX$32-$AP$32)*($AX$32-$AT$32))</f>
        <v>0.34846810720538457</v>
      </c>
      <c r="QX31" s="97">
        <f>QU31*$AR$31+QV31*$AV$31+QW31*$AZ$32</f>
        <v>-89.900761445968939</v>
      </c>
      <c r="QY31" s="186">
        <f>$AP$32</f>
        <v>18.22</v>
      </c>
      <c r="QZ31" s="186">
        <f>$AZ$32</f>
        <v>-59.44</v>
      </c>
      <c r="RA31" s="188">
        <f t="shared" si="258"/>
        <v>4.1156492342100226E-2</v>
      </c>
    </row>
    <row r="32" spans="2:469" ht="15" customHeight="1">
      <c r="B32" s="319"/>
      <c r="C32" s="321"/>
      <c r="D32" s="321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'Conector@11000 psi'!$M$16</f>
        <v>18.22</v>
      </c>
      <c r="AQ32" s="112" t="s">
        <v>72</v>
      </c>
      <c r="AR32" s="131">
        <v>0</v>
      </c>
      <c r="AS32" s="112" t="s">
        <v>72</v>
      </c>
      <c r="AT32" s="131">
        <f>'Conector@11000 psi'!$M$59</f>
        <v>9.11</v>
      </c>
      <c r="AU32" s="112" t="s">
        <v>72</v>
      </c>
      <c r="AV32" s="131">
        <f>'Conector@11000 psi'!$O$59</f>
        <v>-29.72</v>
      </c>
      <c r="AW32" s="112" t="s">
        <v>72</v>
      </c>
      <c r="AX32" s="131">
        <v>0</v>
      </c>
      <c r="AY32" s="112" t="s">
        <v>72</v>
      </c>
      <c r="AZ32" s="131">
        <f>'Conector@11000 psi'!$O$48</f>
        <v>-59.44</v>
      </c>
      <c r="BA32" s="190" t="s">
        <v>72</v>
      </c>
      <c r="BB32" s="183"/>
      <c r="BC32" s="159">
        <v>4</v>
      </c>
      <c r="BD32" s="160">
        <f t="shared" si="527"/>
        <v>9.6441176470588221</v>
      </c>
      <c r="BE32" s="161">
        <f t="shared" si="285"/>
        <v>-5.1903114186851201E-2</v>
      </c>
      <c r="BF32" s="161">
        <f t="shared" si="286"/>
        <v>0.22145328719723179</v>
      </c>
      <c r="BG32" s="161">
        <f t="shared" si="287"/>
        <v>0.83044982698961922</v>
      </c>
      <c r="BH32" s="26">
        <f t="shared" si="288"/>
        <v>371.76249134948091</v>
      </c>
      <c r="BJ32" s="159">
        <v>4</v>
      </c>
      <c r="BK32" s="160">
        <f t="shared" si="528"/>
        <v>11.787647058823529</v>
      </c>
      <c r="BL32" s="161">
        <f t="shared" si="289"/>
        <v>-5.1903114186851222E-2</v>
      </c>
      <c r="BM32" s="161">
        <f t="shared" si="290"/>
        <v>0.22145328719723187</v>
      </c>
      <c r="BN32" s="161">
        <f t="shared" si="291"/>
        <v>0.83044982698961956</v>
      </c>
      <c r="BO32" s="26">
        <f t="shared" si="292"/>
        <v>259.89647058823533</v>
      </c>
      <c r="BQ32" s="159">
        <v>4</v>
      </c>
      <c r="BR32" s="160">
        <f t="shared" si="529"/>
        <v>13.930588235294117</v>
      </c>
      <c r="BS32" s="161">
        <f t="shared" si="293"/>
        <v>-5.1903114186851208E-2</v>
      </c>
      <c r="BT32" s="161">
        <f t="shared" si="294"/>
        <v>0.22145328719723184</v>
      </c>
      <c r="BU32" s="161">
        <f t="shared" si="295"/>
        <v>0.83044982698961933</v>
      </c>
      <c r="BV32" s="26">
        <f t="shared" si="296"/>
        <v>148.03122491349481</v>
      </c>
      <c r="BX32" s="159">
        <v>4</v>
      </c>
      <c r="BY32" s="160">
        <f t="shared" si="530"/>
        <v>7.5011764705882351</v>
      </c>
      <c r="BZ32" s="161">
        <f t="shared" si="297"/>
        <v>-5.1903114186851208E-2</v>
      </c>
      <c r="CA32" s="161">
        <f t="shared" si="298"/>
        <v>0.22145328719723181</v>
      </c>
      <c r="CB32" s="161">
        <f t="shared" si="299"/>
        <v>0.83044982698961933</v>
      </c>
      <c r="CC32" s="26">
        <f t="shared" si="300"/>
        <v>483.63072664359862</v>
      </c>
      <c r="CE32" s="159">
        <v>4</v>
      </c>
      <c r="CF32" s="160">
        <f t="shared" si="531"/>
        <v>5.3582352941176472</v>
      </c>
      <c r="CG32" s="161">
        <f t="shared" si="301"/>
        <v>-5.1903114186851215E-2</v>
      </c>
      <c r="CH32" s="161">
        <f t="shared" si="302"/>
        <v>0.22145328719723184</v>
      </c>
      <c r="CI32" s="161">
        <f t="shared" si="303"/>
        <v>0.83044982698961944</v>
      </c>
      <c r="CJ32" s="26">
        <f t="shared" si="304"/>
        <v>595.48678200692052</v>
      </c>
      <c r="CL32" s="159">
        <v>4</v>
      </c>
      <c r="CM32" s="160">
        <f t="shared" si="532"/>
        <v>3.2147058823529413</v>
      </c>
      <c r="CN32" s="161">
        <f t="shared" si="305"/>
        <v>-5.1903114186851215E-2</v>
      </c>
      <c r="CO32" s="161">
        <f t="shared" si="306"/>
        <v>0.22145328719723187</v>
      </c>
      <c r="CP32" s="161">
        <f t="shared" si="307"/>
        <v>0.83044982698961944</v>
      </c>
      <c r="CQ32" s="26">
        <f t="shared" si="308"/>
        <v>707.34837370242212</v>
      </c>
      <c r="CS32" s="159">
        <v>4</v>
      </c>
      <c r="CT32" s="160">
        <f t="shared" si="533"/>
        <v>1.071764705882353</v>
      </c>
      <c r="CU32" s="161">
        <f t="shared" si="309"/>
        <v>-5.1903114186851215E-2</v>
      </c>
      <c r="CV32" s="161">
        <f t="shared" si="310"/>
        <v>0.22145328719723187</v>
      </c>
      <c r="CW32" s="161">
        <f t="shared" si="311"/>
        <v>0.83044982698961944</v>
      </c>
      <c r="CX32" s="26">
        <f t="shared" si="312"/>
        <v>819.19778546712803</v>
      </c>
      <c r="CZ32" s="159">
        <v>4</v>
      </c>
      <c r="DA32" s="160">
        <f t="shared" si="534"/>
        <v>-5.3582352941176472</v>
      </c>
      <c r="DB32" s="161">
        <f t="shared" si="313"/>
        <v>-5.1903114186851215E-2</v>
      </c>
      <c r="DC32" s="161">
        <f t="shared" si="314"/>
        <v>0.22145328719723184</v>
      </c>
      <c r="DD32" s="161">
        <f t="shared" si="315"/>
        <v>0.83044982698961944</v>
      </c>
      <c r="DE32" s="26">
        <f t="shared" si="316"/>
        <v>279.63349480968861</v>
      </c>
      <c r="DG32" s="159">
        <v>4</v>
      </c>
      <c r="DH32" s="160">
        <f t="shared" si="535"/>
        <v>-3.2147058823529413</v>
      </c>
      <c r="DI32" s="161">
        <f t="shared" si="536"/>
        <v>-5.1903114186851215E-2</v>
      </c>
      <c r="DJ32" s="161">
        <f t="shared" si="537"/>
        <v>0.22145328719723187</v>
      </c>
      <c r="DK32" s="161">
        <f t="shared" si="317"/>
        <v>0.83044982698961944</v>
      </c>
      <c r="DL32" s="26">
        <f t="shared" si="538"/>
        <v>167.76968858131491</v>
      </c>
      <c r="DM32" s="34"/>
      <c r="DN32" s="159">
        <v>4</v>
      </c>
      <c r="DO32" s="160">
        <f t="shared" si="539"/>
        <v>-1.071764705882353</v>
      </c>
      <c r="DP32" s="161">
        <f t="shared" si="318"/>
        <v>-5.1903114186851215E-2</v>
      </c>
      <c r="DQ32" s="161">
        <f t="shared" si="319"/>
        <v>0.22145328719723187</v>
      </c>
      <c r="DR32" s="161">
        <f t="shared" si="320"/>
        <v>0.83044982698961944</v>
      </c>
      <c r="DS32" s="26">
        <f t="shared" si="321"/>
        <v>55.918615916955019</v>
      </c>
      <c r="DT32" s="34"/>
      <c r="DU32" s="159">
        <v>4</v>
      </c>
      <c r="DV32" s="160">
        <f t="shared" si="540"/>
        <v>-7.5011764705882351</v>
      </c>
      <c r="DW32" s="161">
        <f t="shared" si="322"/>
        <v>-5.1903114186851208E-2</v>
      </c>
      <c r="DX32" s="161">
        <f t="shared" si="323"/>
        <v>0.22145328719723181</v>
      </c>
      <c r="DY32" s="161">
        <f t="shared" si="324"/>
        <v>0.83044982698961933</v>
      </c>
      <c r="DZ32" s="26">
        <f t="shared" si="325"/>
        <v>391.50837370242215</v>
      </c>
      <c r="EA32" s="34"/>
      <c r="EB32" s="159">
        <v>4</v>
      </c>
      <c r="EC32" s="160">
        <f t="shared" si="541"/>
        <v>-9.6441176470588221</v>
      </c>
      <c r="ED32" s="161">
        <f t="shared" si="326"/>
        <v>-5.1903114186851201E-2</v>
      </c>
      <c r="EE32" s="161">
        <f t="shared" si="327"/>
        <v>0.22145328719723179</v>
      </c>
      <c r="EF32" s="161">
        <f t="shared" si="328"/>
        <v>0.83044982698961922</v>
      </c>
      <c r="EG32" s="26">
        <f t="shared" si="329"/>
        <v>503.35557093425604</v>
      </c>
      <c r="EH32" s="34"/>
      <c r="EI32" s="159">
        <v>4</v>
      </c>
      <c r="EJ32" s="160">
        <f t="shared" si="542"/>
        <v>-11.787647058823529</v>
      </c>
      <c r="EK32" s="161">
        <f t="shared" si="330"/>
        <v>-5.1903114186851222E-2</v>
      </c>
      <c r="EL32" s="161">
        <f t="shared" si="331"/>
        <v>0.22145328719723187</v>
      </c>
      <c r="EM32" s="161">
        <f t="shared" si="332"/>
        <v>0.83044982698961956</v>
      </c>
      <c r="EN32" s="26">
        <f t="shared" si="333"/>
        <v>615.22380622837386</v>
      </c>
      <c r="EP32" s="159">
        <v>4</v>
      </c>
      <c r="EQ32" s="160">
        <f t="shared" si="334"/>
        <v>-13.930588235294117</v>
      </c>
      <c r="ER32" s="161">
        <f t="shared" si="335"/>
        <v>-5.1903114186851208E-2</v>
      </c>
      <c r="ES32" s="161">
        <f t="shared" si="336"/>
        <v>0.22145328719723184</v>
      </c>
      <c r="ET32" s="161">
        <f t="shared" si="337"/>
        <v>0.83044982698961933</v>
      </c>
      <c r="EU32" s="26">
        <f t="shared" si="338"/>
        <v>727.08207612456749</v>
      </c>
      <c r="EW32" s="159">
        <v>4</v>
      </c>
      <c r="EX32" s="160">
        <f t="shared" si="339"/>
        <v>-5.3582352941176472</v>
      </c>
      <c r="EY32" s="161">
        <f t="shared" si="340"/>
        <v>-5.1903114186851215E-2</v>
      </c>
      <c r="EZ32" s="161">
        <f t="shared" si="341"/>
        <v>0.22145328719723184</v>
      </c>
      <c r="FA32" s="161">
        <f t="shared" si="342"/>
        <v>0.83044982698961944</v>
      </c>
      <c r="FB32" s="26">
        <f t="shared" si="343"/>
        <v>-595.46352941176474</v>
      </c>
      <c r="FD32" s="159">
        <v>4</v>
      </c>
      <c r="FE32" s="160">
        <f t="shared" si="344"/>
        <v>-3.2147058823529413</v>
      </c>
      <c r="FF32" s="161">
        <f t="shared" si="345"/>
        <v>-5.1903114186851215E-2</v>
      </c>
      <c r="FG32" s="161">
        <f t="shared" si="346"/>
        <v>0.22145328719723187</v>
      </c>
      <c r="FH32" s="161">
        <f t="shared" si="347"/>
        <v>0.83044982698961944</v>
      </c>
      <c r="FI32" s="26">
        <f t="shared" si="348"/>
        <v>-707.31903114186855</v>
      </c>
      <c r="FK32" s="159">
        <v>4</v>
      </c>
      <c r="FL32" s="160">
        <f t="shared" si="349"/>
        <v>-1.071764705882353</v>
      </c>
      <c r="FM32" s="161">
        <f t="shared" si="350"/>
        <v>-5.1903114186851215E-2</v>
      </c>
      <c r="FN32" s="161">
        <f t="shared" si="351"/>
        <v>0.22145328719723187</v>
      </c>
      <c r="FO32" s="161">
        <f t="shared" si="352"/>
        <v>0.83044982698961944</v>
      </c>
      <c r="FP32" s="26">
        <f t="shared" si="353"/>
        <v>-819.19335640138411</v>
      </c>
      <c r="FR32" s="159">
        <v>4</v>
      </c>
      <c r="FS32" s="160">
        <f t="shared" si="543"/>
        <v>-7.5011764705882351</v>
      </c>
      <c r="FT32" s="161">
        <f t="shared" si="354"/>
        <v>-5.1903114186851208E-2</v>
      </c>
      <c r="FU32" s="161">
        <f t="shared" si="355"/>
        <v>0.22145328719723181</v>
      </c>
      <c r="FV32" s="161">
        <f t="shared" si="356"/>
        <v>0.83044982698961933</v>
      </c>
      <c r="FW32" s="26">
        <f t="shared" si="357"/>
        <v>-483.59916955017297</v>
      </c>
      <c r="FY32" s="159">
        <v>4</v>
      </c>
      <c r="FZ32" s="160">
        <f t="shared" si="544"/>
        <v>-9.6441176470588221</v>
      </c>
      <c r="GA32" s="161">
        <f t="shared" si="545"/>
        <v>-5.1903114186851201E-2</v>
      </c>
      <c r="GB32" s="161">
        <f t="shared" si="546"/>
        <v>0.22145328719723179</v>
      </c>
      <c r="GC32" s="161">
        <f t="shared" si="547"/>
        <v>0.83044982698961922</v>
      </c>
      <c r="GD32" s="26">
        <f t="shared" si="548"/>
        <v>-371.76249134948091</v>
      </c>
      <c r="GF32" s="159">
        <v>4</v>
      </c>
      <c r="GG32" s="160">
        <f t="shared" si="549"/>
        <v>-11.787647058823529</v>
      </c>
      <c r="GH32" s="161">
        <f t="shared" si="358"/>
        <v>-5.1903114186851222E-2</v>
      </c>
      <c r="GI32" s="161">
        <f t="shared" si="359"/>
        <v>0.22145328719723187</v>
      </c>
      <c r="GJ32" s="161">
        <f t="shared" si="360"/>
        <v>0.83044982698961956</v>
      </c>
      <c r="GK32" s="26">
        <f t="shared" si="361"/>
        <v>-259.89647058823533</v>
      </c>
      <c r="GM32" s="159">
        <v>4</v>
      </c>
      <c r="GN32" s="160">
        <f t="shared" si="550"/>
        <v>-13.930588235294117</v>
      </c>
      <c r="GO32" s="161">
        <f t="shared" si="362"/>
        <v>-5.1903114186851208E-2</v>
      </c>
      <c r="GP32" s="161">
        <f t="shared" si="363"/>
        <v>0.22145328719723184</v>
      </c>
      <c r="GQ32" s="161">
        <f t="shared" si="364"/>
        <v>0.83044982698961933</v>
      </c>
      <c r="GR32" s="26">
        <f t="shared" si="365"/>
        <v>-148.05923875432526</v>
      </c>
      <c r="GT32" s="159">
        <v>4</v>
      </c>
      <c r="GU32" s="160">
        <f t="shared" si="551"/>
        <v>9.6441176470588221</v>
      </c>
      <c r="GV32" s="161">
        <f t="shared" si="366"/>
        <v>-5.1903114186851201E-2</v>
      </c>
      <c r="GW32" s="161">
        <f t="shared" si="367"/>
        <v>0.22145328719723179</v>
      </c>
      <c r="GX32" s="161">
        <f t="shared" si="368"/>
        <v>0.83044982698961922</v>
      </c>
      <c r="GY32" s="26">
        <f t="shared" si="369"/>
        <v>-503.3411764705881</v>
      </c>
      <c r="HA32" s="159">
        <v>4</v>
      </c>
      <c r="HB32" s="160">
        <f t="shared" si="552"/>
        <v>11.787647058823529</v>
      </c>
      <c r="HC32" s="161">
        <f t="shared" si="370"/>
        <v>-5.1903114186851222E-2</v>
      </c>
      <c r="HD32" s="161">
        <f t="shared" si="371"/>
        <v>0.22145328719723187</v>
      </c>
      <c r="HE32" s="161">
        <f t="shared" si="372"/>
        <v>0.83044982698961956</v>
      </c>
      <c r="HF32" s="26">
        <f t="shared" si="373"/>
        <v>-615.19889273356409</v>
      </c>
      <c r="HH32" s="159">
        <v>4</v>
      </c>
      <c r="HI32" s="160">
        <f t="shared" si="374"/>
        <v>13.930588235294117</v>
      </c>
      <c r="HJ32" s="161">
        <f t="shared" si="375"/>
        <v>-5.1903114186851208E-2</v>
      </c>
      <c r="HK32" s="161">
        <f t="shared" si="376"/>
        <v>0.22145328719723184</v>
      </c>
      <c r="HL32" s="161">
        <f t="shared" si="377"/>
        <v>0.83044982698961933</v>
      </c>
      <c r="HM32" s="26">
        <f t="shared" si="378"/>
        <v>-727.08207612456749</v>
      </c>
      <c r="HO32" s="159">
        <v>4</v>
      </c>
      <c r="HP32" s="160">
        <f t="shared" si="553"/>
        <v>7.5011764705882351</v>
      </c>
      <c r="HQ32" s="161">
        <f t="shared" si="379"/>
        <v>-5.1903114186851208E-2</v>
      </c>
      <c r="HR32" s="161">
        <f t="shared" si="380"/>
        <v>0.22145328719723181</v>
      </c>
      <c r="HS32" s="161">
        <f t="shared" si="381"/>
        <v>0.83044982698961933</v>
      </c>
      <c r="HT32" s="26">
        <f t="shared" si="382"/>
        <v>-391.48788927335636</v>
      </c>
      <c r="HV32" s="159">
        <v>4</v>
      </c>
      <c r="HW32" s="160">
        <f t="shared" si="554"/>
        <v>5.3582352941176472</v>
      </c>
      <c r="HX32" s="161">
        <f t="shared" si="383"/>
        <v>-5.1903114186851215E-2</v>
      </c>
      <c r="HY32" s="161">
        <f t="shared" si="384"/>
        <v>0.22145328719723184</v>
      </c>
      <c r="HZ32" s="161">
        <f t="shared" si="385"/>
        <v>0.83044982698961944</v>
      </c>
      <c r="IA32" s="26">
        <f t="shared" si="386"/>
        <v>-279.64235294117645</v>
      </c>
      <c r="IC32" s="159">
        <v>4</v>
      </c>
      <c r="ID32" s="160">
        <f t="shared" si="387"/>
        <v>3.2147058823529413</v>
      </c>
      <c r="IE32" s="161">
        <f t="shared" si="388"/>
        <v>-5.1903114186851215E-2</v>
      </c>
      <c r="IF32" s="161">
        <f t="shared" si="389"/>
        <v>0.22145328719723187</v>
      </c>
      <c r="IG32" s="161">
        <f t="shared" si="390"/>
        <v>0.83044982698961944</v>
      </c>
      <c r="IH32" s="26">
        <f t="shared" si="391"/>
        <v>-167.77633217993082</v>
      </c>
      <c r="IJ32" s="159">
        <v>4</v>
      </c>
      <c r="IK32" s="160">
        <f t="shared" si="392"/>
        <v>1.071764705882353</v>
      </c>
      <c r="IL32" s="161">
        <f t="shared" si="393"/>
        <v>-5.1903114186851215E-2</v>
      </c>
      <c r="IM32" s="161">
        <f t="shared" si="394"/>
        <v>0.22145328719723187</v>
      </c>
      <c r="IN32" s="161">
        <f t="shared" si="395"/>
        <v>0.83044982698961944</v>
      </c>
      <c r="IO32" s="26">
        <f t="shared" si="396"/>
        <v>-55.943529411764708</v>
      </c>
      <c r="IQ32" s="159">
        <v>4</v>
      </c>
      <c r="IR32" s="160">
        <f t="shared" si="397"/>
        <v>10.382352941176471</v>
      </c>
      <c r="IS32" s="161">
        <f t="shared" si="398"/>
        <v>-5.1903114186851215E-2</v>
      </c>
      <c r="IT32" s="161">
        <f t="shared" si="399"/>
        <v>0.22145328719723187</v>
      </c>
      <c r="IU32" s="161">
        <f t="shared" si="400"/>
        <v>0.83044982698961944</v>
      </c>
      <c r="IV32" s="26">
        <f t="shared" si="401"/>
        <v>419.31183391003464</v>
      </c>
      <c r="IX32" s="159">
        <v>4</v>
      </c>
      <c r="IY32" s="160">
        <f t="shared" si="402"/>
        <v>12.525294117647059</v>
      </c>
      <c r="IZ32" s="161">
        <f t="shared" si="403"/>
        <v>-5.1903114186851208E-2</v>
      </c>
      <c r="JA32" s="161">
        <f t="shared" si="404"/>
        <v>0.22145328719723181</v>
      </c>
      <c r="JB32" s="161">
        <f t="shared" si="405"/>
        <v>0.83044982698961933</v>
      </c>
      <c r="JC32" s="26">
        <f t="shared" si="406"/>
        <v>307.50892733564012</v>
      </c>
      <c r="JE32" s="159">
        <v>4</v>
      </c>
      <c r="JF32" s="160">
        <f t="shared" si="555"/>
        <v>14.668823529411766</v>
      </c>
      <c r="JG32" s="161">
        <f t="shared" si="407"/>
        <v>-5.1903114186851215E-2</v>
      </c>
      <c r="JH32" s="161">
        <f t="shared" si="408"/>
        <v>0.22145328719723187</v>
      </c>
      <c r="JI32" s="161">
        <f t="shared" si="409"/>
        <v>0.83044982698961944</v>
      </c>
      <c r="JJ32" s="26">
        <f t="shared" si="410"/>
        <v>195.63017301038064</v>
      </c>
      <c r="JL32" s="159">
        <v>4</v>
      </c>
      <c r="JM32" s="160">
        <f t="shared" si="411"/>
        <v>8.2388235294117642</v>
      </c>
      <c r="JN32" s="161">
        <f t="shared" si="412"/>
        <v>-5.1903114186851215E-2</v>
      </c>
      <c r="JO32" s="161">
        <f t="shared" si="413"/>
        <v>0.22145328719723181</v>
      </c>
      <c r="JP32" s="161">
        <f t="shared" si="414"/>
        <v>0.83044982698961944</v>
      </c>
      <c r="JQ32" s="26">
        <f t="shared" si="415"/>
        <v>531.20553633217992</v>
      </c>
      <c r="JS32" s="159">
        <v>4</v>
      </c>
      <c r="JT32" s="160">
        <f t="shared" si="416"/>
        <v>6.0964705882352943</v>
      </c>
      <c r="JU32" s="161">
        <f t="shared" si="417"/>
        <v>-5.1903114186851208E-2</v>
      </c>
      <c r="JV32" s="161">
        <f t="shared" si="418"/>
        <v>0.22145328719723181</v>
      </c>
      <c r="JW32" s="161">
        <f t="shared" si="419"/>
        <v>0.83044982698961933</v>
      </c>
      <c r="JX32" s="26">
        <f t="shared" si="420"/>
        <v>643.06989619377157</v>
      </c>
      <c r="JZ32" s="159">
        <v>4</v>
      </c>
      <c r="KA32" s="160">
        <f t="shared" si="556"/>
        <v>3.9523529411764704</v>
      </c>
      <c r="KB32" s="161">
        <f t="shared" si="421"/>
        <v>-5.1903114186851215E-2</v>
      </c>
      <c r="KC32" s="161">
        <f t="shared" si="422"/>
        <v>0.22145328719723184</v>
      </c>
      <c r="KD32" s="161">
        <f t="shared" si="423"/>
        <v>0.83044982698961944</v>
      </c>
      <c r="KE32" s="26">
        <f t="shared" si="424"/>
        <v>754.92318339100359</v>
      </c>
      <c r="KG32" s="159">
        <v>4</v>
      </c>
      <c r="KH32" s="160">
        <f t="shared" si="425"/>
        <v>1.8094117647058825</v>
      </c>
      <c r="KI32" s="161">
        <f t="shared" si="426"/>
        <v>-5.1903114186851208E-2</v>
      </c>
      <c r="KJ32" s="161">
        <f t="shared" si="427"/>
        <v>0.22145328719723184</v>
      </c>
      <c r="KK32" s="161">
        <f t="shared" si="428"/>
        <v>0.83044982698961933</v>
      </c>
      <c r="KL32" s="26">
        <f t="shared" si="429"/>
        <v>866.7515570934255</v>
      </c>
      <c r="KN32" s="159">
        <v>4</v>
      </c>
      <c r="KO32" s="160">
        <f t="shared" si="557"/>
        <v>-6.0958823529411763</v>
      </c>
      <c r="KP32" s="161">
        <f t="shared" si="430"/>
        <v>-5.1903114186851222E-2</v>
      </c>
      <c r="KQ32" s="161">
        <f t="shared" si="431"/>
        <v>0.22145328719723187</v>
      </c>
      <c r="KR32" s="161">
        <f t="shared" si="432"/>
        <v>0.83044982698961956</v>
      </c>
      <c r="KS32" s="26">
        <f t="shared" si="433"/>
        <v>318.12982698961946</v>
      </c>
      <c r="KU32" s="159">
        <v>4</v>
      </c>
      <c r="KV32" s="160">
        <f t="shared" si="558"/>
        <v>-3.9529411764705884</v>
      </c>
      <c r="KW32" s="161">
        <f t="shared" si="434"/>
        <v>-5.1903114186851208E-2</v>
      </c>
      <c r="KX32" s="161">
        <f t="shared" si="435"/>
        <v>0.22145328719723184</v>
      </c>
      <c r="KY32" s="161">
        <f t="shared" si="436"/>
        <v>0.83044982698961933</v>
      </c>
      <c r="KZ32" s="26">
        <f t="shared" si="437"/>
        <v>206.32249134948097</v>
      </c>
      <c r="LB32" s="159">
        <v>4</v>
      </c>
      <c r="LC32" s="160">
        <f t="shared" si="438"/>
        <v>-1.81</v>
      </c>
      <c r="LD32" s="161">
        <f t="shared" si="439"/>
        <v>-5.1903114186851215E-2</v>
      </c>
      <c r="LE32" s="161">
        <f t="shared" si="440"/>
        <v>0.22145328719723184</v>
      </c>
      <c r="LF32" s="161">
        <f t="shared" si="441"/>
        <v>0.83044982698961944</v>
      </c>
      <c r="LG32" s="26">
        <f t="shared" si="442"/>
        <v>94.441522491349488</v>
      </c>
      <c r="LI32" s="159">
        <v>4</v>
      </c>
      <c r="LJ32" s="160">
        <f t="shared" si="443"/>
        <v>-8.2388235294117642</v>
      </c>
      <c r="LK32" s="161">
        <f t="shared" si="444"/>
        <v>-5.1903114186851215E-2</v>
      </c>
      <c r="LL32" s="161">
        <f t="shared" si="445"/>
        <v>0.22145328719723181</v>
      </c>
      <c r="LM32" s="161">
        <f t="shared" si="446"/>
        <v>0.83044982698961944</v>
      </c>
      <c r="LN32" s="26">
        <f t="shared" si="447"/>
        <v>430.03017301038062</v>
      </c>
      <c r="LP32" s="159">
        <v>4</v>
      </c>
      <c r="LQ32" s="160">
        <f t="shared" si="448"/>
        <v>-10.382352941176471</v>
      </c>
      <c r="LR32" s="161">
        <f t="shared" si="449"/>
        <v>-5.1903114186851215E-2</v>
      </c>
      <c r="LS32" s="161">
        <f t="shared" si="450"/>
        <v>0.22145328719723187</v>
      </c>
      <c r="LT32" s="161">
        <f t="shared" si="451"/>
        <v>0.83044982698961944</v>
      </c>
      <c r="LU32" s="26">
        <f t="shared" si="452"/>
        <v>541.87681660899659</v>
      </c>
      <c r="LW32" s="159">
        <v>4</v>
      </c>
      <c r="LX32" s="160">
        <f t="shared" si="453"/>
        <v>-12.525294117647059</v>
      </c>
      <c r="LY32" s="161">
        <f t="shared" si="454"/>
        <v>-5.1903114186851208E-2</v>
      </c>
      <c r="LZ32" s="161">
        <f t="shared" si="455"/>
        <v>0.22145328719723181</v>
      </c>
      <c r="MA32" s="161">
        <f t="shared" si="456"/>
        <v>0.83044982698961933</v>
      </c>
      <c r="MB32" s="26">
        <f t="shared" si="457"/>
        <v>653.73674740484421</v>
      </c>
      <c r="MD32" s="159">
        <v>4</v>
      </c>
      <c r="ME32" s="160">
        <f t="shared" si="458"/>
        <v>-14.668823529411766</v>
      </c>
      <c r="MF32" s="161">
        <f t="shared" si="459"/>
        <v>-5.1903114186851215E-2</v>
      </c>
      <c r="MG32" s="161">
        <f t="shared" si="460"/>
        <v>0.22145328719723187</v>
      </c>
      <c r="MH32" s="161">
        <f t="shared" si="461"/>
        <v>0.83044982698961944</v>
      </c>
      <c r="MI32" s="26">
        <f t="shared" si="462"/>
        <v>765.56733564013848</v>
      </c>
      <c r="MK32" s="159">
        <v>4</v>
      </c>
      <c r="ML32" s="160">
        <f t="shared" si="463"/>
        <v>-6.0958823529411763</v>
      </c>
      <c r="MM32" s="161">
        <f t="shared" si="464"/>
        <v>-5.1903114186851222E-2</v>
      </c>
      <c r="MN32" s="161">
        <f t="shared" si="465"/>
        <v>0.22145328719723187</v>
      </c>
      <c r="MO32" s="161">
        <f t="shared" si="466"/>
        <v>0.83044982698961956</v>
      </c>
      <c r="MP32" s="26">
        <f t="shared" si="467"/>
        <v>-643.06546712802776</v>
      </c>
      <c r="MR32" s="159">
        <v>4</v>
      </c>
      <c r="MS32" s="160">
        <f t="shared" si="468"/>
        <v>-3.9529411764705884</v>
      </c>
      <c r="MT32" s="161">
        <f t="shared" si="469"/>
        <v>-5.1903114186851208E-2</v>
      </c>
      <c r="MU32" s="161">
        <f t="shared" si="470"/>
        <v>0.22145328719723184</v>
      </c>
      <c r="MV32" s="161">
        <f t="shared" si="471"/>
        <v>0.83044982698961933</v>
      </c>
      <c r="MW32" s="26">
        <f t="shared" si="472"/>
        <v>-754.90214532871971</v>
      </c>
      <c r="MY32" s="159">
        <v>4</v>
      </c>
      <c r="MZ32" s="160">
        <f t="shared" si="473"/>
        <v>-1.81</v>
      </c>
      <c r="NA32" s="161">
        <f t="shared" si="559"/>
        <v>-5.1903114186851215E-2</v>
      </c>
      <c r="NB32" s="161">
        <f t="shared" si="560"/>
        <v>0.22145328719723184</v>
      </c>
      <c r="NC32" s="161">
        <f t="shared" si="561"/>
        <v>0.83044982698961944</v>
      </c>
      <c r="ND32" s="26">
        <f t="shared" si="562"/>
        <v>-866.76429065743946</v>
      </c>
      <c r="NF32" s="159">
        <v>4</v>
      </c>
      <c r="NG32" s="160">
        <f t="shared" si="474"/>
        <v>-8.2388235294117642</v>
      </c>
      <c r="NH32" s="161">
        <f t="shared" si="475"/>
        <v>-5.1903114186851215E-2</v>
      </c>
      <c r="NI32" s="161">
        <f t="shared" si="476"/>
        <v>0.22145328719723181</v>
      </c>
      <c r="NJ32" s="161">
        <f t="shared" si="477"/>
        <v>0.83044982698961944</v>
      </c>
      <c r="NK32" s="26">
        <f t="shared" si="478"/>
        <v>-531.18837370242215</v>
      </c>
      <c r="NM32" s="159">
        <v>4</v>
      </c>
      <c r="NN32" s="160">
        <f t="shared" si="479"/>
        <v>-10.382352941176471</v>
      </c>
      <c r="NO32" s="161">
        <f t="shared" si="480"/>
        <v>-5.1903114186851215E-2</v>
      </c>
      <c r="NP32" s="161">
        <f t="shared" si="481"/>
        <v>0.22145328719723187</v>
      </c>
      <c r="NQ32" s="161">
        <f t="shared" si="482"/>
        <v>0.83044982698961944</v>
      </c>
      <c r="NR32" s="26">
        <f t="shared" si="483"/>
        <v>-419.31183391003464</v>
      </c>
      <c r="NT32" s="159">
        <v>4</v>
      </c>
      <c r="NU32" s="160">
        <f t="shared" si="484"/>
        <v>-12.525294117647059</v>
      </c>
      <c r="NV32" s="161">
        <f t="shared" si="485"/>
        <v>-5.1903114186851208E-2</v>
      </c>
      <c r="NW32" s="161">
        <f t="shared" si="486"/>
        <v>0.22145328719723181</v>
      </c>
      <c r="NX32" s="161">
        <f t="shared" si="487"/>
        <v>0.83044982698961933</v>
      </c>
      <c r="NY32" s="26">
        <f t="shared" si="488"/>
        <v>-307.50671280276816</v>
      </c>
      <c r="OA32" s="159">
        <v>4</v>
      </c>
      <c r="OB32" s="160">
        <f t="shared" si="489"/>
        <v>-14.668823529411766</v>
      </c>
      <c r="OC32" s="161">
        <f t="shared" si="490"/>
        <v>-5.1903114186851215E-2</v>
      </c>
      <c r="OD32" s="161">
        <f t="shared" si="491"/>
        <v>0.22145328719723187</v>
      </c>
      <c r="OE32" s="161">
        <f t="shared" si="492"/>
        <v>0.83044982698961944</v>
      </c>
      <c r="OF32" s="26">
        <f t="shared" si="493"/>
        <v>-195.59861591695505</v>
      </c>
      <c r="OH32" s="159">
        <v>4</v>
      </c>
      <c r="OI32" s="160">
        <f t="shared" si="494"/>
        <v>10.382352941176471</v>
      </c>
      <c r="OJ32" s="161">
        <f t="shared" si="495"/>
        <v>-5.1903114186851215E-2</v>
      </c>
      <c r="OK32" s="161">
        <f t="shared" si="496"/>
        <v>0.22145328719723187</v>
      </c>
      <c r="OL32" s="161">
        <f t="shared" si="497"/>
        <v>0.83044982698961944</v>
      </c>
      <c r="OM32" s="26">
        <f t="shared" si="498"/>
        <v>-541.87681660899659</v>
      </c>
      <c r="OO32" s="159">
        <v>4</v>
      </c>
      <c r="OP32" s="160">
        <f t="shared" si="499"/>
        <v>12.525294117647059</v>
      </c>
      <c r="OQ32" s="161">
        <f t="shared" si="500"/>
        <v>-5.1903114186851208E-2</v>
      </c>
      <c r="OR32" s="161">
        <f t="shared" si="501"/>
        <v>0.22145328719723181</v>
      </c>
      <c r="OS32" s="161">
        <f t="shared" si="502"/>
        <v>0.83044982698961933</v>
      </c>
      <c r="OT32" s="26">
        <f t="shared" si="503"/>
        <v>-653.72456747404851</v>
      </c>
      <c r="OV32" s="159">
        <v>4</v>
      </c>
      <c r="OW32" s="160">
        <f t="shared" si="504"/>
        <v>14.668823529411766</v>
      </c>
      <c r="OX32" s="161">
        <f t="shared" si="505"/>
        <v>-5.1903114186851215E-2</v>
      </c>
      <c r="OY32" s="161">
        <f t="shared" si="506"/>
        <v>0.22145328719723187</v>
      </c>
      <c r="OZ32" s="161">
        <f t="shared" si="507"/>
        <v>0.83044982698961944</v>
      </c>
      <c r="PA32" s="26">
        <f t="shared" si="508"/>
        <v>-765.58228373702423</v>
      </c>
      <c r="PC32" s="159">
        <v>4</v>
      </c>
      <c r="PD32" s="160">
        <f t="shared" si="563"/>
        <v>8.2388235294117642</v>
      </c>
      <c r="PE32" s="161">
        <f t="shared" si="509"/>
        <v>-5.1903114186851215E-2</v>
      </c>
      <c r="PF32" s="161">
        <f t="shared" si="510"/>
        <v>0.22145328719723181</v>
      </c>
      <c r="PG32" s="161">
        <f t="shared" si="511"/>
        <v>0.83044982698961944</v>
      </c>
      <c r="PH32" s="26">
        <f t="shared" si="512"/>
        <v>-430.0218685121107</v>
      </c>
      <c r="PJ32" s="159">
        <v>4</v>
      </c>
      <c r="PK32" s="160">
        <f t="shared" si="564"/>
        <v>6.0964705882352943</v>
      </c>
      <c r="PL32" s="161">
        <f t="shared" si="513"/>
        <v>-5.1903114186851208E-2</v>
      </c>
      <c r="PM32" s="161">
        <f t="shared" si="514"/>
        <v>0.22145328719723181</v>
      </c>
      <c r="PN32" s="161">
        <f t="shared" si="515"/>
        <v>0.83044982698961933</v>
      </c>
      <c r="PO32" s="26">
        <f t="shared" si="516"/>
        <v>-318.13868512110724</v>
      </c>
      <c r="PQ32" s="159">
        <v>4</v>
      </c>
      <c r="PR32" s="160">
        <f t="shared" si="517"/>
        <v>3.9523529411764704</v>
      </c>
      <c r="PS32" s="161">
        <f t="shared" si="518"/>
        <v>-5.1903114186851215E-2</v>
      </c>
      <c r="PT32" s="161">
        <f t="shared" si="519"/>
        <v>0.22145328719723184</v>
      </c>
      <c r="PU32" s="161">
        <f t="shared" si="520"/>
        <v>0.83044982698961944</v>
      </c>
      <c r="PV32" s="26">
        <f t="shared" si="521"/>
        <v>-206.322491349481</v>
      </c>
      <c r="PX32" s="159">
        <v>4</v>
      </c>
      <c r="PY32" s="160">
        <f t="shared" si="522"/>
        <v>1.8094117647058825</v>
      </c>
      <c r="PZ32" s="161">
        <f t="shared" si="523"/>
        <v>-5.1903114186851208E-2</v>
      </c>
      <c r="QA32" s="161">
        <f t="shared" si="524"/>
        <v>0.22145328719723184</v>
      </c>
      <c r="QB32" s="161">
        <f t="shared" si="525"/>
        <v>0.83044982698961933</v>
      </c>
      <c r="QC32" s="26">
        <f t="shared" si="526"/>
        <v>-94.416608996539779</v>
      </c>
      <c r="QE32" s="191">
        <v>3</v>
      </c>
      <c r="QF32" s="192">
        <v>1</v>
      </c>
      <c r="QG32" s="295" t="s">
        <v>13</v>
      </c>
      <c r="QH32" s="15">
        <v>60</v>
      </c>
      <c r="QI32" s="193">
        <f>(($F$16-$Z$5)*($F$16-$AD$5))/(($V$5-$Z$5)*($V$5-$AD$5))</f>
        <v>-1.3486492509712936E-2</v>
      </c>
      <c r="QJ32" s="193">
        <f>(($F$16-$V$5)*($F$16-$AD$5))/(($Z$5-$V$5)*($Z$5-$AD$5))</f>
        <v>5.4715624059774835E-2</v>
      </c>
      <c r="QK32" s="193">
        <f>(($F$16-$V$5)*($F$16-$Z$5))/(($AD$5-$V$5)*($AD$5-$Z$5))</f>
        <v>0.95877086844993809</v>
      </c>
      <c r="QL32" s="98">
        <f>QI32*$X$5+QJ32*$AB$5+QK32*$AF$5</f>
        <v>338.65537285374887</v>
      </c>
      <c r="QM32" s="194">
        <f>$V$5</f>
        <v>458.5</v>
      </c>
      <c r="QN32" s="194">
        <f>$AF$5</f>
        <v>326</v>
      </c>
      <c r="QO32" s="195">
        <f t="shared" ref="QO32:QO59" si="565">ABS($F$17/QL32)</f>
        <v>3.4164525141009948E-2</v>
      </c>
      <c r="QP32" s="34"/>
      <c r="QQ32" s="191">
        <v>3</v>
      </c>
      <c r="QR32" s="192">
        <v>1</v>
      </c>
      <c r="QS32" s="295" t="s">
        <v>13</v>
      </c>
      <c r="QT32" s="15">
        <v>60</v>
      </c>
      <c r="QU32" s="193">
        <f>(($F$16-$AT$5)*($F$16-$AX$5))/(($AP$5-$AT$5)*($AP$5-$AX$5))</f>
        <v>-3.5782627365862282E-2</v>
      </c>
      <c r="QV32" s="193">
        <f>(($F$16-$AP$5)*($F$16-$AX$5))/(($AT$5-$AP$5)*($AT$5-$AX$5))</f>
        <v>0.14914988419192585</v>
      </c>
      <c r="QW32" s="193">
        <f>(($F$16-$AP$5)*($F$16-$AT$5))/(($AX$5-$AP$5)*($AX$5-$AT$5))</f>
        <v>0.88663274317393637</v>
      </c>
      <c r="QX32" s="98">
        <f>QU32*$AR$5+QV32*$AV$5+QW32*$AZ$5</f>
        <v>347.63739627354983</v>
      </c>
      <c r="QY32" s="194">
        <f>$AP$5</f>
        <v>163.95</v>
      </c>
      <c r="QZ32" s="194">
        <f>$AZ$5</f>
        <v>297.12</v>
      </c>
      <c r="RA32" s="195">
        <f t="shared" ref="RA32:RA59" si="566">ABS($F$17/QX32)</f>
        <v>3.3281804903681218E-2</v>
      </c>
    </row>
    <row r="33" spans="2:469" ht="15" customHeight="1">
      <c r="B33" s="319"/>
      <c r="C33" s="321"/>
      <c r="D33" s="321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11000</v>
      </c>
      <c r="AO33" s="9" t="s">
        <v>71</v>
      </c>
      <c r="AP33" s="133">
        <f>'Conector@11000 psi'!$M$61</f>
        <v>176.5</v>
      </c>
      <c r="AQ33" s="197" t="s">
        <v>72</v>
      </c>
      <c r="AR33" s="133">
        <v>0</v>
      </c>
      <c r="AS33" s="197" t="s">
        <v>72</v>
      </c>
      <c r="AT33" s="133">
        <f>'Conector@11000 psi'!$M$67</f>
        <v>88.25</v>
      </c>
      <c r="AU33" s="197" t="s">
        <v>72</v>
      </c>
      <c r="AV33" s="133">
        <f>'Conector@11000 psi'!$O$67</f>
        <v>625.88</v>
      </c>
      <c r="AW33" s="197" t="s">
        <v>72</v>
      </c>
      <c r="AX33" s="133">
        <v>0</v>
      </c>
      <c r="AY33" s="197" t="s">
        <v>72</v>
      </c>
      <c r="AZ33" s="133">
        <f>'Conector@11000 psi'!$O$64</f>
        <v>338.02</v>
      </c>
      <c r="BA33" s="198" t="s">
        <v>72</v>
      </c>
      <c r="BB33" s="183"/>
      <c r="BC33" s="159">
        <v>5</v>
      </c>
      <c r="BD33" s="160">
        <f t="shared" si="527"/>
        <v>10.246874999999999</v>
      </c>
      <c r="BE33" s="161">
        <f t="shared" si="285"/>
        <v>-5.46875E-2</v>
      </c>
      <c r="BF33" s="161">
        <f t="shared" si="286"/>
        <v>0.234375</v>
      </c>
      <c r="BG33" s="161">
        <f t="shared" si="287"/>
        <v>0.8203125</v>
      </c>
      <c r="BH33" s="26">
        <f t="shared" si="288"/>
        <v>376.04531250000002</v>
      </c>
      <c r="BJ33" s="159">
        <v>5</v>
      </c>
      <c r="BK33" s="160">
        <f t="shared" si="528"/>
        <v>12.524374999999999</v>
      </c>
      <c r="BL33" s="161">
        <f t="shared" si="289"/>
        <v>-5.4687500000000007E-2</v>
      </c>
      <c r="BM33" s="161">
        <f t="shared" si="290"/>
        <v>0.23437500000000003</v>
      </c>
      <c r="BN33" s="161">
        <f t="shared" si="291"/>
        <v>0.82031250000000011</v>
      </c>
      <c r="BO33" s="26">
        <f t="shared" si="292"/>
        <v>264.61640625000007</v>
      </c>
      <c r="BQ33" s="159">
        <v>5</v>
      </c>
      <c r="BR33" s="160">
        <f t="shared" si="529"/>
        <v>14.80125</v>
      </c>
      <c r="BS33" s="161">
        <f t="shared" si="293"/>
        <v>-5.4687500000000007E-2</v>
      </c>
      <c r="BT33" s="161">
        <f t="shared" si="294"/>
        <v>0.23437499999999997</v>
      </c>
      <c r="BU33" s="161">
        <f t="shared" si="295"/>
        <v>0.82031249999999989</v>
      </c>
      <c r="BV33" s="26">
        <f t="shared" si="296"/>
        <v>153.18773437499996</v>
      </c>
      <c r="BX33" s="159">
        <v>5</v>
      </c>
      <c r="BY33" s="160">
        <f t="shared" si="530"/>
        <v>7.97</v>
      </c>
      <c r="BZ33" s="161">
        <f t="shared" si="297"/>
        <v>-5.46875E-2</v>
      </c>
      <c r="CA33" s="161">
        <f t="shared" si="298"/>
        <v>0.234375</v>
      </c>
      <c r="CB33" s="161">
        <f t="shared" si="299"/>
        <v>0.8203125</v>
      </c>
      <c r="CC33" s="26">
        <f t="shared" si="300"/>
        <v>487.4765625</v>
      </c>
      <c r="CE33" s="159">
        <v>5</v>
      </c>
      <c r="CF33" s="160">
        <f t="shared" si="531"/>
        <v>5.6931250000000002</v>
      </c>
      <c r="CG33" s="161">
        <f t="shared" si="301"/>
        <v>-5.46875E-2</v>
      </c>
      <c r="CH33" s="161">
        <f t="shared" si="302"/>
        <v>0.23437500000000003</v>
      </c>
      <c r="CI33" s="161">
        <f t="shared" si="303"/>
        <v>0.82031250000000011</v>
      </c>
      <c r="CJ33" s="26">
        <f t="shared" si="304"/>
        <v>598.89609375000009</v>
      </c>
      <c r="CL33" s="159">
        <v>5</v>
      </c>
      <c r="CM33" s="160">
        <f t="shared" si="532"/>
        <v>3.4156249999999999</v>
      </c>
      <c r="CN33" s="161">
        <f t="shared" si="305"/>
        <v>-5.4687500000000007E-2</v>
      </c>
      <c r="CO33" s="161">
        <f t="shared" si="306"/>
        <v>0.234375</v>
      </c>
      <c r="CP33" s="161">
        <f t="shared" si="307"/>
        <v>0.8203125</v>
      </c>
      <c r="CQ33" s="26">
        <f t="shared" si="308"/>
        <v>710.3203125</v>
      </c>
      <c r="CS33" s="159">
        <v>5</v>
      </c>
      <c r="CT33" s="160">
        <f t="shared" si="533"/>
        <v>1.1387499999999999</v>
      </c>
      <c r="CU33" s="161">
        <f t="shared" si="309"/>
        <v>-5.4687499999999993E-2</v>
      </c>
      <c r="CV33" s="161">
        <f t="shared" si="310"/>
        <v>0.23437499999999997</v>
      </c>
      <c r="CW33" s="161">
        <f t="shared" si="311"/>
        <v>0.82031249999999989</v>
      </c>
      <c r="CX33" s="26">
        <f t="shared" si="312"/>
        <v>821.73281249999991</v>
      </c>
      <c r="CZ33" s="159">
        <v>5</v>
      </c>
      <c r="DA33" s="160">
        <f t="shared" si="534"/>
        <v>-5.6931250000000002</v>
      </c>
      <c r="DB33" s="161">
        <f t="shared" si="313"/>
        <v>-5.46875E-2</v>
      </c>
      <c r="DC33" s="161">
        <f t="shared" si="314"/>
        <v>0.23437500000000003</v>
      </c>
      <c r="DD33" s="161">
        <f t="shared" si="315"/>
        <v>0.82031250000000011</v>
      </c>
      <c r="DE33" s="26">
        <f t="shared" si="316"/>
        <v>278.54062500000003</v>
      </c>
      <c r="DG33" s="159">
        <v>5</v>
      </c>
      <c r="DH33" s="160">
        <f t="shared" si="535"/>
        <v>-3.4156249999999999</v>
      </c>
      <c r="DI33" s="161">
        <f t="shared" si="536"/>
        <v>-5.4687500000000007E-2</v>
      </c>
      <c r="DJ33" s="161">
        <f t="shared" si="537"/>
        <v>0.234375</v>
      </c>
      <c r="DK33" s="161">
        <f t="shared" si="317"/>
        <v>0.8203125</v>
      </c>
      <c r="DL33" s="26">
        <f t="shared" si="538"/>
        <v>167.11406249999999</v>
      </c>
      <c r="DM33" s="34"/>
      <c r="DN33" s="159">
        <v>5</v>
      </c>
      <c r="DO33" s="160">
        <f t="shared" si="539"/>
        <v>-1.1387499999999999</v>
      </c>
      <c r="DP33" s="161">
        <f t="shared" si="318"/>
        <v>-5.4687499999999993E-2</v>
      </c>
      <c r="DQ33" s="161">
        <f t="shared" si="319"/>
        <v>0.23437499999999997</v>
      </c>
      <c r="DR33" s="161">
        <f t="shared" si="320"/>
        <v>0.82031249999999989</v>
      </c>
      <c r="DS33" s="26">
        <f t="shared" si="321"/>
        <v>55.700390624999983</v>
      </c>
      <c r="DT33" s="34"/>
      <c r="DU33" s="159">
        <v>5</v>
      </c>
      <c r="DV33" s="160">
        <f t="shared" si="540"/>
        <v>-7.97</v>
      </c>
      <c r="DW33" s="161">
        <f t="shared" si="322"/>
        <v>-5.46875E-2</v>
      </c>
      <c r="DX33" s="161">
        <f t="shared" si="323"/>
        <v>0.234375</v>
      </c>
      <c r="DY33" s="161">
        <f t="shared" si="324"/>
        <v>0.8203125</v>
      </c>
      <c r="DZ33" s="26">
        <f t="shared" si="325"/>
        <v>389.97890625000002</v>
      </c>
      <c r="EA33" s="34"/>
      <c r="EB33" s="159">
        <v>5</v>
      </c>
      <c r="EC33" s="160">
        <f t="shared" si="541"/>
        <v>-10.246874999999999</v>
      </c>
      <c r="ED33" s="161">
        <f t="shared" si="326"/>
        <v>-5.46875E-2</v>
      </c>
      <c r="EE33" s="161">
        <f t="shared" si="327"/>
        <v>0.234375</v>
      </c>
      <c r="EF33" s="161">
        <f t="shared" si="328"/>
        <v>0.8203125</v>
      </c>
      <c r="EG33" s="26">
        <f t="shared" si="329"/>
        <v>501.38906250000002</v>
      </c>
      <c r="EH33" s="34"/>
      <c r="EI33" s="159">
        <v>5</v>
      </c>
      <c r="EJ33" s="160">
        <f t="shared" si="542"/>
        <v>-12.524374999999999</v>
      </c>
      <c r="EK33" s="161">
        <f t="shared" si="330"/>
        <v>-5.4687500000000007E-2</v>
      </c>
      <c r="EL33" s="161">
        <f t="shared" si="331"/>
        <v>0.23437500000000003</v>
      </c>
      <c r="EM33" s="161">
        <f t="shared" si="332"/>
        <v>0.82031250000000011</v>
      </c>
      <c r="EN33" s="26">
        <f t="shared" si="333"/>
        <v>612.82031250000011</v>
      </c>
      <c r="EP33" s="159">
        <v>5</v>
      </c>
      <c r="EQ33" s="160">
        <f t="shared" si="334"/>
        <v>-14.80125</v>
      </c>
      <c r="ER33" s="161">
        <f t="shared" si="335"/>
        <v>-5.4687500000000007E-2</v>
      </c>
      <c r="ES33" s="161">
        <f t="shared" si="336"/>
        <v>0.23437499999999997</v>
      </c>
      <c r="ET33" s="161">
        <f t="shared" si="337"/>
        <v>0.82031249999999989</v>
      </c>
      <c r="EU33" s="26">
        <f t="shared" si="338"/>
        <v>724.24218749999989</v>
      </c>
      <c r="EW33" s="159">
        <v>5</v>
      </c>
      <c r="EX33" s="160">
        <f t="shared" si="339"/>
        <v>-5.6931250000000002</v>
      </c>
      <c r="EY33" s="161">
        <f t="shared" si="340"/>
        <v>-5.46875E-2</v>
      </c>
      <c r="EZ33" s="161">
        <f t="shared" si="341"/>
        <v>0.23437500000000003</v>
      </c>
      <c r="FA33" s="161">
        <f t="shared" si="342"/>
        <v>0.82031250000000011</v>
      </c>
      <c r="FB33" s="26">
        <f t="shared" si="343"/>
        <v>-598.87265624999998</v>
      </c>
      <c r="FD33" s="159">
        <v>5</v>
      </c>
      <c r="FE33" s="160">
        <f t="shared" si="344"/>
        <v>-3.4156249999999999</v>
      </c>
      <c r="FF33" s="161">
        <f t="shared" si="345"/>
        <v>-5.4687500000000007E-2</v>
      </c>
      <c r="FG33" s="161">
        <f t="shared" si="346"/>
        <v>0.234375</v>
      </c>
      <c r="FH33" s="161">
        <f t="shared" si="347"/>
        <v>0.8203125</v>
      </c>
      <c r="FI33" s="26">
        <f t="shared" si="348"/>
        <v>-710.291015625</v>
      </c>
      <c r="FK33" s="159">
        <v>5</v>
      </c>
      <c r="FL33" s="160">
        <f t="shared" si="349"/>
        <v>-1.1387499999999999</v>
      </c>
      <c r="FM33" s="161">
        <f t="shared" si="350"/>
        <v>-5.4687499999999993E-2</v>
      </c>
      <c r="FN33" s="161">
        <f t="shared" si="351"/>
        <v>0.23437499999999997</v>
      </c>
      <c r="FO33" s="161">
        <f t="shared" si="352"/>
        <v>0.82031249999999989</v>
      </c>
      <c r="FP33" s="26">
        <f t="shared" si="353"/>
        <v>-821.72812499999986</v>
      </c>
      <c r="FR33" s="159">
        <v>5</v>
      </c>
      <c r="FS33" s="160">
        <f t="shared" si="543"/>
        <v>-7.97</v>
      </c>
      <c r="FT33" s="161">
        <f t="shared" si="354"/>
        <v>-5.46875E-2</v>
      </c>
      <c r="FU33" s="161">
        <f t="shared" si="355"/>
        <v>0.234375</v>
      </c>
      <c r="FV33" s="161">
        <f t="shared" si="356"/>
        <v>0.8203125</v>
      </c>
      <c r="FW33" s="26">
        <f t="shared" si="357"/>
        <v>-487.44492187499998</v>
      </c>
      <c r="FY33" s="159">
        <v>5</v>
      </c>
      <c r="FZ33" s="160">
        <f t="shared" si="544"/>
        <v>-10.246874999999999</v>
      </c>
      <c r="GA33" s="161">
        <f t="shared" si="545"/>
        <v>-5.46875E-2</v>
      </c>
      <c r="GB33" s="161">
        <f t="shared" si="546"/>
        <v>0.234375</v>
      </c>
      <c r="GC33" s="161">
        <f t="shared" si="547"/>
        <v>0.8203125</v>
      </c>
      <c r="GD33" s="26">
        <f t="shared" si="548"/>
        <v>-376.04531250000002</v>
      </c>
      <c r="GF33" s="159">
        <v>5</v>
      </c>
      <c r="GG33" s="160">
        <f t="shared" si="549"/>
        <v>-12.524374999999999</v>
      </c>
      <c r="GH33" s="161">
        <f t="shared" si="358"/>
        <v>-5.4687500000000007E-2</v>
      </c>
      <c r="GI33" s="161">
        <f t="shared" si="359"/>
        <v>0.23437500000000003</v>
      </c>
      <c r="GJ33" s="161">
        <f t="shared" si="360"/>
        <v>0.82031250000000011</v>
      </c>
      <c r="GK33" s="26">
        <f t="shared" si="361"/>
        <v>-264.61640625000007</v>
      </c>
      <c r="GM33" s="159">
        <v>5</v>
      </c>
      <c r="GN33" s="160">
        <f t="shared" si="550"/>
        <v>-14.80125</v>
      </c>
      <c r="GO33" s="161">
        <f t="shared" si="362"/>
        <v>-5.4687500000000007E-2</v>
      </c>
      <c r="GP33" s="161">
        <f t="shared" si="363"/>
        <v>0.23437499999999997</v>
      </c>
      <c r="GQ33" s="161">
        <f t="shared" si="364"/>
        <v>0.82031249999999989</v>
      </c>
      <c r="GR33" s="26">
        <f t="shared" si="365"/>
        <v>-153.21562499999999</v>
      </c>
      <c r="GT33" s="159">
        <v>5</v>
      </c>
      <c r="GU33" s="160">
        <f t="shared" si="551"/>
        <v>10.246874999999999</v>
      </c>
      <c r="GV33" s="161">
        <f t="shared" si="366"/>
        <v>-5.46875E-2</v>
      </c>
      <c r="GW33" s="161">
        <f t="shared" si="367"/>
        <v>0.234375</v>
      </c>
      <c r="GX33" s="161">
        <f t="shared" si="368"/>
        <v>0.8203125</v>
      </c>
      <c r="GY33" s="26">
        <f t="shared" si="369"/>
        <v>-501.37499999999994</v>
      </c>
      <c r="HA33" s="159">
        <v>5</v>
      </c>
      <c r="HB33" s="160">
        <f t="shared" si="552"/>
        <v>12.524374999999999</v>
      </c>
      <c r="HC33" s="161">
        <f t="shared" si="370"/>
        <v>-5.4687500000000007E-2</v>
      </c>
      <c r="HD33" s="161">
        <f t="shared" si="371"/>
        <v>0.23437500000000003</v>
      </c>
      <c r="HE33" s="161">
        <f t="shared" si="372"/>
        <v>0.82031250000000011</v>
      </c>
      <c r="HF33" s="26">
        <f t="shared" si="373"/>
        <v>-612.79570312500005</v>
      </c>
      <c r="HH33" s="159">
        <v>5</v>
      </c>
      <c r="HI33" s="160">
        <f t="shared" si="374"/>
        <v>14.80125</v>
      </c>
      <c r="HJ33" s="161">
        <f t="shared" si="375"/>
        <v>-5.4687500000000007E-2</v>
      </c>
      <c r="HK33" s="161">
        <f t="shared" si="376"/>
        <v>0.23437499999999997</v>
      </c>
      <c r="HL33" s="161">
        <f t="shared" si="377"/>
        <v>0.82031249999999989</v>
      </c>
      <c r="HM33" s="26">
        <f t="shared" si="378"/>
        <v>-724.24218749999989</v>
      </c>
      <c r="HO33" s="159">
        <v>5</v>
      </c>
      <c r="HP33" s="160">
        <f t="shared" si="553"/>
        <v>7.97</v>
      </c>
      <c r="HQ33" s="161">
        <f t="shared" si="379"/>
        <v>-5.46875E-2</v>
      </c>
      <c r="HR33" s="161">
        <f t="shared" si="380"/>
        <v>0.234375</v>
      </c>
      <c r="HS33" s="161">
        <f t="shared" si="381"/>
        <v>0.8203125</v>
      </c>
      <c r="HT33" s="26">
        <f t="shared" si="382"/>
        <v>-389.958984375</v>
      </c>
      <c r="HV33" s="159">
        <v>5</v>
      </c>
      <c r="HW33" s="160">
        <f t="shared" si="554"/>
        <v>5.6931250000000002</v>
      </c>
      <c r="HX33" s="161">
        <f t="shared" si="383"/>
        <v>-5.46875E-2</v>
      </c>
      <c r="HY33" s="161">
        <f t="shared" si="384"/>
        <v>0.23437500000000003</v>
      </c>
      <c r="HZ33" s="161">
        <f t="shared" si="385"/>
        <v>0.82031250000000011</v>
      </c>
      <c r="IA33" s="26">
        <f t="shared" si="386"/>
        <v>-278.55000000000007</v>
      </c>
      <c r="IC33" s="159">
        <v>5</v>
      </c>
      <c r="ID33" s="160">
        <f t="shared" si="387"/>
        <v>3.4156249999999999</v>
      </c>
      <c r="IE33" s="161">
        <f t="shared" si="388"/>
        <v>-5.4687500000000007E-2</v>
      </c>
      <c r="IF33" s="161">
        <f t="shared" si="389"/>
        <v>0.234375</v>
      </c>
      <c r="IG33" s="161">
        <f t="shared" si="390"/>
        <v>0.8203125</v>
      </c>
      <c r="IH33" s="26">
        <f t="shared" si="391"/>
        <v>-167.12109375</v>
      </c>
      <c r="IJ33" s="159">
        <v>5</v>
      </c>
      <c r="IK33" s="160">
        <f t="shared" si="392"/>
        <v>1.1387499999999999</v>
      </c>
      <c r="IL33" s="161">
        <f t="shared" si="393"/>
        <v>-5.4687499999999993E-2</v>
      </c>
      <c r="IM33" s="161">
        <f t="shared" si="394"/>
        <v>0.23437499999999997</v>
      </c>
      <c r="IN33" s="161">
        <f t="shared" si="395"/>
        <v>0.82031249999999989</v>
      </c>
      <c r="IO33" s="26">
        <f t="shared" si="396"/>
        <v>-55.724999999999994</v>
      </c>
      <c r="IQ33" s="159">
        <v>5</v>
      </c>
      <c r="IR33" s="160">
        <f t="shared" si="397"/>
        <v>11.03125</v>
      </c>
      <c r="IS33" s="161">
        <f t="shared" si="398"/>
        <v>-5.46875E-2</v>
      </c>
      <c r="IT33" s="161">
        <f t="shared" si="399"/>
        <v>0.234375</v>
      </c>
      <c r="IU33" s="161">
        <f t="shared" si="400"/>
        <v>0.8203125</v>
      </c>
      <c r="IV33" s="26">
        <f t="shared" si="401"/>
        <v>423.97265625</v>
      </c>
      <c r="IX33" s="159">
        <v>5</v>
      </c>
      <c r="IY33" s="160">
        <f t="shared" si="402"/>
        <v>13.308125</v>
      </c>
      <c r="IZ33" s="161">
        <f t="shared" si="403"/>
        <v>-5.46875E-2</v>
      </c>
      <c r="JA33" s="161">
        <f t="shared" si="404"/>
        <v>0.23437500000000006</v>
      </c>
      <c r="JB33" s="161">
        <f t="shared" si="405"/>
        <v>0.8203125</v>
      </c>
      <c r="JC33" s="26">
        <f t="shared" si="406"/>
        <v>312.60703124999998</v>
      </c>
      <c r="JE33" s="159">
        <v>5</v>
      </c>
      <c r="JF33" s="160">
        <f t="shared" si="555"/>
        <v>15.585625</v>
      </c>
      <c r="JG33" s="161">
        <f t="shared" si="407"/>
        <v>-5.4687500000000007E-2</v>
      </c>
      <c r="JH33" s="161">
        <f t="shared" si="408"/>
        <v>0.23437500000000003</v>
      </c>
      <c r="JI33" s="161">
        <f t="shared" si="409"/>
        <v>0.82031250000000011</v>
      </c>
      <c r="JJ33" s="26">
        <f t="shared" si="410"/>
        <v>201.16523437500001</v>
      </c>
      <c r="JL33" s="159">
        <v>5</v>
      </c>
      <c r="JM33" s="160">
        <f t="shared" si="411"/>
        <v>8.7537500000000001</v>
      </c>
      <c r="JN33" s="161">
        <f t="shared" si="412"/>
        <v>-5.4687500000000007E-2</v>
      </c>
      <c r="JO33" s="161">
        <f t="shared" si="413"/>
        <v>0.234375</v>
      </c>
      <c r="JP33" s="161">
        <f t="shared" si="414"/>
        <v>0.82031250000000011</v>
      </c>
      <c r="JQ33" s="26">
        <f t="shared" si="415"/>
        <v>535.4296875</v>
      </c>
      <c r="JS33" s="159">
        <v>5</v>
      </c>
      <c r="JT33" s="160">
        <f t="shared" si="416"/>
        <v>6.4775</v>
      </c>
      <c r="JU33" s="161">
        <f t="shared" si="417"/>
        <v>-5.4687499999999993E-2</v>
      </c>
      <c r="JV33" s="161">
        <f t="shared" si="418"/>
        <v>0.23437499999999994</v>
      </c>
      <c r="JW33" s="161">
        <f t="shared" si="419"/>
        <v>0.82031249999999978</v>
      </c>
      <c r="JX33" s="26">
        <f t="shared" si="420"/>
        <v>646.85742187499977</v>
      </c>
      <c r="JZ33" s="159">
        <v>5</v>
      </c>
      <c r="KA33" s="160">
        <f t="shared" si="556"/>
        <v>4.1993749999999999</v>
      </c>
      <c r="KB33" s="161">
        <f t="shared" si="421"/>
        <v>-5.4687500000000007E-2</v>
      </c>
      <c r="KC33" s="161">
        <f t="shared" si="422"/>
        <v>0.23437499999999997</v>
      </c>
      <c r="KD33" s="161">
        <f t="shared" si="423"/>
        <v>0.8203125</v>
      </c>
      <c r="KE33" s="26">
        <f t="shared" si="424"/>
        <v>758.2734375</v>
      </c>
      <c r="KG33" s="159">
        <v>5</v>
      </c>
      <c r="KH33" s="160">
        <f t="shared" si="425"/>
        <v>1.9225000000000001</v>
      </c>
      <c r="KI33" s="161">
        <f t="shared" si="426"/>
        <v>-5.46875E-2</v>
      </c>
      <c r="KJ33" s="161">
        <f t="shared" si="427"/>
        <v>0.23437500000000003</v>
      </c>
      <c r="KK33" s="161">
        <f t="shared" si="428"/>
        <v>0.8203125</v>
      </c>
      <c r="KL33" s="26">
        <f t="shared" si="429"/>
        <v>869.66484374999993</v>
      </c>
      <c r="KN33" s="159">
        <v>5</v>
      </c>
      <c r="KO33" s="160">
        <f t="shared" si="557"/>
        <v>-6.4768749999999997</v>
      </c>
      <c r="KP33" s="161">
        <f t="shared" si="430"/>
        <v>-5.4687500000000007E-2</v>
      </c>
      <c r="KQ33" s="161">
        <f t="shared" si="431"/>
        <v>0.234375</v>
      </c>
      <c r="KR33" s="161">
        <f t="shared" si="432"/>
        <v>0.8203125</v>
      </c>
      <c r="KS33" s="26">
        <f t="shared" si="433"/>
        <v>316.88671875</v>
      </c>
      <c r="KU33" s="159">
        <v>5</v>
      </c>
      <c r="KV33" s="160">
        <f t="shared" si="558"/>
        <v>-4.2</v>
      </c>
      <c r="KW33" s="161">
        <f t="shared" si="434"/>
        <v>-5.4687500000000007E-2</v>
      </c>
      <c r="KX33" s="161">
        <f t="shared" si="435"/>
        <v>0.234375</v>
      </c>
      <c r="KY33" s="161">
        <f t="shared" si="436"/>
        <v>0.8203125</v>
      </c>
      <c r="KZ33" s="26">
        <f t="shared" si="437"/>
        <v>205.51640624999999</v>
      </c>
      <c r="LB33" s="159">
        <v>5</v>
      </c>
      <c r="LC33" s="160">
        <f t="shared" si="438"/>
        <v>-1.923125</v>
      </c>
      <c r="LD33" s="161">
        <f t="shared" si="439"/>
        <v>-5.4687500000000007E-2</v>
      </c>
      <c r="LE33" s="161">
        <f t="shared" si="440"/>
        <v>0.23437500000000003</v>
      </c>
      <c r="LF33" s="161">
        <f t="shared" si="441"/>
        <v>0.8203125</v>
      </c>
      <c r="LG33" s="26">
        <f t="shared" si="442"/>
        <v>94.072265625</v>
      </c>
      <c r="LI33" s="159">
        <v>5</v>
      </c>
      <c r="LJ33" s="160">
        <f t="shared" si="443"/>
        <v>-8.7537500000000001</v>
      </c>
      <c r="LK33" s="161">
        <f t="shared" si="444"/>
        <v>-5.4687500000000007E-2</v>
      </c>
      <c r="LL33" s="161">
        <f t="shared" si="445"/>
        <v>0.234375</v>
      </c>
      <c r="LM33" s="161">
        <f t="shared" si="446"/>
        <v>0.82031250000000011</v>
      </c>
      <c r="LN33" s="26">
        <f t="shared" si="447"/>
        <v>428.35078125000007</v>
      </c>
      <c r="LP33" s="159">
        <v>5</v>
      </c>
      <c r="LQ33" s="160">
        <f t="shared" si="448"/>
        <v>-11.03125</v>
      </c>
      <c r="LR33" s="161">
        <f t="shared" si="449"/>
        <v>-5.46875E-2</v>
      </c>
      <c r="LS33" s="161">
        <f t="shared" si="450"/>
        <v>0.234375</v>
      </c>
      <c r="LT33" s="161">
        <f t="shared" si="451"/>
        <v>0.8203125</v>
      </c>
      <c r="LU33" s="26">
        <f t="shared" si="452"/>
        <v>539.759765625</v>
      </c>
      <c r="LW33" s="159">
        <v>5</v>
      </c>
      <c r="LX33" s="160">
        <f t="shared" si="453"/>
        <v>-13.308125</v>
      </c>
      <c r="LY33" s="161">
        <f t="shared" si="454"/>
        <v>-5.46875E-2</v>
      </c>
      <c r="LZ33" s="161">
        <f t="shared" si="455"/>
        <v>0.23437500000000006</v>
      </c>
      <c r="MA33" s="161">
        <f t="shared" si="456"/>
        <v>0.8203125</v>
      </c>
      <c r="MB33" s="26">
        <f t="shared" si="457"/>
        <v>651.18281249999995</v>
      </c>
      <c r="MD33" s="159">
        <v>5</v>
      </c>
      <c r="ME33" s="160">
        <f t="shared" si="458"/>
        <v>-15.585625</v>
      </c>
      <c r="MF33" s="161">
        <f t="shared" si="459"/>
        <v>-5.4687500000000007E-2</v>
      </c>
      <c r="MG33" s="161">
        <f t="shared" si="460"/>
        <v>0.23437500000000003</v>
      </c>
      <c r="MH33" s="161">
        <f t="shared" si="461"/>
        <v>0.82031250000000011</v>
      </c>
      <c r="MI33" s="26">
        <f t="shared" si="462"/>
        <v>762.57656250000002</v>
      </c>
      <c r="MK33" s="159">
        <v>5</v>
      </c>
      <c r="ML33" s="160">
        <f t="shared" si="463"/>
        <v>-6.4768749999999997</v>
      </c>
      <c r="MM33" s="161">
        <f t="shared" si="464"/>
        <v>-5.4687500000000007E-2</v>
      </c>
      <c r="MN33" s="161">
        <f t="shared" si="465"/>
        <v>0.234375</v>
      </c>
      <c r="MO33" s="161">
        <f t="shared" si="466"/>
        <v>0.8203125</v>
      </c>
      <c r="MP33" s="26">
        <f t="shared" si="467"/>
        <v>-646.85273437499995</v>
      </c>
      <c r="MR33" s="159">
        <v>5</v>
      </c>
      <c r="MS33" s="160">
        <f t="shared" si="468"/>
        <v>-4.2</v>
      </c>
      <c r="MT33" s="161">
        <f t="shared" si="469"/>
        <v>-5.4687500000000007E-2</v>
      </c>
      <c r="MU33" s="161">
        <f t="shared" si="470"/>
        <v>0.234375</v>
      </c>
      <c r="MV33" s="161">
        <f t="shared" si="471"/>
        <v>0.8203125</v>
      </c>
      <c r="MW33" s="26">
        <f t="shared" si="472"/>
        <v>-758.25234375000002</v>
      </c>
      <c r="MY33" s="159">
        <v>5</v>
      </c>
      <c r="MZ33" s="160">
        <f t="shared" si="473"/>
        <v>-1.923125</v>
      </c>
      <c r="NA33" s="161">
        <f t="shared" si="559"/>
        <v>-5.4687500000000007E-2</v>
      </c>
      <c r="NB33" s="161">
        <f t="shared" si="560"/>
        <v>0.23437500000000003</v>
      </c>
      <c r="NC33" s="161">
        <f t="shared" si="561"/>
        <v>0.8203125</v>
      </c>
      <c r="ND33" s="26">
        <f t="shared" si="562"/>
        <v>-869.677734375</v>
      </c>
      <c r="NF33" s="159">
        <v>5</v>
      </c>
      <c r="NG33" s="160">
        <f t="shared" si="474"/>
        <v>-8.7537500000000001</v>
      </c>
      <c r="NH33" s="161">
        <f t="shared" si="475"/>
        <v>-5.4687500000000007E-2</v>
      </c>
      <c r="NI33" s="161">
        <f t="shared" si="476"/>
        <v>0.234375</v>
      </c>
      <c r="NJ33" s="161">
        <f t="shared" si="477"/>
        <v>0.82031250000000011</v>
      </c>
      <c r="NK33" s="26">
        <f t="shared" si="478"/>
        <v>-535.412109375</v>
      </c>
      <c r="NM33" s="159">
        <v>5</v>
      </c>
      <c r="NN33" s="160">
        <f t="shared" si="479"/>
        <v>-11.03125</v>
      </c>
      <c r="NO33" s="161">
        <f t="shared" si="480"/>
        <v>-5.46875E-2</v>
      </c>
      <c r="NP33" s="161">
        <f t="shared" si="481"/>
        <v>0.234375</v>
      </c>
      <c r="NQ33" s="161">
        <f t="shared" si="482"/>
        <v>0.8203125</v>
      </c>
      <c r="NR33" s="26">
        <f t="shared" si="483"/>
        <v>-423.97265625</v>
      </c>
      <c r="NT33" s="159">
        <v>5</v>
      </c>
      <c r="NU33" s="160">
        <f t="shared" si="484"/>
        <v>-13.308125</v>
      </c>
      <c r="NV33" s="161">
        <f t="shared" si="485"/>
        <v>-5.46875E-2</v>
      </c>
      <c r="NW33" s="161">
        <f t="shared" si="486"/>
        <v>0.23437500000000006</v>
      </c>
      <c r="NX33" s="161">
        <f t="shared" si="487"/>
        <v>0.8203125</v>
      </c>
      <c r="NY33" s="26">
        <f t="shared" si="488"/>
        <v>-312.60468750000001</v>
      </c>
      <c r="OA33" s="159">
        <v>5</v>
      </c>
      <c r="OB33" s="160">
        <f t="shared" si="489"/>
        <v>-15.585625</v>
      </c>
      <c r="OC33" s="161">
        <f t="shared" si="490"/>
        <v>-5.4687500000000007E-2</v>
      </c>
      <c r="OD33" s="161">
        <f t="shared" si="491"/>
        <v>0.23437500000000003</v>
      </c>
      <c r="OE33" s="161">
        <f t="shared" si="492"/>
        <v>0.82031250000000011</v>
      </c>
      <c r="OF33" s="26">
        <f t="shared" si="493"/>
        <v>-201.13359375000002</v>
      </c>
      <c r="OH33" s="159">
        <v>5</v>
      </c>
      <c r="OI33" s="160">
        <f t="shared" si="494"/>
        <v>11.03125</v>
      </c>
      <c r="OJ33" s="161">
        <f t="shared" si="495"/>
        <v>-5.46875E-2</v>
      </c>
      <c r="OK33" s="161">
        <f t="shared" si="496"/>
        <v>0.234375</v>
      </c>
      <c r="OL33" s="161">
        <f t="shared" si="497"/>
        <v>0.8203125</v>
      </c>
      <c r="OM33" s="26">
        <f t="shared" si="498"/>
        <v>-539.759765625</v>
      </c>
      <c r="OO33" s="159">
        <v>5</v>
      </c>
      <c r="OP33" s="160">
        <f t="shared" si="499"/>
        <v>13.308125</v>
      </c>
      <c r="OQ33" s="161">
        <f t="shared" si="500"/>
        <v>-5.46875E-2</v>
      </c>
      <c r="OR33" s="161">
        <f t="shared" si="501"/>
        <v>0.23437500000000006</v>
      </c>
      <c r="OS33" s="161">
        <f t="shared" si="502"/>
        <v>0.8203125</v>
      </c>
      <c r="OT33" s="26">
        <f t="shared" si="503"/>
        <v>-651.17109375000007</v>
      </c>
      <c r="OV33" s="159">
        <v>5</v>
      </c>
      <c r="OW33" s="160">
        <f t="shared" si="504"/>
        <v>15.585625</v>
      </c>
      <c r="OX33" s="161">
        <f t="shared" si="505"/>
        <v>-5.4687500000000007E-2</v>
      </c>
      <c r="OY33" s="161">
        <f t="shared" si="506"/>
        <v>0.23437500000000003</v>
      </c>
      <c r="OZ33" s="161">
        <f t="shared" si="507"/>
        <v>0.82031250000000011</v>
      </c>
      <c r="PA33" s="26">
        <f t="shared" si="508"/>
        <v>-762.59179687500011</v>
      </c>
      <c r="PC33" s="159">
        <v>5</v>
      </c>
      <c r="PD33" s="160">
        <f t="shared" si="563"/>
        <v>8.7537500000000001</v>
      </c>
      <c r="PE33" s="161">
        <f t="shared" si="509"/>
        <v>-5.4687500000000007E-2</v>
      </c>
      <c r="PF33" s="161">
        <f t="shared" si="510"/>
        <v>0.234375</v>
      </c>
      <c r="PG33" s="161">
        <f t="shared" si="511"/>
        <v>0.82031250000000011</v>
      </c>
      <c r="PH33" s="26">
        <f t="shared" si="512"/>
        <v>-428.34257812500005</v>
      </c>
      <c r="PJ33" s="159">
        <v>5</v>
      </c>
      <c r="PK33" s="160">
        <f t="shared" si="564"/>
        <v>6.4775</v>
      </c>
      <c r="PL33" s="161">
        <f t="shared" si="513"/>
        <v>-5.4687499999999993E-2</v>
      </c>
      <c r="PM33" s="161">
        <f t="shared" si="514"/>
        <v>0.23437499999999994</v>
      </c>
      <c r="PN33" s="161">
        <f t="shared" si="515"/>
        <v>0.82031249999999978</v>
      </c>
      <c r="PO33" s="26">
        <f t="shared" si="516"/>
        <v>-316.89609374999992</v>
      </c>
      <c r="PQ33" s="159">
        <v>5</v>
      </c>
      <c r="PR33" s="160">
        <f t="shared" si="517"/>
        <v>4.1993749999999999</v>
      </c>
      <c r="PS33" s="161">
        <f t="shared" si="518"/>
        <v>-5.4687500000000007E-2</v>
      </c>
      <c r="PT33" s="161">
        <f t="shared" si="519"/>
        <v>0.23437499999999997</v>
      </c>
      <c r="PU33" s="161">
        <f t="shared" si="520"/>
        <v>0.8203125</v>
      </c>
      <c r="PV33" s="26">
        <f t="shared" si="521"/>
        <v>-205.51640624999999</v>
      </c>
      <c r="PX33" s="159">
        <v>5</v>
      </c>
      <c r="PY33" s="160">
        <f t="shared" si="522"/>
        <v>1.9225000000000001</v>
      </c>
      <c r="PZ33" s="161">
        <f t="shared" si="523"/>
        <v>-5.46875E-2</v>
      </c>
      <c r="QA33" s="161">
        <f t="shared" si="524"/>
        <v>0.23437500000000003</v>
      </c>
      <c r="QB33" s="161">
        <f t="shared" si="525"/>
        <v>0.8203125</v>
      </c>
      <c r="QC33" s="26">
        <f t="shared" si="526"/>
        <v>-94.047656249999989</v>
      </c>
      <c r="QE33" s="159">
        <v>3</v>
      </c>
      <c r="QF33" s="162">
        <v>2</v>
      </c>
      <c r="QG33" s="296"/>
      <c r="QH33" s="12">
        <v>60</v>
      </c>
      <c r="QI33" s="161">
        <f>(($F$16-$Z$12)*($F$16-$AD$12))/(($V$12-$Z$12)*($V$12-$AD$12))</f>
        <v>1.950496051711811E-2</v>
      </c>
      <c r="QJ33" s="161">
        <f>(($F$16-$V$12)*($F$16-$AD$12))/(($Z$12-$V$12)*($Z$12-$AD$12))</f>
        <v>-7.6606350555709329E-2</v>
      </c>
      <c r="QK33" s="161">
        <f>(($F$16-$V$12)*($F$16-$Z$12))/(($AD$12-$V$12)*($AD$12-$Z$12))</f>
        <v>1.0571013900385913</v>
      </c>
      <c r="QL33" s="92">
        <f>QI33*$X$12+QJ33*$AB$12+QK33*$AF$12</f>
        <v>330.60451769944706</v>
      </c>
      <c r="QM33" s="16">
        <f>$V$12</f>
        <v>-338.33</v>
      </c>
      <c r="QN33" s="16">
        <f>$AF$12</f>
        <v>326</v>
      </c>
      <c r="QO33" s="167">
        <f t="shared" si="565"/>
        <v>3.4996496964141005E-2</v>
      </c>
      <c r="QP33" s="34"/>
      <c r="QQ33" s="159">
        <v>3</v>
      </c>
      <c r="QR33" s="162">
        <v>2</v>
      </c>
      <c r="QS33" s="296"/>
      <c r="QT33" s="12">
        <v>60</v>
      </c>
      <c r="QU33" s="161">
        <f>(($F$16-$AT$12)*($F$16-$AX$12))/(($AP$12-$AT$12)*($AP$12-$AX$12))</f>
        <v>7.9571015847746118E-2</v>
      </c>
      <c r="QV33" s="161">
        <f>(($F$16-$AP$12)*($F$16-$AX$12))/(($AT$12-$AP$12)*($AT$12-$AX$12))</f>
        <v>-0.29878414389222074</v>
      </c>
      <c r="QW33" s="161">
        <f>(($F$16-$AP$12)*($F$16-$AT$12))/(($AX$12-$AP$12)*($AX$12-$AT$12))</f>
        <v>1.2192131280444747</v>
      </c>
      <c r="QX33" s="92">
        <f>QU33*$AR$12+QV33*$AV$12+QW33*$AZ$12</f>
        <v>317.87718355370174</v>
      </c>
      <c r="QY33" s="16">
        <f>$AP$12</f>
        <v>-91.09</v>
      </c>
      <c r="QZ33" s="16">
        <f>$AZ$12</f>
        <v>297.12</v>
      </c>
      <c r="RA33" s="167">
        <f t="shared" si="566"/>
        <v>3.6397705147168516E-2</v>
      </c>
    </row>
    <row r="34" spans="2:469" ht="15" customHeight="1">
      <c r="B34" s="319"/>
      <c r="C34" s="321"/>
      <c r="D34" s="321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11000</v>
      </c>
      <c r="AO34" s="8" t="s">
        <v>71</v>
      </c>
      <c r="AP34" s="101">
        <f>'Conector@11000 psi'!$M$62</f>
        <v>212.93</v>
      </c>
      <c r="AQ34" s="111" t="s">
        <v>72</v>
      </c>
      <c r="AR34" s="101">
        <v>0</v>
      </c>
      <c r="AS34" s="111" t="s">
        <v>72</v>
      </c>
      <c r="AT34" s="101">
        <f>'Conector@11000 psi'!$M$68</f>
        <v>106.465</v>
      </c>
      <c r="AU34" s="111" t="s">
        <v>72</v>
      </c>
      <c r="AV34" s="101">
        <f>'Conector@11000 psi'!$O$68</f>
        <v>566.52</v>
      </c>
      <c r="AW34" s="111" t="s">
        <v>72</v>
      </c>
      <c r="AX34" s="101">
        <v>0</v>
      </c>
      <c r="AY34" s="111" t="s">
        <v>72</v>
      </c>
      <c r="AZ34" s="101">
        <f>'Conector@11000 psi'!$O$65</f>
        <v>219.22</v>
      </c>
      <c r="BA34" s="165" t="s">
        <v>72</v>
      </c>
      <c r="BB34" s="183"/>
      <c r="BC34" s="159">
        <v>6</v>
      </c>
      <c r="BD34" s="160">
        <f t="shared" si="527"/>
        <v>10.93</v>
      </c>
      <c r="BE34" s="161">
        <f t="shared" si="285"/>
        <v>-5.7777777777777775E-2</v>
      </c>
      <c r="BF34" s="161">
        <f t="shared" si="286"/>
        <v>0.24888888888888885</v>
      </c>
      <c r="BG34" s="161">
        <f t="shared" si="287"/>
        <v>0.80888888888888877</v>
      </c>
      <c r="BH34" s="26">
        <f t="shared" si="288"/>
        <v>380.84479999999996</v>
      </c>
      <c r="BJ34" s="159">
        <v>6</v>
      </c>
      <c r="BK34" s="160">
        <f t="shared" si="528"/>
        <v>13.359333333333332</v>
      </c>
      <c r="BL34" s="161">
        <f t="shared" si="289"/>
        <v>-5.7777777777777782E-2</v>
      </c>
      <c r="BM34" s="161">
        <f t="shared" si="290"/>
        <v>0.24888888888888891</v>
      </c>
      <c r="BN34" s="161">
        <f t="shared" si="291"/>
        <v>0.8088888888888891</v>
      </c>
      <c r="BO34" s="26">
        <f t="shared" si="292"/>
        <v>269.91128888888892</v>
      </c>
      <c r="BQ34" s="159">
        <v>6</v>
      </c>
      <c r="BR34" s="160">
        <f t="shared" si="529"/>
        <v>15.788</v>
      </c>
      <c r="BS34" s="161">
        <f t="shared" si="293"/>
        <v>-5.7777777777777782E-2</v>
      </c>
      <c r="BT34" s="161">
        <f t="shared" si="294"/>
        <v>0.24888888888888888</v>
      </c>
      <c r="BU34" s="161">
        <f t="shared" si="295"/>
        <v>0.80888888888888888</v>
      </c>
      <c r="BV34" s="26">
        <f t="shared" si="296"/>
        <v>158.97740444444443</v>
      </c>
      <c r="BX34" s="159">
        <v>6</v>
      </c>
      <c r="BY34" s="160">
        <f t="shared" si="530"/>
        <v>8.5013333333333332</v>
      </c>
      <c r="BZ34" s="161">
        <f t="shared" si="297"/>
        <v>-5.7777777777777775E-2</v>
      </c>
      <c r="CA34" s="161">
        <f t="shared" si="298"/>
        <v>0.24888888888888888</v>
      </c>
      <c r="CB34" s="161">
        <f t="shared" si="299"/>
        <v>0.80888888888888888</v>
      </c>
      <c r="CC34" s="26">
        <f t="shared" si="300"/>
        <v>491.7808</v>
      </c>
      <c r="CE34" s="159">
        <v>6</v>
      </c>
      <c r="CF34" s="160">
        <f t="shared" si="531"/>
        <v>6.0726666666666667</v>
      </c>
      <c r="CG34" s="161">
        <f t="shared" si="301"/>
        <v>-5.7777777777777782E-2</v>
      </c>
      <c r="CH34" s="161">
        <f t="shared" si="302"/>
        <v>0.24888888888888891</v>
      </c>
      <c r="CI34" s="161">
        <f t="shared" si="303"/>
        <v>0.80888888888888899</v>
      </c>
      <c r="CJ34" s="26">
        <f t="shared" si="304"/>
        <v>602.70560000000012</v>
      </c>
      <c r="CL34" s="159">
        <v>6</v>
      </c>
      <c r="CM34" s="160">
        <f t="shared" si="532"/>
        <v>3.6433333333333331</v>
      </c>
      <c r="CN34" s="161">
        <f t="shared" si="305"/>
        <v>-5.7777777777777768E-2</v>
      </c>
      <c r="CO34" s="161">
        <f t="shared" si="306"/>
        <v>0.24888888888888891</v>
      </c>
      <c r="CP34" s="161">
        <f t="shared" si="307"/>
        <v>0.80888888888888888</v>
      </c>
      <c r="CQ34" s="26">
        <f t="shared" si="308"/>
        <v>713.63413333333335</v>
      </c>
      <c r="CS34" s="159">
        <v>6</v>
      </c>
      <c r="CT34" s="160">
        <f t="shared" si="533"/>
        <v>1.2146666666666666</v>
      </c>
      <c r="CU34" s="161">
        <f t="shared" si="309"/>
        <v>-5.7777777777777782E-2</v>
      </c>
      <c r="CV34" s="161">
        <f t="shared" si="310"/>
        <v>0.24888888888888885</v>
      </c>
      <c r="CW34" s="161">
        <f t="shared" si="311"/>
        <v>0.80888888888888888</v>
      </c>
      <c r="CX34" s="26">
        <f t="shared" si="312"/>
        <v>824.55146666666667</v>
      </c>
      <c r="CZ34" s="159">
        <v>6</v>
      </c>
      <c r="DA34" s="160">
        <f t="shared" si="534"/>
        <v>-6.0726666666666667</v>
      </c>
      <c r="DB34" s="161">
        <f t="shared" si="313"/>
        <v>-5.7777777777777782E-2</v>
      </c>
      <c r="DC34" s="161">
        <f t="shared" si="314"/>
        <v>0.24888888888888891</v>
      </c>
      <c r="DD34" s="161">
        <f t="shared" si="315"/>
        <v>0.80888888888888899</v>
      </c>
      <c r="DE34" s="26">
        <f t="shared" si="316"/>
        <v>277.30204444444445</v>
      </c>
      <c r="DG34" s="159">
        <v>6</v>
      </c>
      <c r="DH34" s="160">
        <f t="shared" si="535"/>
        <v>-3.6433333333333331</v>
      </c>
      <c r="DI34" s="161">
        <f t="shared" si="536"/>
        <v>-5.7777777777777768E-2</v>
      </c>
      <c r="DJ34" s="161">
        <f t="shared" si="537"/>
        <v>0.24888888888888891</v>
      </c>
      <c r="DK34" s="161">
        <f t="shared" si="317"/>
        <v>0.80888888888888888</v>
      </c>
      <c r="DL34" s="26">
        <f t="shared" si="538"/>
        <v>166.37102222222222</v>
      </c>
      <c r="DM34" s="34"/>
      <c r="DN34" s="159">
        <v>6</v>
      </c>
      <c r="DO34" s="160">
        <f t="shared" si="539"/>
        <v>-1.2146666666666666</v>
      </c>
      <c r="DP34" s="161">
        <f t="shared" si="318"/>
        <v>-5.7777777777777782E-2</v>
      </c>
      <c r="DQ34" s="161">
        <f t="shared" si="319"/>
        <v>0.24888888888888885</v>
      </c>
      <c r="DR34" s="161">
        <f t="shared" si="320"/>
        <v>0.80888888888888888</v>
      </c>
      <c r="DS34" s="26">
        <f t="shared" si="321"/>
        <v>55.453066666666665</v>
      </c>
      <c r="DT34" s="34"/>
      <c r="DU34" s="159">
        <v>6</v>
      </c>
      <c r="DV34" s="160">
        <f t="shared" si="540"/>
        <v>-8.5013333333333332</v>
      </c>
      <c r="DW34" s="161">
        <f t="shared" si="322"/>
        <v>-5.7777777777777775E-2</v>
      </c>
      <c r="DX34" s="161">
        <f t="shared" si="323"/>
        <v>0.24888888888888888</v>
      </c>
      <c r="DY34" s="161">
        <f t="shared" si="324"/>
        <v>0.80888888888888888</v>
      </c>
      <c r="DZ34" s="26">
        <f t="shared" si="325"/>
        <v>388.24551111111111</v>
      </c>
      <c r="EA34" s="34"/>
      <c r="EB34" s="159">
        <v>6</v>
      </c>
      <c r="EC34" s="160">
        <f t="shared" si="541"/>
        <v>-10.93</v>
      </c>
      <c r="ED34" s="161">
        <f t="shared" si="326"/>
        <v>-5.7777777777777775E-2</v>
      </c>
      <c r="EE34" s="161">
        <f t="shared" si="327"/>
        <v>0.24888888888888885</v>
      </c>
      <c r="EF34" s="161">
        <f t="shared" si="328"/>
        <v>0.80888888888888877</v>
      </c>
      <c r="EG34" s="26">
        <f t="shared" si="329"/>
        <v>499.1603555555555</v>
      </c>
      <c r="EH34" s="34"/>
      <c r="EI34" s="159">
        <v>6</v>
      </c>
      <c r="EJ34" s="160">
        <f t="shared" si="542"/>
        <v>-13.359333333333332</v>
      </c>
      <c r="EK34" s="161">
        <f t="shared" si="330"/>
        <v>-5.7777777777777782E-2</v>
      </c>
      <c r="EL34" s="161">
        <f t="shared" si="331"/>
        <v>0.24888888888888891</v>
      </c>
      <c r="EM34" s="161">
        <f t="shared" si="332"/>
        <v>0.8088888888888891</v>
      </c>
      <c r="EN34" s="26">
        <f t="shared" si="333"/>
        <v>610.09635555555565</v>
      </c>
      <c r="EP34" s="159">
        <v>6</v>
      </c>
      <c r="EQ34" s="160">
        <f t="shared" si="334"/>
        <v>-15.788</v>
      </c>
      <c r="ER34" s="161">
        <f t="shared" si="335"/>
        <v>-5.7777777777777782E-2</v>
      </c>
      <c r="ES34" s="161">
        <f t="shared" si="336"/>
        <v>0.24888888888888888</v>
      </c>
      <c r="ET34" s="161">
        <f t="shared" si="337"/>
        <v>0.80888888888888888</v>
      </c>
      <c r="EU34" s="26">
        <f t="shared" si="338"/>
        <v>721.02364444444447</v>
      </c>
      <c r="EW34" s="159">
        <v>6</v>
      </c>
      <c r="EX34" s="160">
        <f t="shared" si="339"/>
        <v>-6.0726666666666667</v>
      </c>
      <c r="EY34" s="161">
        <f t="shared" si="340"/>
        <v>-5.7777777777777782E-2</v>
      </c>
      <c r="EZ34" s="161">
        <f t="shared" si="341"/>
        <v>0.24888888888888891</v>
      </c>
      <c r="FA34" s="161">
        <f t="shared" si="342"/>
        <v>0.80888888888888899</v>
      </c>
      <c r="FB34" s="26">
        <f t="shared" si="343"/>
        <v>-602.68195555555553</v>
      </c>
      <c r="FD34" s="159">
        <v>6</v>
      </c>
      <c r="FE34" s="160">
        <f t="shared" si="344"/>
        <v>-3.6433333333333331</v>
      </c>
      <c r="FF34" s="161">
        <f t="shared" si="345"/>
        <v>-5.7777777777777768E-2</v>
      </c>
      <c r="FG34" s="161">
        <f t="shared" si="346"/>
        <v>0.24888888888888891</v>
      </c>
      <c r="FH34" s="161">
        <f t="shared" si="347"/>
        <v>0.80888888888888888</v>
      </c>
      <c r="FI34" s="26">
        <f t="shared" si="348"/>
        <v>-713.60488888888892</v>
      </c>
      <c r="FK34" s="159">
        <v>6</v>
      </c>
      <c r="FL34" s="160">
        <f t="shared" si="349"/>
        <v>-1.2146666666666666</v>
      </c>
      <c r="FM34" s="161">
        <f t="shared" si="350"/>
        <v>-5.7777777777777782E-2</v>
      </c>
      <c r="FN34" s="161">
        <f t="shared" si="351"/>
        <v>0.24888888888888885</v>
      </c>
      <c r="FO34" s="161">
        <f t="shared" si="352"/>
        <v>0.80888888888888888</v>
      </c>
      <c r="FP34" s="26">
        <f t="shared" si="353"/>
        <v>-824.54648888888892</v>
      </c>
      <c r="FR34" s="159">
        <v>6</v>
      </c>
      <c r="FS34" s="160">
        <f t="shared" si="543"/>
        <v>-8.5013333333333332</v>
      </c>
      <c r="FT34" s="161">
        <f t="shared" si="354"/>
        <v>-5.7777777777777775E-2</v>
      </c>
      <c r="FU34" s="161">
        <f t="shared" si="355"/>
        <v>0.24888888888888888</v>
      </c>
      <c r="FV34" s="161">
        <f t="shared" si="356"/>
        <v>0.80888888888888888</v>
      </c>
      <c r="FW34" s="26">
        <f t="shared" si="357"/>
        <v>-491.74906666666669</v>
      </c>
      <c r="FY34" s="159">
        <v>6</v>
      </c>
      <c r="FZ34" s="160">
        <f t="shared" si="544"/>
        <v>-10.93</v>
      </c>
      <c r="GA34" s="161">
        <f t="shared" si="545"/>
        <v>-5.7777777777777775E-2</v>
      </c>
      <c r="GB34" s="161">
        <f t="shared" si="546"/>
        <v>0.24888888888888885</v>
      </c>
      <c r="GC34" s="161">
        <f t="shared" si="547"/>
        <v>0.80888888888888877</v>
      </c>
      <c r="GD34" s="26">
        <f t="shared" si="548"/>
        <v>-380.84479999999996</v>
      </c>
      <c r="GF34" s="159">
        <v>6</v>
      </c>
      <c r="GG34" s="160">
        <f t="shared" si="549"/>
        <v>-13.359333333333332</v>
      </c>
      <c r="GH34" s="161">
        <f t="shared" si="358"/>
        <v>-5.7777777777777782E-2</v>
      </c>
      <c r="GI34" s="161">
        <f t="shared" si="359"/>
        <v>0.24888888888888891</v>
      </c>
      <c r="GJ34" s="161">
        <f t="shared" si="360"/>
        <v>0.8088888888888891</v>
      </c>
      <c r="GK34" s="26">
        <f t="shared" si="361"/>
        <v>-269.91128888888892</v>
      </c>
      <c r="GM34" s="159">
        <v>6</v>
      </c>
      <c r="GN34" s="160">
        <f t="shared" si="550"/>
        <v>-15.788</v>
      </c>
      <c r="GO34" s="161">
        <f t="shared" si="362"/>
        <v>-5.7777777777777782E-2</v>
      </c>
      <c r="GP34" s="161">
        <f t="shared" si="363"/>
        <v>0.24888888888888888</v>
      </c>
      <c r="GQ34" s="161">
        <f t="shared" si="364"/>
        <v>0.80888888888888888</v>
      </c>
      <c r="GR34" s="26">
        <f t="shared" si="365"/>
        <v>-159.00515555555558</v>
      </c>
      <c r="GT34" s="159">
        <v>6</v>
      </c>
      <c r="GU34" s="160">
        <f t="shared" si="551"/>
        <v>10.93</v>
      </c>
      <c r="GV34" s="161">
        <f t="shared" si="366"/>
        <v>-5.7777777777777775E-2</v>
      </c>
      <c r="GW34" s="161">
        <f t="shared" si="367"/>
        <v>0.24888888888888885</v>
      </c>
      <c r="GX34" s="161">
        <f t="shared" si="368"/>
        <v>0.80888888888888877</v>
      </c>
      <c r="GY34" s="26">
        <f t="shared" si="369"/>
        <v>-499.14666666666653</v>
      </c>
      <c r="HA34" s="159">
        <v>6</v>
      </c>
      <c r="HB34" s="160">
        <f t="shared" si="552"/>
        <v>13.359333333333332</v>
      </c>
      <c r="HC34" s="161">
        <f t="shared" si="370"/>
        <v>-5.7777777777777782E-2</v>
      </c>
      <c r="HD34" s="161">
        <f t="shared" si="371"/>
        <v>0.24888888888888891</v>
      </c>
      <c r="HE34" s="161">
        <f t="shared" si="372"/>
        <v>0.8088888888888891</v>
      </c>
      <c r="HF34" s="26">
        <f t="shared" si="373"/>
        <v>-610.07208888888897</v>
      </c>
      <c r="HH34" s="159">
        <v>6</v>
      </c>
      <c r="HI34" s="160">
        <f t="shared" si="374"/>
        <v>15.788</v>
      </c>
      <c r="HJ34" s="161">
        <f t="shared" si="375"/>
        <v>-5.7777777777777782E-2</v>
      </c>
      <c r="HK34" s="161">
        <f t="shared" si="376"/>
        <v>0.24888888888888888</v>
      </c>
      <c r="HL34" s="161">
        <f t="shared" si="377"/>
        <v>0.80888888888888888</v>
      </c>
      <c r="HM34" s="26">
        <f t="shared" si="378"/>
        <v>-721.02364444444447</v>
      </c>
      <c r="HO34" s="159">
        <v>6</v>
      </c>
      <c r="HP34" s="160">
        <f t="shared" si="553"/>
        <v>8.5013333333333332</v>
      </c>
      <c r="HQ34" s="161">
        <f t="shared" si="379"/>
        <v>-5.7777777777777775E-2</v>
      </c>
      <c r="HR34" s="161">
        <f t="shared" si="380"/>
        <v>0.24888888888888888</v>
      </c>
      <c r="HS34" s="161">
        <f t="shared" si="381"/>
        <v>0.80888888888888888</v>
      </c>
      <c r="HT34" s="26">
        <f t="shared" si="382"/>
        <v>-388.22622222222225</v>
      </c>
      <c r="HV34" s="159">
        <v>6</v>
      </c>
      <c r="HW34" s="160">
        <f t="shared" si="554"/>
        <v>6.0726666666666667</v>
      </c>
      <c r="HX34" s="161">
        <f t="shared" si="383"/>
        <v>-5.7777777777777782E-2</v>
      </c>
      <c r="HY34" s="161">
        <f t="shared" si="384"/>
        <v>0.24888888888888891</v>
      </c>
      <c r="HZ34" s="161">
        <f t="shared" si="385"/>
        <v>0.80888888888888899</v>
      </c>
      <c r="IA34" s="26">
        <f t="shared" si="386"/>
        <v>-277.31200000000001</v>
      </c>
      <c r="IC34" s="159">
        <v>6</v>
      </c>
      <c r="ID34" s="160">
        <f t="shared" si="387"/>
        <v>3.6433333333333331</v>
      </c>
      <c r="IE34" s="161">
        <f t="shared" si="388"/>
        <v>-5.7777777777777768E-2</v>
      </c>
      <c r="IF34" s="161">
        <f t="shared" si="389"/>
        <v>0.24888888888888891</v>
      </c>
      <c r="IG34" s="161">
        <f t="shared" si="390"/>
        <v>0.80888888888888888</v>
      </c>
      <c r="IH34" s="26">
        <f t="shared" si="391"/>
        <v>-166.37848888888888</v>
      </c>
      <c r="IJ34" s="159">
        <v>6</v>
      </c>
      <c r="IK34" s="160">
        <f t="shared" si="392"/>
        <v>1.2146666666666666</v>
      </c>
      <c r="IL34" s="161">
        <f t="shared" si="393"/>
        <v>-5.7777777777777782E-2</v>
      </c>
      <c r="IM34" s="161">
        <f t="shared" si="394"/>
        <v>0.24888888888888885</v>
      </c>
      <c r="IN34" s="161">
        <f t="shared" si="395"/>
        <v>0.80888888888888888</v>
      </c>
      <c r="IO34" s="26">
        <f t="shared" si="396"/>
        <v>-55.477333333333334</v>
      </c>
      <c r="IQ34" s="159">
        <v>6</v>
      </c>
      <c r="IR34" s="160">
        <f t="shared" si="397"/>
        <v>11.766666666666667</v>
      </c>
      <c r="IS34" s="161">
        <f t="shared" si="398"/>
        <v>-5.7777777777777782E-2</v>
      </c>
      <c r="IT34" s="161">
        <f t="shared" si="399"/>
        <v>0.24888888888888888</v>
      </c>
      <c r="IU34" s="161">
        <f t="shared" si="400"/>
        <v>0.80888888888888877</v>
      </c>
      <c r="IV34" s="26">
        <f t="shared" si="401"/>
        <v>429.19519999999994</v>
      </c>
      <c r="IX34" s="159">
        <v>6</v>
      </c>
      <c r="IY34" s="160">
        <f t="shared" si="402"/>
        <v>14.195333333333334</v>
      </c>
      <c r="IZ34" s="161">
        <f t="shared" si="403"/>
        <v>-5.7777777777777775E-2</v>
      </c>
      <c r="JA34" s="161">
        <f t="shared" si="404"/>
        <v>0.24888888888888891</v>
      </c>
      <c r="JB34" s="161">
        <f t="shared" si="405"/>
        <v>0.80888888888888888</v>
      </c>
      <c r="JC34" s="26">
        <f t="shared" si="406"/>
        <v>318.32515555555557</v>
      </c>
      <c r="JE34" s="159">
        <v>6</v>
      </c>
      <c r="JF34" s="160">
        <f t="shared" si="555"/>
        <v>16.624666666666666</v>
      </c>
      <c r="JG34" s="161">
        <f t="shared" si="407"/>
        <v>-5.7777777777777775E-2</v>
      </c>
      <c r="JH34" s="161">
        <f t="shared" si="408"/>
        <v>0.24888888888888891</v>
      </c>
      <c r="JI34" s="161">
        <f t="shared" si="409"/>
        <v>0.80888888888888888</v>
      </c>
      <c r="JJ34" s="26">
        <f t="shared" si="410"/>
        <v>207.37857777777776</v>
      </c>
      <c r="JL34" s="159">
        <v>6</v>
      </c>
      <c r="JM34" s="160">
        <f t="shared" si="411"/>
        <v>9.3373333333333335</v>
      </c>
      <c r="JN34" s="161">
        <f t="shared" si="412"/>
        <v>-5.7777777777777782E-2</v>
      </c>
      <c r="JO34" s="161">
        <f t="shared" si="413"/>
        <v>0.24888888888888894</v>
      </c>
      <c r="JP34" s="161">
        <f t="shared" si="414"/>
        <v>0.80888888888888899</v>
      </c>
      <c r="JQ34" s="26">
        <f t="shared" si="415"/>
        <v>540.15733333333344</v>
      </c>
      <c r="JS34" s="159">
        <v>6</v>
      </c>
      <c r="JT34" s="160">
        <f t="shared" si="416"/>
        <v>6.9093333333333335</v>
      </c>
      <c r="JU34" s="161">
        <f t="shared" si="417"/>
        <v>-5.7777777777777768E-2</v>
      </c>
      <c r="JV34" s="161">
        <f t="shared" si="418"/>
        <v>0.24888888888888885</v>
      </c>
      <c r="JW34" s="161">
        <f t="shared" si="419"/>
        <v>0.80888888888888877</v>
      </c>
      <c r="JX34" s="26">
        <f t="shared" si="420"/>
        <v>651.09022222222211</v>
      </c>
      <c r="JZ34" s="159">
        <v>6</v>
      </c>
      <c r="KA34" s="160">
        <f t="shared" si="556"/>
        <v>4.4793333333333329</v>
      </c>
      <c r="KB34" s="161">
        <f t="shared" si="421"/>
        <v>-5.7777777777777782E-2</v>
      </c>
      <c r="KC34" s="161">
        <f t="shared" si="422"/>
        <v>0.24888888888888891</v>
      </c>
      <c r="KD34" s="161">
        <f t="shared" si="423"/>
        <v>0.80888888888888899</v>
      </c>
      <c r="KE34" s="26">
        <f t="shared" si="424"/>
        <v>762.01066666666679</v>
      </c>
      <c r="KG34" s="159">
        <v>6</v>
      </c>
      <c r="KH34" s="160">
        <f t="shared" si="425"/>
        <v>2.0506666666666669</v>
      </c>
      <c r="KI34" s="161">
        <f t="shared" si="426"/>
        <v>-5.7777777777777782E-2</v>
      </c>
      <c r="KJ34" s="161">
        <f t="shared" si="427"/>
        <v>0.24888888888888888</v>
      </c>
      <c r="KK34" s="161">
        <f t="shared" si="428"/>
        <v>0.80888888888888888</v>
      </c>
      <c r="KL34" s="26">
        <f t="shared" si="429"/>
        <v>872.90684444444435</v>
      </c>
      <c r="KN34" s="159">
        <v>6</v>
      </c>
      <c r="KO34" s="160">
        <f t="shared" si="557"/>
        <v>-6.9086666666666661</v>
      </c>
      <c r="KP34" s="161">
        <f t="shared" si="430"/>
        <v>-5.7777777777777775E-2</v>
      </c>
      <c r="KQ34" s="161">
        <f t="shared" si="431"/>
        <v>0.24888888888888891</v>
      </c>
      <c r="KR34" s="161">
        <f t="shared" si="432"/>
        <v>0.80888888888888888</v>
      </c>
      <c r="KS34" s="26">
        <f t="shared" si="433"/>
        <v>315.47786666666667</v>
      </c>
      <c r="KU34" s="159">
        <v>6</v>
      </c>
      <c r="KV34" s="160">
        <f t="shared" si="558"/>
        <v>-4.4800000000000004</v>
      </c>
      <c r="KW34" s="161">
        <f t="shared" si="434"/>
        <v>-5.7777777777777782E-2</v>
      </c>
      <c r="KX34" s="161">
        <f t="shared" si="435"/>
        <v>0.24888888888888891</v>
      </c>
      <c r="KY34" s="161">
        <f t="shared" si="436"/>
        <v>0.80888888888888888</v>
      </c>
      <c r="KZ34" s="26">
        <f t="shared" si="437"/>
        <v>204.60284444444443</v>
      </c>
      <c r="LB34" s="159">
        <v>6</v>
      </c>
      <c r="LC34" s="160">
        <f t="shared" si="438"/>
        <v>-2.0513333333333335</v>
      </c>
      <c r="LD34" s="161">
        <f t="shared" si="439"/>
        <v>-5.7777777777777782E-2</v>
      </c>
      <c r="LE34" s="161">
        <f t="shared" si="440"/>
        <v>0.24888888888888894</v>
      </c>
      <c r="LF34" s="161">
        <f t="shared" si="441"/>
        <v>0.80888888888888899</v>
      </c>
      <c r="LG34" s="26">
        <f t="shared" si="442"/>
        <v>93.65377777777779</v>
      </c>
      <c r="LI34" s="159">
        <v>6</v>
      </c>
      <c r="LJ34" s="160">
        <f t="shared" si="443"/>
        <v>-9.3373333333333335</v>
      </c>
      <c r="LK34" s="161">
        <f t="shared" si="444"/>
        <v>-5.7777777777777782E-2</v>
      </c>
      <c r="LL34" s="161">
        <f t="shared" si="445"/>
        <v>0.24888888888888894</v>
      </c>
      <c r="LM34" s="161">
        <f t="shared" si="446"/>
        <v>0.80888888888888899</v>
      </c>
      <c r="LN34" s="26">
        <f t="shared" si="447"/>
        <v>426.44746666666668</v>
      </c>
      <c r="LP34" s="159">
        <v>6</v>
      </c>
      <c r="LQ34" s="160">
        <f t="shared" si="448"/>
        <v>-11.766666666666667</v>
      </c>
      <c r="LR34" s="161">
        <f t="shared" si="449"/>
        <v>-5.7777777777777782E-2</v>
      </c>
      <c r="LS34" s="161">
        <f t="shared" si="450"/>
        <v>0.24888888888888888</v>
      </c>
      <c r="LT34" s="161">
        <f t="shared" si="451"/>
        <v>0.80888888888888877</v>
      </c>
      <c r="LU34" s="26">
        <f t="shared" si="452"/>
        <v>537.3604444444444</v>
      </c>
      <c r="LW34" s="159">
        <v>6</v>
      </c>
      <c r="LX34" s="160">
        <f t="shared" si="453"/>
        <v>-14.195333333333334</v>
      </c>
      <c r="LY34" s="161">
        <f t="shared" si="454"/>
        <v>-5.7777777777777775E-2</v>
      </c>
      <c r="LZ34" s="161">
        <f t="shared" si="455"/>
        <v>0.24888888888888891</v>
      </c>
      <c r="MA34" s="161">
        <f t="shared" si="456"/>
        <v>0.80888888888888888</v>
      </c>
      <c r="MB34" s="26">
        <f t="shared" si="457"/>
        <v>648.28835555555554</v>
      </c>
      <c r="MD34" s="159">
        <v>6</v>
      </c>
      <c r="ME34" s="160">
        <f t="shared" si="458"/>
        <v>-16.624666666666666</v>
      </c>
      <c r="MF34" s="161">
        <f t="shared" si="459"/>
        <v>-5.7777777777777775E-2</v>
      </c>
      <c r="MG34" s="161">
        <f t="shared" si="460"/>
        <v>0.24888888888888891</v>
      </c>
      <c r="MH34" s="161">
        <f t="shared" si="461"/>
        <v>0.80888888888888888</v>
      </c>
      <c r="MI34" s="26">
        <f t="shared" si="462"/>
        <v>759.18702222222214</v>
      </c>
      <c r="MK34" s="159">
        <v>6</v>
      </c>
      <c r="ML34" s="160">
        <f t="shared" si="463"/>
        <v>-6.9086666666666661</v>
      </c>
      <c r="MM34" s="161">
        <f t="shared" si="464"/>
        <v>-5.7777777777777775E-2</v>
      </c>
      <c r="MN34" s="161">
        <f t="shared" si="465"/>
        <v>0.24888888888888891</v>
      </c>
      <c r="MO34" s="161">
        <f t="shared" si="466"/>
        <v>0.80888888888888888</v>
      </c>
      <c r="MP34" s="26">
        <f t="shared" si="467"/>
        <v>-651.08524444444447</v>
      </c>
      <c r="MR34" s="159">
        <v>6</v>
      </c>
      <c r="MS34" s="160">
        <f t="shared" si="468"/>
        <v>-4.4800000000000004</v>
      </c>
      <c r="MT34" s="161">
        <f t="shared" si="469"/>
        <v>-5.7777777777777782E-2</v>
      </c>
      <c r="MU34" s="161">
        <f t="shared" si="470"/>
        <v>0.24888888888888891</v>
      </c>
      <c r="MV34" s="161">
        <f t="shared" si="471"/>
        <v>0.80888888888888888</v>
      </c>
      <c r="MW34" s="26">
        <f t="shared" si="472"/>
        <v>-761.98951111111114</v>
      </c>
      <c r="MY34" s="159">
        <v>6</v>
      </c>
      <c r="MZ34" s="160">
        <f t="shared" si="473"/>
        <v>-2.0513333333333335</v>
      </c>
      <c r="NA34" s="161">
        <f t="shared" si="559"/>
        <v>-5.7777777777777782E-2</v>
      </c>
      <c r="NB34" s="161">
        <f t="shared" si="560"/>
        <v>0.24888888888888894</v>
      </c>
      <c r="NC34" s="161">
        <f t="shared" si="561"/>
        <v>0.80888888888888899</v>
      </c>
      <c r="ND34" s="26">
        <f t="shared" si="562"/>
        <v>-872.91991111111122</v>
      </c>
      <c r="NF34" s="159">
        <v>6</v>
      </c>
      <c r="NG34" s="160">
        <f t="shared" si="474"/>
        <v>-9.3373333333333335</v>
      </c>
      <c r="NH34" s="161">
        <f t="shared" si="475"/>
        <v>-5.7777777777777782E-2</v>
      </c>
      <c r="NI34" s="161">
        <f t="shared" si="476"/>
        <v>0.24888888888888894</v>
      </c>
      <c r="NJ34" s="161">
        <f t="shared" si="477"/>
        <v>0.80888888888888899</v>
      </c>
      <c r="NK34" s="26">
        <f t="shared" si="478"/>
        <v>-540.13928888888893</v>
      </c>
      <c r="NM34" s="159">
        <v>6</v>
      </c>
      <c r="NN34" s="160">
        <f t="shared" si="479"/>
        <v>-11.766666666666667</v>
      </c>
      <c r="NO34" s="161">
        <f t="shared" si="480"/>
        <v>-5.7777777777777782E-2</v>
      </c>
      <c r="NP34" s="161">
        <f t="shared" si="481"/>
        <v>0.24888888888888888</v>
      </c>
      <c r="NQ34" s="161">
        <f t="shared" si="482"/>
        <v>0.80888888888888877</v>
      </c>
      <c r="NR34" s="26">
        <f t="shared" si="483"/>
        <v>-429.19519999999994</v>
      </c>
      <c r="NT34" s="159">
        <v>6</v>
      </c>
      <c r="NU34" s="160">
        <f t="shared" si="484"/>
        <v>-14.195333333333334</v>
      </c>
      <c r="NV34" s="161">
        <f t="shared" si="485"/>
        <v>-5.7777777777777775E-2</v>
      </c>
      <c r="NW34" s="161">
        <f t="shared" si="486"/>
        <v>0.24888888888888891</v>
      </c>
      <c r="NX34" s="161">
        <f t="shared" si="487"/>
        <v>0.80888888888888888</v>
      </c>
      <c r="NY34" s="26">
        <f t="shared" si="488"/>
        <v>-318.32266666666669</v>
      </c>
      <c r="OA34" s="159">
        <v>6</v>
      </c>
      <c r="OB34" s="160">
        <f t="shared" si="489"/>
        <v>-16.624666666666666</v>
      </c>
      <c r="OC34" s="161">
        <f t="shared" si="490"/>
        <v>-5.7777777777777775E-2</v>
      </c>
      <c r="OD34" s="161">
        <f t="shared" si="491"/>
        <v>0.24888888888888891</v>
      </c>
      <c r="OE34" s="161">
        <f t="shared" si="492"/>
        <v>0.80888888888888888</v>
      </c>
      <c r="OF34" s="26">
        <f t="shared" si="493"/>
        <v>-207.34684444444446</v>
      </c>
      <c r="OH34" s="159">
        <v>6</v>
      </c>
      <c r="OI34" s="160">
        <f t="shared" si="494"/>
        <v>11.766666666666667</v>
      </c>
      <c r="OJ34" s="161">
        <f t="shared" si="495"/>
        <v>-5.7777777777777782E-2</v>
      </c>
      <c r="OK34" s="161">
        <f t="shared" si="496"/>
        <v>0.24888888888888888</v>
      </c>
      <c r="OL34" s="161">
        <f t="shared" si="497"/>
        <v>0.80888888888888877</v>
      </c>
      <c r="OM34" s="26">
        <f t="shared" si="498"/>
        <v>-537.3604444444444</v>
      </c>
      <c r="OO34" s="159">
        <v>6</v>
      </c>
      <c r="OP34" s="160">
        <f t="shared" si="499"/>
        <v>14.195333333333334</v>
      </c>
      <c r="OQ34" s="161">
        <f t="shared" si="500"/>
        <v>-5.7777777777777775E-2</v>
      </c>
      <c r="OR34" s="161">
        <f t="shared" si="501"/>
        <v>0.24888888888888891</v>
      </c>
      <c r="OS34" s="161">
        <f t="shared" si="502"/>
        <v>0.80888888888888888</v>
      </c>
      <c r="OT34" s="26">
        <f t="shared" si="503"/>
        <v>-648.27715555555551</v>
      </c>
      <c r="OV34" s="159">
        <v>6</v>
      </c>
      <c r="OW34" s="160">
        <f t="shared" si="504"/>
        <v>16.624666666666666</v>
      </c>
      <c r="OX34" s="161">
        <f t="shared" si="505"/>
        <v>-5.7777777777777775E-2</v>
      </c>
      <c r="OY34" s="161">
        <f t="shared" si="506"/>
        <v>0.24888888888888891</v>
      </c>
      <c r="OZ34" s="161">
        <f t="shared" si="507"/>
        <v>0.80888888888888888</v>
      </c>
      <c r="PA34" s="26">
        <f t="shared" si="508"/>
        <v>-759.20257777777772</v>
      </c>
      <c r="PC34" s="159">
        <v>6</v>
      </c>
      <c r="PD34" s="160">
        <f t="shared" si="563"/>
        <v>9.3373333333333335</v>
      </c>
      <c r="PE34" s="161">
        <f t="shared" si="509"/>
        <v>-5.7777777777777782E-2</v>
      </c>
      <c r="PF34" s="161">
        <f t="shared" si="510"/>
        <v>0.24888888888888894</v>
      </c>
      <c r="PG34" s="161">
        <f t="shared" si="511"/>
        <v>0.80888888888888899</v>
      </c>
      <c r="PH34" s="26">
        <f t="shared" si="512"/>
        <v>-426.43937777777779</v>
      </c>
      <c r="PJ34" s="159">
        <v>6</v>
      </c>
      <c r="PK34" s="160">
        <f t="shared" si="564"/>
        <v>6.9093333333333335</v>
      </c>
      <c r="PL34" s="161">
        <f t="shared" si="513"/>
        <v>-5.7777777777777768E-2</v>
      </c>
      <c r="PM34" s="161">
        <f t="shared" si="514"/>
        <v>0.24888888888888885</v>
      </c>
      <c r="PN34" s="161">
        <f t="shared" si="515"/>
        <v>0.80888888888888877</v>
      </c>
      <c r="PO34" s="26">
        <f t="shared" si="516"/>
        <v>-315.48782222222218</v>
      </c>
      <c r="PQ34" s="159">
        <v>6</v>
      </c>
      <c r="PR34" s="160">
        <f t="shared" si="517"/>
        <v>4.4793333333333329</v>
      </c>
      <c r="PS34" s="161">
        <f t="shared" si="518"/>
        <v>-5.7777777777777782E-2</v>
      </c>
      <c r="PT34" s="161">
        <f t="shared" si="519"/>
        <v>0.24888888888888891</v>
      </c>
      <c r="PU34" s="161">
        <f t="shared" si="520"/>
        <v>0.80888888888888899</v>
      </c>
      <c r="PV34" s="26">
        <f t="shared" si="521"/>
        <v>-204.60284444444446</v>
      </c>
      <c r="PX34" s="159">
        <v>6</v>
      </c>
      <c r="PY34" s="160">
        <f t="shared" si="522"/>
        <v>2.0506666666666669</v>
      </c>
      <c r="PZ34" s="161">
        <f t="shared" si="523"/>
        <v>-5.7777777777777782E-2</v>
      </c>
      <c r="QA34" s="161">
        <f t="shared" si="524"/>
        <v>0.24888888888888888</v>
      </c>
      <c r="QB34" s="161">
        <f t="shared" si="525"/>
        <v>0.80888888888888888</v>
      </c>
      <c r="QC34" s="26">
        <f t="shared" si="526"/>
        <v>-93.6295111111111</v>
      </c>
      <c r="QE34" s="159">
        <v>3</v>
      </c>
      <c r="QF34" s="162">
        <v>3</v>
      </c>
      <c r="QG34" s="296"/>
      <c r="QH34" s="12">
        <v>60</v>
      </c>
      <c r="QI34" s="161">
        <f>(($F$16-$Z$19)*($F$16-$AD$19))/(($V$19-$Z$19)*($V$19-$AD$19))</f>
        <v>1.950496051711811E-2</v>
      </c>
      <c r="QJ34" s="161">
        <f>(($F$16-$V$19)*($F$16-$AD$19))/(($Z$19-$V$19)*($Z$19-$AD$19))</f>
        <v>-7.6606350555709329E-2</v>
      </c>
      <c r="QK34" s="161">
        <f>(($F$16-$V$19)*($F$16-$Z$19))/(($AD$19-$V$19)*($AD$19-$Z$19))</f>
        <v>1.0571013900385913</v>
      </c>
      <c r="QL34" s="92">
        <f>QI34*$X$19+QJ34*$AB$19+QK34*$AF$19</f>
        <v>-571.01324462213643</v>
      </c>
      <c r="QM34" s="16">
        <f>$V$19</f>
        <v>-338.33</v>
      </c>
      <c r="QN34" s="16">
        <f>$AF$19</f>
        <v>-597.79999999999995</v>
      </c>
      <c r="QO34" s="167">
        <f t="shared" si="565"/>
        <v>2.0262227030576774E-2</v>
      </c>
      <c r="QP34" s="34"/>
      <c r="QQ34" s="159">
        <v>3</v>
      </c>
      <c r="QR34" s="162">
        <v>3</v>
      </c>
      <c r="QS34" s="296"/>
      <c r="QT34" s="12">
        <v>60</v>
      </c>
      <c r="QU34" s="161">
        <f>(($F$16-$AT$19)*($F$16-$AX$19))/(($AP$19-$AT$19)*($AP$19-$AX$19))</f>
        <v>7.9571015847746118E-2</v>
      </c>
      <c r="QV34" s="161">
        <f>(($F$16-$AP$19)*($F$16-$AX$19))/(($AT$19-$AP$19)*($AT$19-$AX$19))</f>
        <v>-0.29878414389222074</v>
      </c>
      <c r="QW34" s="161">
        <f>(($F$16-$AP$19)*($F$16-$AT$19))/(($AX$19-$AP$19)*($AX$19-$AT$19))</f>
        <v>1.2192131280444747</v>
      </c>
      <c r="QX34" s="92">
        <f>QU34*$AR$19+QV34*$AV$19+QW34*$AZ$19</f>
        <v>-447.84908478368027</v>
      </c>
      <c r="QY34" s="16">
        <f>$AP$19</f>
        <v>-91.09</v>
      </c>
      <c r="QZ34" s="16">
        <f>$AZ$19</f>
        <v>-534.79999999999995</v>
      </c>
      <c r="RA34" s="167">
        <f t="shared" si="566"/>
        <v>2.583459561068107E-2</v>
      </c>
    </row>
    <row r="35" spans="2:469" ht="15" customHeight="1">
      <c r="B35" s="319"/>
      <c r="C35" s="321"/>
      <c r="D35" s="321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11000</v>
      </c>
      <c r="AO35" s="8" t="s">
        <v>71</v>
      </c>
      <c r="AP35" s="101">
        <f>'Conector@11000 psi'!$M$63</f>
        <v>249.37</v>
      </c>
      <c r="AQ35" s="111" t="s">
        <v>72</v>
      </c>
      <c r="AR35" s="101">
        <v>0</v>
      </c>
      <c r="AS35" s="111" t="s">
        <v>72</v>
      </c>
      <c r="AT35" s="101">
        <f>'Conector@11000 psi'!$M$69</f>
        <v>124.685</v>
      </c>
      <c r="AU35" s="111" t="s">
        <v>72</v>
      </c>
      <c r="AV35" s="101">
        <f>'Conector@11000 psi'!$O$69</f>
        <v>507.08</v>
      </c>
      <c r="AW35" s="111" t="s">
        <v>72</v>
      </c>
      <c r="AX35" s="101">
        <v>0</v>
      </c>
      <c r="AY35" s="111" t="s">
        <v>72</v>
      </c>
      <c r="AZ35" s="101">
        <f>'Conector@11000 psi'!$O$66</f>
        <v>100.35</v>
      </c>
      <c r="BA35" s="165" t="s">
        <v>72</v>
      </c>
      <c r="BB35" s="183"/>
      <c r="BC35" s="159">
        <v>7</v>
      </c>
      <c r="BD35" s="160">
        <f t="shared" si="527"/>
        <v>11.710714285714285</v>
      </c>
      <c r="BE35" s="161">
        <f t="shared" si="285"/>
        <v>-6.1224489795918366E-2</v>
      </c>
      <c r="BF35" s="161">
        <f t="shared" si="286"/>
        <v>0.26530612244897961</v>
      </c>
      <c r="BG35" s="161">
        <f t="shared" si="287"/>
        <v>0.79591836734693866</v>
      </c>
      <c r="BH35" s="26">
        <f t="shared" si="288"/>
        <v>386.25918367346935</v>
      </c>
      <c r="BJ35" s="159">
        <v>7</v>
      </c>
      <c r="BK35" s="160">
        <f t="shared" si="528"/>
        <v>14.313571428571427</v>
      </c>
      <c r="BL35" s="161">
        <f t="shared" si="289"/>
        <v>-6.122448979591838E-2</v>
      </c>
      <c r="BM35" s="161">
        <f t="shared" si="290"/>
        <v>0.26530612244897955</v>
      </c>
      <c r="BN35" s="161">
        <f t="shared" si="291"/>
        <v>0.79591836734693888</v>
      </c>
      <c r="BO35" s="26">
        <f t="shared" si="292"/>
        <v>275.89183673469387</v>
      </c>
      <c r="BQ35" s="159">
        <v>7</v>
      </c>
      <c r="BR35" s="160">
        <f t="shared" si="529"/>
        <v>16.915714285714284</v>
      </c>
      <c r="BS35" s="161">
        <f t="shared" si="293"/>
        <v>-6.1224489795918366E-2</v>
      </c>
      <c r="BT35" s="161">
        <f t="shared" si="294"/>
        <v>0.26530612244897955</v>
      </c>
      <c r="BU35" s="161">
        <f t="shared" si="295"/>
        <v>0.79591836734693888</v>
      </c>
      <c r="BV35" s="26">
        <f t="shared" si="296"/>
        <v>165.52342857142855</v>
      </c>
      <c r="BX35" s="159">
        <v>7</v>
      </c>
      <c r="BY35" s="160">
        <f t="shared" si="530"/>
        <v>9.1085714285714285</v>
      </c>
      <c r="BZ35" s="161">
        <f t="shared" si="297"/>
        <v>-6.1224489795918366E-2</v>
      </c>
      <c r="CA35" s="161">
        <f t="shared" si="298"/>
        <v>0.26530612244897955</v>
      </c>
      <c r="CB35" s="161">
        <f t="shared" si="299"/>
        <v>0.79591836734693877</v>
      </c>
      <c r="CC35" s="26">
        <f t="shared" si="300"/>
        <v>496.62918367346936</v>
      </c>
      <c r="CE35" s="159">
        <v>7</v>
      </c>
      <c r="CF35" s="160">
        <f t="shared" si="531"/>
        <v>6.5064285714285717</v>
      </c>
      <c r="CG35" s="161">
        <f t="shared" si="301"/>
        <v>-6.1224489795918373E-2</v>
      </c>
      <c r="CH35" s="161">
        <f t="shared" si="302"/>
        <v>0.26530612244897961</v>
      </c>
      <c r="CI35" s="161">
        <f t="shared" si="303"/>
        <v>0.79591836734693877</v>
      </c>
      <c r="CJ35" s="26">
        <f t="shared" si="304"/>
        <v>606.9885714285715</v>
      </c>
      <c r="CL35" s="159">
        <v>7</v>
      </c>
      <c r="CM35" s="160">
        <f t="shared" si="532"/>
        <v>3.9035714285714285</v>
      </c>
      <c r="CN35" s="161">
        <f t="shared" si="305"/>
        <v>-6.1224489795918366E-2</v>
      </c>
      <c r="CO35" s="161">
        <f t="shared" si="306"/>
        <v>0.26530612244897955</v>
      </c>
      <c r="CP35" s="161">
        <f t="shared" si="307"/>
        <v>0.79591836734693866</v>
      </c>
      <c r="CQ35" s="26">
        <f t="shared" si="308"/>
        <v>717.35061224489777</v>
      </c>
      <c r="CS35" s="159">
        <v>7</v>
      </c>
      <c r="CT35" s="160">
        <f t="shared" si="533"/>
        <v>1.3014285714285714</v>
      </c>
      <c r="CU35" s="161">
        <f t="shared" si="309"/>
        <v>-6.1224489795918359E-2</v>
      </c>
      <c r="CV35" s="161">
        <f t="shared" si="310"/>
        <v>0.26530612244897961</v>
      </c>
      <c r="CW35" s="161">
        <f t="shared" si="311"/>
        <v>0.79591836734693877</v>
      </c>
      <c r="CX35" s="26">
        <f t="shared" si="312"/>
        <v>827.70204081632653</v>
      </c>
      <c r="CZ35" s="159">
        <v>7</v>
      </c>
      <c r="DA35" s="160">
        <f t="shared" si="534"/>
        <v>-6.5064285714285717</v>
      </c>
      <c r="DB35" s="161">
        <f t="shared" si="313"/>
        <v>-6.1224489795918373E-2</v>
      </c>
      <c r="DC35" s="161">
        <f t="shared" si="314"/>
        <v>0.26530612244897961</v>
      </c>
      <c r="DD35" s="161">
        <f t="shared" si="315"/>
        <v>0.79591836734693877</v>
      </c>
      <c r="DE35" s="26">
        <f t="shared" si="316"/>
        <v>275.88653061224494</v>
      </c>
      <c r="DG35" s="159">
        <v>7</v>
      </c>
      <c r="DH35" s="160">
        <f t="shared" si="535"/>
        <v>-3.9035714285714285</v>
      </c>
      <c r="DI35" s="161">
        <f t="shared" si="536"/>
        <v>-6.1224489795918366E-2</v>
      </c>
      <c r="DJ35" s="161">
        <f t="shared" si="537"/>
        <v>0.26530612244897955</v>
      </c>
      <c r="DK35" s="161">
        <f t="shared" si="317"/>
        <v>0.79591836734693866</v>
      </c>
      <c r="DL35" s="26">
        <f t="shared" si="538"/>
        <v>165.52183673469386</v>
      </c>
      <c r="DM35" s="34"/>
      <c r="DN35" s="159">
        <v>7</v>
      </c>
      <c r="DO35" s="160">
        <f t="shared" si="539"/>
        <v>-1.3014285714285714</v>
      </c>
      <c r="DP35" s="161">
        <f t="shared" si="318"/>
        <v>-6.1224489795918359E-2</v>
      </c>
      <c r="DQ35" s="161">
        <f t="shared" si="319"/>
        <v>0.26530612244897961</v>
      </c>
      <c r="DR35" s="161">
        <f t="shared" si="320"/>
        <v>0.79591836734693877</v>
      </c>
      <c r="DS35" s="26">
        <f t="shared" si="321"/>
        <v>55.170408163265307</v>
      </c>
      <c r="DT35" s="34"/>
      <c r="DU35" s="159">
        <v>7</v>
      </c>
      <c r="DV35" s="160">
        <f t="shared" si="540"/>
        <v>-9.1085714285714285</v>
      </c>
      <c r="DW35" s="161">
        <f t="shared" si="322"/>
        <v>-6.1224489795918366E-2</v>
      </c>
      <c r="DX35" s="161">
        <f t="shared" si="323"/>
        <v>0.26530612244897955</v>
      </c>
      <c r="DY35" s="161">
        <f t="shared" si="324"/>
        <v>0.79591836734693877</v>
      </c>
      <c r="DZ35" s="26">
        <f t="shared" si="325"/>
        <v>386.26448979591839</v>
      </c>
      <c r="EA35" s="34"/>
      <c r="EB35" s="159">
        <v>7</v>
      </c>
      <c r="EC35" s="160">
        <f t="shared" si="541"/>
        <v>-11.710714285714285</v>
      </c>
      <c r="ED35" s="161">
        <f t="shared" si="326"/>
        <v>-6.1224489795918366E-2</v>
      </c>
      <c r="EE35" s="161">
        <f t="shared" si="327"/>
        <v>0.26530612244897961</v>
      </c>
      <c r="EF35" s="161">
        <f t="shared" si="328"/>
        <v>0.79591836734693866</v>
      </c>
      <c r="EG35" s="26">
        <f t="shared" si="329"/>
        <v>496.61326530612246</v>
      </c>
      <c r="EH35" s="34"/>
      <c r="EI35" s="159">
        <v>7</v>
      </c>
      <c r="EJ35" s="160">
        <f t="shared" si="542"/>
        <v>-14.313571428571427</v>
      </c>
      <c r="EK35" s="161">
        <f t="shared" si="330"/>
        <v>-6.122448979591838E-2</v>
      </c>
      <c r="EL35" s="161">
        <f t="shared" si="331"/>
        <v>0.26530612244897955</v>
      </c>
      <c r="EM35" s="161">
        <f t="shared" si="332"/>
        <v>0.79591836734693888</v>
      </c>
      <c r="EN35" s="26">
        <f t="shared" si="333"/>
        <v>606.98326530612246</v>
      </c>
      <c r="EP35" s="159">
        <v>7</v>
      </c>
      <c r="EQ35" s="160">
        <f t="shared" si="334"/>
        <v>-16.915714285714284</v>
      </c>
      <c r="ER35" s="161">
        <f t="shared" si="335"/>
        <v>-6.1224489795918366E-2</v>
      </c>
      <c r="ES35" s="161">
        <f t="shared" si="336"/>
        <v>0.26530612244897955</v>
      </c>
      <c r="ET35" s="161">
        <f t="shared" si="337"/>
        <v>0.79591836734693888</v>
      </c>
      <c r="EU35" s="26">
        <f t="shared" si="338"/>
        <v>717.34530612244907</v>
      </c>
      <c r="EW35" s="159">
        <v>7</v>
      </c>
      <c r="EX35" s="160">
        <f t="shared" si="339"/>
        <v>-6.5064285714285717</v>
      </c>
      <c r="EY35" s="161">
        <f t="shared" si="340"/>
        <v>-6.1224489795918373E-2</v>
      </c>
      <c r="EZ35" s="161">
        <f t="shared" si="341"/>
        <v>0.26530612244897961</v>
      </c>
      <c r="FA35" s="161">
        <f t="shared" si="342"/>
        <v>0.79591836734693877</v>
      </c>
      <c r="FB35" s="26">
        <f t="shared" si="343"/>
        <v>-606.96469387755099</v>
      </c>
      <c r="FD35" s="159">
        <v>7</v>
      </c>
      <c r="FE35" s="160">
        <f t="shared" si="344"/>
        <v>-3.9035714285714285</v>
      </c>
      <c r="FF35" s="161">
        <f t="shared" si="345"/>
        <v>-6.1224489795918366E-2</v>
      </c>
      <c r="FG35" s="161">
        <f t="shared" si="346"/>
        <v>0.26530612244897955</v>
      </c>
      <c r="FH35" s="161">
        <f t="shared" si="347"/>
        <v>0.79591836734693866</v>
      </c>
      <c r="FI35" s="26">
        <f t="shared" si="348"/>
        <v>-717.32142857142844</v>
      </c>
      <c r="FK35" s="159">
        <v>7</v>
      </c>
      <c r="FL35" s="160">
        <f t="shared" si="349"/>
        <v>-1.3014285714285714</v>
      </c>
      <c r="FM35" s="161">
        <f t="shared" si="350"/>
        <v>-6.1224489795918359E-2</v>
      </c>
      <c r="FN35" s="161">
        <f t="shared" si="351"/>
        <v>0.26530612244897961</v>
      </c>
      <c r="FO35" s="161">
        <f t="shared" si="352"/>
        <v>0.79591836734693877</v>
      </c>
      <c r="FP35" s="26">
        <f t="shared" si="353"/>
        <v>-827.6967346938776</v>
      </c>
      <c r="FR35" s="159">
        <v>7</v>
      </c>
      <c r="FS35" s="160">
        <f t="shared" si="543"/>
        <v>-9.1085714285714285</v>
      </c>
      <c r="FT35" s="161">
        <f t="shared" si="354"/>
        <v>-6.1224489795918366E-2</v>
      </c>
      <c r="FU35" s="161">
        <f t="shared" si="355"/>
        <v>0.26530612244897955</v>
      </c>
      <c r="FV35" s="161">
        <f t="shared" si="356"/>
        <v>0.79591836734693877</v>
      </c>
      <c r="FW35" s="26">
        <f t="shared" si="357"/>
        <v>-496.59734693877544</v>
      </c>
      <c r="FY35" s="159">
        <v>7</v>
      </c>
      <c r="FZ35" s="160">
        <f t="shared" si="544"/>
        <v>-11.710714285714285</v>
      </c>
      <c r="GA35" s="161">
        <f t="shared" si="545"/>
        <v>-6.1224489795918366E-2</v>
      </c>
      <c r="GB35" s="161">
        <f t="shared" si="546"/>
        <v>0.26530612244897961</v>
      </c>
      <c r="GC35" s="161">
        <f t="shared" si="547"/>
        <v>0.79591836734693866</v>
      </c>
      <c r="GD35" s="26">
        <f t="shared" si="548"/>
        <v>-386.25918367346935</v>
      </c>
      <c r="GF35" s="159">
        <v>7</v>
      </c>
      <c r="GG35" s="160">
        <f t="shared" si="549"/>
        <v>-14.313571428571427</v>
      </c>
      <c r="GH35" s="161">
        <f t="shared" si="358"/>
        <v>-6.122448979591838E-2</v>
      </c>
      <c r="GI35" s="161">
        <f t="shared" si="359"/>
        <v>0.26530612244897955</v>
      </c>
      <c r="GJ35" s="161">
        <f t="shared" si="360"/>
        <v>0.79591836734693888</v>
      </c>
      <c r="GK35" s="26">
        <f t="shared" si="361"/>
        <v>-275.89183673469387</v>
      </c>
      <c r="GM35" s="159">
        <v>7</v>
      </c>
      <c r="GN35" s="160">
        <f t="shared" si="550"/>
        <v>-16.915714285714284</v>
      </c>
      <c r="GO35" s="161">
        <f t="shared" si="362"/>
        <v>-6.1224489795918366E-2</v>
      </c>
      <c r="GP35" s="161">
        <f t="shared" si="363"/>
        <v>0.26530612244897955</v>
      </c>
      <c r="GQ35" s="161">
        <f t="shared" si="364"/>
        <v>0.79591836734693888</v>
      </c>
      <c r="GR35" s="26">
        <f t="shared" si="365"/>
        <v>-165.55102040816325</v>
      </c>
      <c r="GT35" s="159">
        <v>7</v>
      </c>
      <c r="GU35" s="160">
        <f t="shared" si="551"/>
        <v>11.710714285714285</v>
      </c>
      <c r="GV35" s="161">
        <f t="shared" si="366"/>
        <v>-6.1224489795918366E-2</v>
      </c>
      <c r="GW35" s="161">
        <f t="shared" si="367"/>
        <v>0.26530612244897961</v>
      </c>
      <c r="GX35" s="161">
        <f t="shared" si="368"/>
        <v>0.79591836734693866</v>
      </c>
      <c r="GY35" s="26">
        <f t="shared" si="369"/>
        <v>-496.59999999999991</v>
      </c>
      <c r="HA35" s="159">
        <v>7</v>
      </c>
      <c r="HB35" s="160">
        <f t="shared" si="552"/>
        <v>14.313571428571427</v>
      </c>
      <c r="HC35" s="161">
        <f t="shared" si="370"/>
        <v>-6.122448979591838E-2</v>
      </c>
      <c r="HD35" s="161">
        <f t="shared" si="371"/>
        <v>0.26530612244897955</v>
      </c>
      <c r="HE35" s="161">
        <f t="shared" si="372"/>
        <v>0.79591836734693888</v>
      </c>
      <c r="HF35" s="26">
        <f t="shared" si="373"/>
        <v>-606.95938775510206</v>
      </c>
      <c r="HH35" s="159">
        <v>7</v>
      </c>
      <c r="HI35" s="160">
        <f t="shared" si="374"/>
        <v>16.915714285714284</v>
      </c>
      <c r="HJ35" s="161">
        <f t="shared" si="375"/>
        <v>-6.1224489795918366E-2</v>
      </c>
      <c r="HK35" s="161">
        <f t="shared" si="376"/>
        <v>0.26530612244897955</v>
      </c>
      <c r="HL35" s="161">
        <f t="shared" si="377"/>
        <v>0.79591836734693888</v>
      </c>
      <c r="HM35" s="26">
        <f t="shared" si="378"/>
        <v>-717.34530612244907</v>
      </c>
      <c r="HO35" s="159">
        <v>7</v>
      </c>
      <c r="HP35" s="160">
        <f t="shared" si="553"/>
        <v>9.1085714285714285</v>
      </c>
      <c r="HQ35" s="161">
        <f t="shared" si="379"/>
        <v>-6.1224489795918366E-2</v>
      </c>
      <c r="HR35" s="161">
        <f t="shared" si="380"/>
        <v>0.26530612244897955</v>
      </c>
      <c r="HS35" s="161">
        <f t="shared" si="381"/>
        <v>0.79591836734693877</v>
      </c>
      <c r="HT35" s="26">
        <f t="shared" si="382"/>
        <v>-386.24591836734692</v>
      </c>
      <c r="HV35" s="159">
        <v>7</v>
      </c>
      <c r="HW35" s="160">
        <f t="shared" si="554"/>
        <v>6.5064285714285717</v>
      </c>
      <c r="HX35" s="161">
        <f t="shared" si="383"/>
        <v>-6.1224489795918373E-2</v>
      </c>
      <c r="HY35" s="161">
        <f t="shared" si="384"/>
        <v>0.26530612244897961</v>
      </c>
      <c r="HZ35" s="161">
        <f t="shared" si="385"/>
        <v>0.79591836734693877</v>
      </c>
      <c r="IA35" s="26">
        <f t="shared" si="386"/>
        <v>-275.89714285714285</v>
      </c>
      <c r="IC35" s="159">
        <v>7</v>
      </c>
      <c r="ID35" s="160">
        <f t="shared" si="387"/>
        <v>3.9035714285714285</v>
      </c>
      <c r="IE35" s="161">
        <f t="shared" si="388"/>
        <v>-6.1224489795918366E-2</v>
      </c>
      <c r="IF35" s="161">
        <f t="shared" si="389"/>
        <v>0.26530612244897955</v>
      </c>
      <c r="IG35" s="161">
        <f t="shared" si="390"/>
        <v>0.79591836734693866</v>
      </c>
      <c r="IH35" s="26">
        <f t="shared" si="391"/>
        <v>-165.52979591836731</v>
      </c>
      <c r="IJ35" s="159">
        <v>7</v>
      </c>
      <c r="IK35" s="160">
        <f t="shared" si="392"/>
        <v>1.3014285714285714</v>
      </c>
      <c r="IL35" s="161">
        <f t="shared" si="393"/>
        <v>-6.1224489795918359E-2</v>
      </c>
      <c r="IM35" s="161">
        <f t="shared" si="394"/>
        <v>0.26530612244897961</v>
      </c>
      <c r="IN35" s="161">
        <f t="shared" si="395"/>
        <v>0.79591836734693877</v>
      </c>
      <c r="IO35" s="26">
        <f t="shared" si="396"/>
        <v>-55.194285714285712</v>
      </c>
      <c r="IQ35" s="159">
        <v>7</v>
      </c>
      <c r="IR35" s="160">
        <f t="shared" si="397"/>
        <v>12.607142857142858</v>
      </c>
      <c r="IS35" s="161">
        <f t="shared" si="398"/>
        <v>-6.1224489795918366E-2</v>
      </c>
      <c r="IT35" s="161">
        <f t="shared" si="399"/>
        <v>0.26530612244897955</v>
      </c>
      <c r="IU35" s="161">
        <f t="shared" si="400"/>
        <v>0.79591836734693877</v>
      </c>
      <c r="IV35" s="26">
        <f t="shared" si="401"/>
        <v>435.08612244897961</v>
      </c>
      <c r="IX35" s="159">
        <v>7</v>
      </c>
      <c r="IY35" s="160">
        <f t="shared" si="402"/>
        <v>15.209285714285715</v>
      </c>
      <c r="IZ35" s="161">
        <f t="shared" si="403"/>
        <v>-6.1224489795918366E-2</v>
      </c>
      <c r="JA35" s="161">
        <f t="shared" si="404"/>
        <v>0.26530612244897955</v>
      </c>
      <c r="JB35" s="161">
        <f t="shared" si="405"/>
        <v>0.79591836734693877</v>
      </c>
      <c r="JC35" s="26">
        <f t="shared" si="406"/>
        <v>324.78244897959178</v>
      </c>
      <c r="JE35" s="159">
        <v>7</v>
      </c>
      <c r="JF35" s="160">
        <f t="shared" si="555"/>
        <v>17.812142857142856</v>
      </c>
      <c r="JG35" s="161">
        <f t="shared" si="407"/>
        <v>-6.1224489795918359E-2</v>
      </c>
      <c r="JH35" s="161">
        <f t="shared" si="408"/>
        <v>0.26530612244897961</v>
      </c>
      <c r="JI35" s="161">
        <f t="shared" si="409"/>
        <v>0.79591836734693888</v>
      </c>
      <c r="JJ35" s="26">
        <f t="shared" si="410"/>
        <v>214.40183673469386</v>
      </c>
      <c r="JL35" s="159">
        <v>7</v>
      </c>
      <c r="JM35" s="160">
        <f t="shared" si="411"/>
        <v>10.004285714285714</v>
      </c>
      <c r="JN35" s="161">
        <f t="shared" si="412"/>
        <v>-6.1224489795918366E-2</v>
      </c>
      <c r="JO35" s="161">
        <f t="shared" si="413"/>
        <v>0.26530612244897961</v>
      </c>
      <c r="JP35" s="161">
        <f t="shared" si="414"/>
        <v>0.79591836734693888</v>
      </c>
      <c r="JQ35" s="26">
        <f t="shared" si="415"/>
        <v>545.48265306122448</v>
      </c>
      <c r="JS35" s="159">
        <v>7</v>
      </c>
      <c r="JT35" s="160">
        <f t="shared" si="416"/>
        <v>7.402857142857143</v>
      </c>
      <c r="JU35" s="161">
        <f t="shared" si="417"/>
        <v>-6.1224489795918366E-2</v>
      </c>
      <c r="JV35" s="161">
        <f t="shared" si="418"/>
        <v>0.26530612244897961</v>
      </c>
      <c r="JW35" s="161">
        <f t="shared" si="419"/>
        <v>0.79591836734693877</v>
      </c>
      <c r="JX35" s="26">
        <f t="shared" si="420"/>
        <v>655.85</v>
      </c>
      <c r="JZ35" s="159">
        <v>7</v>
      </c>
      <c r="KA35" s="160">
        <f t="shared" si="556"/>
        <v>4.7992857142857144</v>
      </c>
      <c r="KB35" s="161">
        <f t="shared" si="421"/>
        <v>-6.1224489795918373E-2</v>
      </c>
      <c r="KC35" s="161">
        <f t="shared" si="422"/>
        <v>0.26530612244897961</v>
      </c>
      <c r="KD35" s="161">
        <f t="shared" si="423"/>
        <v>0.79591836734693877</v>
      </c>
      <c r="KE35" s="26">
        <f t="shared" si="424"/>
        <v>766.20408163265301</v>
      </c>
      <c r="KG35" s="159">
        <v>7</v>
      </c>
      <c r="KH35" s="160">
        <f t="shared" si="425"/>
        <v>2.1971428571428571</v>
      </c>
      <c r="KI35" s="161">
        <f t="shared" si="426"/>
        <v>-6.1224489795918366E-2</v>
      </c>
      <c r="KJ35" s="161">
        <f t="shared" si="427"/>
        <v>0.26530612244897955</v>
      </c>
      <c r="KK35" s="161">
        <f t="shared" si="428"/>
        <v>0.79591836734693877</v>
      </c>
      <c r="KL35" s="26">
        <f t="shared" si="429"/>
        <v>876.5342857142856</v>
      </c>
      <c r="KN35" s="159">
        <v>7</v>
      </c>
      <c r="KO35" s="160">
        <f t="shared" si="557"/>
        <v>-7.4021428571428567</v>
      </c>
      <c r="KP35" s="161">
        <f t="shared" si="430"/>
        <v>-6.1224489795918373E-2</v>
      </c>
      <c r="KQ35" s="161">
        <f t="shared" si="431"/>
        <v>0.26530612244897955</v>
      </c>
      <c r="KR35" s="161">
        <f t="shared" si="432"/>
        <v>0.79591836734693877</v>
      </c>
      <c r="KS35" s="26">
        <f t="shared" si="433"/>
        <v>313.8677551020408</v>
      </c>
      <c r="KU35" s="159">
        <v>7</v>
      </c>
      <c r="KV35" s="160">
        <f t="shared" si="558"/>
        <v>-4.8</v>
      </c>
      <c r="KW35" s="161">
        <f t="shared" si="434"/>
        <v>-6.1224489795918373E-2</v>
      </c>
      <c r="KX35" s="161">
        <f t="shared" si="435"/>
        <v>0.26530612244897961</v>
      </c>
      <c r="KY35" s="161">
        <f t="shared" si="436"/>
        <v>0.79591836734693877</v>
      </c>
      <c r="KZ35" s="26">
        <f t="shared" si="437"/>
        <v>203.55877551020407</v>
      </c>
      <c r="LB35" s="159">
        <v>7</v>
      </c>
      <c r="LC35" s="160">
        <f t="shared" si="438"/>
        <v>-2.197857142857143</v>
      </c>
      <c r="LD35" s="161">
        <f t="shared" si="439"/>
        <v>-6.1224489795918366E-2</v>
      </c>
      <c r="LE35" s="161">
        <f t="shared" si="440"/>
        <v>0.26530612244897966</v>
      </c>
      <c r="LF35" s="161">
        <f t="shared" si="441"/>
        <v>0.79591836734693877</v>
      </c>
      <c r="LG35" s="26">
        <f t="shared" si="442"/>
        <v>93.175510204081633</v>
      </c>
      <c r="LI35" s="159">
        <v>7</v>
      </c>
      <c r="LJ35" s="160">
        <f t="shared" si="443"/>
        <v>-10.004285714285714</v>
      </c>
      <c r="LK35" s="161">
        <f t="shared" si="444"/>
        <v>-6.1224489795918366E-2</v>
      </c>
      <c r="LL35" s="161">
        <f t="shared" si="445"/>
        <v>0.26530612244897961</v>
      </c>
      <c r="LM35" s="161">
        <f t="shared" si="446"/>
        <v>0.79591836734693888</v>
      </c>
      <c r="LN35" s="26">
        <f t="shared" si="447"/>
        <v>424.27224489795924</v>
      </c>
      <c r="LP35" s="159">
        <v>7</v>
      </c>
      <c r="LQ35" s="160">
        <f t="shared" si="448"/>
        <v>-12.607142857142858</v>
      </c>
      <c r="LR35" s="161">
        <f t="shared" si="449"/>
        <v>-6.1224489795918366E-2</v>
      </c>
      <c r="LS35" s="161">
        <f t="shared" si="450"/>
        <v>0.26530612244897955</v>
      </c>
      <c r="LT35" s="161">
        <f t="shared" si="451"/>
        <v>0.79591836734693877</v>
      </c>
      <c r="LU35" s="26">
        <f t="shared" si="452"/>
        <v>534.61836734693873</v>
      </c>
      <c r="LW35" s="159">
        <v>7</v>
      </c>
      <c r="LX35" s="160">
        <f t="shared" si="453"/>
        <v>-15.209285714285715</v>
      </c>
      <c r="LY35" s="161">
        <f t="shared" si="454"/>
        <v>-6.1224489795918366E-2</v>
      </c>
      <c r="LZ35" s="161">
        <f t="shared" si="455"/>
        <v>0.26530612244897955</v>
      </c>
      <c r="MA35" s="161">
        <f t="shared" si="456"/>
        <v>0.79591836734693877</v>
      </c>
      <c r="MB35" s="26">
        <f t="shared" si="457"/>
        <v>644.98040816326522</v>
      </c>
      <c r="MD35" s="159">
        <v>7</v>
      </c>
      <c r="ME35" s="160">
        <f t="shared" si="458"/>
        <v>-17.812142857142856</v>
      </c>
      <c r="MF35" s="161">
        <f t="shared" si="459"/>
        <v>-6.1224489795918359E-2</v>
      </c>
      <c r="MG35" s="161">
        <f t="shared" si="460"/>
        <v>0.26530612244897961</v>
      </c>
      <c r="MH35" s="161">
        <f t="shared" si="461"/>
        <v>0.79591836734693888</v>
      </c>
      <c r="MI35" s="26">
        <f t="shared" si="462"/>
        <v>755.3132653061225</v>
      </c>
      <c r="MK35" s="159">
        <v>7</v>
      </c>
      <c r="ML35" s="160">
        <f t="shared" si="463"/>
        <v>-7.4021428571428567</v>
      </c>
      <c r="MM35" s="161">
        <f t="shared" si="464"/>
        <v>-6.1224489795918373E-2</v>
      </c>
      <c r="MN35" s="161">
        <f t="shared" si="465"/>
        <v>0.26530612244897955</v>
      </c>
      <c r="MO35" s="161">
        <f t="shared" si="466"/>
        <v>0.79591836734693877</v>
      </c>
      <c r="MP35" s="26">
        <f t="shared" si="467"/>
        <v>-655.84469387755098</v>
      </c>
      <c r="MR35" s="159">
        <v>7</v>
      </c>
      <c r="MS35" s="160">
        <f t="shared" si="468"/>
        <v>-4.8</v>
      </c>
      <c r="MT35" s="161">
        <f t="shared" si="469"/>
        <v>-6.1224489795918373E-2</v>
      </c>
      <c r="MU35" s="161">
        <f t="shared" si="470"/>
        <v>0.26530612244897961</v>
      </c>
      <c r="MV35" s="161">
        <f t="shared" si="471"/>
        <v>0.79591836734693877</v>
      </c>
      <c r="MW35" s="26">
        <f t="shared" si="472"/>
        <v>-766.18285714285719</v>
      </c>
      <c r="MY35" s="159">
        <v>7</v>
      </c>
      <c r="MZ35" s="160">
        <f t="shared" si="473"/>
        <v>-2.197857142857143</v>
      </c>
      <c r="NA35" s="161">
        <f t="shared" si="559"/>
        <v>-6.1224489795918366E-2</v>
      </c>
      <c r="NB35" s="161">
        <f t="shared" si="560"/>
        <v>0.26530612244897966</v>
      </c>
      <c r="NC35" s="161">
        <f t="shared" si="561"/>
        <v>0.79591836734693877</v>
      </c>
      <c r="ND35" s="26">
        <f t="shared" si="562"/>
        <v>-876.54755102040826</v>
      </c>
      <c r="NF35" s="159">
        <v>7</v>
      </c>
      <c r="NG35" s="160">
        <f t="shared" si="474"/>
        <v>-10.004285714285714</v>
      </c>
      <c r="NH35" s="161">
        <f t="shared" si="475"/>
        <v>-6.1224489795918366E-2</v>
      </c>
      <c r="NI35" s="161">
        <f t="shared" si="476"/>
        <v>0.26530612244897961</v>
      </c>
      <c r="NJ35" s="161">
        <f t="shared" si="477"/>
        <v>0.79591836734693888</v>
      </c>
      <c r="NK35" s="26">
        <f t="shared" si="478"/>
        <v>-545.46408163265312</v>
      </c>
      <c r="NM35" s="159">
        <v>7</v>
      </c>
      <c r="NN35" s="160">
        <f t="shared" si="479"/>
        <v>-12.607142857142858</v>
      </c>
      <c r="NO35" s="161">
        <f t="shared" si="480"/>
        <v>-6.1224489795918366E-2</v>
      </c>
      <c r="NP35" s="161">
        <f t="shared" si="481"/>
        <v>0.26530612244897955</v>
      </c>
      <c r="NQ35" s="161">
        <f t="shared" si="482"/>
        <v>0.79591836734693877</v>
      </c>
      <c r="NR35" s="26">
        <f t="shared" si="483"/>
        <v>-435.08612244897961</v>
      </c>
      <c r="NT35" s="159">
        <v>7</v>
      </c>
      <c r="NU35" s="160">
        <f t="shared" si="484"/>
        <v>-15.209285714285715</v>
      </c>
      <c r="NV35" s="161">
        <f t="shared" si="485"/>
        <v>-6.1224489795918366E-2</v>
      </c>
      <c r="NW35" s="161">
        <f t="shared" si="486"/>
        <v>0.26530612244897955</v>
      </c>
      <c r="NX35" s="161">
        <f t="shared" si="487"/>
        <v>0.79591836734693877</v>
      </c>
      <c r="NY35" s="26">
        <f t="shared" si="488"/>
        <v>-324.77979591836731</v>
      </c>
      <c r="OA35" s="159">
        <v>7</v>
      </c>
      <c r="OB35" s="160">
        <f t="shared" si="489"/>
        <v>-17.812142857142856</v>
      </c>
      <c r="OC35" s="161">
        <f t="shared" si="490"/>
        <v>-6.1224489795918359E-2</v>
      </c>
      <c r="OD35" s="161">
        <f t="shared" si="491"/>
        <v>0.26530612244897961</v>
      </c>
      <c r="OE35" s="161">
        <f t="shared" si="492"/>
        <v>0.79591836734693888</v>
      </c>
      <c r="OF35" s="26">
        <f t="shared" si="493"/>
        <v>-214.37</v>
      </c>
      <c r="OH35" s="159">
        <v>7</v>
      </c>
      <c r="OI35" s="160">
        <f t="shared" si="494"/>
        <v>12.607142857142858</v>
      </c>
      <c r="OJ35" s="161">
        <f t="shared" si="495"/>
        <v>-6.1224489795918366E-2</v>
      </c>
      <c r="OK35" s="161">
        <f t="shared" si="496"/>
        <v>0.26530612244897955</v>
      </c>
      <c r="OL35" s="161">
        <f t="shared" si="497"/>
        <v>0.79591836734693877</v>
      </c>
      <c r="OM35" s="26">
        <f t="shared" si="498"/>
        <v>-534.61836734693873</v>
      </c>
      <c r="OO35" s="159">
        <v>7</v>
      </c>
      <c r="OP35" s="160">
        <f t="shared" si="499"/>
        <v>15.209285714285715</v>
      </c>
      <c r="OQ35" s="161">
        <f t="shared" si="500"/>
        <v>-6.1224489795918366E-2</v>
      </c>
      <c r="OR35" s="161">
        <f t="shared" si="501"/>
        <v>0.26530612244897955</v>
      </c>
      <c r="OS35" s="161">
        <f t="shared" si="502"/>
        <v>0.79591836734693877</v>
      </c>
      <c r="OT35" s="26">
        <f t="shared" si="503"/>
        <v>-644.96979591836737</v>
      </c>
      <c r="OV35" s="159">
        <v>7</v>
      </c>
      <c r="OW35" s="160">
        <f t="shared" si="504"/>
        <v>17.812142857142856</v>
      </c>
      <c r="OX35" s="161">
        <f t="shared" si="505"/>
        <v>-6.1224489795918359E-2</v>
      </c>
      <c r="OY35" s="161">
        <f t="shared" si="506"/>
        <v>0.26530612244897961</v>
      </c>
      <c r="OZ35" s="161">
        <f t="shared" si="507"/>
        <v>0.79591836734693888</v>
      </c>
      <c r="PA35" s="26">
        <f t="shared" si="508"/>
        <v>-755.32918367346952</v>
      </c>
      <c r="PC35" s="159">
        <v>7</v>
      </c>
      <c r="PD35" s="160">
        <f t="shared" si="563"/>
        <v>10.004285714285714</v>
      </c>
      <c r="PE35" s="161">
        <f t="shared" si="509"/>
        <v>-6.1224489795918366E-2</v>
      </c>
      <c r="PF35" s="161">
        <f t="shared" si="510"/>
        <v>0.26530612244897961</v>
      </c>
      <c r="PG35" s="161">
        <f t="shared" si="511"/>
        <v>0.79591836734693888</v>
      </c>
      <c r="PH35" s="26">
        <f t="shared" si="512"/>
        <v>-424.26428571428579</v>
      </c>
      <c r="PJ35" s="159">
        <v>7</v>
      </c>
      <c r="PK35" s="160">
        <f t="shared" si="564"/>
        <v>7.402857142857143</v>
      </c>
      <c r="PL35" s="161">
        <f t="shared" si="513"/>
        <v>-6.1224489795918366E-2</v>
      </c>
      <c r="PM35" s="161">
        <f t="shared" si="514"/>
        <v>0.26530612244897961</v>
      </c>
      <c r="PN35" s="161">
        <f t="shared" si="515"/>
        <v>0.79591836734693877</v>
      </c>
      <c r="PO35" s="26">
        <f t="shared" si="516"/>
        <v>-313.87836734693877</v>
      </c>
      <c r="PQ35" s="159">
        <v>7</v>
      </c>
      <c r="PR35" s="160">
        <f t="shared" si="517"/>
        <v>4.7992857142857144</v>
      </c>
      <c r="PS35" s="161">
        <f t="shared" si="518"/>
        <v>-6.1224489795918373E-2</v>
      </c>
      <c r="PT35" s="161">
        <f t="shared" si="519"/>
        <v>0.26530612244897961</v>
      </c>
      <c r="PU35" s="161">
        <f t="shared" si="520"/>
        <v>0.79591836734693877</v>
      </c>
      <c r="PV35" s="26">
        <f t="shared" si="521"/>
        <v>-203.55877551020407</v>
      </c>
      <c r="PX35" s="159">
        <v>7</v>
      </c>
      <c r="PY35" s="160">
        <f t="shared" si="522"/>
        <v>2.1971428571428571</v>
      </c>
      <c r="PZ35" s="161">
        <f t="shared" si="523"/>
        <v>-6.1224489795918366E-2</v>
      </c>
      <c r="QA35" s="161">
        <f t="shared" si="524"/>
        <v>0.26530612244897955</v>
      </c>
      <c r="QB35" s="161">
        <f t="shared" si="525"/>
        <v>0.79591836734693877</v>
      </c>
      <c r="QC35" s="26">
        <f t="shared" si="526"/>
        <v>-93.151632653061213</v>
      </c>
      <c r="QE35" s="159">
        <v>3</v>
      </c>
      <c r="QF35" s="162">
        <v>4</v>
      </c>
      <c r="QG35" s="296"/>
      <c r="QH35" s="12">
        <v>60</v>
      </c>
      <c r="QI35" s="161">
        <f>(($F$16-$Z$26)*($F$16-$AD$26))/(($V$26-$Z$26)*($V$26-$AD$26))</f>
        <v>-1.3486492509712936E-2</v>
      </c>
      <c r="QJ35" s="161">
        <f>(($F$16-$V$26)*($F$16-$AD$26))/(($Z$26-$V$26)*($Z$26-$AD$26))</f>
        <v>5.4715624059774835E-2</v>
      </c>
      <c r="QK35" s="161">
        <f>(($F$16-$V$26)*($F$16-$Z$26))/(($AD$26-$V$26)*($AD$26-$Z$26))</f>
        <v>0.95877086844993809</v>
      </c>
      <c r="QL35" s="92">
        <f>QI35*$X$26+QJ35*$AB$26+QK35*$AF$26</f>
        <v>-594.43431998118172</v>
      </c>
      <c r="QM35" s="16">
        <f>$V$26</f>
        <v>458.5</v>
      </c>
      <c r="QN35" s="16">
        <f>$AF$26</f>
        <v>-597.79999999999995</v>
      </c>
      <c r="QO35" s="167">
        <f t="shared" si="565"/>
        <v>1.9463882906973266E-2</v>
      </c>
      <c r="QP35" s="34"/>
      <c r="QQ35" s="159">
        <v>3</v>
      </c>
      <c r="QR35" s="162">
        <v>4</v>
      </c>
      <c r="QS35" s="296"/>
      <c r="QT35" s="12">
        <v>60</v>
      </c>
      <c r="QU35" s="161">
        <f>(($F$16-$AT$26)*($F$16-$AX$26))/(($AP$26-$AT$26)*($AP$26-$AX$26))</f>
        <v>-3.5782627365862282E-2</v>
      </c>
      <c r="QV35" s="161">
        <f>(($F$16-$AP$26)*($F$16-$AX$26))/(($AT$26-$AP$26)*($AT$26-$AX$26))</f>
        <v>0.14914988419192585</v>
      </c>
      <c r="QW35" s="161">
        <f>(($F$16-$AP$26)*($F$16-$AT$26))/(($AX$26-$AP$26)*($AX$26-$AT$26))</f>
        <v>0.88663274317393637</v>
      </c>
      <c r="QX35" s="92">
        <f>QU35*$AR$26+QV35*$AV$26+QW35*$AZ$26</f>
        <v>-514.05387008234209</v>
      </c>
      <c r="QY35" s="16">
        <f>$AP$26</f>
        <v>163.95</v>
      </c>
      <c r="QZ35" s="16">
        <f>$AZ$26</f>
        <v>-534.79999999999995</v>
      </c>
      <c r="RA35" s="167">
        <f t="shared" si="566"/>
        <v>2.2507368728002568E-2</v>
      </c>
    </row>
    <row r="36" spans="2:469" ht="15" customHeight="1">
      <c r="B36" s="320"/>
      <c r="C36" s="321"/>
      <c r="D36" s="321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11000</v>
      </c>
      <c r="AO36" s="8" t="s">
        <v>71</v>
      </c>
      <c r="AP36" s="101">
        <f>'Conector@11000 psi'!$M$79</f>
        <v>140.06</v>
      </c>
      <c r="AQ36" s="111" t="s">
        <v>72</v>
      </c>
      <c r="AR36" s="101">
        <v>0</v>
      </c>
      <c r="AS36" s="111" t="s">
        <v>72</v>
      </c>
      <c r="AT36" s="101">
        <f>'Conector@11000 psi'!$M$81</f>
        <v>70.03</v>
      </c>
      <c r="AU36" s="111" t="s">
        <v>72</v>
      </c>
      <c r="AV36" s="101">
        <f>'Conector@11000 psi'!$O$81</f>
        <v>685.35</v>
      </c>
      <c r="AW36" s="111" t="s">
        <v>72</v>
      </c>
      <c r="AX36" s="101">
        <v>0</v>
      </c>
      <c r="AY36" s="111" t="s">
        <v>72</v>
      </c>
      <c r="AZ36" s="101">
        <f>'Conector@11000 psi'!$O$80</f>
        <v>456.9</v>
      </c>
      <c r="BA36" s="165" t="s">
        <v>72</v>
      </c>
      <c r="BB36" s="183"/>
      <c r="BC36" s="159">
        <v>8</v>
      </c>
      <c r="BD36" s="160">
        <f t="shared" si="527"/>
        <v>12.61153846153846</v>
      </c>
      <c r="BE36" s="161">
        <f t="shared" si="285"/>
        <v>-6.5088757396449703E-2</v>
      </c>
      <c r="BF36" s="161">
        <f t="shared" si="286"/>
        <v>0.28402366863905326</v>
      </c>
      <c r="BG36" s="161">
        <f t="shared" si="287"/>
        <v>0.78106508875739655</v>
      </c>
      <c r="BH36" s="26">
        <f t="shared" si="288"/>
        <v>392.41278106508878</v>
      </c>
      <c r="BJ36" s="159">
        <v>8</v>
      </c>
      <c r="BK36" s="160">
        <f t="shared" si="528"/>
        <v>15.414615384615384</v>
      </c>
      <c r="BL36" s="161">
        <f t="shared" si="289"/>
        <v>-6.5088757396449703E-2</v>
      </c>
      <c r="BM36" s="161">
        <f t="shared" si="290"/>
        <v>0.28402366863905326</v>
      </c>
      <c r="BN36" s="161">
        <f t="shared" si="291"/>
        <v>0.78106508875739644</v>
      </c>
      <c r="BO36" s="26">
        <f t="shared" si="292"/>
        <v>282.69869822485208</v>
      </c>
      <c r="BQ36" s="159">
        <v>8</v>
      </c>
      <c r="BR36" s="160">
        <f t="shared" si="529"/>
        <v>18.216923076923077</v>
      </c>
      <c r="BS36" s="161">
        <f t="shared" si="293"/>
        <v>-6.5088757396449703E-2</v>
      </c>
      <c r="BT36" s="161">
        <f t="shared" si="294"/>
        <v>0.28402366863905326</v>
      </c>
      <c r="BU36" s="161">
        <f t="shared" si="295"/>
        <v>0.78106508875739644</v>
      </c>
      <c r="BV36" s="26">
        <f t="shared" si="296"/>
        <v>172.98276923076924</v>
      </c>
      <c r="BX36" s="159">
        <v>8</v>
      </c>
      <c r="BY36" s="160">
        <f t="shared" si="530"/>
        <v>9.8092307692307692</v>
      </c>
      <c r="BZ36" s="161">
        <f t="shared" si="297"/>
        <v>-6.5088757396449703E-2</v>
      </c>
      <c r="CA36" s="161">
        <f t="shared" si="298"/>
        <v>0.28402366863905326</v>
      </c>
      <c r="CB36" s="161">
        <f t="shared" si="299"/>
        <v>0.78106508875739644</v>
      </c>
      <c r="CC36" s="26">
        <f t="shared" si="300"/>
        <v>502.12970414201186</v>
      </c>
      <c r="CE36" s="159">
        <v>8</v>
      </c>
      <c r="CF36" s="160">
        <f t="shared" si="531"/>
        <v>7.0069230769230773</v>
      </c>
      <c r="CG36" s="161">
        <f t="shared" si="301"/>
        <v>-6.5088757396449703E-2</v>
      </c>
      <c r="CH36" s="161">
        <f t="shared" si="302"/>
        <v>0.28402366863905332</v>
      </c>
      <c r="CI36" s="161">
        <f t="shared" si="303"/>
        <v>0.78106508875739644</v>
      </c>
      <c r="CJ36" s="26">
        <f t="shared" si="304"/>
        <v>611.83668639053258</v>
      </c>
      <c r="CL36" s="159">
        <v>8</v>
      </c>
      <c r="CM36" s="160">
        <f t="shared" si="532"/>
        <v>4.203846153846154</v>
      </c>
      <c r="CN36" s="161">
        <f t="shared" si="305"/>
        <v>-6.5088757396449703E-2</v>
      </c>
      <c r="CO36" s="161">
        <f t="shared" si="306"/>
        <v>0.28402366863905326</v>
      </c>
      <c r="CP36" s="161">
        <f t="shared" si="307"/>
        <v>0.78106508875739655</v>
      </c>
      <c r="CQ36" s="26">
        <f t="shared" si="308"/>
        <v>721.54508875739646</v>
      </c>
      <c r="CS36" s="159">
        <v>8</v>
      </c>
      <c r="CT36" s="160">
        <f t="shared" si="533"/>
        <v>1.4015384615384614</v>
      </c>
      <c r="CU36" s="161">
        <f t="shared" si="309"/>
        <v>-6.5088757396449703E-2</v>
      </c>
      <c r="CV36" s="161">
        <f t="shared" si="310"/>
        <v>0.28402366863905321</v>
      </c>
      <c r="CW36" s="161">
        <f t="shared" si="311"/>
        <v>0.78106508875739644</v>
      </c>
      <c r="CX36" s="26">
        <f t="shared" si="312"/>
        <v>831.24355029585786</v>
      </c>
      <c r="CZ36" s="159">
        <v>8</v>
      </c>
      <c r="DA36" s="160">
        <f t="shared" si="534"/>
        <v>-7.0069230769230773</v>
      </c>
      <c r="DB36" s="161">
        <f t="shared" si="313"/>
        <v>-6.5088757396449703E-2</v>
      </c>
      <c r="DC36" s="161">
        <f t="shared" si="314"/>
        <v>0.28402366863905332</v>
      </c>
      <c r="DD36" s="161">
        <f t="shared" si="315"/>
        <v>0.78106508875739644</v>
      </c>
      <c r="DE36" s="26">
        <f t="shared" si="316"/>
        <v>274.25325443786983</v>
      </c>
      <c r="DG36" s="159">
        <v>8</v>
      </c>
      <c r="DH36" s="160">
        <f t="shared" si="535"/>
        <v>-4.203846153846154</v>
      </c>
      <c r="DI36" s="161">
        <f t="shared" si="536"/>
        <v>-6.5088757396449703E-2</v>
      </c>
      <c r="DJ36" s="161">
        <f t="shared" si="537"/>
        <v>0.28402366863905326</v>
      </c>
      <c r="DK36" s="161">
        <f t="shared" si="317"/>
        <v>0.78106508875739655</v>
      </c>
      <c r="DL36" s="26">
        <f t="shared" si="538"/>
        <v>164.54201183431954</v>
      </c>
      <c r="DM36" s="34"/>
      <c r="DN36" s="159">
        <v>8</v>
      </c>
      <c r="DO36" s="160">
        <f t="shared" si="539"/>
        <v>-1.4015384615384614</v>
      </c>
      <c r="DP36" s="161">
        <f t="shared" si="318"/>
        <v>-6.5088757396449703E-2</v>
      </c>
      <c r="DQ36" s="161">
        <f t="shared" si="319"/>
        <v>0.28402366863905321</v>
      </c>
      <c r="DR36" s="161">
        <f t="shared" si="320"/>
        <v>0.78106508875739644</v>
      </c>
      <c r="DS36" s="26">
        <f t="shared" si="321"/>
        <v>54.844260355029576</v>
      </c>
      <c r="DT36" s="34"/>
      <c r="DU36" s="159">
        <v>8</v>
      </c>
      <c r="DV36" s="160">
        <f t="shared" si="540"/>
        <v>-9.8092307692307692</v>
      </c>
      <c r="DW36" s="161">
        <f t="shared" si="322"/>
        <v>-6.5088757396449703E-2</v>
      </c>
      <c r="DX36" s="161">
        <f t="shared" si="323"/>
        <v>0.28402366863905326</v>
      </c>
      <c r="DY36" s="161">
        <f t="shared" si="324"/>
        <v>0.78106508875739644</v>
      </c>
      <c r="DZ36" s="26">
        <f t="shared" si="325"/>
        <v>383.97869822485205</v>
      </c>
      <c r="EA36" s="34"/>
      <c r="EB36" s="159">
        <v>8</v>
      </c>
      <c r="EC36" s="160">
        <f t="shared" si="541"/>
        <v>-12.61153846153846</v>
      </c>
      <c r="ED36" s="161">
        <f t="shared" si="326"/>
        <v>-6.5088757396449703E-2</v>
      </c>
      <c r="EE36" s="161">
        <f t="shared" si="327"/>
        <v>0.28402366863905326</v>
      </c>
      <c r="EF36" s="161">
        <f t="shared" si="328"/>
        <v>0.78106508875739655</v>
      </c>
      <c r="EG36" s="26">
        <f t="shared" si="329"/>
        <v>493.6743195266273</v>
      </c>
      <c r="EH36" s="34"/>
      <c r="EI36" s="159">
        <v>8</v>
      </c>
      <c r="EJ36" s="160">
        <f t="shared" si="542"/>
        <v>-15.414615384615384</v>
      </c>
      <c r="EK36" s="161">
        <f t="shared" si="330"/>
        <v>-6.5088757396449703E-2</v>
      </c>
      <c r="EL36" s="161">
        <f t="shared" si="331"/>
        <v>0.28402366863905326</v>
      </c>
      <c r="EM36" s="161">
        <f t="shared" si="332"/>
        <v>0.78106508875739644</v>
      </c>
      <c r="EN36" s="26">
        <f t="shared" si="333"/>
        <v>603.39124260355027</v>
      </c>
      <c r="EP36" s="159">
        <v>8</v>
      </c>
      <c r="EQ36" s="160">
        <f t="shared" si="334"/>
        <v>-18.216923076923077</v>
      </c>
      <c r="ER36" s="161">
        <f t="shared" si="335"/>
        <v>-6.5088757396449703E-2</v>
      </c>
      <c r="ES36" s="161">
        <f t="shared" si="336"/>
        <v>0.28402366863905326</v>
      </c>
      <c r="ET36" s="161">
        <f t="shared" si="337"/>
        <v>0.78106508875739644</v>
      </c>
      <c r="EU36" s="26">
        <f t="shared" si="338"/>
        <v>713.10106508875731</v>
      </c>
      <c r="EW36" s="159">
        <v>8</v>
      </c>
      <c r="EX36" s="160">
        <f t="shared" si="339"/>
        <v>-7.0069230769230773</v>
      </c>
      <c r="EY36" s="161">
        <f t="shared" si="340"/>
        <v>-6.5088757396449703E-2</v>
      </c>
      <c r="EZ36" s="161">
        <f t="shared" si="341"/>
        <v>0.28402366863905332</v>
      </c>
      <c r="FA36" s="161">
        <f t="shared" si="342"/>
        <v>0.78106508875739644</v>
      </c>
      <c r="FB36" s="26">
        <f t="shared" si="343"/>
        <v>-611.81254437869825</v>
      </c>
      <c r="FD36" s="159">
        <v>8</v>
      </c>
      <c r="FE36" s="160">
        <f t="shared" si="344"/>
        <v>-4.203846153846154</v>
      </c>
      <c r="FF36" s="161">
        <f t="shared" si="345"/>
        <v>-6.5088757396449703E-2</v>
      </c>
      <c r="FG36" s="161">
        <f t="shared" si="346"/>
        <v>0.28402366863905326</v>
      </c>
      <c r="FH36" s="161">
        <f t="shared" si="347"/>
        <v>0.78106508875739655</v>
      </c>
      <c r="FI36" s="26">
        <f t="shared" si="348"/>
        <v>-721.515976331361</v>
      </c>
      <c r="FK36" s="159">
        <v>8</v>
      </c>
      <c r="FL36" s="160">
        <f t="shared" si="349"/>
        <v>-1.4015384615384614</v>
      </c>
      <c r="FM36" s="161">
        <f t="shared" si="350"/>
        <v>-6.5088757396449703E-2</v>
      </c>
      <c r="FN36" s="161">
        <f t="shared" si="351"/>
        <v>0.28402366863905321</v>
      </c>
      <c r="FO36" s="161">
        <f t="shared" si="352"/>
        <v>0.78106508875739644</v>
      </c>
      <c r="FP36" s="26">
        <f t="shared" si="353"/>
        <v>-831.2378698224851</v>
      </c>
      <c r="FR36" s="159">
        <v>8</v>
      </c>
      <c r="FS36" s="160">
        <f t="shared" si="543"/>
        <v>-9.8092307692307692</v>
      </c>
      <c r="FT36" s="161">
        <f t="shared" si="354"/>
        <v>-6.5088757396449703E-2</v>
      </c>
      <c r="FU36" s="161">
        <f t="shared" si="355"/>
        <v>0.28402366863905326</v>
      </c>
      <c r="FV36" s="161">
        <f t="shared" si="356"/>
        <v>0.78106508875739644</v>
      </c>
      <c r="FW36" s="26">
        <f t="shared" si="357"/>
        <v>-502.09775147928997</v>
      </c>
      <c r="FY36" s="159">
        <v>8</v>
      </c>
      <c r="FZ36" s="160">
        <f t="shared" si="544"/>
        <v>-12.61153846153846</v>
      </c>
      <c r="GA36" s="161">
        <f t="shared" si="545"/>
        <v>-6.5088757396449703E-2</v>
      </c>
      <c r="GB36" s="161">
        <f t="shared" si="546"/>
        <v>0.28402366863905326</v>
      </c>
      <c r="GC36" s="161">
        <f t="shared" si="547"/>
        <v>0.78106508875739655</v>
      </c>
      <c r="GD36" s="26">
        <f t="shared" si="548"/>
        <v>-392.41278106508878</v>
      </c>
      <c r="GF36" s="159">
        <v>8</v>
      </c>
      <c r="GG36" s="160">
        <f t="shared" si="549"/>
        <v>-15.414615384615384</v>
      </c>
      <c r="GH36" s="161">
        <f t="shared" si="358"/>
        <v>-6.5088757396449703E-2</v>
      </c>
      <c r="GI36" s="161">
        <f t="shared" si="359"/>
        <v>0.28402366863905326</v>
      </c>
      <c r="GJ36" s="161">
        <f t="shared" si="360"/>
        <v>0.78106508875739644</v>
      </c>
      <c r="GK36" s="26">
        <f t="shared" si="361"/>
        <v>-282.69869822485208</v>
      </c>
      <c r="GM36" s="159">
        <v>8</v>
      </c>
      <c r="GN36" s="160">
        <f t="shared" si="550"/>
        <v>-18.216923076923077</v>
      </c>
      <c r="GO36" s="161">
        <f t="shared" si="362"/>
        <v>-6.5088757396449703E-2</v>
      </c>
      <c r="GP36" s="161">
        <f t="shared" si="363"/>
        <v>0.28402366863905326</v>
      </c>
      <c r="GQ36" s="161">
        <f t="shared" si="364"/>
        <v>0.78106508875739644</v>
      </c>
      <c r="GR36" s="26">
        <f t="shared" si="365"/>
        <v>-173.0101775147929</v>
      </c>
      <c r="GT36" s="159">
        <v>8</v>
      </c>
      <c r="GU36" s="160">
        <f t="shared" si="551"/>
        <v>12.61153846153846</v>
      </c>
      <c r="GV36" s="161">
        <f t="shared" si="366"/>
        <v>-6.5088757396449703E-2</v>
      </c>
      <c r="GW36" s="161">
        <f t="shared" si="367"/>
        <v>0.28402366863905326</v>
      </c>
      <c r="GX36" s="161">
        <f t="shared" si="368"/>
        <v>0.78106508875739655</v>
      </c>
      <c r="GY36" s="26">
        <f t="shared" si="369"/>
        <v>-493.66153846153844</v>
      </c>
      <c r="HA36" s="159">
        <v>8</v>
      </c>
      <c r="HB36" s="160">
        <f t="shared" si="552"/>
        <v>15.414615384615384</v>
      </c>
      <c r="HC36" s="161">
        <f t="shared" si="370"/>
        <v>-6.5088757396449703E-2</v>
      </c>
      <c r="HD36" s="161">
        <f t="shared" si="371"/>
        <v>0.28402366863905326</v>
      </c>
      <c r="HE36" s="161">
        <f t="shared" si="372"/>
        <v>0.78106508875739644</v>
      </c>
      <c r="HF36" s="26">
        <f t="shared" si="373"/>
        <v>-603.36781065088758</v>
      </c>
      <c r="HH36" s="159">
        <v>8</v>
      </c>
      <c r="HI36" s="160">
        <f t="shared" si="374"/>
        <v>18.216923076923077</v>
      </c>
      <c r="HJ36" s="161">
        <f t="shared" si="375"/>
        <v>-6.5088757396449703E-2</v>
      </c>
      <c r="HK36" s="161">
        <f t="shared" si="376"/>
        <v>0.28402366863905326</v>
      </c>
      <c r="HL36" s="161">
        <f t="shared" si="377"/>
        <v>0.78106508875739644</v>
      </c>
      <c r="HM36" s="26">
        <f t="shared" si="378"/>
        <v>-713.10106508875731</v>
      </c>
      <c r="HO36" s="159">
        <v>8</v>
      </c>
      <c r="HP36" s="160">
        <f t="shared" si="553"/>
        <v>9.8092307692307692</v>
      </c>
      <c r="HQ36" s="161">
        <f t="shared" si="379"/>
        <v>-6.5088757396449703E-2</v>
      </c>
      <c r="HR36" s="161">
        <f t="shared" si="380"/>
        <v>0.28402366863905326</v>
      </c>
      <c r="HS36" s="161">
        <f t="shared" si="381"/>
        <v>0.78106508875739644</v>
      </c>
      <c r="HT36" s="26">
        <f t="shared" si="382"/>
        <v>-383.96094674556213</v>
      </c>
      <c r="HV36" s="159">
        <v>8</v>
      </c>
      <c r="HW36" s="160">
        <f t="shared" si="554"/>
        <v>7.0069230769230773</v>
      </c>
      <c r="HX36" s="161">
        <f t="shared" si="383"/>
        <v>-6.5088757396449703E-2</v>
      </c>
      <c r="HY36" s="161">
        <f t="shared" si="384"/>
        <v>0.28402366863905332</v>
      </c>
      <c r="HZ36" s="161">
        <f t="shared" si="385"/>
        <v>0.78106508875739644</v>
      </c>
      <c r="IA36" s="26">
        <f t="shared" si="386"/>
        <v>-274.26461538461535</v>
      </c>
      <c r="IC36" s="159">
        <v>8</v>
      </c>
      <c r="ID36" s="160">
        <f t="shared" si="387"/>
        <v>4.203846153846154</v>
      </c>
      <c r="IE36" s="161">
        <f t="shared" si="388"/>
        <v>-6.5088757396449703E-2</v>
      </c>
      <c r="IF36" s="161">
        <f t="shared" si="389"/>
        <v>0.28402366863905326</v>
      </c>
      <c r="IG36" s="161">
        <f t="shared" si="390"/>
        <v>0.78106508875739655</v>
      </c>
      <c r="IH36" s="26">
        <f t="shared" si="391"/>
        <v>-164.55053254437871</v>
      </c>
      <c r="IJ36" s="159">
        <v>8</v>
      </c>
      <c r="IK36" s="160">
        <f t="shared" si="392"/>
        <v>1.4015384615384614</v>
      </c>
      <c r="IL36" s="161">
        <f t="shared" si="393"/>
        <v>-6.5088757396449703E-2</v>
      </c>
      <c r="IM36" s="161">
        <f t="shared" si="394"/>
        <v>0.28402366863905321</v>
      </c>
      <c r="IN36" s="161">
        <f t="shared" si="395"/>
        <v>0.78106508875739644</v>
      </c>
      <c r="IO36" s="26">
        <f t="shared" si="396"/>
        <v>-54.867692307692302</v>
      </c>
      <c r="IQ36" s="159">
        <v>8</v>
      </c>
      <c r="IR36" s="160">
        <f t="shared" si="397"/>
        <v>13.576923076923077</v>
      </c>
      <c r="IS36" s="161">
        <f t="shared" si="398"/>
        <v>-6.5088757396449703E-2</v>
      </c>
      <c r="IT36" s="161">
        <f t="shared" si="399"/>
        <v>0.28402366863905326</v>
      </c>
      <c r="IU36" s="161">
        <f t="shared" si="400"/>
        <v>0.78106508875739644</v>
      </c>
      <c r="IV36" s="26">
        <f t="shared" si="401"/>
        <v>441.78035502958579</v>
      </c>
      <c r="IX36" s="159">
        <v>8</v>
      </c>
      <c r="IY36" s="160">
        <f t="shared" si="402"/>
        <v>16.379230769230769</v>
      </c>
      <c r="IZ36" s="161">
        <f t="shared" si="403"/>
        <v>-6.5088757396449703E-2</v>
      </c>
      <c r="JA36" s="161">
        <f t="shared" si="404"/>
        <v>0.28402366863905326</v>
      </c>
      <c r="JB36" s="161">
        <f t="shared" si="405"/>
        <v>0.78106508875739655</v>
      </c>
      <c r="JC36" s="26">
        <f t="shared" si="406"/>
        <v>332.13017751479288</v>
      </c>
      <c r="JE36" s="159">
        <v>8</v>
      </c>
      <c r="JF36" s="160">
        <f t="shared" si="555"/>
        <v>19.182307692307692</v>
      </c>
      <c r="JG36" s="161">
        <f t="shared" si="407"/>
        <v>-6.5088757396449703E-2</v>
      </c>
      <c r="JH36" s="161">
        <f t="shared" si="408"/>
        <v>0.28402366863905326</v>
      </c>
      <c r="JI36" s="161">
        <f t="shared" si="409"/>
        <v>0.78106508875739655</v>
      </c>
      <c r="JJ36" s="26">
        <f t="shared" si="410"/>
        <v>222.40260355029585</v>
      </c>
      <c r="JL36" s="159">
        <v>8</v>
      </c>
      <c r="JM36" s="160">
        <f t="shared" si="411"/>
        <v>10.773846153846154</v>
      </c>
      <c r="JN36" s="161">
        <f t="shared" si="412"/>
        <v>-6.5088757396449703E-2</v>
      </c>
      <c r="JO36" s="161">
        <f t="shared" si="413"/>
        <v>0.28402366863905326</v>
      </c>
      <c r="JP36" s="161">
        <f t="shared" si="414"/>
        <v>0.78106508875739644</v>
      </c>
      <c r="JQ36" s="26">
        <f t="shared" si="415"/>
        <v>551.52426035502958</v>
      </c>
      <c r="JS36" s="159">
        <v>8</v>
      </c>
      <c r="JT36" s="160">
        <f t="shared" si="416"/>
        <v>7.9723076923076928</v>
      </c>
      <c r="JU36" s="161">
        <f t="shared" si="417"/>
        <v>-6.508875739644969E-2</v>
      </c>
      <c r="JV36" s="161">
        <f t="shared" si="418"/>
        <v>0.28402366863905326</v>
      </c>
      <c r="JW36" s="161">
        <f t="shared" si="419"/>
        <v>0.78106508875739633</v>
      </c>
      <c r="JX36" s="26">
        <f t="shared" si="420"/>
        <v>661.23905325443775</v>
      </c>
      <c r="JZ36" s="159">
        <v>8</v>
      </c>
      <c r="KA36" s="160">
        <f t="shared" si="556"/>
        <v>5.1684615384615382</v>
      </c>
      <c r="KB36" s="161">
        <f t="shared" si="421"/>
        <v>-6.5088757396449717E-2</v>
      </c>
      <c r="KC36" s="161">
        <f t="shared" si="422"/>
        <v>0.28402366863905332</v>
      </c>
      <c r="KD36" s="161">
        <f t="shared" si="423"/>
        <v>0.78106508875739655</v>
      </c>
      <c r="KE36" s="26">
        <f t="shared" si="424"/>
        <v>770.93964497041429</v>
      </c>
      <c r="KG36" s="159">
        <v>8</v>
      </c>
      <c r="KH36" s="160">
        <f t="shared" si="425"/>
        <v>2.3661538461538463</v>
      </c>
      <c r="KI36" s="161">
        <f t="shared" si="426"/>
        <v>-6.5088757396449703E-2</v>
      </c>
      <c r="KJ36" s="161">
        <f t="shared" si="427"/>
        <v>0.28402366863905321</v>
      </c>
      <c r="KK36" s="161">
        <f t="shared" si="428"/>
        <v>0.78106508875739644</v>
      </c>
      <c r="KL36" s="26">
        <f t="shared" si="429"/>
        <v>880.6168047337278</v>
      </c>
      <c r="KN36" s="159">
        <v>8</v>
      </c>
      <c r="KO36" s="160">
        <f t="shared" si="557"/>
        <v>-7.9715384615384615</v>
      </c>
      <c r="KP36" s="161">
        <f t="shared" si="430"/>
        <v>-6.5088757396449717E-2</v>
      </c>
      <c r="KQ36" s="161">
        <f t="shared" si="431"/>
        <v>0.28402366863905326</v>
      </c>
      <c r="KR36" s="161">
        <f t="shared" si="432"/>
        <v>0.78106508875739644</v>
      </c>
      <c r="KS36" s="26">
        <f t="shared" si="433"/>
        <v>312.00994082840236</v>
      </c>
      <c r="KU36" s="159">
        <v>8</v>
      </c>
      <c r="KV36" s="160">
        <f t="shared" si="558"/>
        <v>-5.1692307692307695</v>
      </c>
      <c r="KW36" s="161">
        <f t="shared" si="434"/>
        <v>-6.5088757396449703E-2</v>
      </c>
      <c r="KX36" s="161">
        <f t="shared" si="435"/>
        <v>0.28402366863905326</v>
      </c>
      <c r="KY36" s="161">
        <f t="shared" si="436"/>
        <v>0.78106508875739644</v>
      </c>
      <c r="KZ36" s="26">
        <f t="shared" si="437"/>
        <v>202.35408284023669</v>
      </c>
      <c r="LB36" s="159">
        <v>8</v>
      </c>
      <c r="LC36" s="160">
        <f t="shared" si="438"/>
        <v>-2.3669230769230767</v>
      </c>
      <c r="LD36" s="161">
        <f t="shared" si="439"/>
        <v>-6.5088757396449703E-2</v>
      </c>
      <c r="LE36" s="161">
        <f t="shared" si="440"/>
        <v>0.28402366863905326</v>
      </c>
      <c r="LF36" s="161">
        <f t="shared" si="441"/>
        <v>0.78106508875739655</v>
      </c>
      <c r="LG36" s="26">
        <f t="shared" si="442"/>
        <v>92.623668639053264</v>
      </c>
      <c r="LI36" s="159">
        <v>8</v>
      </c>
      <c r="LJ36" s="160">
        <f t="shared" si="443"/>
        <v>-10.773846153846154</v>
      </c>
      <c r="LK36" s="161">
        <f t="shared" si="444"/>
        <v>-6.5088757396449703E-2</v>
      </c>
      <c r="LL36" s="161">
        <f t="shared" si="445"/>
        <v>0.28402366863905326</v>
      </c>
      <c r="LM36" s="161">
        <f t="shared" si="446"/>
        <v>0.78106508875739644</v>
      </c>
      <c r="LN36" s="26">
        <f t="shared" si="447"/>
        <v>421.7623668639053</v>
      </c>
      <c r="LP36" s="159">
        <v>8</v>
      </c>
      <c r="LQ36" s="160">
        <f t="shared" si="448"/>
        <v>-13.576923076923077</v>
      </c>
      <c r="LR36" s="161">
        <f t="shared" si="449"/>
        <v>-6.5088757396449703E-2</v>
      </c>
      <c r="LS36" s="161">
        <f t="shared" si="450"/>
        <v>0.28402366863905326</v>
      </c>
      <c r="LT36" s="161">
        <f t="shared" si="451"/>
        <v>0.78106508875739644</v>
      </c>
      <c r="LU36" s="26">
        <f t="shared" si="452"/>
        <v>531.45443786982253</v>
      </c>
      <c r="LW36" s="159">
        <v>8</v>
      </c>
      <c r="LX36" s="160">
        <f t="shared" si="453"/>
        <v>-16.379230769230769</v>
      </c>
      <c r="LY36" s="161">
        <f t="shared" si="454"/>
        <v>-6.5088757396449703E-2</v>
      </c>
      <c r="LZ36" s="161">
        <f t="shared" si="455"/>
        <v>0.28402366863905326</v>
      </c>
      <c r="MA36" s="161">
        <f t="shared" si="456"/>
        <v>0.78106508875739655</v>
      </c>
      <c r="MB36" s="26">
        <f t="shared" si="457"/>
        <v>641.16355029585804</v>
      </c>
      <c r="MD36" s="159">
        <v>8</v>
      </c>
      <c r="ME36" s="160">
        <f t="shared" si="458"/>
        <v>-19.182307692307692</v>
      </c>
      <c r="MF36" s="161">
        <f t="shared" si="459"/>
        <v>-6.5088757396449703E-2</v>
      </c>
      <c r="MG36" s="161">
        <f t="shared" si="460"/>
        <v>0.28402366863905326</v>
      </c>
      <c r="MH36" s="161">
        <f t="shared" si="461"/>
        <v>0.78106508875739655</v>
      </c>
      <c r="MI36" s="26">
        <f t="shared" si="462"/>
        <v>750.84355029585811</v>
      </c>
      <c r="MK36" s="159">
        <v>8</v>
      </c>
      <c r="ML36" s="160">
        <f t="shared" si="463"/>
        <v>-7.9715384615384615</v>
      </c>
      <c r="MM36" s="161">
        <f t="shared" si="464"/>
        <v>-6.5088757396449717E-2</v>
      </c>
      <c r="MN36" s="161">
        <f t="shared" si="465"/>
        <v>0.28402366863905326</v>
      </c>
      <c r="MO36" s="161">
        <f t="shared" si="466"/>
        <v>0.78106508875739644</v>
      </c>
      <c r="MP36" s="26">
        <f t="shared" si="467"/>
        <v>-661.2333727810651</v>
      </c>
      <c r="MR36" s="159">
        <v>8</v>
      </c>
      <c r="MS36" s="160">
        <f t="shared" si="468"/>
        <v>-5.1692307692307695</v>
      </c>
      <c r="MT36" s="161">
        <f t="shared" si="469"/>
        <v>-6.5088757396449703E-2</v>
      </c>
      <c r="MU36" s="161">
        <f t="shared" si="470"/>
        <v>0.28402366863905326</v>
      </c>
      <c r="MV36" s="161">
        <f t="shared" si="471"/>
        <v>0.78106508875739644</v>
      </c>
      <c r="MW36" s="26">
        <f t="shared" si="472"/>
        <v>-770.91834319526629</v>
      </c>
      <c r="MY36" s="159">
        <v>8</v>
      </c>
      <c r="MZ36" s="160">
        <f t="shared" si="473"/>
        <v>-2.3669230769230767</v>
      </c>
      <c r="NA36" s="161">
        <f t="shared" si="559"/>
        <v>-6.5088757396449703E-2</v>
      </c>
      <c r="NB36" s="161">
        <f t="shared" si="560"/>
        <v>0.28402366863905326</v>
      </c>
      <c r="NC36" s="161">
        <f t="shared" si="561"/>
        <v>0.78106508875739655</v>
      </c>
      <c r="ND36" s="26">
        <f t="shared" si="562"/>
        <v>-880.63029585798824</v>
      </c>
      <c r="NF36" s="159">
        <v>8</v>
      </c>
      <c r="NG36" s="160">
        <f t="shared" si="474"/>
        <v>-10.773846153846154</v>
      </c>
      <c r="NH36" s="161">
        <f t="shared" si="475"/>
        <v>-6.5088757396449703E-2</v>
      </c>
      <c r="NI36" s="161">
        <f t="shared" si="476"/>
        <v>0.28402366863905326</v>
      </c>
      <c r="NJ36" s="161">
        <f t="shared" si="477"/>
        <v>0.78106508875739644</v>
      </c>
      <c r="NK36" s="26">
        <f t="shared" si="478"/>
        <v>-551.50508875739638</v>
      </c>
      <c r="NM36" s="159">
        <v>8</v>
      </c>
      <c r="NN36" s="160">
        <f t="shared" si="479"/>
        <v>-13.576923076923077</v>
      </c>
      <c r="NO36" s="161">
        <f t="shared" si="480"/>
        <v>-6.5088757396449703E-2</v>
      </c>
      <c r="NP36" s="161">
        <f t="shared" si="481"/>
        <v>0.28402366863905326</v>
      </c>
      <c r="NQ36" s="161">
        <f t="shared" si="482"/>
        <v>0.78106508875739644</v>
      </c>
      <c r="NR36" s="26">
        <f t="shared" si="483"/>
        <v>-441.78035502958579</v>
      </c>
      <c r="NT36" s="159">
        <v>8</v>
      </c>
      <c r="NU36" s="160">
        <f t="shared" si="484"/>
        <v>-16.379230769230769</v>
      </c>
      <c r="NV36" s="161">
        <f t="shared" si="485"/>
        <v>-6.5088757396449703E-2</v>
      </c>
      <c r="NW36" s="161">
        <f t="shared" si="486"/>
        <v>0.28402366863905326</v>
      </c>
      <c r="NX36" s="161">
        <f t="shared" si="487"/>
        <v>0.78106508875739655</v>
      </c>
      <c r="NY36" s="26">
        <f t="shared" si="488"/>
        <v>-332.12733727810655</v>
      </c>
      <c r="OA36" s="159">
        <v>8</v>
      </c>
      <c r="OB36" s="160">
        <f t="shared" si="489"/>
        <v>-19.182307692307692</v>
      </c>
      <c r="OC36" s="161">
        <f t="shared" si="490"/>
        <v>-6.5088757396449703E-2</v>
      </c>
      <c r="OD36" s="161">
        <f t="shared" si="491"/>
        <v>0.28402366863905326</v>
      </c>
      <c r="OE36" s="161">
        <f t="shared" si="492"/>
        <v>0.78106508875739655</v>
      </c>
      <c r="OF36" s="26">
        <f t="shared" si="493"/>
        <v>-222.37065088757399</v>
      </c>
      <c r="OH36" s="159">
        <v>8</v>
      </c>
      <c r="OI36" s="160">
        <f t="shared" si="494"/>
        <v>13.576923076923077</v>
      </c>
      <c r="OJ36" s="161">
        <f t="shared" si="495"/>
        <v>-6.5088757396449703E-2</v>
      </c>
      <c r="OK36" s="161">
        <f t="shared" si="496"/>
        <v>0.28402366863905326</v>
      </c>
      <c r="OL36" s="161">
        <f t="shared" si="497"/>
        <v>0.78106508875739644</v>
      </c>
      <c r="OM36" s="26">
        <f t="shared" si="498"/>
        <v>-531.45443786982253</v>
      </c>
      <c r="OO36" s="159">
        <v>8</v>
      </c>
      <c r="OP36" s="160">
        <f t="shared" si="499"/>
        <v>16.379230769230769</v>
      </c>
      <c r="OQ36" s="161">
        <f t="shared" si="500"/>
        <v>-6.5088757396449703E-2</v>
      </c>
      <c r="OR36" s="161">
        <f t="shared" si="501"/>
        <v>0.28402366863905326</v>
      </c>
      <c r="OS36" s="161">
        <f t="shared" si="502"/>
        <v>0.78106508875739655</v>
      </c>
      <c r="OT36" s="26">
        <f t="shared" si="503"/>
        <v>-641.15360946745568</v>
      </c>
      <c r="OV36" s="159">
        <v>8</v>
      </c>
      <c r="OW36" s="160">
        <f t="shared" si="504"/>
        <v>19.182307692307692</v>
      </c>
      <c r="OX36" s="161">
        <f t="shared" si="505"/>
        <v>-6.5088757396449703E-2</v>
      </c>
      <c r="OY36" s="161">
        <f t="shared" si="506"/>
        <v>0.28402366863905326</v>
      </c>
      <c r="OZ36" s="161">
        <f t="shared" si="507"/>
        <v>0.78106508875739655</v>
      </c>
      <c r="PA36" s="26">
        <f t="shared" si="508"/>
        <v>-750.85988165680487</v>
      </c>
      <c r="PC36" s="159">
        <v>8</v>
      </c>
      <c r="PD36" s="160">
        <f t="shared" si="563"/>
        <v>10.773846153846154</v>
      </c>
      <c r="PE36" s="161">
        <f t="shared" si="509"/>
        <v>-6.5088757396449703E-2</v>
      </c>
      <c r="PF36" s="161">
        <f t="shared" si="510"/>
        <v>0.28402366863905326</v>
      </c>
      <c r="PG36" s="161">
        <f t="shared" si="511"/>
        <v>0.78106508875739644</v>
      </c>
      <c r="PH36" s="26">
        <f t="shared" si="512"/>
        <v>-421.75455621301774</v>
      </c>
      <c r="PJ36" s="159">
        <v>8</v>
      </c>
      <c r="PK36" s="160">
        <f t="shared" si="564"/>
        <v>7.9723076923076928</v>
      </c>
      <c r="PL36" s="161">
        <f t="shared" si="513"/>
        <v>-6.508875739644969E-2</v>
      </c>
      <c r="PM36" s="161">
        <f t="shared" si="514"/>
        <v>0.28402366863905326</v>
      </c>
      <c r="PN36" s="161">
        <f t="shared" si="515"/>
        <v>0.78106508875739633</v>
      </c>
      <c r="PO36" s="26">
        <f t="shared" si="516"/>
        <v>-312.02130177514783</v>
      </c>
      <c r="PQ36" s="159">
        <v>8</v>
      </c>
      <c r="PR36" s="160">
        <f t="shared" si="517"/>
        <v>5.1684615384615382</v>
      </c>
      <c r="PS36" s="161">
        <f t="shared" si="518"/>
        <v>-6.5088757396449717E-2</v>
      </c>
      <c r="PT36" s="161">
        <f t="shared" si="519"/>
        <v>0.28402366863905332</v>
      </c>
      <c r="PU36" s="161">
        <f t="shared" si="520"/>
        <v>0.78106508875739655</v>
      </c>
      <c r="PV36" s="26">
        <f t="shared" si="521"/>
        <v>-202.35408284023671</v>
      </c>
      <c r="PX36" s="159">
        <v>8</v>
      </c>
      <c r="PY36" s="160">
        <f t="shared" si="522"/>
        <v>2.3661538461538463</v>
      </c>
      <c r="PZ36" s="161">
        <f t="shared" si="523"/>
        <v>-6.5088757396449703E-2</v>
      </c>
      <c r="QA36" s="161">
        <f t="shared" si="524"/>
        <v>0.28402366863905321</v>
      </c>
      <c r="QB36" s="161">
        <f t="shared" si="525"/>
        <v>0.78106508875739644</v>
      </c>
      <c r="QC36" s="26">
        <f t="shared" si="526"/>
        <v>-92.600236686390531</v>
      </c>
      <c r="QE36" s="159">
        <v>3</v>
      </c>
      <c r="QF36" s="162">
        <v>1</v>
      </c>
      <c r="QG36" s="297" t="s">
        <v>15</v>
      </c>
      <c r="QH36" s="12">
        <v>120</v>
      </c>
      <c r="QI36" s="161">
        <f>(($F$16-$Z$6)*($F$16-$AD$6))/(($V$6-$Z$6)*($V$6-$AD$6))</f>
        <v>-1.2149807302290238E-2</v>
      </c>
      <c r="QJ36" s="161">
        <f>(($F$16-$V$6)*($F$16-$AD$6))/(($Z$6-$V$6)*($Z$6-$AD$6))</f>
        <v>4.9220268183985671E-2</v>
      </c>
      <c r="QK36" s="161">
        <f>(($F$16-$V$6)*($F$16-$Z$6))/(($AD$6-$V$6)*($AD$6-$Z$6))</f>
        <v>0.96292953911830448</v>
      </c>
      <c r="QL36" s="92">
        <f>QI36*$X$6+QJ36*$AB$6+QK36*$AF$6</f>
        <v>258.57432337517656</v>
      </c>
      <c r="QM36" s="16">
        <f>$V$6</f>
        <v>510.42</v>
      </c>
      <c r="QN36" s="16">
        <f>$AF$6</f>
        <v>247.2</v>
      </c>
      <c r="QO36" s="167">
        <f t="shared" si="565"/>
        <v>4.474535541261996E-2</v>
      </c>
      <c r="QP36" s="34"/>
      <c r="QQ36" s="159">
        <v>3</v>
      </c>
      <c r="QR36" s="162">
        <v>1</v>
      </c>
      <c r="QS36" s="297" t="s">
        <v>15</v>
      </c>
      <c r="QT36" s="12">
        <v>120</v>
      </c>
      <c r="QU36" s="161">
        <f>(($F$16-$AT$6)*($F$16-$AX$6))/(($AP$6-$AT$6)*($AP$6-$AX$6))</f>
        <v>-2.9723495344565157E-2</v>
      </c>
      <c r="QV36" s="161">
        <f>(($F$16-$AP$6)*($F$16-$AX$6))/(($AT$6-$AP$6)*($AT$6-$AX$6))</f>
        <v>0.12292321205746207</v>
      </c>
      <c r="QW36" s="161">
        <f>(($F$16-$AP$6)*($F$16-$AT$6))/(($AX$6-$AP$6)*($AX$6-$AT$6))</f>
        <v>0.90680028328710305</v>
      </c>
      <c r="QX36" s="92">
        <f>QU36*$AR$6+QV36*$AV$6+QW36*$AZ$6</f>
        <v>223.73719137322422</v>
      </c>
      <c r="QY36" s="16">
        <f>$AP$6</f>
        <v>200.39</v>
      </c>
      <c r="QZ36" s="16">
        <f>$AZ$6</f>
        <v>178.26</v>
      </c>
      <c r="RA36" s="167">
        <f t="shared" si="566"/>
        <v>5.1712457499744235E-2</v>
      </c>
    </row>
    <row r="37" spans="2:469" ht="15" customHeight="1">
      <c r="B37" s="322">
        <v>6</v>
      </c>
      <c r="C37" s="312" t="s">
        <v>387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11000</v>
      </c>
      <c r="AO37" s="8" t="s">
        <v>71</v>
      </c>
      <c r="AP37" s="101">
        <f>'Conector@11000 psi'!$M$70</f>
        <v>103.64</v>
      </c>
      <c r="AQ37" s="111" t="s">
        <v>72</v>
      </c>
      <c r="AR37" s="101">
        <v>0</v>
      </c>
      <c r="AS37" s="111" t="s">
        <v>72</v>
      </c>
      <c r="AT37" s="101">
        <f>'Conector@11000 psi'!$M$76</f>
        <v>51.82</v>
      </c>
      <c r="AU37" s="111" t="s">
        <v>72</v>
      </c>
      <c r="AV37" s="101">
        <f>'Conector@11000 psi'!$O$76</f>
        <v>744.8</v>
      </c>
      <c r="AW37" s="111" t="s">
        <v>72</v>
      </c>
      <c r="AX37" s="101">
        <v>0</v>
      </c>
      <c r="AY37" s="111" t="s">
        <v>72</v>
      </c>
      <c r="AZ37" s="101">
        <f>'Conector@11000 psi'!$O$73</f>
        <v>575.75</v>
      </c>
      <c r="BA37" s="165" t="s">
        <v>72</v>
      </c>
      <c r="BB37" s="183"/>
      <c r="BC37" s="159">
        <v>9</v>
      </c>
      <c r="BD37" s="160">
        <f t="shared" si="527"/>
        <v>13.6625</v>
      </c>
      <c r="BE37" s="161">
        <f t="shared" si="285"/>
        <v>-6.9444444444444448E-2</v>
      </c>
      <c r="BF37" s="161">
        <f t="shared" si="286"/>
        <v>0.30555555555555552</v>
      </c>
      <c r="BG37" s="161">
        <f t="shared" si="287"/>
        <v>0.76388888888888895</v>
      </c>
      <c r="BH37" s="26">
        <f t="shared" si="288"/>
        <v>399.46500000000003</v>
      </c>
      <c r="BJ37" s="159">
        <v>9</v>
      </c>
      <c r="BK37" s="160">
        <f t="shared" si="528"/>
        <v>16.699166666666667</v>
      </c>
      <c r="BL37" s="161">
        <f t="shared" si="289"/>
        <v>-6.9444444444444461E-2</v>
      </c>
      <c r="BM37" s="161">
        <f t="shared" si="290"/>
        <v>0.30555555555555558</v>
      </c>
      <c r="BN37" s="161">
        <f t="shared" si="291"/>
        <v>0.76388888888888895</v>
      </c>
      <c r="BO37" s="26">
        <f t="shared" si="292"/>
        <v>290.51305555555558</v>
      </c>
      <c r="BQ37" s="159">
        <v>9</v>
      </c>
      <c r="BR37" s="160">
        <f t="shared" si="529"/>
        <v>19.734999999999999</v>
      </c>
      <c r="BS37" s="161">
        <f t="shared" si="293"/>
        <v>-6.9444444444444448E-2</v>
      </c>
      <c r="BT37" s="161">
        <f t="shared" si="294"/>
        <v>0.30555555555555552</v>
      </c>
      <c r="BU37" s="161">
        <f t="shared" si="295"/>
        <v>0.76388888888888884</v>
      </c>
      <c r="BV37" s="26">
        <f t="shared" si="296"/>
        <v>181.55836111111111</v>
      </c>
      <c r="BX37" s="159">
        <v>9</v>
      </c>
      <c r="BY37" s="160">
        <f t="shared" si="530"/>
        <v>10.626666666666667</v>
      </c>
      <c r="BZ37" s="161">
        <f t="shared" si="297"/>
        <v>-6.9444444444444448E-2</v>
      </c>
      <c r="CA37" s="161">
        <f t="shared" si="298"/>
        <v>0.30555555555555552</v>
      </c>
      <c r="CB37" s="161">
        <f t="shared" si="299"/>
        <v>0.76388888888888895</v>
      </c>
      <c r="CC37" s="26">
        <f t="shared" si="300"/>
        <v>508.42000000000007</v>
      </c>
      <c r="CE37" s="159">
        <v>9</v>
      </c>
      <c r="CF37" s="160">
        <f t="shared" si="531"/>
        <v>7.5908333333333333</v>
      </c>
      <c r="CG37" s="161">
        <f t="shared" si="301"/>
        <v>-6.9444444444444434E-2</v>
      </c>
      <c r="CH37" s="161">
        <f t="shared" si="302"/>
        <v>0.30555555555555552</v>
      </c>
      <c r="CI37" s="161">
        <f t="shared" si="303"/>
        <v>0.76388888888888884</v>
      </c>
      <c r="CJ37" s="26">
        <f t="shared" si="304"/>
        <v>617.36583333333328</v>
      </c>
      <c r="CL37" s="159">
        <v>9</v>
      </c>
      <c r="CM37" s="160">
        <f t="shared" si="532"/>
        <v>4.5541666666666663</v>
      </c>
      <c r="CN37" s="161">
        <f t="shared" si="305"/>
        <v>-6.9444444444444434E-2</v>
      </c>
      <c r="CO37" s="161">
        <f t="shared" si="306"/>
        <v>0.30555555555555552</v>
      </c>
      <c r="CP37" s="161">
        <f t="shared" si="307"/>
        <v>0.76388888888888884</v>
      </c>
      <c r="CQ37" s="26">
        <f t="shared" si="308"/>
        <v>726.31166666666661</v>
      </c>
      <c r="CS37" s="159">
        <v>9</v>
      </c>
      <c r="CT37" s="160">
        <f t="shared" si="533"/>
        <v>1.5183333333333333</v>
      </c>
      <c r="CU37" s="161">
        <f t="shared" si="309"/>
        <v>-6.9444444444444448E-2</v>
      </c>
      <c r="CV37" s="161">
        <f t="shared" si="310"/>
        <v>0.30555555555555552</v>
      </c>
      <c r="CW37" s="161">
        <f t="shared" si="311"/>
        <v>0.76388888888888873</v>
      </c>
      <c r="CX37" s="26">
        <f t="shared" si="312"/>
        <v>835.24833333333322</v>
      </c>
      <c r="CZ37" s="159">
        <v>9</v>
      </c>
      <c r="DA37" s="160">
        <f t="shared" si="534"/>
        <v>-7.5908333333333333</v>
      </c>
      <c r="DB37" s="161">
        <f t="shared" si="313"/>
        <v>-6.9444444444444434E-2</v>
      </c>
      <c r="DC37" s="161">
        <f t="shared" si="314"/>
        <v>0.30555555555555552</v>
      </c>
      <c r="DD37" s="161">
        <f t="shared" si="315"/>
        <v>0.76388888888888884</v>
      </c>
      <c r="DE37" s="26">
        <f t="shared" si="316"/>
        <v>272.34777777777776</v>
      </c>
      <c r="DG37" s="159">
        <v>9</v>
      </c>
      <c r="DH37" s="160">
        <f t="shared" si="535"/>
        <v>-4.5541666666666663</v>
      </c>
      <c r="DI37" s="161">
        <f t="shared" si="536"/>
        <v>-6.9444444444444434E-2</v>
      </c>
      <c r="DJ37" s="161">
        <f t="shared" si="537"/>
        <v>0.30555555555555552</v>
      </c>
      <c r="DK37" s="161">
        <f t="shared" si="317"/>
        <v>0.76388888888888884</v>
      </c>
      <c r="DL37" s="26">
        <f t="shared" si="538"/>
        <v>163.39888888888888</v>
      </c>
      <c r="DM37" s="34"/>
      <c r="DN37" s="159">
        <v>9</v>
      </c>
      <c r="DO37" s="160">
        <f t="shared" si="539"/>
        <v>-1.5183333333333333</v>
      </c>
      <c r="DP37" s="161">
        <f t="shared" si="318"/>
        <v>-6.9444444444444448E-2</v>
      </c>
      <c r="DQ37" s="161">
        <f t="shared" si="319"/>
        <v>0.30555555555555552</v>
      </c>
      <c r="DR37" s="161">
        <f t="shared" si="320"/>
        <v>0.76388888888888873</v>
      </c>
      <c r="DS37" s="26">
        <f t="shared" si="321"/>
        <v>54.46374999999999</v>
      </c>
      <c r="DT37" s="34"/>
      <c r="DU37" s="159">
        <v>9</v>
      </c>
      <c r="DV37" s="160">
        <f t="shared" si="540"/>
        <v>-10.626666666666667</v>
      </c>
      <c r="DW37" s="161">
        <f t="shared" si="322"/>
        <v>-6.9444444444444448E-2</v>
      </c>
      <c r="DX37" s="161">
        <f t="shared" si="323"/>
        <v>0.30555555555555552</v>
      </c>
      <c r="DY37" s="161">
        <f t="shared" si="324"/>
        <v>0.76388888888888895</v>
      </c>
      <c r="DZ37" s="26">
        <f t="shared" si="325"/>
        <v>381.31194444444446</v>
      </c>
      <c r="EA37" s="34"/>
      <c r="EB37" s="159">
        <v>9</v>
      </c>
      <c r="EC37" s="160">
        <f t="shared" si="541"/>
        <v>-13.6625</v>
      </c>
      <c r="ED37" s="161">
        <f t="shared" si="326"/>
        <v>-6.9444444444444448E-2</v>
      </c>
      <c r="EE37" s="161">
        <f t="shared" si="327"/>
        <v>0.30555555555555552</v>
      </c>
      <c r="EF37" s="161">
        <f t="shared" si="328"/>
        <v>0.76388888888888895</v>
      </c>
      <c r="EG37" s="26">
        <f t="shared" si="329"/>
        <v>490.2455555555556</v>
      </c>
      <c r="EH37" s="34"/>
      <c r="EI37" s="159">
        <v>9</v>
      </c>
      <c r="EJ37" s="160">
        <f t="shared" si="542"/>
        <v>-16.699166666666667</v>
      </c>
      <c r="EK37" s="161">
        <f t="shared" si="330"/>
        <v>-6.9444444444444461E-2</v>
      </c>
      <c r="EL37" s="161">
        <f t="shared" si="331"/>
        <v>0.30555555555555558</v>
      </c>
      <c r="EM37" s="161">
        <f t="shared" si="332"/>
        <v>0.76388888888888895</v>
      </c>
      <c r="EN37" s="26">
        <f t="shared" si="333"/>
        <v>599.20055555555564</v>
      </c>
      <c r="EP37" s="159">
        <v>9</v>
      </c>
      <c r="EQ37" s="160">
        <f t="shared" si="334"/>
        <v>-19.734999999999999</v>
      </c>
      <c r="ER37" s="161">
        <f t="shared" si="335"/>
        <v>-6.9444444444444448E-2</v>
      </c>
      <c r="ES37" s="161">
        <f t="shared" si="336"/>
        <v>0.30555555555555552</v>
      </c>
      <c r="ET37" s="161">
        <f t="shared" si="337"/>
        <v>0.76388888888888884</v>
      </c>
      <c r="EU37" s="26">
        <f t="shared" si="338"/>
        <v>708.14944444444438</v>
      </c>
      <c r="EW37" s="159">
        <v>9</v>
      </c>
      <c r="EX37" s="160">
        <f t="shared" si="339"/>
        <v>-7.5908333333333333</v>
      </c>
      <c r="EY37" s="161">
        <f t="shared" si="340"/>
        <v>-6.9444444444444434E-2</v>
      </c>
      <c r="EZ37" s="161">
        <f t="shared" si="341"/>
        <v>0.30555555555555552</v>
      </c>
      <c r="FA37" s="161">
        <f t="shared" si="342"/>
        <v>0.76388888888888884</v>
      </c>
      <c r="FB37" s="26">
        <f t="shared" si="343"/>
        <v>-617.34138888888879</v>
      </c>
      <c r="FD37" s="159">
        <v>9</v>
      </c>
      <c r="FE37" s="160">
        <f t="shared" si="344"/>
        <v>-4.5541666666666663</v>
      </c>
      <c r="FF37" s="161">
        <f t="shared" si="345"/>
        <v>-6.9444444444444434E-2</v>
      </c>
      <c r="FG37" s="161">
        <f t="shared" si="346"/>
        <v>0.30555555555555552</v>
      </c>
      <c r="FH37" s="161">
        <f t="shared" si="347"/>
        <v>0.76388888888888884</v>
      </c>
      <c r="FI37" s="26">
        <f t="shared" si="348"/>
        <v>-726.28263888888887</v>
      </c>
      <c r="FK37" s="159">
        <v>9</v>
      </c>
      <c r="FL37" s="160">
        <f t="shared" si="349"/>
        <v>-1.5183333333333333</v>
      </c>
      <c r="FM37" s="161">
        <f t="shared" si="350"/>
        <v>-6.9444444444444448E-2</v>
      </c>
      <c r="FN37" s="161">
        <f t="shared" si="351"/>
        <v>0.30555555555555552</v>
      </c>
      <c r="FO37" s="161">
        <f t="shared" si="352"/>
        <v>0.76388888888888873</v>
      </c>
      <c r="FP37" s="26">
        <f t="shared" si="353"/>
        <v>-835.24222222222204</v>
      </c>
      <c r="FR37" s="159">
        <v>9</v>
      </c>
      <c r="FS37" s="160">
        <f t="shared" si="543"/>
        <v>-10.626666666666667</v>
      </c>
      <c r="FT37" s="161">
        <f t="shared" si="354"/>
        <v>-6.9444444444444448E-2</v>
      </c>
      <c r="FU37" s="161">
        <f t="shared" si="355"/>
        <v>0.30555555555555552</v>
      </c>
      <c r="FV37" s="161">
        <f t="shared" si="356"/>
        <v>0.76388888888888895</v>
      </c>
      <c r="FW37" s="26">
        <f t="shared" si="357"/>
        <v>-508.38791666666668</v>
      </c>
      <c r="FY37" s="159">
        <v>9</v>
      </c>
      <c r="FZ37" s="160">
        <f t="shared" si="544"/>
        <v>-13.6625</v>
      </c>
      <c r="GA37" s="161">
        <f t="shared" si="545"/>
        <v>-6.9444444444444448E-2</v>
      </c>
      <c r="GB37" s="161">
        <f t="shared" si="546"/>
        <v>0.30555555555555552</v>
      </c>
      <c r="GC37" s="161">
        <f t="shared" si="547"/>
        <v>0.76388888888888895</v>
      </c>
      <c r="GD37" s="26">
        <f t="shared" si="548"/>
        <v>-399.46500000000003</v>
      </c>
      <c r="GF37" s="159">
        <v>9</v>
      </c>
      <c r="GG37" s="160">
        <f t="shared" si="549"/>
        <v>-16.699166666666667</v>
      </c>
      <c r="GH37" s="161">
        <f t="shared" si="358"/>
        <v>-6.9444444444444461E-2</v>
      </c>
      <c r="GI37" s="161">
        <f t="shared" si="359"/>
        <v>0.30555555555555558</v>
      </c>
      <c r="GJ37" s="161">
        <f t="shared" si="360"/>
        <v>0.76388888888888895</v>
      </c>
      <c r="GK37" s="26">
        <f t="shared" si="361"/>
        <v>-290.51305555555558</v>
      </c>
      <c r="GM37" s="159">
        <v>9</v>
      </c>
      <c r="GN37" s="160">
        <f t="shared" si="550"/>
        <v>-19.734999999999999</v>
      </c>
      <c r="GO37" s="161">
        <f t="shared" si="362"/>
        <v>-6.9444444444444448E-2</v>
      </c>
      <c r="GP37" s="161">
        <f t="shared" si="363"/>
        <v>0.30555555555555552</v>
      </c>
      <c r="GQ37" s="161">
        <f t="shared" si="364"/>
        <v>0.76388888888888884</v>
      </c>
      <c r="GR37" s="26">
        <f t="shared" si="365"/>
        <v>-181.58555555555552</v>
      </c>
      <c r="GT37" s="159">
        <v>9</v>
      </c>
      <c r="GU37" s="160">
        <f t="shared" si="551"/>
        <v>13.6625</v>
      </c>
      <c r="GV37" s="161">
        <f t="shared" si="366"/>
        <v>-6.9444444444444448E-2</v>
      </c>
      <c r="GW37" s="161">
        <f t="shared" si="367"/>
        <v>0.30555555555555552</v>
      </c>
      <c r="GX37" s="161">
        <f t="shared" si="368"/>
        <v>0.76388888888888895</v>
      </c>
      <c r="GY37" s="26">
        <f t="shared" si="369"/>
        <v>-490.23333333333329</v>
      </c>
      <c r="HA37" s="159">
        <v>9</v>
      </c>
      <c r="HB37" s="160">
        <f t="shared" si="552"/>
        <v>16.699166666666667</v>
      </c>
      <c r="HC37" s="161">
        <f t="shared" si="370"/>
        <v>-6.9444444444444461E-2</v>
      </c>
      <c r="HD37" s="161">
        <f t="shared" si="371"/>
        <v>0.30555555555555558</v>
      </c>
      <c r="HE37" s="161">
        <f t="shared" si="372"/>
        <v>0.76388888888888895</v>
      </c>
      <c r="HF37" s="26">
        <f t="shared" si="373"/>
        <v>-599.17763888888885</v>
      </c>
      <c r="HH37" s="159">
        <v>9</v>
      </c>
      <c r="HI37" s="160">
        <f t="shared" si="374"/>
        <v>19.734999999999999</v>
      </c>
      <c r="HJ37" s="161">
        <f t="shared" si="375"/>
        <v>-6.9444444444444448E-2</v>
      </c>
      <c r="HK37" s="161">
        <f t="shared" si="376"/>
        <v>0.30555555555555552</v>
      </c>
      <c r="HL37" s="161">
        <f t="shared" si="377"/>
        <v>0.76388888888888884</v>
      </c>
      <c r="HM37" s="26">
        <f t="shared" si="378"/>
        <v>-708.14944444444438</v>
      </c>
      <c r="HO37" s="159">
        <v>9</v>
      </c>
      <c r="HP37" s="160">
        <f t="shared" si="553"/>
        <v>10.626666666666667</v>
      </c>
      <c r="HQ37" s="161">
        <f t="shared" si="379"/>
        <v>-6.9444444444444448E-2</v>
      </c>
      <c r="HR37" s="161">
        <f t="shared" si="380"/>
        <v>0.30555555555555552</v>
      </c>
      <c r="HS37" s="161">
        <f t="shared" si="381"/>
        <v>0.76388888888888895</v>
      </c>
      <c r="HT37" s="26">
        <f t="shared" si="382"/>
        <v>-381.29513888888891</v>
      </c>
      <c r="HV37" s="159">
        <v>9</v>
      </c>
      <c r="HW37" s="160">
        <f t="shared" si="554"/>
        <v>7.5908333333333333</v>
      </c>
      <c r="HX37" s="161">
        <f t="shared" si="383"/>
        <v>-6.9444444444444434E-2</v>
      </c>
      <c r="HY37" s="161">
        <f t="shared" si="384"/>
        <v>0.30555555555555552</v>
      </c>
      <c r="HZ37" s="161">
        <f t="shared" si="385"/>
        <v>0.76388888888888884</v>
      </c>
      <c r="IA37" s="26">
        <f t="shared" si="386"/>
        <v>-272.36</v>
      </c>
      <c r="IC37" s="159">
        <v>9</v>
      </c>
      <c r="ID37" s="160">
        <f t="shared" si="387"/>
        <v>4.5541666666666663</v>
      </c>
      <c r="IE37" s="161">
        <f t="shared" si="388"/>
        <v>-6.9444444444444434E-2</v>
      </c>
      <c r="IF37" s="161">
        <f t="shared" si="389"/>
        <v>0.30555555555555552</v>
      </c>
      <c r="IG37" s="161">
        <f t="shared" si="390"/>
        <v>0.76388888888888884</v>
      </c>
      <c r="IH37" s="26">
        <f t="shared" si="391"/>
        <v>-163.40805555555553</v>
      </c>
      <c r="IJ37" s="159">
        <v>9</v>
      </c>
      <c r="IK37" s="160">
        <f t="shared" si="392"/>
        <v>1.5183333333333333</v>
      </c>
      <c r="IL37" s="161">
        <f t="shared" si="393"/>
        <v>-6.9444444444444448E-2</v>
      </c>
      <c r="IM37" s="161">
        <f t="shared" si="394"/>
        <v>0.30555555555555552</v>
      </c>
      <c r="IN37" s="161">
        <f t="shared" si="395"/>
        <v>0.76388888888888873</v>
      </c>
      <c r="IO37" s="26">
        <f t="shared" si="396"/>
        <v>-54.48666666666665</v>
      </c>
      <c r="IQ37" s="159">
        <v>9</v>
      </c>
      <c r="IR37" s="160">
        <f t="shared" si="397"/>
        <v>14.708333333333334</v>
      </c>
      <c r="IS37" s="161">
        <f t="shared" si="398"/>
        <v>-6.9444444444444461E-2</v>
      </c>
      <c r="IT37" s="161">
        <f t="shared" si="399"/>
        <v>0.30555555555555552</v>
      </c>
      <c r="IU37" s="161">
        <f t="shared" si="400"/>
        <v>0.76388888888888895</v>
      </c>
      <c r="IV37" s="26">
        <f t="shared" si="401"/>
        <v>449.45083333333332</v>
      </c>
      <c r="IX37" s="159">
        <v>9</v>
      </c>
      <c r="IY37" s="160">
        <f t="shared" si="402"/>
        <v>17.744166666666668</v>
      </c>
      <c r="IZ37" s="161">
        <f t="shared" si="403"/>
        <v>-6.9444444444444448E-2</v>
      </c>
      <c r="JA37" s="161">
        <f t="shared" si="404"/>
        <v>0.30555555555555558</v>
      </c>
      <c r="JB37" s="161">
        <f t="shared" si="405"/>
        <v>0.76388888888888884</v>
      </c>
      <c r="JC37" s="26">
        <f t="shared" si="406"/>
        <v>340.56305555555559</v>
      </c>
      <c r="JE37" s="159">
        <v>9</v>
      </c>
      <c r="JF37" s="160">
        <f t="shared" si="555"/>
        <v>20.780833333333334</v>
      </c>
      <c r="JG37" s="161">
        <f t="shared" si="407"/>
        <v>-6.9444444444444448E-2</v>
      </c>
      <c r="JH37" s="161">
        <f t="shared" si="408"/>
        <v>0.30555555555555558</v>
      </c>
      <c r="JI37" s="161">
        <f t="shared" si="409"/>
        <v>0.76388888888888895</v>
      </c>
      <c r="JJ37" s="26">
        <f t="shared" si="410"/>
        <v>231.59736111111113</v>
      </c>
      <c r="JL37" s="159">
        <v>9</v>
      </c>
      <c r="JM37" s="160">
        <f t="shared" si="411"/>
        <v>11.671666666666667</v>
      </c>
      <c r="JN37" s="161">
        <f t="shared" si="412"/>
        <v>-6.9444444444444448E-2</v>
      </c>
      <c r="JO37" s="161">
        <f t="shared" si="413"/>
        <v>0.30555555555555552</v>
      </c>
      <c r="JP37" s="161">
        <f t="shared" si="414"/>
        <v>0.76388888888888884</v>
      </c>
      <c r="JQ37" s="26">
        <f t="shared" si="415"/>
        <v>558.43333333333328</v>
      </c>
      <c r="JS37" s="159">
        <v>9</v>
      </c>
      <c r="JT37" s="160">
        <f t="shared" si="416"/>
        <v>8.6366666666666667</v>
      </c>
      <c r="JU37" s="161">
        <f t="shared" si="417"/>
        <v>-6.9444444444444448E-2</v>
      </c>
      <c r="JV37" s="161">
        <f t="shared" si="418"/>
        <v>0.30555555555555552</v>
      </c>
      <c r="JW37" s="161">
        <f t="shared" si="419"/>
        <v>0.76388888888888884</v>
      </c>
      <c r="JX37" s="26">
        <f t="shared" si="420"/>
        <v>667.3868055555555</v>
      </c>
      <c r="JZ37" s="159">
        <v>9</v>
      </c>
      <c r="KA37" s="160">
        <f t="shared" si="556"/>
        <v>5.5991666666666662</v>
      </c>
      <c r="KB37" s="161">
        <f t="shared" si="421"/>
        <v>-6.9444444444444448E-2</v>
      </c>
      <c r="KC37" s="161">
        <f t="shared" si="422"/>
        <v>0.30555555555555558</v>
      </c>
      <c r="KD37" s="161">
        <f t="shared" si="423"/>
        <v>0.76388888888888895</v>
      </c>
      <c r="KE37" s="26">
        <f t="shared" si="424"/>
        <v>776.32500000000005</v>
      </c>
      <c r="KG37" s="159">
        <v>9</v>
      </c>
      <c r="KH37" s="160">
        <f t="shared" si="425"/>
        <v>2.5633333333333335</v>
      </c>
      <c r="KI37" s="161">
        <f t="shared" si="426"/>
        <v>-6.9444444444444434E-2</v>
      </c>
      <c r="KJ37" s="161">
        <f t="shared" si="427"/>
        <v>0.30555555555555552</v>
      </c>
      <c r="KK37" s="161">
        <f t="shared" si="428"/>
        <v>0.76388888888888884</v>
      </c>
      <c r="KL37" s="26">
        <f t="shared" si="429"/>
        <v>885.24027777777769</v>
      </c>
      <c r="KN37" s="159">
        <v>9</v>
      </c>
      <c r="KO37" s="160">
        <f t="shared" si="557"/>
        <v>-8.6358333333333324</v>
      </c>
      <c r="KP37" s="161">
        <f t="shared" si="430"/>
        <v>-6.9444444444444448E-2</v>
      </c>
      <c r="KQ37" s="161">
        <f t="shared" si="431"/>
        <v>0.30555555555555552</v>
      </c>
      <c r="KR37" s="161">
        <f t="shared" si="432"/>
        <v>0.76388888888888895</v>
      </c>
      <c r="KS37" s="26">
        <f t="shared" si="433"/>
        <v>309.84250000000003</v>
      </c>
      <c r="KU37" s="159">
        <v>9</v>
      </c>
      <c r="KV37" s="160">
        <f t="shared" si="558"/>
        <v>-5.6000000000000005</v>
      </c>
      <c r="KW37" s="161">
        <f t="shared" si="434"/>
        <v>-6.9444444444444448E-2</v>
      </c>
      <c r="KX37" s="161">
        <f t="shared" si="435"/>
        <v>0.30555555555555558</v>
      </c>
      <c r="KY37" s="161">
        <f t="shared" si="436"/>
        <v>0.76388888888888884</v>
      </c>
      <c r="KZ37" s="26">
        <f t="shared" si="437"/>
        <v>200.94861111111109</v>
      </c>
      <c r="LB37" s="159">
        <v>9</v>
      </c>
      <c r="LC37" s="160">
        <f t="shared" si="438"/>
        <v>-2.5641666666666665</v>
      </c>
      <c r="LD37" s="161">
        <f t="shared" si="439"/>
        <v>-6.9444444444444434E-2</v>
      </c>
      <c r="LE37" s="161">
        <f t="shared" si="440"/>
        <v>0.30555555555555558</v>
      </c>
      <c r="LF37" s="161">
        <f t="shared" si="441"/>
        <v>0.76388888888888895</v>
      </c>
      <c r="LG37" s="26">
        <f t="shared" si="442"/>
        <v>91.979861111111106</v>
      </c>
      <c r="LI37" s="159">
        <v>9</v>
      </c>
      <c r="LJ37" s="160">
        <f t="shared" si="443"/>
        <v>-11.671666666666667</v>
      </c>
      <c r="LK37" s="161">
        <f t="shared" si="444"/>
        <v>-6.9444444444444448E-2</v>
      </c>
      <c r="LL37" s="161">
        <f t="shared" si="445"/>
        <v>0.30555555555555552</v>
      </c>
      <c r="LM37" s="161">
        <f t="shared" si="446"/>
        <v>0.76388888888888884</v>
      </c>
      <c r="LN37" s="26">
        <f t="shared" si="447"/>
        <v>418.83416666666665</v>
      </c>
      <c r="LP37" s="159">
        <v>9</v>
      </c>
      <c r="LQ37" s="160">
        <f t="shared" si="448"/>
        <v>-14.708333333333334</v>
      </c>
      <c r="LR37" s="161">
        <f t="shared" si="449"/>
        <v>-6.9444444444444461E-2</v>
      </c>
      <c r="LS37" s="161">
        <f t="shared" si="450"/>
        <v>0.30555555555555552</v>
      </c>
      <c r="LT37" s="161">
        <f t="shared" si="451"/>
        <v>0.76388888888888895</v>
      </c>
      <c r="LU37" s="26">
        <f t="shared" si="452"/>
        <v>527.76319444444448</v>
      </c>
      <c r="LW37" s="159">
        <v>9</v>
      </c>
      <c r="LX37" s="160">
        <f t="shared" si="453"/>
        <v>-17.744166666666668</v>
      </c>
      <c r="LY37" s="161">
        <f t="shared" si="454"/>
        <v>-6.9444444444444448E-2</v>
      </c>
      <c r="LZ37" s="161">
        <f t="shared" si="455"/>
        <v>0.30555555555555558</v>
      </c>
      <c r="MA37" s="161">
        <f t="shared" si="456"/>
        <v>0.76388888888888884</v>
      </c>
      <c r="MB37" s="26">
        <f t="shared" si="457"/>
        <v>636.71055555555552</v>
      </c>
      <c r="MD37" s="159">
        <v>9</v>
      </c>
      <c r="ME37" s="160">
        <f t="shared" si="458"/>
        <v>-20.780833333333334</v>
      </c>
      <c r="MF37" s="161">
        <f t="shared" si="459"/>
        <v>-6.9444444444444448E-2</v>
      </c>
      <c r="MG37" s="161">
        <f t="shared" si="460"/>
        <v>0.30555555555555558</v>
      </c>
      <c r="MH37" s="161">
        <f t="shared" si="461"/>
        <v>0.76388888888888895</v>
      </c>
      <c r="MI37" s="26">
        <f t="shared" si="462"/>
        <v>745.62888888888892</v>
      </c>
      <c r="MK37" s="159">
        <v>9</v>
      </c>
      <c r="ML37" s="160">
        <f t="shared" si="463"/>
        <v>-8.6358333333333324</v>
      </c>
      <c r="MM37" s="161">
        <f t="shared" si="464"/>
        <v>-6.9444444444444448E-2</v>
      </c>
      <c r="MN37" s="161">
        <f t="shared" si="465"/>
        <v>0.30555555555555552</v>
      </c>
      <c r="MO37" s="161">
        <f t="shared" si="466"/>
        <v>0.76388888888888895</v>
      </c>
      <c r="MP37" s="26">
        <f t="shared" si="467"/>
        <v>-667.38069444444443</v>
      </c>
      <c r="MR37" s="159">
        <v>9</v>
      </c>
      <c r="MS37" s="160">
        <f t="shared" si="468"/>
        <v>-5.6000000000000005</v>
      </c>
      <c r="MT37" s="161">
        <f t="shared" si="469"/>
        <v>-6.9444444444444448E-2</v>
      </c>
      <c r="MU37" s="161">
        <f t="shared" si="470"/>
        <v>0.30555555555555558</v>
      </c>
      <c r="MV37" s="161">
        <f t="shared" si="471"/>
        <v>0.76388888888888884</v>
      </c>
      <c r="MW37" s="26">
        <f t="shared" si="472"/>
        <v>-776.30361111111108</v>
      </c>
      <c r="MY37" s="159">
        <v>9</v>
      </c>
      <c r="MZ37" s="160">
        <f t="shared" si="473"/>
        <v>-2.5641666666666665</v>
      </c>
      <c r="NA37" s="161">
        <f t="shared" si="559"/>
        <v>-6.9444444444444434E-2</v>
      </c>
      <c r="NB37" s="161">
        <f t="shared" si="560"/>
        <v>0.30555555555555558</v>
      </c>
      <c r="NC37" s="161">
        <f t="shared" si="561"/>
        <v>0.76388888888888895</v>
      </c>
      <c r="ND37" s="26">
        <f t="shared" si="562"/>
        <v>-885.25402777777776</v>
      </c>
      <c r="NF37" s="159">
        <v>9</v>
      </c>
      <c r="NG37" s="160">
        <f t="shared" si="474"/>
        <v>-11.671666666666667</v>
      </c>
      <c r="NH37" s="161">
        <f t="shared" si="475"/>
        <v>-6.9444444444444448E-2</v>
      </c>
      <c r="NI37" s="161">
        <f t="shared" si="476"/>
        <v>0.30555555555555552</v>
      </c>
      <c r="NJ37" s="161">
        <f t="shared" si="477"/>
        <v>0.76388888888888884</v>
      </c>
      <c r="NK37" s="26">
        <f t="shared" si="478"/>
        <v>-558.41347222222214</v>
      </c>
      <c r="NM37" s="159">
        <v>9</v>
      </c>
      <c r="NN37" s="160">
        <f t="shared" si="479"/>
        <v>-14.708333333333334</v>
      </c>
      <c r="NO37" s="161">
        <f t="shared" si="480"/>
        <v>-6.9444444444444461E-2</v>
      </c>
      <c r="NP37" s="161">
        <f t="shared" si="481"/>
        <v>0.30555555555555552</v>
      </c>
      <c r="NQ37" s="161">
        <f t="shared" si="482"/>
        <v>0.76388888888888895</v>
      </c>
      <c r="NR37" s="26">
        <f t="shared" si="483"/>
        <v>-449.45083333333332</v>
      </c>
      <c r="NT37" s="159">
        <v>9</v>
      </c>
      <c r="NU37" s="160">
        <f t="shared" si="484"/>
        <v>-17.744166666666668</v>
      </c>
      <c r="NV37" s="161">
        <f t="shared" si="485"/>
        <v>-6.9444444444444448E-2</v>
      </c>
      <c r="NW37" s="161">
        <f t="shared" si="486"/>
        <v>0.30555555555555558</v>
      </c>
      <c r="NX37" s="161">
        <f t="shared" si="487"/>
        <v>0.76388888888888884</v>
      </c>
      <c r="NY37" s="26">
        <f t="shared" si="488"/>
        <v>-340.56</v>
      </c>
      <c r="OA37" s="159">
        <v>9</v>
      </c>
      <c r="OB37" s="160">
        <f t="shared" si="489"/>
        <v>-20.780833333333334</v>
      </c>
      <c r="OC37" s="161">
        <f t="shared" si="490"/>
        <v>-6.9444444444444448E-2</v>
      </c>
      <c r="OD37" s="161">
        <f t="shared" si="491"/>
        <v>0.30555555555555558</v>
      </c>
      <c r="OE37" s="161">
        <f t="shared" si="492"/>
        <v>0.76388888888888895</v>
      </c>
      <c r="OF37" s="26">
        <f t="shared" si="493"/>
        <v>-231.56527777777779</v>
      </c>
      <c r="OH37" s="159">
        <v>9</v>
      </c>
      <c r="OI37" s="160">
        <f t="shared" si="494"/>
        <v>14.708333333333334</v>
      </c>
      <c r="OJ37" s="161">
        <f t="shared" si="495"/>
        <v>-6.9444444444444461E-2</v>
      </c>
      <c r="OK37" s="161">
        <f t="shared" si="496"/>
        <v>0.30555555555555552</v>
      </c>
      <c r="OL37" s="161">
        <f t="shared" si="497"/>
        <v>0.76388888888888895</v>
      </c>
      <c r="OM37" s="26">
        <f t="shared" si="498"/>
        <v>-527.76319444444448</v>
      </c>
      <c r="OO37" s="159">
        <v>9</v>
      </c>
      <c r="OP37" s="160">
        <f t="shared" si="499"/>
        <v>17.744166666666668</v>
      </c>
      <c r="OQ37" s="161">
        <f t="shared" si="500"/>
        <v>-6.9444444444444448E-2</v>
      </c>
      <c r="OR37" s="161">
        <f t="shared" si="501"/>
        <v>0.30555555555555558</v>
      </c>
      <c r="OS37" s="161">
        <f t="shared" si="502"/>
        <v>0.76388888888888884</v>
      </c>
      <c r="OT37" s="26">
        <f t="shared" si="503"/>
        <v>-636.7013888888888</v>
      </c>
      <c r="OV37" s="159">
        <v>9</v>
      </c>
      <c r="OW37" s="160">
        <f t="shared" si="504"/>
        <v>20.780833333333334</v>
      </c>
      <c r="OX37" s="161">
        <f t="shared" si="505"/>
        <v>-6.9444444444444448E-2</v>
      </c>
      <c r="OY37" s="161">
        <f t="shared" si="506"/>
        <v>0.30555555555555558</v>
      </c>
      <c r="OZ37" s="161">
        <f t="shared" si="507"/>
        <v>0.76388888888888895</v>
      </c>
      <c r="PA37" s="26">
        <f t="shared" si="508"/>
        <v>-745.64569444444442</v>
      </c>
      <c r="PC37" s="159">
        <v>9</v>
      </c>
      <c r="PD37" s="160">
        <f t="shared" si="563"/>
        <v>11.671666666666667</v>
      </c>
      <c r="PE37" s="161">
        <f t="shared" si="509"/>
        <v>-6.9444444444444448E-2</v>
      </c>
      <c r="PF37" s="161">
        <f t="shared" si="510"/>
        <v>0.30555555555555552</v>
      </c>
      <c r="PG37" s="161">
        <f t="shared" si="511"/>
        <v>0.76388888888888884</v>
      </c>
      <c r="PH37" s="26">
        <f t="shared" si="512"/>
        <v>-418.82652777777776</v>
      </c>
      <c r="PJ37" s="159">
        <v>9</v>
      </c>
      <c r="PK37" s="160">
        <f t="shared" si="564"/>
        <v>8.6366666666666667</v>
      </c>
      <c r="PL37" s="161">
        <f t="shared" si="513"/>
        <v>-6.9444444444444448E-2</v>
      </c>
      <c r="PM37" s="161">
        <f t="shared" si="514"/>
        <v>0.30555555555555552</v>
      </c>
      <c r="PN37" s="161">
        <f t="shared" si="515"/>
        <v>0.76388888888888884</v>
      </c>
      <c r="PO37" s="26">
        <f t="shared" si="516"/>
        <v>-309.85472222222216</v>
      </c>
      <c r="PQ37" s="159">
        <v>9</v>
      </c>
      <c r="PR37" s="160">
        <f t="shared" si="517"/>
        <v>5.5991666666666662</v>
      </c>
      <c r="PS37" s="161">
        <f t="shared" si="518"/>
        <v>-6.9444444444444448E-2</v>
      </c>
      <c r="PT37" s="161">
        <f t="shared" si="519"/>
        <v>0.30555555555555558</v>
      </c>
      <c r="PU37" s="161">
        <f t="shared" si="520"/>
        <v>0.76388888888888895</v>
      </c>
      <c r="PV37" s="26">
        <f t="shared" si="521"/>
        <v>-200.94861111111112</v>
      </c>
      <c r="PX37" s="159">
        <v>9</v>
      </c>
      <c r="PY37" s="160">
        <f t="shared" si="522"/>
        <v>2.5633333333333335</v>
      </c>
      <c r="PZ37" s="161">
        <f t="shared" si="523"/>
        <v>-6.9444444444444434E-2</v>
      </c>
      <c r="QA37" s="161">
        <f t="shared" si="524"/>
        <v>0.30555555555555552</v>
      </c>
      <c r="QB37" s="161">
        <f t="shared" si="525"/>
        <v>0.76388888888888884</v>
      </c>
      <c r="QC37" s="26">
        <f t="shared" si="526"/>
        <v>-91.956944444444431</v>
      </c>
      <c r="QE37" s="159">
        <v>3</v>
      </c>
      <c r="QF37" s="162">
        <v>2</v>
      </c>
      <c r="QG37" s="297"/>
      <c r="QH37" s="12">
        <v>120</v>
      </c>
      <c r="QI37" s="161">
        <f>(($F$16-$Z$13)*($F$16-$AD$13))/(($V$13-$Z$13)*($V$13-$AD$13))</f>
        <v>2.4208964387731898E-2</v>
      </c>
      <c r="QJ37" s="161">
        <f>(($F$16-$V$13)*($F$16-$AD$13))/(($Z$13-$V$13)*($Z$13-$AD$13))</f>
        <v>-9.4694350356574863E-2</v>
      </c>
      <c r="QK37" s="161">
        <f>(($F$16-$V$13)*($F$16-$Z$13))/(($AD$13-$V$13)*($AD$13-$Z$13))</f>
        <v>1.0704853859688432</v>
      </c>
      <c r="QL37" s="92">
        <f>QI37*$X$13+QJ37*$AB$13+QK37*$AF$13</f>
        <v>251.22473683604269</v>
      </c>
      <c r="QM37" s="16">
        <f>$V$13</f>
        <v>-274.87</v>
      </c>
      <c r="QN37" s="16">
        <f>$AF$13</f>
        <v>247.2</v>
      </c>
      <c r="QO37" s="167">
        <f t="shared" si="565"/>
        <v>4.6054382007576555E-2</v>
      </c>
      <c r="QP37" s="34"/>
      <c r="QQ37" s="159">
        <v>3</v>
      </c>
      <c r="QR37" s="162">
        <v>2</v>
      </c>
      <c r="QS37" s="297"/>
      <c r="QT37" s="12">
        <v>120</v>
      </c>
      <c r="QU37" s="161">
        <f>(($F$16-$AT$13)*($F$16-$AX$13))/(($AP$13-$AT$13)*($AP$13-$AX$13))</f>
        <v>0.14346413046844725</v>
      </c>
      <c r="QV37" s="161">
        <f>(($F$16-$AP$13)*($F$16-$AX$13))/(($AT$13-$AP$13)*($AT$13-$AX$13))</f>
        <v>-0.51968214931749823</v>
      </c>
      <c r="QW37" s="161">
        <f>(($F$16-$AP$13)*($F$16-$AT$13))/(($AX$13-$AP$13)*($AX$13-$AT$13))</f>
        <v>1.3762180188490512</v>
      </c>
      <c r="QX37" s="92">
        <f>QU37*$AR$13+QV37*$AV$13+QW37*$AZ$13</f>
        <v>199.01574771434957</v>
      </c>
      <c r="QY37" s="16">
        <f>$AP$13</f>
        <v>-54.65</v>
      </c>
      <c r="QZ37" s="16">
        <f>$AZ$13</f>
        <v>178.26</v>
      </c>
      <c r="RA37" s="167">
        <f t="shared" si="566"/>
        <v>5.8136102961091313E-2</v>
      </c>
    </row>
    <row r="38" spans="2:469" ht="15" customHeight="1">
      <c r="B38" s="322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11000</v>
      </c>
      <c r="AO38" s="8" t="s">
        <v>71</v>
      </c>
      <c r="AP38" s="101">
        <f>'Conector@11000 psi'!$M$71</f>
        <v>67.19</v>
      </c>
      <c r="AQ38" s="111" t="s">
        <v>72</v>
      </c>
      <c r="AR38" s="101">
        <v>0</v>
      </c>
      <c r="AS38" s="111" t="s">
        <v>72</v>
      </c>
      <c r="AT38" s="101">
        <f>'Conector@11000 psi'!$M$77</f>
        <v>33.594999999999999</v>
      </c>
      <c r="AU38" s="111" t="s">
        <v>72</v>
      </c>
      <c r="AV38" s="101">
        <f>'Conector@11000 psi'!$O$77</f>
        <v>804.2</v>
      </c>
      <c r="AW38" s="111" t="s">
        <v>72</v>
      </c>
      <c r="AX38" s="101">
        <v>0</v>
      </c>
      <c r="AY38" s="111" t="s">
        <v>72</v>
      </c>
      <c r="AZ38" s="101">
        <f>'Conector@11000 psi'!$O$74</f>
        <v>694.6</v>
      </c>
      <c r="BA38" s="165" t="s">
        <v>72</v>
      </c>
      <c r="BB38" s="183"/>
      <c r="BC38" s="159">
        <v>10</v>
      </c>
      <c r="BD38" s="160">
        <f t="shared" si="527"/>
        <v>14.904545454545454</v>
      </c>
      <c r="BE38" s="161">
        <f t="shared" si="285"/>
        <v>-7.43801652892562E-2</v>
      </c>
      <c r="BF38" s="161">
        <f t="shared" si="286"/>
        <v>0.33057851239669422</v>
      </c>
      <c r="BG38" s="161">
        <f t="shared" si="287"/>
        <v>0.74380165289256195</v>
      </c>
      <c r="BH38" s="26">
        <f t="shared" si="288"/>
        <v>407.62314049586774</v>
      </c>
      <c r="BJ38" s="159">
        <v>10</v>
      </c>
      <c r="BK38" s="160">
        <f t="shared" si="528"/>
        <v>18.217272727272725</v>
      </c>
      <c r="BL38" s="161">
        <f t="shared" si="289"/>
        <v>-7.43801652892562E-2</v>
      </c>
      <c r="BM38" s="161">
        <f t="shared" si="290"/>
        <v>0.33057851239669422</v>
      </c>
      <c r="BN38" s="161">
        <f t="shared" si="291"/>
        <v>0.74380165289256195</v>
      </c>
      <c r="BO38" s="26">
        <f t="shared" si="292"/>
        <v>299.57190082644627</v>
      </c>
      <c r="BQ38" s="159">
        <v>10</v>
      </c>
      <c r="BR38" s="160">
        <f t="shared" si="529"/>
        <v>21.529090909090908</v>
      </c>
      <c r="BS38" s="161">
        <f t="shared" si="293"/>
        <v>-7.43801652892562E-2</v>
      </c>
      <c r="BT38" s="161">
        <f t="shared" si="294"/>
        <v>0.33057851239669422</v>
      </c>
      <c r="BU38" s="161">
        <f t="shared" si="295"/>
        <v>0.74380165289256195</v>
      </c>
      <c r="BV38" s="26">
        <f t="shared" si="296"/>
        <v>191.51685950413221</v>
      </c>
      <c r="BX38" s="159">
        <v>10</v>
      </c>
      <c r="BY38" s="160">
        <f t="shared" si="530"/>
        <v>11.592727272727272</v>
      </c>
      <c r="BZ38" s="161">
        <f t="shared" si="297"/>
        <v>-7.4380165289256187E-2</v>
      </c>
      <c r="CA38" s="161">
        <f t="shared" si="298"/>
        <v>0.33057851239669417</v>
      </c>
      <c r="CB38" s="161">
        <f t="shared" si="299"/>
        <v>0.74380165289256195</v>
      </c>
      <c r="CC38" s="26">
        <f t="shared" si="300"/>
        <v>515.67768595041321</v>
      </c>
      <c r="CE38" s="159">
        <v>10</v>
      </c>
      <c r="CF38" s="160">
        <f t="shared" si="531"/>
        <v>8.2809090909090912</v>
      </c>
      <c r="CG38" s="161">
        <f t="shared" si="301"/>
        <v>-7.43801652892562E-2</v>
      </c>
      <c r="CH38" s="161">
        <f t="shared" si="302"/>
        <v>0.33057851239669422</v>
      </c>
      <c r="CI38" s="161">
        <f t="shared" si="303"/>
        <v>0.74380165289256206</v>
      </c>
      <c r="CJ38" s="26">
        <f t="shared" si="304"/>
        <v>623.72396694214876</v>
      </c>
      <c r="CL38" s="159">
        <v>10</v>
      </c>
      <c r="CM38" s="160">
        <f t="shared" si="532"/>
        <v>4.9681818181818178</v>
      </c>
      <c r="CN38" s="161">
        <f t="shared" si="305"/>
        <v>-7.4380165289256187E-2</v>
      </c>
      <c r="CO38" s="161">
        <f t="shared" si="306"/>
        <v>0.33057851239669417</v>
      </c>
      <c r="CP38" s="161">
        <f t="shared" si="307"/>
        <v>0.74380165289256184</v>
      </c>
      <c r="CQ38" s="26">
        <f t="shared" si="308"/>
        <v>731.76859504132221</v>
      </c>
      <c r="CS38" s="159">
        <v>10</v>
      </c>
      <c r="CT38" s="160">
        <f t="shared" si="533"/>
        <v>1.6563636363636363</v>
      </c>
      <c r="CU38" s="161">
        <f t="shared" si="309"/>
        <v>-7.4380165289256187E-2</v>
      </c>
      <c r="CV38" s="161">
        <f t="shared" si="310"/>
        <v>0.33057851239669422</v>
      </c>
      <c r="CW38" s="161">
        <f t="shared" si="311"/>
        <v>0.74380165289256195</v>
      </c>
      <c r="CX38" s="26">
        <f t="shared" si="312"/>
        <v>839.80495867768582</v>
      </c>
      <c r="CZ38" s="159">
        <v>10</v>
      </c>
      <c r="DA38" s="160">
        <f t="shared" si="534"/>
        <v>-8.2809090909090912</v>
      </c>
      <c r="DB38" s="161">
        <f t="shared" si="313"/>
        <v>-7.43801652892562E-2</v>
      </c>
      <c r="DC38" s="161">
        <f t="shared" si="314"/>
        <v>0.33057851239669422</v>
      </c>
      <c r="DD38" s="161">
        <f t="shared" si="315"/>
        <v>0.74380165289256206</v>
      </c>
      <c r="DE38" s="26">
        <f t="shared" si="316"/>
        <v>270.09586776859504</v>
      </c>
      <c r="DG38" s="159">
        <v>10</v>
      </c>
      <c r="DH38" s="160">
        <f t="shared" si="535"/>
        <v>-4.9681818181818178</v>
      </c>
      <c r="DI38" s="161">
        <f t="shared" si="536"/>
        <v>-7.4380165289256187E-2</v>
      </c>
      <c r="DJ38" s="161">
        <f t="shared" si="537"/>
        <v>0.33057851239669417</v>
      </c>
      <c r="DK38" s="161">
        <f t="shared" si="317"/>
        <v>0.74380165289256184</v>
      </c>
      <c r="DL38" s="26">
        <f t="shared" si="538"/>
        <v>162.04793388429749</v>
      </c>
      <c r="DM38" s="34"/>
      <c r="DN38" s="159">
        <v>10</v>
      </c>
      <c r="DO38" s="160">
        <f t="shared" si="539"/>
        <v>-1.6563636363636363</v>
      </c>
      <c r="DP38" s="161">
        <f t="shared" si="318"/>
        <v>-7.4380165289256187E-2</v>
      </c>
      <c r="DQ38" s="161">
        <f t="shared" si="319"/>
        <v>0.33057851239669422</v>
      </c>
      <c r="DR38" s="161">
        <f t="shared" si="320"/>
        <v>0.74380165289256195</v>
      </c>
      <c r="DS38" s="26">
        <f t="shared" si="321"/>
        <v>54.014049586776856</v>
      </c>
      <c r="DT38" s="34"/>
      <c r="DU38" s="159">
        <v>10</v>
      </c>
      <c r="DV38" s="160">
        <f t="shared" si="540"/>
        <v>-11.592727272727272</v>
      </c>
      <c r="DW38" s="161">
        <f t="shared" si="322"/>
        <v>-7.4380165289256187E-2</v>
      </c>
      <c r="DX38" s="161">
        <f t="shared" si="323"/>
        <v>0.33057851239669417</v>
      </c>
      <c r="DY38" s="161">
        <f t="shared" si="324"/>
        <v>0.74380165289256195</v>
      </c>
      <c r="DZ38" s="26">
        <f t="shared" si="325"/>
        <v>378.1603305785124</v>
      </c>
      <c r="EA38" s="34"/>
      <c r="EB38" s="159">
        <v>10</v>
      </c>
      <c r="EC38" s="160">
        <f t="shared" si="541"/>
        <v>-14.904545454545454</v>
      </c>
      <c r="ED38" s="161">
        <f t="shared" si="326"/>
        <v>-7.43801652892562E-2</v>
      </c>
      <c r="EE38" s="161">
        <f t="shared" si="327"/>
        <v>0.33057851239669422</v>
      </c>
      <c r="EF38" s="161">
        <f t="shared" si="328"/>
        <v>0.74380165289256195</v>
      </c>
      <c r="EG38" s="26">
        <f t="shared" si="329"/>
        <v>486.19338842975208</v>
      </c>
      <c r="EH38" s="34"/>
      <c r="EI38" s="159">
        <v>10</v>
      </c>
      <c r="EJ38" s="160">
        <f t="shared" si="542"/>
        <v>-18.217272727272725</v>
      </c>
      <c r="EK38" s="161">
        <f t="shared" si="330"/>
        <v>-7.43801652892562E-2</v>
      </c>
      <c r="EL38" s="161">
        <f t="shared" si="331"/>
        <v>0.33057851239669422</v>
      </c>
      <c r="EM38" s="161">
        <f t="shared" si="332"/>
        <v>0.74380165289256195</v>
      </c>
      <c r="EN38" s="26">
        <f t="shared" si="333"/>
        <v>594.24793388429748</v>
      </c>
      <c r="EP38" s="159">
        <v>10</v>
      </c>
      <c r="EQ38" s="160">
        <f t="shared" si="334"/>
        <v>-21.529090909090908</v>
      </c>
      <c r="ER38" s="161">
        <f t="shared" si="335"/>
        <v>-7.43801652892562E-2</v>
      </c>
      <c r="ES38" s="161">
        <f t="shared" si="336"/>
        <v>0.33057851239669422</v>
      </c>
      <c r="ET38" s="161">
        <f t="shared" si="337"/>
        <v>0.74380165289256195</v>
      </c>
      <c r="EU38" s="26">
        <f t="shared" si="338"/>
        <v>702.29752066115691</v>
      </c>
      <c r="EW38" s="159">
        <v>10</v>
      </c>
      <c r="EX38" s="160">
        <f t="shared" si="339"/>
        <v>-8.2809090909090912</v>
      </c>
      <c r="EY38" s="161">
        <f t="shared" si="340"/>
        <v>-7.43801652892562E-2</v>
      </c>
      <c r="EZ38" s="161">
        <f t="shared" si="341"/>
        <v>0.33057851239669422</v>
      </c>
      <c r="FA38" s="161">
        <f t="shared" si="342"/>
        <v>0.74380165289256206</v>
      </c>
      <c r="FB38" s="26">
        <f t="shared" si="343"/>
        <v>-623.69917355371899</v>
      </c>
      <c r="FD38" s="159">
        <v>10</v>
      </c>
      <c r="FE38" s="160">
        <f t="shared" si="344"/>
        <v>-4.9681818181818178</v>
      </c>
      <c r="FF38" s="161">
        <f t="shared" si="345"/>
        <v>-7.4380165289256187E-2</v>
      </c>
      <c r="FG38" s="161">
        <f t="shared" si="346"/>
        <v>0.33057851239669417</v>
      </c>
      <c r="FH38" s="161">
        <f t="shared" si="347"/>
        <v>0.74380165289256184</v>
      </c>
      <c r="FI38" s="26">
        <f t="shared" si="348"/>
        <v>-731.73966942148741</v>
      </c>
      <c r="FK38" s="159">
        <v>10</v>
      </c>
      <c r="FL38" s="160">
        <f t="shared" si="349"/>
        <v>-1.6563636363636363</v>
      </c>
      <c r="FM38" s="161">
        <f t="shared" si="350"/>
        <v>-7.4380165289256187E-2</v>
      </c>
      <c r="FN38" s="161">
        <f t="shared" si="351"/>
        <v>0.33057851239669422</v>
      </c>
      <c r="FO38" s="161">
        <f t="shared" si="352"/>
        <v>0.74380165289256195</v>
      </c>
      <c r="FP38" s="26">
        <f t="shared" si="353"/>
        <v>-839.79834710743796</v>
      </c>
      <c r="FR38" s="159">
        <v>10</v>
      </c>
      <c r="FS38" s="160">
        <f t="shared" si="543"/>
        <v>-11.592727272727272</v>
      </c>
      <c r="FT38" s="161">
        <f t="shared" si="354"/>
        <v>-7.4380165289256187E-2</v>
      </c>
      <c r="FU38" s="161">
        <f t="shared" si="355"/>
        <v>0.33057851239669417</v>
      </c>
      <c r="FV38" s="161">
        <f t="shared" si="356"/>
        <v>0.74380165289256195</v>
      </c>
      <c r="FW38" s="26">
        <f t="shared" si="357"/>
        <v>-515.64545454545453</v>
      </c>
      <c r="FY38" s="159">
        <v>10</v>
      </c>
      <c r="FZ38" s="160">
        <f t="shared" si="544"/>
        <v>-14.904545454545454</v>
      </c>
      <c r="GA38" s="161">
        <f t="shared" si="545"/>
        <v>-7.43801652892562E-2</v>
      </c>
      <c r="GB38" s="161">
        <f t="shared" si="546"/>
        <v>0.33057851239669422</v>
      </c>
      <c r="GC38" s="161">
        <f t="shared" si="547"/>
        <v>0.74380165289256195</v>
      </c>
      <c r="GD38" s="26">
        <f t="shared" si="548"/>
        <v>-407.62314049586774</v>
      </c>
      <c r="GF38" s="159">
        <v>10</v>
      </c>
      <c r="GG38" s="160">
        <f t="shared" si="549"/>
        <v>-18.217272727272725</v>
      </c>
      <c r="GH38" s="161">
        <f t="shared" si="358"/>
        <v>-7.43801652892562E-2</v>
      </c>
      <c r="GI38" s="161">
        <f t="shared" si="359"/>
        <v>0.33057851239669422</v>
      </c>
      <c r="GJ38" s="161">
        <f t="shared" si="360"/>
        <v>0.74380165289256195</v>
      </c>
      <c r="GK38" s="26">
        <f t="shared" si="361"/>
        <v>-299.57190082644627</v>
      </c>
      <c r="GM38" s="159">
        <v>10</v>
      </c>
      <c r="GN38" s="160">
        <f t="shared" si="550"/>
        <v>-21.529090909090908</v>
      </c>
      <c r="GO38" s="161">
        <f t="shared" si="362"/>
        <v>-7.43801652892562E-2</v>
      </c>
      <c r="GP38" s="161">
        <f t="shared" si="363"/>
        <v>0.33057851239669422</v>
      </c>
      <c r="GQ38" s="161">
        <f t="shared" si="364"/>
        <v>0.74380165289256195</v>
      </c>
      <c r="GR38" s="26">
        <f t="shared" si="365"/>
        <v>-191.54380165289257</v>
      </c>
      <c r="GT38" s="159">
        <v>10</v>
      </c>
      <c r="GU38" s="160">
        <f t="shared" si="551"/>
        <v>14.904545454545454</v>
      </c>
      <c r="GV38" s="161">
        <f t="shared" si="366"/>
        <v>-7.43801652892562E-2</v>
      </c>
      <c r="GW38" s="161">
        <f t="shared" si="367"/>
        <v>0.33057851239669422</v>
      </c>
      <c r="GX38" s="161">
        <f t="shared" si="368"/>
        <v>0.74380165289256195</v>
      </c>
      <c r="GY38" s="26">
        <f t="shared" si="369"/>
        <v>-486.18181818181813</v>
      </c>
      <c r="HA38" s="159">
        <v>10</v>
      </c>
      <c r="HB38" s="160">
        <f t="shared" si="552"/>
        <v>18.217272727272725</v>
      </c>
      <c r="HC38" s="161">
        <f t="shared" si="370"/>
        <v>-7.43801652892562E-2</v>
      </c>
      <c r="HD38" s="161">
        <f t="shared" si="371"/>
        <v>0.33057851239669422</v>
      </c>
      <c r="HE38" s="161">
        <f t="shared" si="372"/>
        <v>0.74380165289256195</v>
      </c>
      <c r="HF38" s="26">
        <f t="shared" si="373"/>
        <v>-594.22561983471076</v>
      </c>
      <c r="HH38" s="159">
        <v>10</v>
      </c>
      <c r="HI38" s="160">
        <f t="shared" si="374"/>
        <v>21.529090909090908</v>
      </c>
      <c r="HJ38" s="161">
        <f t="shared" si="375"/>
        <v>-7.43801652892562E-2</v>
      </c>
      <c r="HK38" s="161">
        <f t="shared" si="376"/>
        <v>0.33057851239669422</v>
      </c>
      <c r="HL38" s="161">
        <f t="shared" si="377"/>
        <v>0.74380165289256195</v>
      </c>
      <c r="HM38" s="26">
        <f t="shared" si="378"/>
        <v>-702.29752066115691</v>
      </c>
      <c r="HO38" s="159">
        <v>10</v>
      </c>
      <c r="HP38" s="160">
        <f t="shared" si="553"/>
        <v>11.592727272727272</v>
      </c>
      <c r="HQ38" s="161">
        <f t="shared" si="379"/>
        <v>-7.4380165289256187E-2</v>
      </c>
      <c r="HR38" s="161">
        <f t="shared" si="380"/>
        <v>0.33057851239669417</v>
      </c>
      <c r="HS38" s="161">
        <f t="shared" si="381"/>
        <v>0.74380165289256195</v>
      </c>
      <c r="HT38" s="26">
        <f t="shared" si="382"/>
        <v>-378.14462809917347</v>
      </c>
      <c r="HV38" s="159">
        <v>10</v>
      </c>
      <c r="HW38" s="160">
        <f t="shared" si="554"/>
        <v>8.2809090909090912</v>
      </c>
      <c r="HX38" s="161">
        <f t="shared" si="383"/>
        <v>-7.43801652892562E-2</v>
      </c>
      <c r="HY38" s="161">
        <f t="shared" si="384"/>
        <v>0.33057851239669422</v>
      </c>
      <c r="HZ38" s="161">
        <f t="shared" si="385"/>
        <v>0.74380165289256206</v>
      </c>
      <c r="IA38" s="26">
        <f t="shared" si="386"/>
        <v>-270.10909090909092</v>
      </c>
      <c r="IC38" s="159">
        <v>10</v>
      </c>
      <c r="ID38" s="160">
        <f t="shared" si="387"/>
        <v>4.9681818181818178</v>
      </c>
      <c r="IE38" s="161">
        <f t="shared" si="388"/>
        <v>-7.4380165289256187E-2</v>
      </c>
      <c r="IF38" s="161">
        <f t="shared" si="389"/>
        <v>0.33057851239669417</v>
      </c>
      <c r="IG38" s="161">
        <f t="shared" si="390"/>
        <v>0.74380165289256184</v>
      </c>
      <c r="IH38" s="26">
        <f t="shared" si="391"/>
        <v>-162.05785123966939</v>
      </c>
      <c r="IJ38" s="159">
        <v>10</v>
      </c>
      <c r="IK38" s="160">
        <f t="shared" si="392"/>
        <v>1.6563636363636363</v>
      </c>
      <c r="IL38" s="161">
        <f t="shared" si="393"/>
        <v>-7.4380165289256187E-2</v>
      </c>
      <c r="IM38" s="161">
        <f t="shared" si="394"/>
        <v>0.33057851239669422</v>
      </c>
      <c r="IN38" s="161">
        <f t="shared" si="395"/>
        <v>0.74380165289256195</v>
      </c>
      <c r="IO38" s="26">
        <f t="shared" si="396"/>
        <v>-54.036363636363632</v>
      </c>
      <c r="IQ38" s="159">
        <v>10</v>
      </c>
      <c r="IR38" s="160">
        <f t="shared" si="397"/>
        <v>16.045454545454547</v>
      </c>
      <c r="IS38" s="161">
        <f t="shared" si="398"/>
        <v>-7.43801652892562E-2</v>
      </c>
      <c r="IT38" s="161">
        <f t="shared" si="399"/>
        <v>0.33057851239669422</v>
      </c>
      <c r="IU38" s="161">
        <f t="shared" si="400"/>
        <v>0.74380165289256184</v>
      </c>
      <c r="IV38" s="26">
        <f t="shared" si="401"/>
        <v>458.32231404958668</v>
      </c>
      <c r="IX38" s="159">
        <v>10</v>
      </c>
      <c r="IY38" s="160">
        <f t="shared" si="402"/>
        <v>19.357272727272729</v>
      </c>
      <c r="IZ38" s="161">
        <f t="shared" si="403"/>
        <v>-7.43801652892562E-2</v>
      </c>
      <c r="JA38" s="161">
        <f t="shared" si="404"/>
        <v>0.33057851239669422</v>
      </c>
      <c r="JB38" s="161">
        <f t="shared" si="405"/>
        <v>0.74380165289256184</v>
      </c>
      <c r="JC38" s="26">
        <f t="shared" si="406"/>
        <v>350.33553719008262</v>
      </c>
      <c r="JE38" s="159">
        <v>10</v>
      </c>
      <c r="JF38" s="160">
        <f t="shared" si="555"/>
        <v>22.67</v>
      </c>
      <c r="JG38" s="161">
        <f t="shared" si="407"/>
        <v>-7.4380165289256214E-2</v>
      </c>
      <c r="JH38" s="161">
        <f t="shared" si="408"/>
        <v>0.33057851239669422</v>
      </c>
      <c r="JI38" s="161">
        <f t="shared" si="409"/>
        <v>0.74380165289256195</v>
      </c>
      <c r="JJ38" s="26">
        <f t="shared" si="410"/>
        <v>242.27024793388432</v>
      </c>
      <c r="JL38" s="159">
        <v>10</v>
      </c>
      <c r="JM38" s="160">
        <f t="shared" si="411"/>
        <v>12.732727272727272</v>
      </c>
      <c r="JN38" s="161">
        <f t="shared" si="412"/>
        <v>-7.43801652892562E-2</v>
      </c>
      <c r="JO38" s="161">
        <f t="shared" si="413"/>
        <v>0.33057851239669422</v>
      </c>
      <c r="JP38" s="161">
        <f t="shared" si="414"/>
        <v>0.74380165289256195</v>
      </c>
      <c r="JQ38" s="26">
        <f t="shared" si="415"/>
        <v>566.40495867768595</v>
      </c>
      <c r="JS38" s="159">
        <v>10</v>
      </c>
      <c r="JT38" s="160">
        <f t="shared" si="416"/>
        <v>9.4218181818181819</v>
      </c>
      <c r="JU38" s="161">
        <f t="shared" si="417"/>
        <v>-7.43801652892562E-2</v>
      </c>
      <c r="JV38" s="161">
        <f t="shared" si="418"/>
        <v>0.33057851239669422</v>
      </c>
      <c r="JW38" s="161">
        <f t="shared" si="419"/>
        <v>0.74380165289256195</v>
      </c>
      <c r="JX38" s="26">
        <f t="shared" si="420"/>
        <v>674.45867768595042</v>
      </c>
      <c r="JZ38" s="159">
        <v>10</v>
      </c>
      <c r="KA38" s="160">
        <f t="shared" si="556"/>
        <v>6.1081818181818184</v>
      </c>
      <c r="KB38" s="161">
        <f t="shared" si="421"/>
        <v>-7.43801652892562E-2</v>
      </c>
      <c r="KC38" s="161">
        <f t="shared" si="422"/>
        <v>0.33057851239669422</v>
      </c>
      <c r="KD38" s="161">
        <f t="shared" si="423"/>
        <v>0.74380165289256195</v>
      </c>
      <c r="KE38" s="26">
        <f t="shared" si="424"/>
        <v>782.49586776859508</v>
      </c>
      <c r="KG38" s="159">
        <v>10</v>
      </c>
      <c r="KH38" s="160">
        <f t="shared" si="425"/>
        <v>2.7963636363636364</v>
      </c>
      <c r="KI38" s="161">
        <f t="shared" si="426"/>
        <v>-7.43801652892562E-2</v>
      </c>
      <c r="KJ38" s="161">
        <f t="shared" si="427"/>
        <v>0.33057851239669422</v>
      </c>
      <c r="KK38" s="161">
        <f t="shared" si="428"/>
        <v>0.74380165289256195</v>
      </c>
      <c r="KL38" s="26">
        <f t="shared" si="429"/>
        <v>890.51074380165278</v>
      </c>
      <c r="KN38" s="159">
        <v>10</v>
      </c>
      <c r="KO38" s="160">
        <f t="shared" si="557"/>
        <v>-9.42090909090909</v>
      </c>
      <c r="KP38" s="161">
        <f t="shared" si="430"/>
        <v>-7.43801652892562E-2</v>
      </c>
      <c r="KQ38" s="161">
        <f t="shared" si="431"/>
        <v>0.33057851239669417</v>
      </c>
      <c r="KR38" s="161">
        <f t="shared" si="432"/>
        <v>0.74380165289256195</v>
      </c>
      <c r="KS38" s="26">
        <f t="shared" si="433"/>
        <v>307.28099173553716</v>
      </c>
      <c r="KU38" s="159">
        <v>10</v>
      </c>
      <c r="KV38" s="160">
        <f t="shared" si="558"/>
        <v>-6.1090909090909093</v>
      </c>
      <c r="KW38" s="161">
        <f t="shared" si="434"/>
        <v>-7.4380165289256214E-2</v>
      </c>
      <c r="KX38" s="161">
        <f t="shared" si="435"/>
        <v>0.33057851239669422</v>
      </c>
      <c r="KY38" s="161">
        <f t="shared" si="436"/>
        <v>0.74380165289256206</v>
      </c>
      <c r="KZ38" s="26">
        <f t="shared" si="437"/>
        <v>199.28760330578513</v>
      </c>
      <c r="LB38" s="159">
        <v>10</v>
      </c>
      <c r="LC38" s="160">
        <f t="shared" si="438"/>
        <v>-2.7972727272727274</v>
      </c>
      <c r="LD38" s="161">
        <f t="shared" si="439"/>
        <v>-7.4380165289256214E-2</v>
      </c>
      <c r="LE38" s="161">
        <f t="shared" si="440"/>
        <v>0.33057851239669422</v>
      </c>
      <c r="LF38" s="161">
        <f t="shared" si="441"/>
        <v>0.74380165289256206</v>
      </c>
      <c r="LG38" s="26">
        <f t="shared" si="442"/>
        <v>91.219008264462815</v>
      </c>
      <c r="LI38" s="159">
        <v>10</v>
      </c>
      <c r="LJ38" s="160">
        <f t="shared" si="443"/>
        <v>-12.732727272727272</v>
      </c>
      <c r="LK38" s="161">
        <f t="shared" si="444"/>
        <v>-7.43801652892562E-2</v>
      </c>
      <c r="LL38" s="161">
        <f t="shared" si="445"/>
        <v>0.33057851239669422</v>
      </c>
      <c r="LM38" s="161">
        <f t="shared" si="446"/>
        <v>0.74380165289256195</v>
      </c>
      <c r="LN38" s="26">
        <f t="shared" si="447"/>
        <v>415.37355371900821</v>
      </c>
      <c r="LP38" s="159">
        <v>10</v>
      </c>
      <c r="LQ38" s="160">
        <f t="shared" si="448"/>
        <v>-16.045454545454547</v>
      </c>
      <c r="LR38" s="161">
        <f t="shared" si="449"/>
        <v>-7.43801652892562E-2</v>
      </c>
      <c r="LS38" s="161">
        <f t="shared" si="450"/>
        <v>0.33057851239669422</v>
      </c>
      <c r="LT38" s="161">
        <f t="shared" si="451"/>
        <v>0.74380165289256184</v>
      </c>
      <c r="LU38" s="26">
        <f t="shared" si="452"/>
        <v>523.40082644628092</v>
      </c>
      <c r="LW38" s="159">
        <v>10</v>
      </c>
      <c r="LX38" s="160">
        <f t="shared" si="453"/>
        <v>-19.357272727272729</v>
      </c>
      <c r="LY38" s="161">
        <f t="shared" si="454"/>
        <v>-7.43801652892562E-2</v>
      </c>
      <c r="LZ38" s="161">
        <f t="shared" si="455"/>
        <v>0.33057851239669422</v>
      </c>
      <c r="MA38" s="161">
        <f t="shared" si="456"/>
        <v>0.74380165289256184</v>
      </c>
      <c r="MB38" s="26">
        <f t="shared" si="457"/>
        <v>631.44793388429741</v>
      </c>
      <c r="MD38" s="159">
        <v>10</v>
      </c>
      <c r="ME38" s="160">
        <f t="shared" si="458"/>
        <v>-22.67</v>
      </c>
      <c r="MF38" s="161">
        <f t="shared" si="459"/>
        <v>-7.4380165289256214E-2</v>
      </c>
      <c r="MG38" s="161">
        <f t="shared" si="460"/>
        <v>0.33057851239669422</v>
      </c>
      <c r="MH38" s="161">
        <f t="shared" si="461"/>
        <v>0.74380165289256195</v>
      </c>
      <c r="MI38" s="26">
        <f t="shared" si="462"/>
        <v>739.46611570247921</v>
      </c>
      <c r="MK38" s="159">
        <v>10</v>
      </c>
      <c r="ML38" s="160">
        <f t="shared" si="463"/>
        <v>-9.42090909090909</v>
      </c>
      <c r="MM38" s="161">
        <f t="shared" si="464"/>
        <v>-7.43801652892562E-2</v>
      </c>
      <c r="MN38" s="161">
        <f t="shared" si="465"/>
        <v>0.33057851239669417</v>
      </c>
      <c r="MO38" s="161">
        <f t="shared" si="466"/>
        <v>0.74380165289256195</v>
      </c>
      <c r="MP38" s="26">
        <f t="shared" si="467"/>
        <v>-674.45206611570245</v>
      </c>
      <c r="MR38" s="159">
        <v>10</v>
      </c>
      <c r="MS38" s="160">
        <f t="shared" si="468"/>
        <v>-6.1090909090909093</v>
      </c>
      <c r="MT38" s="161">
        <f t="shared" si="469"/>
        <v>-7.4380165289256214E-2</v>
      </c>
      <c r="MU38" s="161">
        <f t="shared" si="470"/>
        <v>0.33057851239669422</v>
      </c>
      <c r="MV38" s="161">
        <f t="shared" si="471"/>
        <v>0.74380165289256206</v>
      </c>
      <c r="MW38" s="26">
        <f t="shared" si="472"/>
        <v>-782.47438016528929</v>
      </c>
      <c r="MY38" s="159">
        <v>10</v>
      </c>
      <c r="MZ38" s="160">
        <f t="shared" si="473"/>
        <v>-2.7972727272727274</v>
      </c>
      <c r="NA38" s="161">
        <f t="shared" si="559"/>
        <v>-7.4380165289256214E-2</v>
      </c>
      <c r="NB38" s="161">
        <f t="shared" si="560"/>
        <v>0.33057851239669422</v>
      </c>
      <c r="NC38" s="161">
        <f t="shared" si="561"/>
        <v>0.74380165289256206</v>
      </c>
      <c r="ND38" s="26">
        <f t="shared" si="562"/>
        <v>-890.52479338842977</v>
      </c>
      <c r="NF38" s="159">
        <v>10</v>
      </c>
      <c r="NG38" s="160">
        <f t="shared" si="474"/>
        <v>-12.732727272727272</v>
      </c>
      <c r="NH38" s="161">
        <f t="shared" si="475"/>
        <v>-7.43801652892562E-2</v>
      </c>
      <c r="NI38" s="161">
        <f t="shared" si="476"/>
        <v>0.33057851239669422</v>
      </c>
      <c r="NJ38" s="161">
        <f t="shared" si="477"/>
        <v>0.74380165289256195</v>
      </c>
      <c r="NK38" s="26">
        <f t="shared" si="478"/>
        <v>-566.38429752066111</v>
      </c>
      <c r="NM38" s="159">
        <v>10</v>
      </c>
      <c r="NN38" s="160">
        <f t="shared" si="479"/>
        <v>-16.045454545454547</v>
      </c>
      <c r="NO38" s="161">
        <f t="shared" si="480"/>
        <v>-7.43801652892562E-2</v>
      </c>
      <c r="NP38" s="161">
        <f t="shared" si="481"/>
        <v>0.33057851239669422</v>
      </c>
      <c r="NQ38" s="161">
        <f t="shared" si="482"/>
        <v>0.74380165289256184</v>
      </c>
      <c r="NR38" s="26">
        <f t="shared" si="483"/>
        <v>-458.32231404958668</v>
      </c>
      <c r="NT38" s="159">
        <v>10</v>
      </c>
      <c r="NU38" s="160">
        <f t="shared" si="484"/>
        <v>-19.357272727272729</v>
      </c>
      <c r="NV38" s="161">
        <f t="shared" si="485"/>
        <v>-7.43801652892562E-2</v>
      </c>
      <c r="NW38" s="161">
        <f t="shared" si="486"/>
        <v>0.33057851239669422</v>
      </c>
      <c r="NX38" s="161">
        <f t="shared" si="487"/>
        <v>0.74380165289256184</v>
      </c>
      <c r="NY38" s="26">
        <f t="shared" si="488"/>
        <v>-350.33223140495863</v>
      </c>
      <c r="OA38" s="159">
        <v>10</v>
      </c>
      <c r="OB38" s="160">
        <f t="shared" si="489"/>
        <v>-22.67</v>
      </c>
      <c r="OC38" s="161">
        <f t="shared" si="490"/>
        <v>-7.4380165289256214E-2</v>
      </c>
      <c r="OD38" s="161">
        <f t="shared" si="491"/>
        <v>0.33057851239669422</v>
      </c>
      <c r="OE38" s="161">
        <f t="shared" si="492"/>
        <v>0.74380165289256195</v>
      </c>
      <c r="OF38" s="26">
        <f t="shared" si="493"/>
        <v>-242.23801652892564</v>
      </c>
      <c r="OH38" s="159">
        <v>10</v>
      </c>
      <c r="OI38" s="160">
        <f t="shared" si="494"/>
        <v>16.045454545454547</v>
      </c>
      <c r="OJ38" s="161">
        <f t="shared" si="495"/>
        <v>-7.43801652892562E-2</v>
      </c>
      <c r="OK38" s="161">
        <f t="shared" si="496"/>
        <v>0.33057851239669422</v>
      </c>
      <c r="OL38" s="161">
        <f t="shared" si="497"/>
        <v>0.74380165289256184</v>
      </c>
      <c r="OM38" s="26">
        <f t="shared" si="498"/>
        <v>-523.40082644628092</v>
      </c>
      <c r="OO38" s="159">
        <v>10</v>
      </c>
      <c r="OP38" s="160">
        <f t="shared" si="499"/>
        <v>19.357272727272729</v>
      </c>
      <c r="OQ38" s="161">
        <f t="shared" si="500"/>
        <v>-7.43801652892562E-2</v>
      </c>
      <c r="OR38" s="161">
        <f t="shared" si="501"/>
        <v>0.33057851239669422</v>
      </c>
      <c r="OS38" s="161">
        <f t="shared" si="502"/>
        <v>0.74380165289256184</v>
      </c>
      <c r="OT38" s="26">
        <f t="shared" si="503"/>
        <v>-631.43966942148757</v>
      </c>
      <c r="OV38" s="159">
        <v>10</v>
      </c>
      <c r="OW38" s="160">
        <f t="shared" si="504"/>
        <v>22.67</v>
      </c>
      <c r="OX38" s="161">
        <f t="shared" si="505"/>
        <v>-7.4380165289256214E-2</v>
      </c>
      <c r="OY38" s="161">
        <f t="shared" si="506"/>
        <v>0.33057851239669422</v>
      </c>
      <c r="OZ38" s="161">
        <f t="shared" si="507"/>
        <v>0.74380165289256195</v>
      </c>
      <c r="PA38" s="26">
        <f t="shared" si="508"/>
        <v>-739.48347107438008</v>
      </c>
      <c r="PC38" s="159">
        <v>10</v>
      </c>
      <c r="PD38" s="160">
        <f t="shared" si="563"/>
        <v>12.732727272727272</v>
      </c>
      <c r="PE38" s="161">
        <f t="shared" si="509"/>
        <v>-7.43801652892562E-2</v>
      </c>
      <c r="PF38" s="161">
        <f t="shared" si="510"/>
        <v>0.33057851239669422</v>
      </c>
      <c r="PG38" s="161">
        <f t="shared" si="511"/>
        <v>0.74380165289256195</v>
      </c>
      <c r="PH38" s="26">
        <f t="shared" si="512"/>
        <v>-415.36611570247931</v>
      </c>
      <c r="PJ38" s="159">
        <v>10</v>
      </c>
      <c r="PK38" s="160">
        <f t="shared" si="564"/>
        <v>9.4218181818181819</v>
      </c>
      <c r="PL38" s="161">
        <f t="shared" si="513"/>
        <v>-7.43801652892562E-2</v>
      </c>
      <c r="PM38" s="161">
        <f t="shared" si="514"/>
        <v>0.33057851239669422</v>
      </c>
      <c r="PN38" s="161">
        <f t="shared" si="515"/>
        <v>0.74380165289256195</v>
      </c>
      <c r="PO38" s="26">
        <f t="shared" si="516"/>
        <v>-307.29421487603304</v>
      </c>
      <c r="PQ38" s="159">
        <v>10</v>
      </c>
      <c r="PR38" s="160">
        <f t="shared" si="517"/>
        <v>6.1081818181818184</v>
      </c>
      <c r="PS38" s="161">
        <f t="shared" si="518"/>
        <v>-7.43801652892562E-2</v>
      </c>
      <c r="PT38" s="161">
        <f t="shared" si="519"/>
        <v>0.33057851239669422</v>
      </c>
      <c r="PU38" s="161">
        <f t="shared" si="520"/>
        <v>0.74380165289256195</v>
      </c>
      <c r="PV38" s="26">
        <f t="shared" si="521"/>
        <v>-199.28760330578513</v>
      </c>
      <c r="PX38" s="159">
        <v>10</v>
      </c>
      <c r="PY38" s="160">
        <f t="shared" si="522"/>
        <v>2.7963636363636364</v>
      </c>
      <c r="PZ38" s="161">
        <f t="shared" si="523"/>
        <v>-7.43801652892562E-2</v>
      </c>
      <c r="QA38" s="161">
        <f t="shared" si="524"/>
        <v>0.33057851239669422</v>
      </c>
      <c r="QB38" s="161">
        <f t="shared" si="525"/>
        <v>0.74380165289256195</v>
      </c>
      <c r="QC38" s="26">
        <f t="shared" si="526"/>
        <v>-91.196694214876032</v>
      </c>
      <c r="QE38" s="159">
        <v>3</v>
      </c>
      <c r="QF38" s="162">
        <v>3</v>
      </c>
      <c r="QG38" s="297"/>
      <c r="QH38" s="12">
        <v>120</v>
      </c>
      <c r="QI38" s="161">
        <f>(($F$16-$Z$20)*($F$16-$AD$20))/(($V$20-$Z$20)*($V$20-$AD$20))</f>
        <v>2.4208964387731898E-2</v>
      </c>
      <c r="QJ38" s="161">
        <f>(($F$16-$V$20)*($F$16-$AD$20))/(($Z$20-$V$20)*($Z$20-$AD$20))</f>
        <v>-9.4694350356574863E-2</v>
      </c>
      <c r="QK38" s="161">
        <f>(($F$16-$V$20)*($F$16-$Z$20))/(($AD$20-$V$20)*($AD$20-$Z$20))</f>
        <v>1.0704853859688432</v>
      </c>
      <c r="QL38" s="92">
        <f>QI38*$X$20+QJ38*$AB$20+QK38*$AF$20</f>
        <v>-618.33900437733325</v>
      </c>
      <c r="QM38" s="16">
        <f>$V$20</f>
        <v>-274.87</v>
      </c>
      <c r="QN38" s="16">
        <f>$AF$20</f>
        <v>-651.20000000000005</v>
      </c>
      <c r="QO38" s="167">
        <f t="shared" si="565"/>
        <v>1.8711418684724538E-2</v>
      </c>
      <c r="QP38" s="34"/>
      <c r="QQ38" s="159">
        <v>3</v>
      </c>
      <c r="QR38" s="162">
        <v>3</v>
      </c>
      <c r="QS38" s="297"/>
      <c r="QT38" s="12">
        <v>120</v>
      </c>
      <c r="QU38" s="161">
        <f>(($F$16-$AT$20)*($F$16-$AX$20))/(($AP$20-$AT$20)*($AP$20-$AX$20))</f>
        <v>0.14346413046844725</v>
      </c>
      <c r="QV38" s="161">
        <f>(($F$16-$AP$20)*($F$16-$AX$20))/(($AT$20-$AP$20)*($AT$20-$AX$20))</f>
        <v>-0.51968214931749823</v>
      </c>
      <c r="QW38" s="161">
        <f>(($F$16-$AP$20)*($F$16-$AT$20))/(($AX$20-$AP$20)*($AX$20-$AT$20))</f>
        <v>1.3762180188490512</v>
      </c>
      <c r="QX38" s="92">
        <f>QU38*$AR$20+QV38*$AV$20+QW38*$AZ$20</f>
        <v>-513.54500750764453</v>
      </c>
      <c r="QY38" s="16">
        <f>$AP$20</f>
        <v>-54.65</v>
      </c>
      <c r="QZ38" s="16">
        <f>$AZ$20</f>
        <v>-653.65</v>
      </c>
      <c r="RA38" s="167">
        <f t="shared" si="566"/>
        <v>2.2529670877635338E-2</v>
      </c>
    </row>
    <row r="39" spans="2:469" ht="15" customHeight="1">
      <c r="B39" s="322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11000</v>
      </c>
      <c r="AO39" s="8" t="s">
        <v>71</v>
      </c>
      <c r="AP39" s="101">
        <f>'Conector@11000 psi'!$M$72</f>
        <v>30.76</v>
      </c>
      <c r="AQ39" s="111" t="s">
        <v>72</v>
      </c>
      <c r="AR39" s="101">
        <v>0</v>
      </c>
      <c r="AS39" s="111" t="s">
        <v>72</v>
      </c>
      <c r="AT39" s="101">
        <f>'Conector@11000 psi'!$M$78</f>
        <v>15.38</v>
      </c>
      <c r="AU39" s="111" t="s">
        <v>72</v>
      </c>
      <c r="AV39" s="101">
        <f>'Conector@11000 psi'!$O$78</f>
        <v>863.6</v>
      </c>
      <c r="AW39" s="111" t="s">
        <v>72</v>
      </c>
      <c r="AX39" s="101">
        <v>0</v>
      </c>
      <c r="AY39" s="111" t="s">
        <v>72</v>
      </c>
      <c r="AZ39" s="101">
        <f>'Conector@11000 psi'!$O$75</f>
        <v>813.42</v>
      </c>
      <c r="BA39" s="165" t="s">
        <v>72</v>
      </c>
      <c r="BB39" s="183"/>
      <c r="BC39" s="159">
        <v>11</v>
      </c>
      <c r="BD39" s="160">
        <f t="shared" si="527"/>
        <v>16.395</v>
      </c>
      <c r="BE39" s="161">
        <f t="shared" si="285"/>
        <v>-0.08</v>
      </c>
      <c r="BF39" s="161">
        <f t="shared" si="286"/>
        <v>0.36</v>
      </c>
      <c r="BG39" s="161">
        <f t="shared" si="287"/>
        <v>0.72</v>
      </c>
      <c r="BH39" s="26">
        <f t="shared" si="288"/>
        <v>417.16079999999999</v>
      </c>
      <c r="BJ39" s="159">
        <v>11</v>
      </c>
      <c r="BK39" s="160">
        <f t="shared" si="528"/>
        <v>20.038999999999998</v>
      </c>
      <c r="BL39" s="161">
        <f t="shared" si="289"/>
        <v>-0.08</v>
      </c>
      <c r="BM39" s="161">
        <f t="shared" si="290"/>
        <v>0.36</v>
      </c>
      <c r="BN39" s="161">
        <f t="shared" si="291"/>
        <v>0.72</v>
      </c>
      <c r="BO39" s="26">
        <f t="shared" si="292"/>
        <v>310.19039999999995</v>
      </c>
      <c r="BQ39" s="159">
        <v>11</v>
      </c>
      <c r="BR39" s="160">
        <f t="shared" si="529"/>
        <v>23.681999999999999</v>
      </c>
      <c r="BS39" s="161">
        <f t="shared" si="293"/>
        <v>-7.9999999999999988E-2</v>
      </c>
      <c r="BT39" s="161">
        <f t="shared" si="294"/>
        <v>0.36</v>
      </c>
      <c r="BU39" s="161">
        <f t="shared" si="295"/>
        <v>0.72</v>
      </c>
      <c r="BV39" s="26">
        <f t="shared" si="296"/>
        <v>203.21496000000002</v>
      </c>
      <c r="BX39" s="159">
        <v>11</v>
      </c>
      <c r="BY39" s="160">
        <f t="shared" si="530"/>
        <v>12.751999999999999</v>
      </c>
      <c r="BZ39" s="161">
        <f t="shared" si="297"/>
        <v>-7.9999999999999988E-2</v>
      </c>
      <c r="CA39" s="161">
        <f t="shared" si="298"/>
        <v>0.36</v>
      </c>
      <c r="CB39" s="161">
        <f t="shared" si="299"/>
        <v>0.72</v>
      </c>
      <c r="CC39" s="26">
        <f t="shared" si="300"/>
        <v>524.13480000000004</v>
      </c>
      <c r="CE39" s="159">
        <v>11</v>
      </c>
      <c r="CF39" s="160">
        <f t="shared" si="531"/>
        <v>9.109</v>
      </c>
      <c r="CG39" s="161">
        <f t="shared" si="301"/>
        <v>-0.08</v>
      </c>
      <c r="CH39" s="161">
        <f t="shared" si="302"/>
        <v>0.36000000000000004</v>
      </c>
      <c r="CI39" s="161">
        <f t="shared" si="303"/>
        <v>0.72000000000000008</v>
      </c>
      <c r="CJ39" s="26">
        <f t="shared" si="304"/>
        <v>631.10160000000008</v>
      </c>
      <c r="CL39" s="159">
        <v>11</v>
      </c>
      <c r="CM39" s="160">
        <f t="shared" si="532"/>
        <v>5.4649999999999999</v>
      </c>
      <c r="CN39" s="161">
        <f t="shared" si="305"/>
        <v>-0.08</v>
      </c>
      <c r="CO39" s="161">
        <f t="shared" si="306"/>
        <v>0.36</v>
      </c>
      <c r="CP39" s="161">
        <f t="shared" si="307"/>
        <v>0.72</v>
      </c>
      <c r="CQ39" s="26">
        <f t="shared" si="308"/>
        <v>738.06479999999999</v>
      </c>
      <c r="CS39" s="159">
        <v>11</v>
      </c>
      <c r="CT39" s="160">
        <f t="shared" si="533"/>
        <v>1.8219999999999998</v>
      </c>
      <c r="CU39" s="161">
        <f t="shared" si="309"/>
        <v>-0.08</v>
      </c>
      <c r="CV39" s="161">
        <f t="shared" si="310"/>
        <v>0.36</v>
      </c>
      <c r="CW39" s="161">
        <f t="shared" si="311"/>
        <v>0.72</v>
      </c>
      <c r="CX39" s="26">
        <f t="shared" si="312"/>
        <v>845.02080000000001</v>
      </c>
      <c r="CZ39" s="159">
        <v>11</v>
      </c>
      <c r="DA39" s="160">
        <f t="shared" si="534"/>
        <v>-9.109</v>
      </c>
      <c r="DB39" s="161">
        <f t="shared" si="313"/>
        <v>-0.08</v>
      </c>
      <c r="DC39" s="161">
        <f t="shared" si="314"/>
        <v>0.36000000000000004</v>
      </c>
      <c r="DD39" s="161">
        <f t="shared" si="315"/>
        <v>0.72000000000000008</v>
      </c>
      <c r="DE39" s="26">
        <f t="shared" si="316"/>
        <v>267.39360000000005</v>
      </c>
      <c r="DG39" s="159">
        <v>11</v>
      </c>
      <c r="DH39" s="160">
        <f t="shared" si="535"/>
        <v>-5.4649999999999999</v>
      </c>
      <c r="DI39" s="161">
        <f t="shared" si="536"/>
        <v>-0.08</v>
      </c>
      <c r="DJ39" s="161">
        <f t="shared" si="537"/>
        <v>0.36</v>
      </c>
      <c r="DK39" s="161">
        <f t="shared" si="317"/>
        <v>0.72</v>
      </c>
      <c r="DL39" s="26">
        <f t="shared" si="538"/>
        <v>160.42679999999999</v>
      </c>
      <c r="DM39" s="34"/>
      <c r="DN39" s="159">
        <v>11</v>
      </c>
      <c r="DO39" s="160">
        <f t="shared" si="539"/>
        <v>-1.8219999999999998</v>
      </c>
      <c r="DP39" s="161">
        <f t="shared" si="318"/>
        <v>-0.08</v>
      </c>
      <c r="DQ39" s="161">
        <f t="shared" si="319"/>
        <v>0.36</v>
      </c>
      <c r="DR39" s="161">
        <f t="shared" si="320"/>
        <v>0.72</v>
      </c>
      <c r="DS39" s="26">
        <f t="shared" si="321"/>
        <v>53.474399999999996</v>
      </c>
      <c r="DT39" s="34"/>
      <c r="DU39" s="159">
        <v>11</v>
      </c>
      <c r="DV39" s="160">
        <f t="shared" si="540"/>
        <v>-12.751999999999999</v>
      </c>
      <c r="DW39" s="161">
        <f t="shared" si="322"/>
        <v>-7.9999999999999988E-2</v>
      </c>
      <c r="DX39" s="161">
        <f t="shared" si="323"/>
        <v>0.36</v>
      </c>
      <c r="DY39" s="161">
        <f t="shared" si="324"/>
        <v>0.72</v>
      </c>
      <c r="DZ39" s="26">
        <f t="shared" si="325"/>
        <v>374.3784</v>
      </c>
      <c r="EA39" s="34"/>
      <c r="EB39" s="159">
        <v>11</v>
      </c>
      <c r="EC39" s="160">
        <f t="shared" si="541"/>
        <v>-16.395</v>
      </c>
      <c r="ED39" s="161">
        <f t="shared" si="326"/>
        <v>-0.08</v>
      </c>
      <c r="EE39" s="161">
        <f t="shared" si="327"/>
        <v>0.36</v>
      </c>
      <c r="EF39" s="161">
        <f t="shared" si="328"/>
        <v>0.72</v>
      </c>
      <c r="EG39" s="26">
        <f t="shared" si="329"/>
        <v>481.33080000000001</v>
      </c>
      <c r="EH39" s="34"/>
      <c r="EI39" s="159">
        <v>11</v>
      </c>
      <c r="EJ39" s="160">
        <f t="shared" si="542"/>
        <v>-20.038999999999998</v>
      </c>
      <c r="EK39" s="161">
        <f t="shared" si="330"/>
        <v>-0.08</v>
      </c>
      <c r="EL39" s="161">
        <f t="shared" si="331"/>
        <v>0.36</v>
      </c>
      <c r="EM39" s="161">
        <f t="shared" si="332"/>
        <v>0.72</v>
      </c>
      <c r="EN39" s="26">
        <f t="shared" si="333"/>
        <v>588.3048</v>
      </c>
      <c r="EP39" s="159">
        <v>11</v>
      </c>
      <c r="EQ39" s="160">
        <f t="shared" si="334"/>
        <v>-23.681999999999999</v>
      </c>
      <c r="ER39" s="161">
        <f t="shared" si="335"/>
        <v>-7.9999999999999988E-2</v>
      </c>
      <c r="ES39" s="161">
        <f t="shared" si="336"/>
        <v>0.36</v>
      </c>
      <c r="ET39" s="161">
        <f t="shared" si="337"/>
        <v>0.72</v>
      </c>
      <c r="EU39" s="26">
        <f t="shared" si="338"/>
        <v>695.27519999999993</v>
      </c>
      <c r="EW39" s="159">
        <v>11</v>
      </c>
      <c r="EX39" s="160">
        <f t="shared" si="339"/>
        <v>-9.109</v>
      </c>
      <c r="EY39" s="161">
        <f t="shared" si="340"/>
        <v>-0.08</v>
      </c>
      <c r="EZ39" s="161">
        <f t="shared" si="341"/>
        <v>0.36000000000000004</v>
      </c>
      <c r="FA39" s="161">
        <f t="shared" si="342"/>
        <v>0.72000000000000008</v>
      </c>
      <c r="FB39" s="26">
        <f t="shared" si="343"/>
        <v>-631.07640000000004</v>
      </c>
      <c r="FD39" s="159">
        <v>11</v>
      </c>
      <c r="FE39" s="160">
        <f t="shared" si="344"/>
        <v>-5.4649999999999999</v>
      </c>
      <c r="FF39" s="161">
        <f t="shared" si="345"/>
        <v>-0.08</v>
      </c>
      <c r="FG39" s="161">
        <f t="shared" si="346"/>
        <v>0.36</v>
      </c>
      <c r="FH39" s="161">
        <f t="shared" si="347"/>
        <v>0.72</v>
      </c>
      <c r="FI39" s="26">
        <f t="shared" si="348"/>
        <v>-738.03599999999994</v>
      </c>
      <c r="FK39" s="159">
        <v>11</v>
      </c>
      <c r="FL39" s="160">
        <f t="shared" si="349"/>
        <v>-1.8219999999999998</v>
      </c>
      <c r="FM39" s="161">
        <f t="shared" si="350"/>
        <v>-0.08</v>
      </c>
      <c r="FN39" s="161">
        <f t="shared" si="351"/>
        <v>0.36</v>
      </c>
      <c r="FO39" s="161">
        <f t="shared" si="352"/>
        <v>0.72</v>
      </c>
      <c r="FP39" s="26">
        <f t="shared" si="353"/>
        <v>-845.0136</v>
      </c>
      <c r="FR39" s="159">
        <v>11</v>
      </c>
      <c r="FS39" s="160">
        <f t="shared" si="543"/>
        <v>-12.751999999999999</v>
      </c>
      <c r="FT39" s="161">
        <f t="shared" si="354"/>
        <v>-7.9999999999999988E-2</v>
      </c>
      <c r="FU39" s="161">
        <f t="shared" si="355"/>
        <v>0.36</v>
      </c>
      <c r="FV39" s="161">
        <f t="shared" si="356"/>
        <v>0.72</v>
      </c>
      <c r="FW39" s="26">
        <f t="shared" si="357"/>
        <v>-524.10239999999999</v>
      </c>
      <c r="FY39" s="159">
        <v>11</v>
      </c>
      <c r="FZ39" s="160">
        <f t="shared" si="544"/>
        <v>-16.395</v>
      </c>
      <c r="GA39" s="161">
        <f t="shared" si="545"/>
        <v>-0.08</v>
      </c>
      <c r="GB39" s="161">
        <f t="shared" si="546"/>
        <v>0.36</v>
      </c>
      <c r="GC39" s="161">
        <f t="shared" si="547"/>
        <v>0.72</v>
      </c>
      <c r="GD39" s="26">
        <f t="shared" si="548"/>
        <v>-417.16079999999999</v>
      </c>
      <c r="GF39" s="159">
        <v>11</v>
      </c>
      <c r="GG39" s="160">
        <f t="shared" si="549"/>
        <v>-20.038999999999998</v>
      </c>
      <c r="GH39" s="161">
        <f t="shared" si="358"/>
        <v>-0.08</v>
      </c>
      <c r="GI39" s="161">
        <f t="shared" si="359"/>
        <v>0.36</v>
      </c>
      <c r="GJ39" s="161">
        <f t="shared" si="360"/>
        <v>0.72</v>
      </c>
      <c r="GK39" s="26">
        <f t="shared" si="361"/>
        <v>-310.19039999999995</v>
      </c>
      <c r="GM39" s="159">
        <v>11</v>
      </c>
      <c r="GN39" s="160">
        <f t="shared" si="550"/>
        <v>-23.681999999999999</v>
      </c>
      <c r="GO39" s="161">
        <f t="shared" si="362"/>
        <v>-7.9999999999999988E-2</v>
      </c>
      <c r="GP39" s="161">
        <f t="shared" si="363"/>
        <v>0.36</v>
      </c>
      <c r="GQ39" s="161">
        <f t="shared" si="364"/>
        <v>0.72</v>
      </c>
      <c r="GR39" s="26">
        <f t="shared" si="365"/>
        <v>-203.24159999999998</v>
      </c>
      <c r="GT39" s="159">
        <v>11</v>
      </c>
      <c r="GU39" s="160">
        <f t="shared" si="551"/>
        <v>16.395</v>
      </c>
      <c r="GV39" s="161">
        <f t="shared" si="366"/>
        <v>-0.08</v>
      </c>
      <c r="GW39" s="161">
        <f t="shared" si="367"/>
        <v>0.36</v>
      </c>
      <c r="GX39" s="161">
        <f t="shared" si="368"/>
        <v>0.72</v>
      </c>
      <c r="GY39" s="26">
        <f t="shared" si="369"/>
        <v>-481.31999999999994</v>
      </c>
      <c r="HA39" s="159">
        <v>11</v>
      </c>
      <c r="HB39" s="160">
        <f t="shared" si="552"/>
        <v>20.038999999999998</v>
      </c>
      <c r="HC39" s="161">
        <f t="shared" si="370"/>
        <v>-0.08</v>
      </c>
      <c r="HD39" s="161">
        <f t="shared" si="371"/>
        <v>0.36</v>
      </c>
      <c r="HE39" s="161">
        <f t="shared" si="372"/>
        <v>0.72</v>
      </c>
      <c r="HF39" s="26">
        <f t="shared" si="373"/>
        <v>-588.28319999999997</v>
      </c>
      <c r="HH39" s="159">
        <v>11</v>
      </c>
      <c r="HI39" s="160">
        <f t="shared" si="374"/>
        <v>23.681999999999999</v>
      </c>
      <c r="HJ39" s="161">
        <f t="shared" si="375"/>
        <v>-7.9999999999999988E-2</v>
      </c>
      <c r="HK39" s="161">
        <f t="shared" si="376"/>
        <v>0.36</v>
      </c>
      <c r="HL39" s="161">
        <f t="shared" si="377"/>
        <v>0.72</v>
      </c>
      <c r="HM39" s="26">
        <f t="shared" si="378"/>
        <v>-695.27519999999993</v>
      </c>
      <c r="HO39" s="159">
        <v>11</v>
      </c>
      <c r="HP39" s="160">
        <f t="shared" si="553"/>
        <v>12.751999999999999</v>
      </c>
      <c r="HQ39" s="161">
        <f t="shared" si="379"/>
        <v>-7.9999999999999988E-2</v>
      </c>
      <c r="HR39" s="161">
        <f t="shared" si="380"/>
        <v>0.36</v>
      </c>
      <c r="HS39" s="161">
        <f t="shared" si="381"/>
        <v>0.72</v>
      </c>
      <c r="HT39" s="26">
        <f t="shared" si="382"/>
        <v>-374.36399999999998</v>
      </c>
      <c r="HV39" s="159">
        <v>11</v>
      </c>
      <c r="HW39" s="160">
        <f t="shared" si="554"/>
        <v>9.109</v>
      </c>
      <c r="HX39" s="161">
        <f t="shared" si="383"/>
        <v>-0.08</v>
      </c>
      <c r="HY39" s="161">
        <f t="shared" si="384"/>
        <v>0.36000000000000004</v>
      </c>
      <c r="HZ39" s="161">
        <f t="shared" si="385"/>
        <v>0.72000000000000008</v>
      </c>
      <c r="IA39" s="26">
        <f t="shared" si="386"/>
        <v>-267.40800000000002</v>
      </c>
      <c r="IC39" s="159">
        <v>11</v>
      </c>
      <c r="ID39" s="160">
        <f t="shared" si="387"/>
        <v>5.4649999999999999</v>
      </c>
      <c r="IE39" s="161">
        <f t="shared" si="388"/>
        <v>-0.08</v>
      </c>
      <c r="IF39" s="161">
        <f t="shared" si="389"/>
        <v>0.36</v>
      </c>
      <c r="IG39" s="161">
        <f t="shared" si="390"/>
        <v>0.72</v>
      </c>
      <c r="IH39" s="26">
        <f t="shared" si="391"/>
        <v>-160.43759999999997</v>
      </c>
      <c r="IJ39" s="159">
        <v>11</v>
      </c>
      <c r="IK39" s="160">
        <f t="shared" si="392"/>
        <v>1.8219999999999998</v>
      </c>
      <c r="IL39" s="161">
        <f t="shared" si="393"/>
        <v>-0.08</v>
      </c>
      <c r="IM39" s="161">
        <f t="shared" si="394"/>
        <v>0.36</v>
      </c>
      <c r="IN39" s="161">
        <f t="shared" si="395"/>
        <v>0.72</v>
      </c>
      <c r="IO39" s="26">
        <f t="shared" si="396"/>
        <v>-53.495999999999995</v>
      </c>
      <c r="IQ39" s="159">
        <v>11</v>
      </c>
      <c r="IR39" s="160">
        <f t="shared" si="397"/>
        <v>17.649999999999999</v>
      </c>
      <c r="IS39" s="161">
        <f t="shared" si="398"/>
        <v>-7.9999999999999974E-2</v>
      </c>
      <c r="IT39" s="161">
        <f t="shared" si="399"/>
        <v>0.36</v>
      </c>
      <c r="IU39" s="161">
        <f t="shared" si="400"/>
        <v>0.72</v>
      </c>
      <c r="IV39" s="26">
        <f t="shared" si="401"/>
        <v>468.69119999999998</v>
      </c>
      <c r="IX39" s="159">
        <v>11</v>
      </c>
      <c r="IY39" s="160">
        <f t="shared" si="402"/>
        <v>21.292999999999999</v>
      </c>
      <c r="IZ39" s="161">
        <f t="shared" si="403"/>
        <v>-0.08</v>
      </c>
      <c r="JA39" s="161">
        <f t="shared" si="404"/>
        <v>0.36</v>
      </c>
      <c r="JB39" s="161">
        <f t="shared" si="405"/>
        <v>0.72</v>
      </c>
      <c r="JC39" s="26">
        <f t="shared" si="406"/>
        <v>361.78559999999999</v>
      </c>
      <c r="JE39" s="159">
        <v>11</v>
      </c>
      <c r="JF39" s="160">
        <f t="shared" si="555"/>
        <v>24.937000000000001</v>
      </c>
      <c r="JG39" s="161">
        <f t="shared" si="407"/>
        <v>-0.08</v>
      </c>
      <c r="JH39" s="161">
        <f t="shared" si="408"/>
        <v>0.36</v>
      </c>
      <c r="JI39" s="161">
        <f t="shared" si="409"/>
        <v>0.72</v>
      </c>
      <c r="JJ39" s="26">
        <f t="shared" si="410"/>
        <v>254.80079999999998</v>
      </c>
      <c r="JL39" s="159">
        <v>11</v>
      </c>
      <c r="JM39" s="160">
        <f t="shared" si="411"/>
        <v>14.006</v>
      </c>
      <c r="JN39" s="161">
        <f t="shared" si="412"/>
        <v>-0.08</v>
      </c>
      <c r="JO39" s="161">
        <f t="shared" si="413"/>
        <v>0.36000000000000004</v>
      </c>
      <c r="JP39" s="161">
        <f t="shared" si="414"/>
        <v>0.72000000000000008</v>
      </c>
      <c r="JQ39" s="26">
        <f t="shared" si="415"/>
        <v>575.69400000000007</v>
      </c>
      <c r="JS39" s="159">
        <v>11</v>
      </c>
      <c r="JT39" s="160">
        <f t="shared" si="416"/>
        <v>10.364000000000001</v>
      </c>
      <c r="JU39" s="161">
        <f t="shared" si="417"/>
        <v>-0.08</v>
      </c>
      <c r="JV39" s="161">
        <f t="shared" si="418"/>
        <v>0.36</v>
      </c>
      <c r="JW39" s="161">
        <f t="shared" si="419"/>
        <v>0.72</v>
      </c>
      <c r="JX39" s="26">
        <f t="shared" si="420"/>
        <v>682.66799999999989</v>
      </c>
      <c r="JZ39" s="159">
        <v>11</v>
      </c>
      <c r="KA39" s="160">
        <f t="shared" si="556"/>
        <v>6.7189999999999994</v>
      </c>
      <c r="KB39" s="161">
        <f t="shared" si="421"/>
        <v>-0.08</v>
      </c>
      <c r="KC39" s="161">
        <f t="shared" si="422"/>
        <v>0.36</v>
      </c>
      <c r="KD39" s="161">
        <f t="shared" si="423"/>
        <v>0.72</v>
      </c>
      <c r="KE39" s="26">
        <f t="shared" si="424"/>
        <v>789.62400000000002</v>
      </c>
      <c r="KG39" s="159">
        <v>11</v>
      </c>
      <c r="KH39" s="160">
        <f t="shared" si="425"/>
        <v>3.0760000000000001</v>
      </c>
      <c r="KI39" s="161">
        <f t="shared" si="426"/>
        <v>-0.08</v>
      </c>
      <c r="KJ39" s="161">
        <f t="shared" si="427"/>
        <v>0.36</v>
      </c>
      <c r="KK39" s="161">
        <f t="shared" si="428"/>
        <v>0.72</v>
      </c>
      <c r="KL39" s="26">
        <f t="shared" si="429"/>
        <v>896.55839999999989</v>
      </c>
      <c r="KN39" s="159">
        <v>11</v>
      </c>
      <c r="KO39" s="160">
        <f t="shared" si="557"/>
        <v>-10.363</v>
      </c>
      <c r="KP39" s="161">
        <f t="shared" si="430"/>
        <v>-0.08</v>
      </c>
      <c r="KQ39" s="161">
        <f t="shared" si="431"/>
        <v>0.36000000000000004</v>
      </c>
      <c r="KR39" s="161">
        <f t="shared" si="432"/>
        <v>0.72000000000000008</v>
      </c>
      <c r="KS39" s="26">
        <f t="shared" si="433"/>
        <v>304.2072</v>
      </c>
      <c r="KU39" s="159">
        <v>11</v>
      </c>
      <c r="KV39" s="160">
        <f t="shared" si="558"/>
        <v>-6.7200000000000006</v>
      </c>
      <c r="KW39" s="161">
        <f t="shared" si="434"/>
        <v>-8.0000000000000016E-2</v>
      </c>
      <c r="KX39" s="161">
        <f t="shared" si="435"/>
        <v>0.36000000000000004</v>
      </c>
      <c r="KY39" s="161">
        <f t="shared" si="436"/>
        <v>0.72000000000000008</v>
      </c>
      <c r="KZ39" s="26">
        <f t="shared" si="437"/>
        <v>197.2944</v>
      </c>
      <c r="LB39" s="159">
        <v>11</v>
      </c>
      <c r="LC39" s="160">
        <f t="shared" si="438"/>
        <v>-3.077</v>
      </c>
      <c r="LD39" s="161">
        <f t="shared" si="439"/>
        <v>-0.08</v>
      </c>
      <c r="LE39" s="161">
        <f t="shared" si="440"/>
        <v>0.36000000000000004</v>
      </c>
      <c r="LF39" s="161">
        <f t="shared" si="441"/>
        <v>0.72000000000000008</v>
      </c>
      <c r="LG39" s="26">
        <f t="shared" si="442"/>
        <v>90.306000000000012</v>
      </c>
      <c r="LI39" s="159">
        <v>11</v>
      </c>
      <c r="LJ39" s="160">
        <f t="shared" si="443"/>
        <v>-14.006</v>
      </c>
      <c r="LK39" s="161">
        <f t="shared" si="444"/>
        <v>-0.08</v>
      </c>
      <c r="LL39" s="161">
        <f t="shared" si="445"/>
        <v>0.36000000000000004</v>
      </c>
      <c r="LM39" s="161">
        <f t="shared" si="446"/>
        <v>0.72000000000000008</v>
      </c>
      <c r="LN39" s="26">
        <f t="shared" si="447"/>
        <v>411.22080000000005</v>
      </c>
      <c r="LP39" s="159">
        <v>11</v>
      </c>
      <c r="LQ39" s="160">
        <f t="shared" si="448"/>
        <v>-17.649999999999999</v>
      </c>
      <c r="LR39" s="161">
        <f t="shared" si="449"/>
        <v>-7.9999999999999974E-2</v>
      </c>
      <c r="LS39" s="161">
        <f t="shared" si="450"/>
        <v>0.36</v>
      </c>
      <c r="LT39" s="161">
        <f t="shared" si="451"/>
        <v>0.72</v>
      </c>
      <c r="LU39" s="26">
        <f t="shared" si="452"/>
        <v>518.16599999999994</v>
      </c>
      <c r="LW39" s="159">
        <v>11</v>
      </c>
      <c r="LX39" s="160">
        <f t="shared" si="453"/>
        <v>-21.292999999999999</v>
      </c>
      <c r="LY39" s="161">
        <f t="shared" si="454"/>
        <v>-0.08</v>
      </c>
      <c r="LZ39" s="161">
        <f t="shared" si="455"/>
        <v>0.36</v>
      </c>
      <c r="MA39" s="161">
        <f t="shared" si="456"/>
        <v>0.72</v>
      </c>
      <c r="MB39" s="26">
        <f t="shared" si="457"/>
        <v>625.13279999999997</v>
      </c>
      <c r="MD39" s="159">
        <v>11</v>
      </c>
      <c r="ME39" s="160">
        <f t="shared" si="458"/>
        <v>-24.937000000000001</v>
      </c>
      <c r="MF39" s="161">
        <f t="shared" si="459"/>
        <v>-0.08</v>
      </c>
      <c r="MG39" s="161">
        <f t="shared" si="460"/>
        <v>0.36</v>
      </c>
      <c r="MH39" s="161">
        <f t="shared" si="461"/>
        <v>0.72</v>
      </c>
      <c r="MI39" s="26">
        <f t="shared" si="462"/>
        <v>732.07079999999996</v>
      </c>
      <c r="MK39" s="159">
        <v>11</v>
      </c>
      <c r="ML39" s="160">
        <f t="shared" si="463"/>
        <v>-10.363</v>
      </c>
      <c r="MM39" s="161">
        <f t="shared" si="464"/>
        <v>-0.08</v>
      </c>
      <c r="MN39" s="161">
        <f t="shared" si="465"/>
        <v>0.36000000000000004</v>
      </c>
      <c r="MO39" s="161">
        <f t="shared" si="466"/>
        <v>0.72000000000000008</v>
      </c>
      <c r="MP39" s="26">
        <f t="shared" si="467"/>
        <v>-682.66080000000011</v>
      </c>
      <c r="MR39" s="159">
        <v>11</v>
      </c>
      <c r="MS39" s="160">
        <f t="shared" si="468"/>
        <v>-6.7200000000000006</v>
      </c>
      <c r="MT39" s="161">
        <f t="shared" si="469"/>
        <v>-8.0000000000000016E-2</v>
      </c>
      <c r="MU39" s="161">
        <f t="shared" si="470"/>
        <v>0.36000000000000004</v>
      </c>
      <c r="MV39" s="161">
        <f t="shared" si="471"/>
        <v>0.72000000000000008</v>
      </c>
      <c r="MW39" s="26">
        <f t="shared" si="472"/>
        <v>-789.6024000000001</v>
      </c>
      <c r="MY39" s="159">
        <v>11</v>
      </c>
      <c r="MZ39" s="160">
        <f t="shared" si="473"/>
        <v>-3.077</v>
      </c>
      <c r="NA39" s="161">
        <f t="shared" si="559"/>
        <v>-0.08</v>
      </c>
      <c r="NB39" s="161">
        <f t="shared" si="560"/>
        <v>0.36000000000000004</v>
      </c>
      <c r="NC39" s="161">
        <f t="shared" si="561"/>
        <v>0.72000000000000008</v>
      </c>
      <c r="ND39" s="26">
        <f t="shared" si="562"/>
        <v>-896.57280000000014</v>
      </c>
      <c r="NF39" s="159">
        <v>11</v>
      </c>
      <c r="NG39" s="160">
        <f t="shared" si="474"/>
        <v>-14.006</v>
      </c>
      <c r="NH39" s="161">
        <f t="shared" si="475"/>
        <v>-0.08</v>
      </c>
      <c r="NI39" s="161">
        <f t="shared" si="476"/>
        <v>0.36000000000000004</v>
      </c>
      <c r="NJ39" s="161">
        <f t="shared" si="477"/>
        <v>0.72000000000000008</v>
      </c>
      <c r="NK39" s="26">
        <f t="shared" si="478"/>
        <v>-575.67240000000004</v>
      </c>
      <c r="NM39" s="159">
        <v>11</v>
      </c>
      <c r="NN39" s="160">
        <f t="shared" si="479"/>
        <v>-17.649999999999999</v>
      </c>
      <c r="NO39" s="161">
        <f t="shared" si="480"/>
        <v>-7.9999999999999974E-2</v>
      </c>
      <c r="NP39" s="161">
        <f t="shared" si="481"/>
        <v>0.36</v>
      </c>
      <c r="NQ39" s="161">
        <f t="shared" si="482"/>
        <v>0.72</v>
      </c>
      <c r="NR39" s="26">
        <f t="shared" si="483"/>
        <v>-468.69119999999998</v>
      </c>
      <c r="NT39" s="159">
        <v>11</v>
      </c>
      <c r="NU39" s="160">
        <f t="shared" si="484"/>
        <v>-21.292999999999999</v>
      </c>
      <c r="NV39" s="161">
        <f t="shared" si="485"/>
        <v>-0.08</v>
      </c>
      <c r="NW39" s="161">
        <f t="shared" si="486"/>
        <v>0.36</v>
      </c>
      <c r="NX39" s="161">
        <f t="shared" si="487"/>
        <v>0.72</v>
      </c>
      <c r="NY39" s="26">
        <f t="shared" si="488"/>
        <v>-361.78199999999998</v>
      </c>
      <c r="OA39" s="159">
        <v>11</v>
      </c>
      <c r="OB39" s="160">
        <f t="shared" si="489"/>
        <v>-24.937000000000001</v>
      </c>
      <c r="OC39" s="161">
        <f t="shared" si="490"/>
        <v>-0.08</v>
      </c>
      <c r="OD39" s="161">
        <f t="shared" si="491"/>
        <v>0.36</v>
      </c>
      <c r="OE39" s="161">
        <f t="shared" si="492"/>
        <v>0.72</v>
      </c>
      <c r="OF39" s="26">
        <f t="shared" si="493"/>
        <v>-254.76839999999999</v>
      </c>
      <c r="OH39" s="159">
        <v>11</v>
      </c>
      <c r="OI39" s="160">
        <f t="shared" si="494"/>
        <v>17.649999999999999</v>
      </c>
      <c r="OJ39" s="161">
        <f t="shared" si="495"/>
        <v>-7.9999999999999974E-2</v>
      </c>
      <c r="OK39" s="161">
        <f t="shared" si="496"/>
        <v>0.36</v>
      </c>
      <c r="OL39" s="161">
        <f t="shared" si="497"/>
        <v>0.72</v>
      </c>
      <c r="OM39" s="26">
        <f t="shared" si="498"/>
        <v>-518.16599999999994</v>
      </c>
      <c r="OO39" s="159">
        <v>11</v>
      </c>
      <c r="OP39" s="160">
        <f t="shared" si="499"/>
        <v>21.292999999999999</v>
      </c>
      <c r="OQ39" s="161">
        <f t="shared" si="500"/>
        <v>-0.08</v>
      </c>
      <c r="OR39" s="161">
        <f t="shared" si="501"/>
        <v>0.36</v>
      </c>
      <c r="OS39" s="161">
        <f t="shared" si="502"/>
        <v>0.72</v>
      </c>
      <c r="OT39" s="26">
        <f t="shared" si="503"/>
        <v>-625.12559999999996</v>
      </c>
      <c r="OV39" s="159">
        <v>11</v>
      </c>
      <c r="OW39" s="160">
        <f t="shared" si="504"/>
        <v>24.937000000000001</v>
      </c>
      <c r="OX39" s="161">
        <f t="shared" si="505"/>
        <v>-0.08</v>
      </c>
      <c r="OY39" s="161">
        <f t="shared" si="506"/>
        <v>0.36</v>
      </c>
      <c r="OZ39" s="161">
        <f t="shared" si="507"/>
        <v>0.72</v>
      </c>
      <c r="PA39" s="26">
        <f t="shared" si="508"/>
        <v>-732.08879999999999</v>
      </c>
      <c r="PC39" s="159">
        <v>11</v>
      </c>
      <c r="PD39" s="160">
        <f t="shared" si="563"/>
        <v>14.006</v>
      </c>
      <c r="PE39" s="161">
        <f t="shared" si="509"/>
        <v>-0.08</v>
      </c>
      <c r="PF39" s="161">
        <f t="shared" si="510"/>
        <v>0.36000000000000004</v>
      </c>
      <c r="PG39" s="161">
        <f t="shared" si="511"/>
        <v>0.72000000000000008</v>
      </c>
      <c r="PH39" s="26">
        <f t="shared" si="512"/>
        <v>-411.21360000000004</v>
      </c>
      <c r="PJ39" s="159">
        <v>11</v>
      </c>
      <c r="PK39" s="160">
        <f t="shared" si="564"/>
        <v>10.364000000000001</v>
      </c>
      <c r="PL39" s="161">
        <f t="shared" si="513"/>
        <v>-0.08</v>
      </c>
      <c r="PM39" s="161">
        <f t="shared" si="514"/>
        <v>0.36</v>
      </c>
      <c r="PN39" s="161">
        <f t="shared" si="515"/>
        <v>0.72</v>
      </c>
      <c r="PO39" s="26">
        <f t="shared" si="516"/>
        <v>-304.22159999999997</v>
      </c>
      <c r="PQ39" s="159">
        <v>11</v>
      </c>
      <c r="PR39" s="160">
        <f t="shared" si="517"/>
        <v>6.7189999999999994</v>
      </c>
      <c r="PS39" s="161">
        <f t="shared" si="518"/>
        <v>-0.08</v>
      </c>
      <c r="PT39" s="161">
        <f t="shared" si="519"/>
        <v>0.36</v>
      </c>
      <c r="PU39" s="161">
        <f t="shared" si="520"/>
        <v>0.72</v>
      </c>
      <c r="PV39" s="26">
        <f t="shared" si="521"/>
        <v>-197.2944</v>
      </c>
      <c r="PX39" s="159">
        <v>11</v>
      </c>
      <c r="PY39" s="160">
        <f t="shared" si="522"/>
        <v>3.0760000000000001</v>
      </c>
      <c r="PZ39" s="161">
        <f t="shared" si="523"/>
        <v>-0.08</v>
      </c>
      <c r="QA39" s="161">
        <f t="shared" si="524"/>
        <v>0.36</v>
      </c>
      <c r="QB39" s="161">
        <f t="shared" si="525"/>
        <v>0.72</v>
      </c>
      <c r="QC39" s="26">
        <f t="shared" si="526"/>
        <v>-90.284399999999991</v>
      </c>
      <c r="QE39" s="159">
        <v>3</v>
      </c>
      <c r="QF39" s="162">
        <v>4</v>
      </c>
      <c r="QG39" s="297"/>
      <c r="QH39" s="12">
        <v>120</v>
      </c>
      <c r="QI39" s="161">
        <f>(($F$16-$Z$27)*($F$16-$AD$27))/(($V$27-$Z$27)*($V$27-$AD$27))</f>
        <v>-1.2149807302290238E-2</v>
      </c>
      <c r="QJ39" s="161">
        <f>(($F$16-$V$27)*($F$16-$AD$27))/(($Z$27-$V$27)*($Z$27-$AD$27))</f>
        <v>4.9220268183985671E-2</v>
      </c>
      <c r="QK39" s="161">
        <f>(($F$16-$V$27)*($F$16-$Z$27))/(($AD$27-$V$27)*($AD$27-$Z$27))</f>
        <v>0.96292953911830448</v>
      </c>
      <c r="QL39" s="92">
        <f>QI39*$X$27+QJ39*$AB$27+QK39*$AF$27</f>
        <v>-650.0854495329902</v>
      </c>
      <c r="QM39" s="16">
        <f>$V$27</f>
        <v>510.42</v>
      </c>
      <c r="QN39" s="16">
        <f>$AF$27</f>
        <v>-651.20000000000005</v>
      </c>
      <c r="QO39" s="167">
        <f t="shared" si="565"/>
        <v>1.7797660304982494E-2</v>
      </c>
      <c r="QP39" s="34"/>
      <c r="QQ39" s="159">
        <v>3</v>
      </c>
      <c r="QR39" s="162">
        <v>4</v>
      </c>
      <c r="QS39" s="297"/>
      <c r="QT39" s="12">
        <v>120</v>
      </c>
      <c r="QU39" s="161">
        <f>(($F$16-$AT$27)*($F$16-$AX$27))/(($AP$27-$AT$27)*($AP$27-$AX$27))</f>
        <v>-2.9723495344565157E-2</v>
      </c>
      <c r="QV39" s="161">
        <f>(($F$16-$AP$27)*($F$16-$AX$27))/(($AT$27-$AP$27)*($AT$27-$AX$27))</f>
        <v>0.12292321205746207</v>
      </c>
      <c r="QW39" s="161">
        <f>(($F$16-$AP$27)*($F$16-$AT$27))/(($AX$27-$AP$27)*($AX$27-$AT$27))</f>
        <v>0.90680028328710305</v>
      </c>
      <c r="QX39" s="92">
        <f>QU39*$AR$27+QV39*$AV$27+QW39*$AZ$27</f>
        <v>-632.90376933523464</v>
      </c>
      <c r="QY39" s="16">
        <f>$AP$27</f>
        <v>200.39</v>
      </c>
      <c r="QZ39" s="16">
        <f>$AZ$27</f>
        <v>-653.65</v>
      </c>
      <c r="RA39" s="167">
        <f t="shared" si="566"/>
        <v>1.8280820182430668E-2</v>
      </c>
    </row>
    <row r="40" spans="2:469" ht="15" customHeight="1">
      <c r="B40" s="322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11000</v>
      </c>
      <c r="AO40" s="8" t="s">
        <v>71</v>
      </c>
      <c r="AP40" s="101">
        <f>'Conector@11000 psi'!$M$82</f>
        <v>-103.63</v>
      </c>
      <c r="AQ40" s="111" t="s">
        <v>72</v>
      </c>
      <c r="AR40" s="101">
        <v>0</v>
      </c>
      <c r="AS40" s="111" t="s">
        <v>72</v>
      </c>
      <c r="AT40" s="101">
        <f>'Conector@11000 psi'!$M$85</f>
        <v>-51.814999999999998</v>
      </c>
      <c r="AU40" s="111" t="s">
        <v>72</v>
      </c>
      <c r="AV40" s="101">
        <f>'Conector@11000 psi'!$O$85</f>
        <v>168.98</v>
      </c>
      <c r="AW40" s="111" t="s">
        <v>72</v>
      </c>
      <c r="AX40" s="101">
        <v>0</v>
      </c>
      <c r="AY40" s="111" t="s">
        <v>72</v>
      </c>
      <c r="AZ40" s="101">
        <f>'Conector@11000 psi'!$O$64</f>
        <v>338.02</v>
      </c>
      <c r="BA40" s="165" t="s">
        <v>72</v>
      </c>
      <c r="BB40" s="183"/>
      <c r="BC40" s="159">
        <v>12</v>
      </c>
      <c r="BD40" s="160">
        <f t="shared" si="527"/>
        <v>18.216666666666665</v>
      </c>
      <c r="BE40" s="161">
        <f t="shared" si="285"/>
        <v>-8.6419753086419734E-2</v>
      </c>
      <c r="BF40" s="161">
        <f t="shared" si="286"/>
        <v>0.39506172839506171</v>
      </c>
      <c r="BG40" s="161">
        <f t="shared" si="287"/>
        <v>0.69135802469135788</v>
      </c>
      <c r="BH40" s="26">
        <f t="shared" si="288"/>
        <v>428.44444444444434</v>
      </c>
      <c r="BJ40" s="159">
        <v>12</v>
      </c>
      <c r="BK40" s="160">
        <f t="shared" si="528"/>
        <v>22.265555555555554</v>
      </c>
      <c r="BL40" s="161">
        <f t="shared" si="289"/>
        <v>-8.6419753086419762E-2</v>
      </c>
      <c r="BM40" s="161">
        <f t="shared" si="290"/>
        <v>0.39506172839506176</v>
      </c>
      <c r="BN40" s="161">
        <f t="shared" si="291"/>
        <v>0.6913580246913581</v>
      </c>
      <c r="BO40" s="26">
        <f t="shared" si="292"/>
        <v>322.79506172839513</v>
      </c>
      <c r="BQ40" s="159">
        <v>12</v>
      </c>
      <c r="BR40" s="160">
        <f t="shared" si="529"/>
        <v>26.313333333333333</v>
      </c>
      <c r="BS40" s="161">
        <f t="shared" si="293"/>
        <v>-8.6419753086419762E-2</v>
      </c>
      <c r="BT40" s="161">
        <f t="shared" si="294"/>
        <v>0.39506172839506171</v>
      </c>
      <c r="BU40" s="161">
        <f t="shared" si="295"/>
        <v>0.6913580246913581</v>
      </c>
      <c r="BV40" s="26">
        <f t="shared" si="296"/>
        <v>217.13916049382715</v>
      </c>
      <c r="BX40" s="159">
        <v>12</v>
      </c>
      <c r="BY40" s="160">
        <f t="shared" si="530"/>
        <v>14.168888888888889</v>
      </c>
      <c r="BZ40" s="161">
        <f t="shared" si="297"/>
        <v>-8.6419753086419762E-2</v>
      </c>
      <c r="CA40" s="161">
        <f t="shared" si="298"/>
        <v>0.39506172839506171</v>
      </c>
      <c r="CB40" s="161">
        <f t="shared" si="299"/>
        <v>0.6913580246913581</v>
      </c>
      <c r="CC40" s="26">
        <f t="shared" si="300"/>
        <v>534.09777777777776</v>
      </c>
      <c r="CE40" s="159">
        <v>12</v>
      </c>
      <c r="CF40" s="160">
        <f t="shared" si="531"/>
        <v>10.121111111111112</v>
      </c>
      <c r="CG40" s="161">
        <f t="shared" si="301"/>
        <v>-8.6419753086419762E-2</v>
      </c>
      <c r="CH40" s="161">
        <f t="shared" si="302"/>
        <v>0.39506172839506182</v>
      </c>
      <c r="CI40" s="161">
        <f t="shared" si="303"/>
        <v>0.6913580246913581</v>
      </c>
      <c r="CJ40" s="26">
        <f t="shared" si="304"/>
        <v>639.74518518518528</v>
      </c>
      <c r="CL40" s="159">
        <v>12</v>
      </c>
      <c r="CM40" s="160">
        <f t="shared" si="532"/>
        <v>6.072222222222222</v>
      </c>
      <c r="CN40" s="161">
        <f t="shared" si="305"/>
        <v>-8.6419753086419748E-2</v>
      </c>
      <c r="CO40" s="161">
        <f t="shared" si="306"/>
        <v>0.39506172839506165</v>
      </c>
      <c r="CP40" s="161">
        <f t="shared" si="307"/>
        <v>0.69135802469135799</v>
      </c>
      <c r="CQ40" s="26">
        <f t="shared" si="308"/>
        <v>745.38666666666654</v>
      </c>
      <c r="CS40" s="159">
        <v>12</v>
      </c>
      <c r="CT40" s="160">
        <f t="shared" si="533"/>
        <v>2.0244444444444443</v>
      </c>
      <c r="CU40" s="161">
        <f t="shared" si="309"/>
        <v>-8.6419753086419748E-2</v>
      </c>
      <c r="CV40" s="161">
        <f t="shared" si="310"/>
        <v>0.39506172839506171</v>
      </c>
      <c r="CW40" s="161">
        <f t="shared" si="311"/>
        <v>0.69135802469135799</v>
      </c>
      <c r="CX40" s="26">
        <f t="shared" si="312"/>
        <v>851.02222222222213</v>
      </c>
      <c r="CZ40" s="159">
        <v>12</v>
      </c>
      <c r="DA40" s="160">
        <f t="shared" si="534"/>
        <v>-10.121111111111112</v>
      </c>
      <c r="DB40" s="161">
        <f t="shared" si="313"/>
        <v>-8.6419753086419762E-2</v>
      </c>
      <c r="DC40" s="161">
        <f t="shared" si="314"/>
        <v>0.39506172839506182</v>
      </c>
      <c r="DD40" s="161">
        <f t="shared" si="315"/>
        <v>0.6913580246913581</v>
      </c>
      <c r="DE40" s="26">
        <f t="shared" si="316"/>
        <v>264.09086419753089</v>
      </c>
      <c r="DG40" s="159">
        <v>12</v>
      </c>
      <c r="DH40" s="160">
        <f t="shared" si="535"/>
        <v>-6.072222222222222</v>
      </c>
      <c r="DI40" s="161">
        <f t="shared" si="536"/>
        <v>-8.6419753086419748E-2</v>
      </c>
      <c r="DJ40" s="161">
        <f t="shared" si="537"/>
        <v>0.39506172839506165</v>
      </c>
      <c r="DK40" s="161">
        <f t="shared" si="317"/>
        <v>0.69135802469135799</v>
      </c>
      <c r="DL40" s="26">
        <f t="shared" si="538"/>
        <v>158.44543209876542</v>
      </c>
      <c r="DM40" s="34"/>
      <c r="DN40" s="159">
        <v>12</v>
      </c>
      <c r="DO40" s="160">
        <f t="shared" si="539"/>
        <v>-2.0244444444444443</v>
      </c>
      <c r="DP40" s="161">
        <f t="shared" si="318"/>
        <v>-8.6419753086419748E-2</v>
      </c>
      <c r="DQ40" s="161">
        <f t="shared" si="319"/>
        <v>0.39506172839506171</v>
      </c>
      <c r="DR40" s="161">
        <f t="shared" si="320"/>
        <v>0.69135802469135799</v>
      </c>
      <c r="DS40" s="26">
        <f t="shared" si="321"/>
        <v>52.81481481481481</v>
      </c>
      <c r="DT40" s="34"/>
      <c r="DU40" s="159">
        <v>12</v>
      </c>
      <c r="DV40" s="160">
        <f t="shared" si="540"/>
        <v>-14.168888888888889</v>
      </c>
      <c r="DW40" s="161">
        <f t="shared" si="322"/>
        <v>-8.6419753086419762E-2</v>
      </c>
      <c r="DX40" s="161">
        <f t="shared" si="323"/>
        <v>0.39506172839506171</v>
      </c>
      <c r="DY40" s="161">
        <f t="shared" si="324"/>
        <v>0.6913580246913581</v>
      </c>
      <c r="DZ40" s="26">
        <f t="shared" si="325"/>
        <v>369.75604938271607</v>
      </c>
      <c r="EA40" s="34"/>
      <c r="EB40" s="159">
        <v>12</v>
      </c>
      <c r="EC40" s="160">
        <f t="shared" si="541"/>
        <v>-18.216666666666665</v>
      </c>
      <c r="ED40" s="161">
        <f t="shared" si="326"/>
        <v>-8.6419753086419734E-2</v>
      </c>
      <c r="EE40" s="161">
        <f t="shared" si="327"/>
        <v>0.39506172839506171</v>
      </c>
      <c r="EF40" s="161">
        <f t="shared" si="328"/>
        <v>0.69135802469135788</v>
      </c>
      <c r="EG40" s="26">
        <f t="shared" si="329"/>
        <v>475.38765432098756</v>
      </c>
      <c r="EH40" s="34"/>
      <c r="EI40" s="159">
        <v>12</v>
      </c>
      <c r="EJ40" s="160">
        <f t="shared" si="542"/>
        <v>-22.265555555555554</v>
      </c>
      <c r="EK40" s="161">
        <f t="shared" si="330"/>
        <v>-8.6419753086419762E-2</v>
      </c>
      <c r="EL40" s="161">
        <f t="shared" si="331"/>
        <v>0.39506172839506176</v>
      </c>
      <c r="EM40" s="161">
        <f t="shared" si="332"/>
        <v>0.6913580246913581</v>
      </c>
      <c r="EN40" s="26">
        <f t="shared" si="333"/>
        <v>581.04098765432104</v>
      </c>
      <c r="EP40" s="159">
        <v>12</v>
      </c>
      <c r="EQ40" s="160">
        <f t="shared" si="334"/>
        <v>-26.313333333333333</v>
      </c>
      <c r="ER40" s="161">
        <f t="shared" si="335"/>
        <v>-8.6419753086419762E-2</v>
      </c>
      <c r="ES40" s="161">
        <f t="shared" si="336"/>
        <v>0.39506172839506171</v>
      </c>
      <c r="ET40" s="161">
        <f t="shared" si="337"/>
        <v>0.6913580246913581</v>
      </c>
      <c r="EU40" s="26">
        <f t="shared" si="338"/>
        <v>686.69234567901242</v>
      </c>
      <c r="EW40" s="159">
        <v>12</v>
      </c>
      <c r="EX40" s="160">
        <f t="shared" si="339"/>
        <v>-10.121111111111112</v>
      </c>
      <c r="EY40" s="161">
        <f t="shared" si="340"/>
        <v>-8.6419753086419762E-2</v>
      </c>
      <c r="EZ40" s="161">
        <f t="shared" si="341"/>
        <v>0.39506172839506182</v>
      </c>
      <c r="FA40" s="161">
        <f t="shared" si="342"/>
        <v>0.6913580246913581</v>
      </c>
      <c r="FB40" s="26">
        <f t="shared" si="343"/>
        <v>-639.7195061728396</v>
      </c>
      <c r="FD40" s="159">
        <v>12</v>
      </c>
      <c r="FE40" s="160">
        <f t="shared" si="344"/>
        <v>-6.072222222222222</v>
      </c>
      <c r="FF40" s="161">
        <f t="shared" si="345"/>
        <v>-8.6419753086419748E-2</v>
      </c>
      <c r="FG40" s="161">
        <f t="shared" si="346"/>
        <v>0.39506172839506165</v>
      </c>
      <c r="FH40" s="161">
        <f t="shared" si="347"/>
        <v>0.69135802469135799</v>
      </c>
      <c r="FI40" s="26">
        <f t="shared" si="348"/>
        <v>-745.35802469135797</v>
      </c>
      <c r="FK40" s="159">
        <v>12</v>
      </c>
      <c r="FL40" s="160">
        <f t="shared" si="349"/>
        <v>-2.0244444444444443</v>
      </c>
      <c r="FM40" s="161">
        <f t="shared" si="350"/>
        <v>-8.6419753086419748E-2</v>
      </c>
      <c r="FN40" s="161">
        <f t="shared" si="351"/>
        <v>0.39506172839506171</v>
      </c>
      <c r="FO40" s="161">
        <f t="shared" si="352"/>
        <v>0.69135802469135799</v>
      </c>
      <c r="FP40" s="26">
        <f t="shared" si="353"/>
        <v>-851.01432098765429</v>
      </c>
      <c r="FR40" s="159">
        <v>12</v>
      </c>
      <c r="FS40" s="160">
        <f t="shared" si="543"/>
        <v>-14.168888888888889</v>
      </c>
      <c r="FT40" s="161">
        <f t="shared" si="354"/>
        <v>-8.6419753086419762E-2</v>
      </c>
      <c r="FU40" s="161">
        <f t="shared" si="355"/>
        <v>0.39506172839506171</v>
      </c>
      <c r="FV40" s="161">
        <f t="shared" si="356"/>
        <v>0.6913580246913581</v>
      </c>
      <c r="FW40" s="26">
        <f t="shared" si="357"/>
        <v>-534.06518518518521</v>
      </c>
      <c r="FY40" s="159">
        <v>12</v>
      </c>
      <c r="FZ40" s="160">
        <f t="shared" si="544"/>
        <v>-18.216666666666665</v>
      </c>
      <c r="GA40" s="161">
        <f t="shared" si="545"/>
        <v>-8.6419753086419734E-2</v>
      </c>
      <c r="GB40" s="161">
        <f t="shared" si="546"/>
        <v>0.39506172839506171</v>
      </c>
      <c r="GC40" s="161">
        <f t="shared" si="547"/>
        <v>0.69135802469135788</v>
      </c>
      <c r="GD40" s="26">
        <f t="shared" si="548"/>
        <v>-428.44444444444434</v>
      </c>
      <c r="GF40" s="159">
        <v>12</v>
      </c>
      <c r="GG40" s="160">
        <f t="shared" si="549"/>
        <v>-22.265555555555554</v>
      </c>
      <c r="GH40" s="161">
        <f t="shared" si="358"/>
        <v>-8.6419753086419762E-2</v>
      </c>
      <c r="GI40" s="161">
        <f t="shared" si="359"/>
        <v>0.39506172839506176</v>
      </c>
      <c r="GJ40" s="161">
        <f t="shared" si="360"/>
        <v>0.6913580246913581</v>
      </c>
      <c r="GK40" s="26">
        <f t="shared" si="361"/>
        <v>-322.79506172839513</v>
      </c>
      <c r="GM40" s="159">
        <v>12</v>
      </c>
      <c r="GN40" s="160">
        <f t="shared" si="550"/>
        <v>-26.313333333333333</v>
      </c>
      <c r="GO40" s="161">
        <f t="shared" si="362"/>
        <v>-8.6419753086419762E-2</v>
      </c>
      <c r="GP40" s="161">
        <f t="shared" si="363"/>
        <v>0.39506172839506171</v>
      </c>
      <c r="GQ40" s="161">
        <f t="shared" si="364"/>
        <v>0.6913580246913581</v>
      </c>
      <c r="GR40" s="26">
        <f t="shared" si="365"/>
        <v>-217.16543209876542</v>
      </c>
      <c r="GT40" s="159">
        <v>12</v>
      </c>
      <c r="GU40" s="160">
        <f t="shared" si="551"/>
        <v>18.216666666666665</v>
      </c>
      <c r="GV40" s="161">
        <f t="shared" si="366"/>
        <v>-8.6419753086419734E-2</v>
      </c>
      <c r="GW40" s="161">
        <f t="shared" si="367"/>
        <v>0.39506172839506171</v>
      </c>
      <c r="GX40" s="161">
        <f t="shared" si="368"/>
        <v>0.69135802469135788</v>
      </c>
      <c r="GY40" s="26">
        <f t="shared" si="369"/>
        <v>-475.37777777777768</v>
      </c>
      <c r="HA40" s="159">
        <v>12</v>
      </c>
      <c r="HB40" s="160">
        <f t="shared" si="552"/>
        <v>22.265555555555554</v>
      </c>
      <c r="HC40" s="161">
        <f t="shared" si="370"/>
        <v>-8.6419753086419762E-2</v>
      </c>
      <c r="HD40" s="161">
        <f t="shared" si="371"/>
        <v>0.39506172839506176</v>
      </c>
      <c r="HE40" s="161">
        <f t="shared" si="372"/>
        <v>0.6913580246913581</v>
      </c>
      <c r="HF40" s="26">
        <f t="shared" si="373"/>
        <v>-581.02024691358031</v>
      </c>
      <c r="HH40" s="159">
        <v>12</v>
      </c>
      <c r="HI40" s="160">
        <f t="shared" si="374"/>
        <v>26.313333333333333</v>
      </c>
      <c r="HJ40" s="161">
        <f t="shared" si="375"/>
        <v>-8.6419753086419762E-2</v>
      </c>
      <c r="HK40" s="161">
        <f t="shared" si="376"/>
        <v>0.39506172839506171</v>
      </c>
      <c r="HL40" s="161">
        <f t="shared" si="377"/>
        <v>0.6913580246913581</v>
      </c>
      <c r="HM40" s="26">
        <f t="shared" si="378"/>
        <v>-686.69234567901242</v>
      </c>
      <c r="HO40" s="159">
        <v>12</v>
      </c>
      <c r="HP40" s="160">
        <f t="shared" si="553"/>
        <v>14.168888888888889</v>
      </c>
      <c r="HQ40" s="161">
        <f t="shared" si="379"/>
        <v>-8.6419753086419762E-2</v>
      </c>
      <c r="HR40" s="161">
        <f t="shared" si="380"/>
        <v>0.39506172839506171</v>
      </c>
      <c r="HS40" s="161">
        <f t="shared" si="381"/>
        <v>0.6913580246913581</v>
      </c>
      <c r="HT40" s="26">
        <f t="shared" si="382"/>
        <v>-369.74320987654323</v>
      </c>
      <c r="HV40" s="159">
        <v>12</v>
      </c>
      <c r="HW40" s="160">
        <f t="shared" si="554"/>
        <v>10.121111111111112</v>
      </c>
      <c r="HX40" s="161">
        <f t="shared" si="383"/>
        <v>-8.6419753086419762E-2</v>
      </c>
      <c r="HY40" s="161">
        <f t="shared" si="384"/>
        <v>0.39506172839506182</v>
      </c>
      <c r="HZ40" s="161">
        <f t="shared" si="385"/>
        <v>0.6913580246913581</v>
      </c>
      <c r="IA40" s="26">
        <f t="shared" si="386"/>
        <v>-264.10666666666668</v>
      </c>
      <c r="IC40" s="159">
        <v>12</v>
      </c>
      <c r="ID40" s="160">
        <f t="shared" si="387"/>
        <v>6.072222222222222</v>
      </c>
      <c r="IE40" s="161">
        <f t="shared" si="388"/>
        <v>-8.6419753086419748E-2</v>
      </c>
      <c r="IF40" s="161">
        <f t="shared" si="389"/>
        <v>0.39506172839506165</v>
      </c>
      <c r="IG40" s="161">
        <f t="shared" si="390"/>
        <v>0.69135802469135799</v>
      </c>
      <c r="IH40" s="26">
        <f t="shared" si="391"/>
        <v>-158.45728395061727</v>
      </c>
      <c r="IJ40" s="159">
        <v>12</v>
      </c>
      <c r="IK40" s="160">
        <f t="shared" si="392"/>
        <v>2.0244444444444443</v>
      </c>
      <c r="IL40" s="161">
        <f t="shared" si="393"/>
        <v>-8.6419753086419748E-2</v>
      </c>
      <c r="IM40" s="161">
        <f t="shared" si="394"/>
        <v>0.39506172839506171</v>
      </c>
      <c r="IN40" s="161">
        <f t="shared" si="395"/>
        <v>0.69135802469135799</v>
      </c>
      <c r="IO40" s="26">
        <f t="shared" si="396"/>
        <v>-52.835555555555544</v>
      </c>
      <c r="IQ40" s="159">
        <v>12</v>
      </c>
      <c r="IR40" s="160">
        <f t="shared" si="397"/>
        <v>19.611111111111111</v>
      </c>
      <c r="IS40" s="161">
        <f t="shared" si="398"/>
        <v>-8.6419753086419748E-2</v>
      </c>
      <c r="IT40" s="161">
        <f t="shared" si="399"/>
        <v>0.39506172839506171</v>
      </c>
      <c r="IU40" s="161">
        <f t="shared" si="400"/>
        <v>0.69135802469135799</v>
      </c>
      <c r="IV40" s="26">
        <f t="shared" si="401"/>
        <v>480.95407407407401</v>
      </c>
      <c r="IX40" s="159">
        <v>12</v>
      </c>
      <c r="IY40" s="160">
        <f t="shared" si="402"/>
        <v>23.658888888888889</v>
      </c>
      <c r="IZ40" s="161">
        <f t="shared" si="403"/>
        <v>-8.6419753086419748E-2</v>
      </c>
      <c r="JA40" s="161">
        <f t="shared" si="404"/>
        <v>0.39506172839506171</v>
      </c>
      <c r="JB40" s="161">
        <f t="shared" si="405"/>
        <v>0.69135802469135799</v>
      </c>
      <c r="JC40" s="26">
        <f t="shared" si="406"/>
        <v>375.36987654320984</v>
      </c>
      <c r="JE40" s="159">
        <v>12</v>
      </c>
      <c r="JF40" s="160">
        <f t="shared" si="555"/>
        <v>27.707777777777778</v>
      </c>
      <c r="JG40" s="161">
        <f t="shared" si="407"/>
        <v>-8.6419753086419762E-2</v>
      </c>
      <c r="JH40" s="161">
        <f t="shared" si="408"/>
        <v>0.39506172839506176</v>
      </c>
      <c r="JI40" s="161">
        <f t="shared" si="409"/>
        <v>0.6913580246913581</v>
      </c>
      <c r="JJ40" s="26">
        <f t="shared" si="410"/>
        <v>269.70567901234568</v>
      </c>
      <c r="JL40" s="159">
        <v>12</v>
      </c>
      <c r="JM40" s="160">
        <f t="shared" si="411"/>
        <v>15.562222222222223</v>
      </c>
      <c r="JN40" s="161">
        <f t="shared" si="412"/>
        <v>-8.6419753086419762E-2</v>
      </c>
      <c r="JO40" s="161">
        <f t="shared" si="413"/>
        <v>0.39506172839506176</v>
      </c>
      <c r="JP40" s="161">
        <f t="shared" si="414"/>
        <v>0.6913580246913581</v>
      </c>
      <c r="JQ40" s="26">
        <f t="shared" si="415"/>
        <v>586.63703703703709</v>
      </c>
      <c r="JS40" s="159">
        <v>12</v>
      </c>
      <c r="JT40" s="160">
        <f t="shared" si="416"/>
        <v>11.515555555555556</v>
      </c>
      <c r="JU40" s="161">
        <f t="shared" si="417"/>
        <v>-8.6419753086419748E-2</v>
      </c>
      <c r="JV40" s="161">
        <f t="shared" si="418"/>
        <v>0.39506172839506176</v>
      </c>
      <c r="JW40" s="161">
        <f t="shared" si="419"/>
        <v>0.69135802469135799</v>
      </c>
      <c r="JX40" s="26">
        <f t="shared" si="420"/>
        <v>692.29135802469136</v>
      </c>
      <c r="JZ40" s="159">
        <v>12</v>
      </c>
      <c r="KA40" s="160">
        <f t="shared" si="556"/>
        <v>7.4655555555555555</v>
      </c>
      <c r="KB40" s="161">
        <f t="shared" si="421"/>
        <v>-8.6419753086419776E-2</v>
      </c>
      <c r="KC40" s="161">
        <f t="shared" si="422"/>
        <v>0.39506172839506176</v>
      </c>
      <c r="KD40" s="161">
        <f t="shared" si="423"/>
        <v>0.69135802469135821</v>
      </c>
      <c r="KE40" s="26">
        <f t="shared" si="424"/>
        <v>797.92592592592609</v>
      </c>
      <c r="KG40" s="159">
        <v>12</v>
      </c>
      <c r="KH40" s="160">
        <f t="shared" si="425"/>
        <v>3.4177777777777778</v>
      </c>
      <c r="KI40" s="161">
        <f t="shared" si="426"/>
        <v>-8.6419753086419748E-2</v>
      </c>
      <c r="KJ40" s="161">
        <f t="shared" si="427"/>
        <v>0.39506172839506171</v>
      </c>
      <c r="KK40" s="161">
        <f t="shared" si="428"/>
        <v>0.69135802469135799</v>
      </c>
      <c r="KL40" s="26">
        <f t="shared" si="429"/>
        <v>903.53975308641975</v>
      </c>
      <c r="KN40" s="159">
        <v>12</v>
      </c>
      <c r="KO40" s="160">
        <f t="shared" si="557"/>
        <v>-11.514444444444443</v>
      </c>
      <c r="KP40" s="161">
        <f t="shared" si="430"/>
        <v>-8.6419753086419748E-2</v>
      </c>
      <c r="KQ40" s="161">
        <f t="shared" si="431"/>
        <v>0.39506172839506171</v>
      </c>
      <c r="KR40" s="161">
        <f t="shared" si="432"/>
        <v>0.69135802469135799</v>
      </c>
      <c r="KS40" s="26">
        <f t="shared" si="433"/>
        <v>300.45037037037036</v>
      </c>
      <c r="KU40" s="159">
        <v>12</v>
      </c>
      <c r="KV40" s="160">
        <f t="shared" si="558"/>
        <v>-7.4666666666666668</v>
      </c>
      <c r="KW40" s="161">
        <f t="shared" si="434"/>
        <v>-8.6419753086419748E-2</v>
      </c>
      <c r="KX40" s="161">
        <f t="shared" si="435"/>
        <v>0.39506172839506176</v>
      </c>
      <c r="KY40" s="161">
        <f t="shared" si="436"/>
        <v>0.69135802469135799</v>
      </c>
      <c r="KZ40" s="26">
        <f t="shared" si="437"/>
        <v>194.85827160493827</v>
      </c>
      <c r="LB40" s="159">
        <v>12</v>
      </c>
      <c r="LC40" s="160">
        <f t="shared" si="438"/>
        <v>-3.4188888888888886</v>
      </c>
      <c r="LD40" s="161">
        <f t="shared" si="439"/>
        <v>-8.6419753086419748E-2</v>
      </c>
      <c r="LE40" s="161">
        <f t="shared" si="440"/>
        <v>0.39506172839506171</v>
      </c>
      <c r="LF40" s="161">
        <f t="shared" si="441"/>
        <v>0.69135802469135799</v>
      </c>
      <c r="LG40" s="26">
        <f t="shared" si="442"/>
        <v>89.190123456790104</v>
      </c>
      <c r="LI40" s="159">
        <v>12</v>
      </c>
      <c r="LJ40" s="160">
        <f t="shared" si="443"/>
        <v>-15.562222222222223</v>
      </c>
      <c r="LK40" s="161">
        <f t="shared" si="444"/>
        <v>-8.6419753086419762E-2</v>
      </c>
      <c r="LL40" s="161">
        <f t="shared" si="445"/>
        <v>0.39506172839506176</v>
      </c>
      <c r="LM40" s="161">
        <f t="shared" si="446"/>
        <v>0.6913580246913581</v>
      </c>
      <c r="LN40" s="26">
        <f t="shared" si="447"/>
        <v>406.1451851851852</v>
      </c>
      <c r="LP40" s="159">
        <v>12</v>
      </c>
      <c r="LQ40" s="160">
        <f t="shared" si="448"/>
        <v>-19.611111111111111</v>
      </c>
      <c r="LR40" s="161">
        <f t="shared" si="449"/>
        <v>-8.6419753086419748E-2</v>
      </c>
      <c r="LS40" s="161">
        <f t="shared" si="450"/>
        <v>0.39506172839506171</v>
      </c>
      <c r="LT40" s="161">
        <f t="shared" si="451"/>
        <v>0.69135802469135799</v>
      </c>
      <c r="LU40" s="26">
        <f t="shared" si="452"/>
        <v>511.76790123456789</v>
      </c>
      <c r="LW40" s="159">
        <v>12</v>
      </c>
      <c r="LX40" s="160">
        <f t="shared" si="453"/>
        <v>-23.658888888888889</v>
      </c>
      <c r="LY40" s="161">
        <f t="shared" si="454"/>
        <v>-8.6419753086419748E-2</v>
      </c>
      <c r="LZ40" s="161">
        <f t="shared" si="455"/>
        <v>0.39506172839506171</v>
      </c>
      <c r="MA40" s="161">
        <f t="shared" si="456"/>
        <v>0.69135802469135799</v>
      </c>
      <c r="MB40" s="26">
        <f t="shared" si="457"/>
        <v>617.41432098765426</v>
      </c>
      <c r="MD40" s="159">
        <v>12</v>
      </c>
      <c r="ME40" s="160">
        <f t="shared" si="458"/>
        <v>-27.707777777777778</v>
      </c>
      <c r="MF40" s="161">
        <f t="shared" si="459"/>
        <v>-8.6419753086419762E-2</v>
      </c>
      <c r="MG40" s="161">
        <f t="shared" si="460"/>
        <v>0.39506172839506176</v>
      </c>
      <c r="MH40" s="161">
        <f t="shared" si="461"/>
        <v>0.6913580246913581</v>
      </c>
      <c r="MI40" s="26">
        <f t="shared" si="462"/>
        <v>723.03209876543224</v>
      </c>
      <c r="MK40" s="159">
        <v>12</v>
      </c>
      <c r="ML40" s="160">
        <f t="shared" si="463"/>
        <v>-11.514444444444443</v>
      </c>
      <c r="MM40" s="161">
        <f t="shared" si="464"/>
        <v>-8.6419753086419748E-2</v>
      </c>
      <c r="MN40" s="161">
        <f t="shared" si="465"/>
        <v>0.39506172839506171</v>
      </c>
      <c r="MO40" s="161">
        <f t="shared" si="466"/>
        <v>0.69135802469135799</v>
      </c>
      <c r="MP40" s="26">
        <f t="shared" si="467"/>
        <v>-692.28345679012341</v>
      </c>
      <c r="MR40" s="159">
        <v>12</v>
      </c>
      <c r="MS40" s="160">
        <f t="shared" si="468"/>
        <v>-7.4666666666666668</v>
      </c>
      <c r="MT40" s="161">
        <f t="shared" si="469"/>
        <v>-8.6419753086419748E-2</v>
      </c>
      <c r="MU40" s="161">
        <f t="shared" si="470"/>
        <v>0.39506172839506176</v>
      </c>
      <c r="MV40" s="161">
        <f t="shared" si="471"/>
        <v>0.69135802469135799</v>
      </c>
      <c r="MW40" s="26">
        <f t="shared" si="472"/>
        <v>-797.90419753086417</v>
      </c>
      <c r="MY40" s="159">
        <v>12</v>
      </c>
      <c r="MZ40" s="160">
        <f t="shared" si="473"/>
        <v>-3.4188888888888886</v>
      </c>
      <c r="NA40" s="161">
        <f t="shared" si="559"/>
        <v>-8.6419753086419748E-2</v>
      </c>
      <c r="NB40" s="161">
        <f t="shared" si="560"/>
        <v>0.39506172839506171</v>
      </c>
      <c r="NC40" s="161">
        <f t="shared" si="561"/>
        <v>0.69135802469135799</v>
      </c>
      <c r="ND40" s="26">
        <f t="shared" si="562"/>
        <v>-903.55456790123446</v>
      </c>
      <c r="NF40" s="159">
        <v>12</v>
      </c>
      <c r="NG40" s="160">
        <f t="shared" si="474"/>
        <v>-15.562222222222223</v>
      </c>
      <c r="NH40" s="161">
        <f t="shared" si="475"/>
        <v>-8.6419753086419762E-2</v>
      </c>
      <c r="NI40" s="161">
        <f t="shared" si="476"/>
        <v>0.39506172839506176</v>
      </c>
      <c r="NJ40" s="161">
        <f t="shared" si="477"/>
        <v>0.6913580246913581</v>
      </c>
      <c r="NK40" s="26">
        <f t="shared" si="478"/>
        <v>-586.61432098765431</v>
      </c>
      <c r="NM40" s="159">
        <v>12</v>
      </c>
      <c r="NN40" s="160">
        <f t="shared" si="479"/>
        <v>-19.611111111111111</v>
      </c>
      <c r="NO40" s="161">
        <f t="shared" si="480"/>
        <v>-8.6419753086419748E-2</v>
      </c>
      <c r="NP40" s="161">
        <f t="shared" si="481"/>
        <v>0.39506172839506171</v>
      </c>
      <c r="NQ40" s="161">
        <f t="shared" si="482"/>
        <v>0.69135802469135799</v>
      </c>
      <c r="NR40" s="26">
        <f t="shared" si="483"/>
        <v>-480.95407407407401</v>
      </c>
      <c r="NT40" s="159">
        <v>12</v>
      </c>
      <c r="NU40" s="160">
        <f t="shared" si="484"/>
        <v>-23.658888888888889</v>
      </c>
      <c r="NV40" s="161">
        <f t="shared" si="485"/>
        <v>-8.6419753086419748E-2</v>
      </c>
      <c r="NW40" s="161">
        <f t="shared" si="486"/>
        <v>0.39506172839506171</v>
      </c>
      <c r="NX40" s="161">
        <f t="shared" si="487"/>
        <v>0.69135802469135799</v>
      </c>
      <c r="NY40" s="26">
        <f t="shared" si="488"/>
        <v>-375.36592592592592</v>
      </c>
      <c r="OA40" s="159">
        <v>12</v>
      </c>
      <c r="OB40" s="160">
        <f t="shared" si="489"/>
        <v>-27.707777777777778</v>
      </c>
      <c r="OC40" s="161">
        <f t="shared" si="490"/>
        <v>-8.6419753086419762E-2</v>
      </c>
      <c r="OD40" s="161">
        <f t="shared" si="491"/>
        <v>0.39506172839506176</v>
      </c>
      <c r="OE40" s="161">
        <f t="shared" si="492"/>
        <v>0.6913580246913581</v>
      </c>
      <c r="OF40" s="26">
        <f t="shared" si="493"/>
        <v>-269.67308641975313</v>
      </c>
      <c r="OH40" s="159">
        <v>12</v>
      </c>
      <c r="OI40" s="160">
        <f t="shared" si="494"/>
        <v>19.611111111111111</v>
      </c>
      <c r="OJ40" s="161">
        <f t="shared" si="495"/>
        <v>-8.6419753086419748E-2</v>
      </c>
      <c r="OK40" s="161">
        <f t="shared" si="496"/>
        <v>0.39506172839506171</v>
      </c>
      <c r="OL40" s="161">
        <f t="shared" si="497"/>
        <v>0.69135802469135799</v>
      </c>
      <c r="OM40" s="26">
        <f t="shared" si="498"/>
        <v>-511.76790123456789</v>
      </c>
      <c r="OO40" s="159">
        <v>12</v>
      </c>
      <c r="OP40" s="160">
        <f t="shared" si="499"/>
        <v>23.658888888888889</v>
      </c>
      <c r="OQ40" s="161">
        <f t="shared" si="500"/>
        <v>-8.6419753086419748E-2</v>
      </c>
      <c r="OR40" s="161">
        <f t="shared" si="501"/>
        <v>0.39506172839506171</v>
      </c>
      <c r="OS40" s="161">
        <f t="shared" si="502"/>
        <v>0.69135802469135799</v>
      </c>
      <c r="OT40" s="26">
        <f t="shared" si="503"/>
        <v>-617.40839506172847</v>
      </c>
      <c r="OV40" s="159">
        <v>12</v>
      </c>
      <c r="OW40" s="160">
        <f t="shared" si="504"/>
        <v>27.707777777777778</v>
      </c>
      <c r="OX40" s="161">
        <f t="shared" si="505"/>
        <v>-8.6419753086419762E-2</v>
      </c>
      <c r="OY40" s="161">
        <f t="shared" si="506"/>
        <v>0.39506172839506176</v>
      </c>
      <c r="OZ40" s="161">
        <f t="shared" si="507"/>
        <v>0.6913580246913581</v>
      </c>
      <c r="PA40" s="26">
        <f t="shared" si="508"/>
        <v>-723.05086419753093</v>
      </c>
      <c r="PC40" s="159">
        <v>12</v>
      </c>
      <c r="PD40" s="160">
        <f t="shared" si="563"/>
        <v>15.562222222222223</v>
      </c>
      <c r="PE40" s="161">
        <f t="shared" si="509"/>
        <v>-8.6419753086419762E-2</v>
      </c>
      <c r="PF40" s="161">
        <f t="shared" si="510"/>
        <v>0.39506172839506176</v>
      </c>
      <c r="PG40" s="161">
        <f t="shared" si="511"/>
        <v>0.6913580246913581</v>
      </c>
      <c r="PH40" s="26">
        <f t="shared" si="512"/>
        <v>-406.13827160493827</v>
      </c>
      <c r="PJ40" s="159">
        <v>12</v>
      </c>
      <c r="PK40" s="160">
        <f t="shared" si="564"/>
        <v>11.515555555555556</v>
      </c>
      <c r="PL40" s="161">
        <f t="shared" si="513"/>
        <v>-8.6419753086419748E-2</v>
      </c>
      <c r="PM40" s="161">
        <f t="shared" si="514"/>
        <v>0.39506172839506176</v>
      </c>
      <c r="PN40" s="161">
        <f t="shared" si="515"/>
        <v>0.69135802469135799</v>
      </c>
      <c r="PO40" s="26">
        <f t="shared" si="516"/>
        <v>-300.46617283950616</v>
      </c>
      <c r="PQ40" s="159">
        <v>12</v>
      </c>
      <c r="PR40" s="160">
        <f t="shared" si="517"/>
        <v>7.4655555555555555</v>
      </c>
      <c r="PS40" s="161">
        <f t="shared" si="518"/>
        <v>-8.6419753086419776E-2</v>
      </c>
      <c r="PT40" s="161">
        <f t="shared" si="519"/>
        <v>0.39506172839506176</v>
      </c>
      <c r="PU40" s="161">
        <f t="shared" si="520"/>
        <v>0.69135802469135821</v>
      </c>
      <c r="PV40" s="26">
        <f t="shared" si="521"/>
        <v>-194.85827160493832</v>
      </c>
      <c r="PX40" s="159">
        <v>12</v>
      </c>
      <c r="PY40" s="160">
        <f t="shared" si="522"/>
        <v>3.4177777777777778</v>
      </c>
      <c r="PZ40" s="161">
        <f t="shared" si="523"/>
        <v>-8.6419753086419748E-2</v>
      </c>
      <c r="QA40" s="161">
        <f t="shared" si="524"/>
        <v>0.39506172839506171</v>
      </c>
      <c r="QB40" s="161">
        <f t="shared" si="525"/>
        <v>0.69135802469135799</v>
      </c>
      <c r="QC40" s="26">
        <f t="shared" si="526"/>
        <v>-89.16938271604937</v>
      </c>
      <c r="QE40" s="159">
        <v>3</v>
      </c>
      <c r="QF40" s="162">
        <v>1</v>
      </c>
      <c r="QG40" s="309" t="s">
        <v>17</v>
      </c>
      <c r="QH40" s="12">
        <v>180</v>
      </c>
      <c r="QI40" s="161">
        <f>(($F$16-$Z$7)*($F$16-$AD$7))/(($V$7-$Z$7)*($V$7-$AD$7))</f>
        <v>-1.1047723626120822E-2</v>
      </c>
      <c r="QJ40" s="161">
        <f>(($F$16-$V$7)*($F$16-$AD$7))/(($Z$7-$V$7)*($Z$7-$AD$7))</f>
        <v>4.4701948398561869E-2</v>
      </c>
      <c r="QK40" s="161">
        <f>(($F$16-$V$7)*($F$16-$Z$7))/(($AD$7-$V$7)*($AD$7-$Z$7))</f>
        <v>0.96634577522755871</v>
      </c>
      <c r="QL40" s="92">
        <f>QI40*$X$7+QJ40*$AB$7+QK40*$AF$7</f>
        <v>173.46341279325125</v>
      </c>
      <c r="QM40" s="16">
        <f>$V$7</f>
        <v>562.66999999999996</v>
      </c>
      <c r="QN40" s="16">
        <f>$AF$7</f>
        <v>162.80000000000001</v>
      </c>
      <c r="QO40" s="167">
        <f t="shared" si="565"/>
        <v>6.6699944464889152E-2</v>
      </c>
      <c r="QP40" s="34"/>
      <c r="QQ40" s="159">
        <v>3</v>
      </c>
      <c r="QR40" s="162">
        <v>1</v>
      </c>
      <c r="QS40" s="309" t="s">
        <v>17</v>
      </c>
      <c r="QT40" s="12">
        <v>180</v>
      </c>
      <c r="QU40" s="161">
        <f>(($F$16-$AT$7)*($F$16-$AX$7))/(($AP$7-$AT$7)*($AP$7-$AX$7))</f>
        <v>-2.5413367607241354E-2</v>
      </c>
      <c r="QV40" s="161">
        <f>(($F$16-$AP$7)*($F$16-$AX$7))/(($AT$7-$AP$7)*($AT$7-$AX$7))</f>
        <v>0.10453841497126</v>
      </c>
      <c r="QW40" s="161">
        <f>(($F$16-$AP$7)*($F$16-$AT$7))/(($AX$7-$AP$7)*($AX$7-$AT$7))</f>
        <v>0.92087495263598129</v>
      </c>
      <c r="QX40" s="92">
        <f>QU40*$AR$7+QV40*$AV$7+QW40*$AZ$7</f>
        <v>101.2983981826852</v>
      </c>
      <c r="QY40" s="16">
        <f>$AP$7</f>
        <v>236.82</v>
      </c>
      <c r="QZ40" s="16">
        <f>$AZ$7</f>
        <v>59.41</v>
      </c>
      <c r="RA40" s="167">
        <f t="shared" si="566"/>
        <v>0.11421700843812202</v>
      </c>
    </row>
    <row r="41" spans="2:469" ht="15" customHeight="1">
      <c r="B41" s="322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11000</v>
      </c>
      <c r="AO41" s="8" t="s">
        <v>71</v>
      </c>
      <c r="AP41" s="101">
        <f>'Conector@11000 psi'!$M$83</f>
        <v>-67.2</v>
      </c>
      <c r="AQ41" s="111" t="s">
        <v>72</v>
      </c>
      <c r="AR41" s="101">
        <v>0</v>
      </c>
      <c r="AS41" s="111" t="s">
        <v>72</v>
      </c>
      <c r="AT41" s="101">
        <f>'Conector@11000 psi'!$M$86</f>
        <v>-33.6</v>
      </c>
      <c r="AU41" s="111" t="s">
        <v>72</v>
      </c>
      <c r="AV41" s="101">
        <f>'Conector@11000 psi'!$O$86</f>
        <v>109.6</v>
      </c>
      <c r="AW41" s="111" t="s">
        <v>72</v>
      </c>
      <c r="AX41" s="101">
        <v>0</v>
      </c>
      <c r="AY41" s="111" t="s">
        <v>72</v>
      </c>
      <c r="AZ41" s="101">
        <f>'Conector@11000 psi'!$O$65</f>
        <v>219.22</v>
      </c>
      <c r="BA41" s="165" t="s">
        <v>72</v>
      </c>
      <c r="BB41" s="183"/>
      <c r="BC41" s="159">
        <v>13</v>
      </c>
      <c r="BD41" s="160">
        <f t="shared" si="527"/>
        <v>20.493749999999999</v>
      </c>
      <c r="BE41" s="161">
        <f t="shared" si="285"/>
        <v>-9.375E-2</v>
      </c>
      <c r="BF41" s="161">
        <f t="shared" si="286"/>
        <v>0.4375</v>
      </c>
      <c r="BG41" s="161">
        <f t="shared" si="287"/>
        <v>0.65624999999999989</v>
      </c>
      <c r="BH41" s="26">
        <f t="shared" si="288"/>
        <v>441.97124999999994</v>
      </c>
      <c r="BJ41" s="159">
        <v>13</v>
      </c>
      <c r="BK41" s="160">
        <f t="shared" si="528"/>
        <v>25.048749999999998</v>
      </c>
      <c r="BL41" s="161">
        <f t="shared" si="289"/>
        <v>-9.3750000000000014E-2</v>
      </c>
      <c r="BM41" s="161">
        <f t="shared" si="290"/>
        <v>0.43750000000000006</v>
      </c>
      <c r="BN41" s="161">
        <f t="shared" si="291"/>
        <v>0.65625000000000011</v>
      </c>
      <c r="BO41" s="26">
        <f t="shared" si="292"/>
        <v>337.97312500000004</v>
      </c>
      <c r="BQ41" s="159">
        <v>13</v>
      </c>
      <c r="BR41" s="160">
        <f t="shared" si="529"/>
        <v>29.602499999999999</v>
      </c>
      <c r="BS41" s="161">
        <f t="shared" si="293"/>
        <v>-9.375E-2</v>
      </c>
      <c r="BT41" s="161">
        <f t="shared" si="294"/>
        <v>0.43750000000000006</v>
      </c>
      <c r="BU41" s="161">
        <f t="shared" si="295"/>
        <v>0.65625</v>
      </c>
      <c r="BV41" s="26">
        <f t="shared" si="296"/>
        <v>233.96668750000001</v>
      </c>
      <c r="BX41" s="159">
        <v>13</v>
      </c>
      <c r="BY41" s="160">
        <f t="shared" si="530"/>
        <v>15.94</v>
      </c>
      <c r="BZ41" s="161">
        <f t="shared" si="297"/>
        <v>-9.3750000000000014E-2</v>
      </c>
      <c r="CA41" s="161">
        <f t="shared" si="298"/>
        <v>0.4375</v>
      </c>
      <c r="CB41" s="161">
        <f t="shared" si="299"/>
        <v>0.65625</v>
      </c>
      <c r="CC41" s="26">
        <f t="shared" si="300"/>
        <v>545.97375</v>
      </c>
      <c r="CE41" s="159">
        <v>13</v>
      </c>
      <c r="CF41" s="160">
        <f t="shared" si="531"/>
        <v>11.38625</v>
      </c>
      <c r="CG41" s="161">
        <f t="shared" si="301"/>
        <v>-9.375E-2</v>
      </c>
      <c r="CH41" s="161">
        <f t="shared" si="302"/>
        <v>0.4375</v>
      </c>
      <c r="CI41" s="161">
        <f t="shared" si="303"/>
        <v>0.65625</v>
      </c>
      <c r="CJ41" s="26">
        <f t="shared" si="304"/>
        <v>649.97187499999995</v>
      </c>
      <c r="CL41" s="159">
        <v>13</v>
      </c>
      <c r="CM41" s="160">
        <f t="shared" si="532"/>
        <v>6.8312499999999998</v>
      </c>
      <c r="CN41" s="161">
        <f t="shared" si="305"/>
        <v>-9.3749999999999986E-2</v>
      </c>
      <c r="CO41" s="161">
        <f t="shared" si="306"/>
        <v>0.43750000000000006</v>
      </c>
      <c r="CP41" s="161">
        <f t="shared" si="307"/>
        <v>0.65625</v>
      </c>
      <c r="CQ41" s="26">
        <f t="shared" si="308"/>
        <v>753.96125000000006</v>
      </c>
      <c r="CS41" s="159">
        <v>13</v>
      </c>
      <c r="CT41" s="160">
        <f t="shared" si="533"/>
        <v>2.2774999999999999</v>
      </c>
      <c r="CU41" s="161">
        <f t="shared" si="309"/>
        <v>-9.375E-2</v>
      </c>
      <c r="CV41" s="161">
        <f t="shared" si="310"/>
        <v>0.43749999999999994</v>
      </c>
      <c r="CW41" s="161">
        <f t="shared" si="311"/>
        <v>0.65625</v>
      </c>
      <c r="CX41" s="26">
        <f t="shared" si="312"/>
        <v>857.94624999999996</v>
      </c>
      <c r="CZ41" s="159">
        <v>13</v>
      </c>
      <c r="DA41" s="160">
        <f t="shared" si="534"/>
        <v>-11.38625</v>
      </c>
      <c r="DB41" s="161">
        <f t="shared" si="313"/>
        <v>-9.375E-2</v>
      </c>
      <c r="DC41" s="161">
        <f t="shared" si="314"/>
        <v>0.4375</v>
      </c>
      <c r="DD41" s="161">
        <f t="shared" si="315"/>
        <v>0.65625</v>
      </c>
      <c r="DE41" s="26">
        <f t="shared" si="316"/>
        <v>259.96250000000003</v>
      </c>
      <c r="DG41" s="159">
        <v>13</v>
      </c>
      <c r="DH41" s="160">
        <f t="shared" si="535"/>
        <v>-6.8312499999999998</v>
      </c>
      <c r="DI41" s="161">
        <f t="shared" si="536"/>
        <v>-9.3749999999999986E-2</v>
      </c>
      <c r="DJ41" s="161">
        <f t="shared" si="537"/>
        <v>0.43750000000000006</v>
      </c>
      <c r="DK41" s="161">
        <f t="shared" si="317"/>
        <v>0.65625</v>
      </c>
      <c r="DL41" s="26">
        <f t="shared" si="538"/>
        <v>155.96875</v>
      </c>
      <c r="DM41" s="34"/>
      <c r="DN41" s="159">
        <v>13</v>
      </c>
      <c r="DO41" s="160">
        <f t="shared" si="539"/>
        <v>-2.2774999999999999</v>
      </c>
      <c r="DP41" s="161">
        <f t="shared" si="318"/>
        <v>-9.375E-2</v>
      </c>
      <c r="DQ41" s="161">
        <f t="shared" si="319"/>
        <v>0.43749999999999994</v>
      </c>
      <c r="DR41" s="161">
        <f t="shared" si="320"/>
        <v>0.65625</v>
      </c>
      <c r="DS41" s="26">
        <f t="shared" si="321"/>
        <v>51.990312499999995</v>
      </c>
      <c r="DT41" s="34"/>
      <c r="DU41" s="159">
        <v>13</v>
      </c>
      <c r="DV41" s="160">
        <f t="shared" si="540"/>
        <v>-15.94</v>
      </c>
      <c r="DW41" s="161">
        <f t="shared" si="322"/>
        <v>-9.3750000000000014E-2</v>
      </c>
      <c r="DX41" s="161">
        <f t="shared" si="323"/>
        <v>0.4375</v>
      </c>
      <c r="DY41" s="161">
        <f t="shared" si="324"/>
        <v>0.65625</v>
      </c>
      <c r="DZ41" s="26">
        <f t="shared" si="325"/>
        <v>363.97812499999998</v>
      </c>
      <c r="EA41" s="34"/>
      <c r="EB41" s="159">
        <v>13</v>
      </c>
      <c r="EC41" s="160">
        <f t="shared" si="541"/>
        <v>-20.493749999999999</v>
      </c>
      <c r="ED41" s="161">
        <f t="shared" si="326"/>
        <v>-9.375E-2</v>
      </c>
      <c r="EE41" s="161">
        <f t="shared" si="327"/>
        <v>0.4375</v>
      </c>
      <c r="EF41" s="161">
        <f t="shared" si="328"/>
        <v>0.65624999999999989</v>
      </c>
      <c r="EG41" s="26">
        <f t="shared" si="329"/>
        <v>467.95875000000001</v>
      </c>
      <c r="EH41" s="34"/>
      <c r="EI41" s="159">
        <v>13</v>
      </c>
      <c r="EJ41" s="160">
        <f t="shared" si="542"/>
        <v>-25.048749999999998</v>
      </c>
      <c r="EK41" s="161">
        <f t="shared" si="330"/>
        <v>-9.3750000000000014E-2</v>
      </c>
      <c r="EL41" s="161">
        <f t="shared" si="331"/>
        <v>0.43750000000000006</v>
      </c>
      <c r="EM41" s="161">
        <f t="shared" si="332"/>
        <v>0.65625000000000011</v>
      </c>
      <c r="EN41" s="26">
        <f t="shared" si="333"/>
        <v>571.96125000000006</v>
      </c>
      <c r="EP41" s="159">
        <v>13</v>
      </c>
      <c r="EQ41" s="160">
        <f t="shared" si="334"/>
        <v>-29.602499999999999</v>
      </c>
      <c r="ER41" s="161">
        <f t="shared" si="335"/>
        <v>-9.375E-2</v>
      </c>
      <c r="ES41" s="161">
        <f t="shared" si="336"/>
        <v>0.43750000000000006</v>
      </c>
      <c r="ET41" s="161">
        <f t="shared" si="337"/>
        <v>0.65625</v>
      </c>
      <c r="EU41" s="26">
        <f t="shared" si="338"/>
        <v>675.96375</v>
      </c>
      <c r="EW41" s="159">
        <v>13</v>
      </c>
      <c r="EX41" s="160">
        <f t="shared" si="339"/>
        <v>-11.38625</v>
      </c>
      <c r="EY41" s="161">
        <f t="shared" si="340"/>
        <v>-9.375E-2</v>
      </c>
      <c r="EZ41" s="161">
        <f t="shared" si="341"/>
        <v>0.4375</v>
      </c>
      <c r="FA41" s="161">
        <f t="shared" si="342"/>
        <v>0.65625</v>
      </c>
      <c r="FB41" s="26">
        <f t="shared" si="343"/>
        <v>-649.94562499999995</v>
      </c>
      <c r="FD41" s="159">
        <v>13</v>
      </c>
      <c r="FE41" s="160">
        <f t="shared" si="344"/>
        <v>-6.8312499999999998</v>
      </c>
      <c r="FF41" s="161">
        <f t="shared" si="345"/>
        <v>-9.3749999999999986E-2</v>
      </c>
      <c r="FG41" s="161">
        <f t="shared" si="346"/>
        <v>0.43750000000000006</v>
      </c>
      <c r="FH41" s="161">
        <f t="shared" si="347"/>
        <v>0.65625</v>
      </c>
      <c r="FI41" s="26">
        <f t="shared" si="348"/>
        <v>-753.93281249999995</v>
      </c>
      <c r="FK41" s="159">
        <v>13</v>
      </c>
      <c r="FL41" s="160">
        <f t="shared" si="349"/>
        <v>-2.2774999999999999</v>
      </c>
      <c r="FM41" s="161">
        <f t="shared" si="350"/>
        <v>-9.375E-2</v>
      </c>
      <c r="FN41" s="161">
        <f t="shared" si="351"/>
        <v>0.43749999999999994</v>
      </c>
      <c r="FO41" s="161">
        <f t="shared" si="352"/>
        <v>0.65625</v>
      </c>
      <c r="FP41" s="26">
        <f t="shared" si="353"/>
        <v>-857.9375</v>
      </c>
      <c r="FR41" s="159">
        <v>13</v>
      </c>
      <c r="FS41" s="160">
        <f t="shared" si="543"/>
        <v>-15.94</v>
      </c>
      <c r="FT41" s="161">
        <f t="shared" si="354"/>
        <v>-9.3750000000000014E-2</v>
      </c>
      <c r="FU41" s="161">
        <f t="shared" si="355"/>
        <v>0.4375</v>
      </c>
      <c r="FV41" s="161">
        <f t="shared" si="356"/>
        <v>0.65625</v>
      </c>
      <c r="FW41" s="26">
        <f t="shared" si="357"/>
        <v>-545.94093750000002</v>
      </c>
      <c r="FY41" s="159">
        <v>13</v>
      </c>
      <c r="FZ41" s="160">
        <f t="shared" si="544"/>
        <v>-20.493749999999999</v>
      </c>
      <c r="GA41" s="161">
        <f t="shared" si="545"/>
        <v>-9.375E-2</v>
      </c>
      <c r="GB41" s="161">
        <f t="shared" si="546"/>
        <v>0.4375</v>
      </c>
      <c r="GC41" s="161">
        <f t="shared" si="547"/>
        <v>0.65624999999999989</v>
      </c>
      <c r="GD41" s="26">
        <f t="shared" si="548"/>
        <v>-441.97124999999994</v>
      </c>
      <c r="GF41" s="159">
        <v>13</v>
      </c>
      <c r="GG41" s="160">
        <f t="shared" si="549"/>
        <v>-25.048749999999998</v>
      </c>
      <c r="GH41" s="161">
        <f t="shared" si="358"/>
        <v>-9.3750000000000014E-2</v>
      </c>
      <c r="GI41" s="161">
        <f t="shared" si="359"/>
        <v>0.43750000000000006</v>
      </c>
      <c r="GJ41" s="161">
        <f t="shared" si="360"/>
        <v>0.65625000000000011</v>
      </c>
      <c r="GK41" s="26">
        <f t="shared" si="361"/>
        <v>-337.97312500000004</v>
      </c>
      <c r="GM41" s="159">
        <v>13</v>
      </c>
      <c r="GN41" s="160">
        <f t="shared" si="550"/>
        <v>-29.602499999999999</v>
      </c>
      <c r="GO41" s="161">
        <f t="shared" si="362"/>
        <v>-9.375E-2</v>
      </c>
      <c r="GP41" s="161">
        <f t="shared" si="363"/>
        <v>0.43750000000000006</v>
      </c>
      <c r="GQ41" s="161">
        <f t="shared" si="364"/>
        <v>0.65625</v>
      </c>
      <c r="GR41" s="26">
        <f t="shared" si="365"/>
        <v>-233.99250000000001</v>
      </c>
      <c r="GT41" s="159">
        <v>13</v>
      </c>
      <c r="GU41" s="160">
        <f t="shared" si="551"/>
        <v>20.493749999999999</v>
      </c>
      <c r="GV41" s="161">
        <f t="shared" si="366"/>
        <v>-9.375E-2</v>
      </c>
      <c r="GW41" s="161">
        <f t="shared" si="367"/>
        <v>0.4375</v>
      </c>
      <c r="GX41" s="161">
        <f t="shared" si="368"/>
        <v>0.65624999999999989</v>
      </c>
      <c r="GY41" s="26">
        <f t="shared" si="369"/>
        <v>-467.94999999999993</v>
      </c>
      <c r="HA41" s="159">
        <v>13</v>
      </c>
      <c r="HB41" s="160">
        <f t="shared" si="552"/>
        <v>25.048749999999998</v>
      </c>
      <c r="HC41" s="161">
        <f t="shared" si="370"/>
        <v>-9.3750000000000014E-2</v>
      </c>
      <c r="HD41" s="161">
        <f t="shared" si="371"/>
        <v>0.43750000000000006</v>
      </c>
      <c r="HE41" s="161">
        <f t="shared" si="372"/>
        <v>0.65625000000000011</v>
      </c>
      <c r="HF41" s="26">
        <f t="shared" si="373"/>
        <v>-571.94156250000003</v>
      </c>
      <c r="HH41" s="159">
        <v>13</v>
      </c>
      <c r="HI41" s="160">
        <f t="shared" si="374"/>
        <v>29.602499999999999</v>
      </c>
      <c r="HJ41" s="161">
        <f t="shared" si="375"/>
        <v>-9.375E-2</v>
      </c>
      <c r="HK41" s="161">
        <f t="shared" si="376"/>
        <v>0.43750000000000006</v>
      </c>
      <c r="HL41" s="161">
        <f t="shared" si="377"/>
        <v>0.65625</v>
      </c>
      <c r="HM41" s="26">
        <f t="shared" si="378"/>
        <v>-675.96375</v>
      </c>
      <c r="HO41" s="159">
        <v>13</v>
      </c>
      <c r="HP41" s="160">
        <f t="shared" si="553"/>
        <v>15.94</v>
      </c>
      <c r="HQ41" s="161">
        <f t="shared" si="379"/>
        <v>-9.3750000000000014E-2</v>
      </c>
      <c r="HR41" s="161">
        <f t="shared" si="380"/>
        <v>0.4375</v>
      </c>
      <c r="HS41" s="161">
        <f t="shared" si="381"/>
        <v>0.65625</v>
      </c>
      <c r="HT41" s="26">
        <f t="shared" si="382"/>
        <v>-363.96718749999997</v>
      </c>
      <c r="HV41" s="159">
        <v>13</v>
      </c>
      <c r="HW41" s="160">
        <f t="shared" si="554"/>
        <v>11.38625</v>
      </c>
      <c r="HX41" s="161">
        <f t="shared" si="383"/>
        <v>-9.375E-2</v>
      </c>
      <c r="HY41" s="161">
        <f t="shared" si="384"/>
        <v>0.4375</v>
      </c>
      <c r="HZ41" s="161">
        <f t="shared" si="385"/>
        <v>0.65625</v>
      </c>
      <c r="IA41" s="26">
        <f t="shared" si="386"/>
        <v>-259.98</v>
      </c>
      <c r="IC41" s="159">
        <v>13</v>
      </c>
      <c r="ID41" s="160">
        <f t="shared" si="387"/>
        <v>6.8312499999999998</v>
      </c>
      <c r="IE41" s="161">
        <f t="shared" si="388"/>
        <v>-9.3749999999999986E-2</v>
      </c>
      <c r="IF41" s="161">
        <f t="shared" si="389"/>
        <v>0.43750000000000006</v>
      </c>
      <c r="IG41" s="161">
        <f t="shared" si="390"/>
        <v>0.65625</v>
      </c>
      <c r="IH41" s="26">
        <f t="shared" si="391"/>
        <v>-155.981875</v>
      </c>
      <c r="IJ41" s="159">
        <v>13</v>
      </c>
      <c r="IK41" s="160">
        <f t="shared" si="392"/>
        <v>2.2774999999999999</v>
      </c>
      <c r="IL41" s="161">
        <f t="shared" si="393"/>
        <v>-9.375E-2</v>
      </c>
      <c r="IM41" s="161">
        <f t="shared" si="394"/>
        <v>0.43749999999999994</v>
      </c>
      <c r="IN41" s="161">
        <f t="shared" si="395"/>
        <v>0.65625</v>
      </c>
      <c r="IO41" s="26">
        <f t="shared" si="396"/>
        <v>-52.01</v>
      </c>
      <c r="IQ41" s="159">
        <v>13</v>
      </c>
      <c r="IR41" s="160">
        <f t="shared" si="397"/>
        <v>22.0625</v>
      </c>
      <c r="IS41" s="161">
        <f t="shared" si="398"/>
        <v>-9.375E-2</v>
      </c>
      <c r="IT41" s="161">
        <f t="shared" si="399"/>
        <v>0.4375</v>
      </c>
      <c r="IU41" s="161">
        <f t="shared" si="400"/>
        <v>0.65625</v>
      </c>
      <c r="IV41" s="26">
        <f t="shared" si="401"/>
        <v>495.64812499999999</v>
      </c>
      <c r="IX41" s="159">
        <v>13</v>
      </c>
      <c r="IY41" s="160">
        <f t="shared" si="402"/>
        <v>26.616250000000001</v>
      </c>
      <c r="IZ41" s="161">
        <f t="shared" si="403"/>
        <v>-9.375E-2</v>
      </c>
      <c r="JA41" s="161">
        <f t="shared" si="404"/>
        <v>0.4375</v>
      </c>
      <c r="JB41" s="161">
        <f t="shared" si="405"/>
        <v>0.65625</v>
      </c>
      <c r="JC41" s="26">
        <f t="shared" si="406"/>
        <v>391.71562499999999</v>
      </c>
      <c r="JE41" s="159">
        <v>13</v>
      </c>
      <c r="JF41" s="160">
        <f t="shared" si="555"/>
        <v>31.171250000000001</v>
      </c>
      <c r="JG41" s="161">
        <f t="shared" si="407"/>
        <v>-9.375E-2</v>
      </c>
      <c r="JH41" s="161">
        <f t="shared" si="408"/>
        <v>0.43750000000000006</v>
      </c>
      <c r="JI41" s="161">
        <f t="shared" si="409"/>
        <v>0.65625000000000011</v>
      </c>
      <c r="JJ41" s="26">
        <f t="shared" si="410"/>
        <v>287.70218750000004</v>
      </c>
      <c r="JL41" s="159">
        <v>13</v>
      </c>
      <c r="JM41" s="160">
        <f t="shared" si="411"/>
        <v>17.5075</v>
      </c>
      <c r="JN41" s="161">
        <f t="shared" si="412"/>
        <v>-9.3750000000000014E-2</v>
      </c>
      <c r="JO41" s="161">
        <f t="shared" si="413"/>
        <v>0.43750000000000006</v>
      </c>
      <c r="JP41" s="161">
        <f t="shared" si="414"/>
        <v>0.65625000000000011</v>
      </c>
      <c r="JQ41" s="26">
        <f t="shared" si="415"/>
        <v>599.68125000000009</v>
      </c>
      <c r="JS41" s="159">
        <v>13</v>
      </c>
      <c r="JT41" s="160">
        <f t="shared" si="416"/>
        <v>12.955</v>
      </c>
      <c r="JU41" s="161">
        <f t="shared" si="417"/>
        <v>-9.375E-2</v>
      </c>
      <c r="JV41" s="161">
        <f t="shared" si="418"/>
        <v>0.43749999999999994</v>
      </c>
      <c r="JW41" s="161">
        <f t="shared" si="419"/>
        <v>0.65625</v>
      </c>
      <c r="JX41" s="26">
        <f t="shared" si="420"/>
        <v>703.68593749999991</v>
      </c>
      <c r="JZ41" s="159">
        <v>13</v>
      </c>
      <c r="KA41" s="160">
        <f t="shared" si="556"/>
        <v>8.3987499999999997</v>
      </c>
      <c r="KB41" s="161">
        <f t="shared" si="421"/>
        <v>-9.375E-2</v>
      </c>
      <c r="KC41" s="161">
        <f t="shared" si="422"/>
        <v>0.43750000000000006</v>
      </c>
      <c r="KD41" s="161">
        <f t="shared" si="423"/>
        <v>0.65625000000000011</v>
      </c>
      <c r="KE41" s="26">
        <f t="shared" si="424"/>
        <v>807.66875000000016</v>
      </c>
      <c r="KG41" s="159">
        <v>13</v>
      </c>
      <c r="KH41" s="160">
        <f t="shared" si="425"/>
        <v>3.8450000000000002</v>
      </c>
      <c r="KI41" s="161">
        <f t="shared" si="426"/>
        <v>-9.3749999999999986E-2</v>
      </c>
      <c r="KJ41" s="161">
        <f t="shared" si="427"/>
        <v>0.4375</v>
      </c>
      <c r="KK41" s="161">
        <f t="shared" si="428"/>
        <v>0.65625</v>
      </c>
      <c r="KL41" s="26">
        <f t="shared" si="429"/>
        <v>911.63187500000004</v>
      </c>
      <c r="KN41" s="159">
        <v>13</v>
      </c>
      <c r="KO41" s="160">
        <f t="shared" si="557"/>
        <v>-12.953749999999999</v>
      </c>
      <c r="KP41" s="161">
        <f t="shared" si="430"/>
        <v>-9.375E-2</v>
      </c>
      <c r="KQ41" s="161">
        <f t="shared" si="431"/>
        <v>0.43750000000000006</v>
      </c>
      <c r="KR41" s="161">
        <f t="shared" si="432"/>
        <v>0.65625000000000011</v>
      </c>
      <c r="KS41" s="26">
        <f t="shared" si="433"/>
        <v>295.75437500000004</v>
      </c>
      <c r="KU41" s="159">
        <v>13</v>
      </c>
      <c r="KV41" s="160">
        <f t="shared" si="558"/>
        <v>-8.4</v>
      </c>
      <c r="KW41" s="161">
        <f t="shared" si="434"/>
        <v>-9.3750000000000014E-2</v>
      </c>
      <c r="KX41" s="161">
        <f t="shared" si="435"/>
        <v>0.43750000000000006</v>
      </c>
      <c r="KY41" s="161">
        <f t="shared" si="436"/>
        <v>0.65625000000000011</v>
      </c>
      <c r="KZ41" s="26">
        <f t="shared" si="437"/>
        <v>191.81312500000001</v>
      </c>
      <c r="LB41" s="159">
        <v>13</v>
      </c>
      <c r="LC41" s="160">
        <f t="shared" si="438"/>
        <v>-3.8462499999999999</v>
      </c>
      <c r="LD41" s="161">
        <f t="shared" si="439"/>
        <v>-9.3750000000000014E-2</v>
      </c>
      <c r="LE41" s="161">
        <f t="shared" si="440"/>
        <v>0.43750000000000006</v>
      </c>
      <c r="LF41" s="161">
        <f t="shared" si="441"/>
        <v>0.65625000000000011</v>
      </c>
      <c r="LG41" s="26">
        <f t="shared" si="442"/>
        <v>87.795312500000009</v>
      </c>
      <c r="LI41" s="159">
        <v>13</v>
      </c>
      <c r="LJ41" s="160">
        <f t="shared" si="443"/>
        <v>-17.5075</v>
      </c>
      <c r="LK41" s="161">
        <f t="shared" si="444"/>
        <v>-9.3750000000000014E-2</v>
      </c>
      <c r="LL41" s="161">
        <f t="shared" si="445"/>
        <v>0.43750000000000006</v>
      </c>
      <c r="LM41" s="161">
        <f t="shared" si="446"/>
        <v>0.65625000000000011</v>
      </c>
      <c r="LN41" s="26">
        <f t="shared" si="447"/>
        <v>399.80062500000008</v>
      </c>
      <c r="LP41" s="159">
        <v>13</v>
      </c>
      <c r="LQ41" s="160">
        <f t="shared" si="448"/>
        <v>-22.0625</v>
      </c>
      <c r="LR41" s="161">
        <f t="shared" si="449"/>
        <v>-9.375E-2</v>
      </c>
      <c r="LS41" s="161">
        <f t="shared" si="450"/>
        <v>0.4375</v>
      </c>
      <c r="LT41" s="161">
        <f t="shared" si="451"/>
        <v>0.65625</v>
      </c>
      <c r="LU41" s="26">
        <f t="shared" si="452"/>
        <v>503.77031250000005</v>
      </c>
      <c r="LW41" s="159">
        <v>13</v>
      </c>
      <c r="LX41" s="160">
        <f t="shared" si="453"/>
        <v>-26.616250000000001</v>
      </c>
      <c r="LY41" s="161">
        <f t="shared" si="454"/>
        <v>-9.375E-2</v>
      </c>
      <c r="LZ41" s="161">
        <f t="shared" si="455"/>
        <v>0.4375</v>
      </c>
      <c r="MA41" s="161">
        <f t="shared" si="456"/>
        <v>0.65625</v>
      </c>
      <c r="MB41" s="26">
        <f t="shared" si="457"/>
        <v>607.76625000000001</v>
      </c>
      <c r="MD41" s="159">
        <v>13</v>
      </c>
      <c r="ME41" s="160">
        <f t="shared" si="458"/>
        <v>-31.171250000000001</v>
      </c>
      <c r="MF41" s="161">
        <f t="shared" si="459"/>
        <v>-9.375E-2</v>
      </c>
      <c r="MG41" s="161">
        <f t="shared" si="460"/>
        <v>0.43750000000000006</v>
      </c>
      <c r="MH41" s="161">
        <f t="shared" si="461"/>
        <v>0.65625000000000011</v>
      </c>
      <c r="MI41" s="26">
        <f t="shared" si="462"/>
        <v>711.7337500000001</v>
      </c>
      <c r="MK41" s="159">
        <v>13</v>
      </c>
      <c r="ML41" s="160">
        <f t="shared" si="463"/>
        <v>-12.953749999999999</v>
      </c>
      <c r="MM41" s="161">
        <f t="shared" si="464"/>
        <v>-9.375E-2</v>
      </c>
      <c r="MN41" s="161">
        <f t="shared" si="465"/>
        <v>0.43750000000000006</v>
      </c>
      <c r="MO41" s="161">
        <f t="shared" si="466"/>
        <v>0.65625000000000011</v>
      </c>
      <c r="MP41" s="26">
        <f t="shared" si="467"/>
        <v>-703.67718750000006</v>
      </c>
      <c r="MR41" s="159">
        <v>13</v>
      </c>
      <c r="MS41" s="160">
        <f t="shared" si="468"/>
        <v>-8.4</v>
      </c>
      <c r="MT41" s="161">
        <f t="shared" si="469"/>
        <v>-9.3750000000000014E-2</v>
      </c>
      <c r="MU41" s="161">
        <f t="shared" si="470"/>
        <v>0.43750000000000006</v>
      </c>
      <c r="MV41" s="161">
        <f t="shared" si="471"/>
        <v>0.65625000000000011</v>
      </c>
      <c r="MW41" s="26">
        <f t="shared" si="472"/>
        <v>-807.64687500000014</v>
      </c>
      <c r="MY41" s="159">
        <v>13</v>
      </c>
      <c r="MZ41" s="160">
        <f t="shared" si="473"/>
        <v>-3.8462499999999999</v>
      </c>
      <c r="NA41" s="161">
        <f t="shared" si="559"/>
        <v>-9.3750000000000014E-2</v>
      </c>
      <c r="NB41" s="161">
        <f t="shared" si="560"/>
        <v>0.43750000000000006</v>
      </c>
      <c r="NC41" s="161">
        <f t="shared" si="561"/>
        <v>0.65625000000000011</v>
      </c>
      <c r="ND41" s="26">
        <f t="shared" si="562"/>
        <v>-911.6471875000002</v>
      </c>
      <c r="NF41" s="159">
        <v>13</v>
      </c>
      <c r="NG41" s="160">
        <f t="shared" si="474"/>
        <v>-17.5075</v>
      </c>
      <c r="NH41" s="161">
        <f t="shared" si="475"/>
        <v>-9.3750000000000014E-2</v>
      </c>
      <c r="NI41" s="161">
        <f t="shared" si="476"/>
        <v>0.43750000000000006</v>
      </c>
      <c r="NJ41" s="161">
        <f t="shared" si="477"/>
        <v>0.65625000000000011</v>
      </c>
      <c r="NK41" s="26">
        <f t="shared" si="478"/>
        <v>-599.65718749999996</v>
      </c>
      <c r="NM41" s="159">
        <v>13</v>
      </c>
      <c r="NN41" s="160">
        <f t="shared" si="479"/>
        <v>-22.0625</v>
      </c>
      <c r="NO41" s="161">
        <f t="shared" si="480"/>
        <v>-9.375E-2</v>
      </c>
      <c r="NP41" s="161">
        <f t="shared" si="481"/>
        <v>0.4375</v>
      </c>
      <c r="NQ41" s="161">
        <f t="shared" si="482"/>
        <v>0.65625</v>
      </c>
      <c r="NR41" s="26">
        <f t="shared" si="483"/>
        <v>-495.64812499999999</v>
      </c>
      <c r="NT41" s="159">
        <v>13</v>
      </c>
      <c r="NU41" s="160">
        <f t="shared" si="484"/>
        <v>-26.616250000000001</v>
      </c>
      <c r="NV41" s="161">
        <f t="shared" si="485"/>
        <v>-9.375E-2</v>
      </c>
      <c r="NW41" s="161">
        <f t="shared" si="486"/>
        <v>0.4375</v>
      </c>
      <c r="NX41" s="161">
        <f t="shared" si="487"/>
        <v>0.65625</v>
      </c>
      <c r="NY41" s="26">
        <f t="shared" si="488"/>
        <v>-391.71124999999995</v>
      </c>
      <c r="OA41" s="159">
        <v>13</v>
      </c>
      <c r="OB41" s="160">
        <f t="shared" si="489"/>
        <v>-31.171250000000001</v>
      </c>
      <c r="OC41" s="161">
        <f t="shared" si="490"/>
        <v>-9.375E-2</v>
      </c>
      <c r="OD41" s="161">
        <f t="shared" si="491"/>
        <v>0.43750000000000006</v>
      </c>
      <c r="OE41" s="161">
        <f t="shared" si="492"/>
        <v>0.65625000000000011</v>
      </c>
      <c r="OF41" s="26">
        <f t="shared" si="493"/>
        <v>-287.66937500000006</v>
      </c>
      <c r="OH41" s="159">
        <v>13</v>
      </c>
      <c r="OI41" s="160">
        <f t="shared" si="494"/>
        <v>22.0625</v>
      </c>
      <c r="OJ41" s="161">
        <f t="shared" si="495"/>
        <v>-9.375E-2</v>
      </c>
      <c r="OK41" s="161">
        <f t="shared" si="496"/>
        <v>0.4375</v>
      </c>
      <c r="OL41" s="161">
        <f t="shared" si="497"/>
        <v>0.65625</v>
      </c>
      <c r="OM41" s="26">
        <f t="shared" si="498"/>
        <v>-503.77031250000005</v>
      </c>
      <c r="OO41" s="159">
        <v>13</v>
      </c>
      <c r="OP41" s="160">
        <f t="shared" si="499"/>
        <v>26.616250000000001</v>
      </c>
      <c r="OQ41" s="161">
        <f t="shared" si="500"/>
        <v>-9.375E-2</v>
      </c>
      <c r="OR41" s="161">
        <f t="shared" si="501"/>
        <v>0.4375</v>
      </c>
      <c r="OS41" s="161">
        <f t="shared" si="502"/>
        <v>0.65625</v>
      </c>
      <c r="OT41" s="26">
        <f t="shared" si="503"/>
        <v>-607.76187500000003</v>
      </c>
      <c r="OV41" s="159">
        <v>13</v>
      </c>
      <c r="OW41" s="160">
        <f t="shared" si="504"/>
        <v>31.171250000000001</v>
      </c>
      <c r="OX41" s="161">
        <f t="shared" si="505"/>
        <v>-9.375E-2</v>
      </c>
      <c r="OY41" s="161">
        <f t="shared" si="506"/>
        <v>0.43750000000000006</v>
      </c>
      <c r="OZ41" s="161">
        <f t="shared" si="507"/>
        <v>0.65625000000000011</v>
      </c>
      <c r="PA41" s="26">
        <f t="shared" si="508"/>
        <v>-711.75343750000013</v>
      </c>
      <c r="PC41" s="159">
        <v>13</v>
      </c>
      <c r="PD41" s="160">
        <f t="shared" si="563"/>
        <v>17.5075</v>
      </c>
      <c r="PE41" s="161">
        <f t="shared" si="509"/>
        <v>-9.3750000000000014E-2</v>
      </c>
      <c r="PF41" s="161">
        <f t="shared" si="510"/>
        <v>0.43750000000000006</v>
      </c>
      <c r="PG41" s="161">
        <f t="shared" si="511"/>
        <v>0.65625000000000011</v>
      </c>
      <c r="PH41" s="26">
        <f t="shared" si="512"/>
        <v>-399.7940625</v>
      </c>
      <c r="PJ41" s="159">
        <v>13</v>
      </c>
      <c r="PK41" s="160">
        <f t="shared" si="564"/>
        <v>12.955</v>
      </c>
      <c r="PL41" s="161">
        <f t="shared" si="513"/>
        <v>-9.375E-2</v>
      </c>
      <c r="PM41" s="161">
        <f t="shared" si="514"/>
        <v>0.43749999999999994</v>
      </c>
      <c r="PN41" s="161">
        <f t="shared" si="515"/>
        <v>0.65625</v>
      </c>
      <c r="PO41" s="26">
        <f t="shared" si="516"/>
        <v>-295.77187500000002</v>
      </c>
      <c r="PQ41" s="159">
        <v>13</v>
      </c>
      <c r="PR41" s="160">
        <f t="shared" si="517"/>
        <v>8.3987499999999997</v>
      </c>
      <c r="PS41" s="161">
        <f t="shared" si="518"/>
        <v>-9.375E-2</v>
      </c>
      <c r="PT41" s="161">
        <f t="shared" si="519"/>
        <v>0.43750000000000006</v>
      </c>
      <c r="PU41" s="161">
        <f t="shared" si="520"/>
        <v>0.65625000000000011</v>
      </c>
      <c r="PV41" s="26">
        <f t="shared" si="521"/>
        <v>-191.81312500000001</v>
      </c>
      <c r="PX41" s="159">
        <v>13</v>
      </c>
      <c r="PY41" s="160">
        <f t="shared" si="522"/>
        <v>3.8450000000000002</v>
      </c>
      <c r="PZ41" s="161">
        <f t="shared" si="523"/>
        <v>-9.3749999999999986E-2</v>
      </c>
      <c r="QA41" s="161">
        <f t="shared" si="524"/>
        <v>0.4375</v>
      </c>
      <c r="QB41" s="161">
        <f t="shared" si="525"/>
        <v>0.65625</v>
      </c>
      <c r="QC41" s="26">
        <f t="shared" si="526"/>
        <v>-87.775624999999991</v>
      </c>
      <c r="QE41" s="159">
        <v>3</v>
      </c>
      <c r="QF41" s="162">
        <v>2</v>
      </c>
      <c r="QG41" s="309"/>
      <c r="QH41" s="12">
        <v>180</v>
      </c>
      <c r="QI41" s="161">
        <f>(($F$16-$Z$14)*($F$16-$AD$14))/(($V$14-$Z$14)*($V$14-$AD$14))</f>
        <v>3.2033087413296482E-2</v>
      </c>
      <c r="QJ41" s="161">
        <f>(($F$16-$V$14)*($F$16-$AD$14))/(($Z$14-$V$14)*($Z$14-$AD$14))</f>
        <v>-0.12448224778185088</v>
      </c>
      <c r="QK41" s="161">
        <f>(($F$16-$V$14)*($F$16-$Z$14))/(($AD$14-$V$14)*($AD$14-$Z$14))</f>
        <v>1.0924491603685544</v>
      </c>
      <c r="QL41" s="92">
        <f>QI41*$X$14+QJ41*$AB$14+QK41*$AF$14</f>
        <v>165.4024985298156</v>
      </c>
      <c r="QM41" s="16">
        <f>$V$14</f>
        <v>-210.54</v>
      </c>
      <c r="QN41" s="16">
        <f>$AF$14</f>
        <v>162.80000000000001</v>
      </c>
      <c r="QO41" s="167">
        <f t="shared" si="565"/>
        <v>6.9950575733983736E-2</v>
      </c>
      <c r="QP41" s="34"/>
      <c r="QQ41" s="159">
        <v>3</v>
      </c>
      <c r="QR41" s="162">
        <v>2</v>
      </c>
      <c r="QS41" s="309"/>
      <c r="QT41" s="12">
        <v>180</v>
      </c>
      <c r="QU41" s="161">
        <f>(($F$16-$AT$14)*($F$16-$AX$14))/(($AP$14-$AT$14)*($AP$14-$AX$14))</f>
        <v>0.59276244365427555</v>
      </c>
      <c r="QV41" s="161">
        <f>(($F$16-$AP$14)*($F$16-$AX$14))/(($AT$14-$AP$14)*($AT$14-$AX$14))</f>
        <v>-1.8836588060791331</v>
      </c>
      <c r="QW41" s="161">
        <f>(($F$16-$AP$14)*($F$16-$AT$14))/(($AX$14-$AP$14)*($AX$14-$AT$14))</f>
        <v>2.2908963624248573</v>
      </c>
      <c r="QX41" s="92">
        <f>QU41*$AR$14+QV41*$AV$14+QW41*$AZ$14</f>
        <v>80.11981317498892</v>
      </c>
      <c r="QY41" s="16">
        <f>$AP$14</f>
        <v>-18.22</v>
      </c>
      <c r="QZ41" s="16">
        <f>$AZ$14</f>
        <v>59.41</v>
      </c>
      <c r="RA41" s="167">
        <f t="shared" si="566"/>
        <v>0.1444087241532887</v>
      </c>
    </row>
    <row r="42" spans="2:469" ht="15" customHeight="1">
      <c r="B42" s="322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11000</v>
      </c>
      <c r="AO42" s="8" t="s">
        <v>71</v>
      </c>
      <c r="AP42" s="101">
        <f>'Conector@11000 psi'!$M$84</f>
        <v>-30.77</v>
      </c>
      <c r="AQ42" s="111" t="s">
        <v>72</v>
      </c>
      <c r="AR42" s="101">
        <v>0</v>
      </c>
      <c r="AS42" s="111" t="s">
        <v>72</v>
      </c>
      <c r="AT42" s="101">
        <f>'Conector@11000 psi'!$M$87</f>
        <v>-15.385</v>
      </c>
      <c r="AU42" s="111" t="s">
        <v>72</v>
      </c>
      <c r="AV42" s="101">
        <f>'Conector@11000 psi'!$O$87</f>
        <v>50.15</v>
      </c>
      <c r="AW42" s="111" t="s">
        <v>72</v>
      </c>
      <c r="AX42" s="101">
        <v>0</v>
      </c>
      <c r="AY42" s="111" t="s">
        <v>72</v>
      </c>
      <c r="AZ42" s="101">
        <f>'Conector@11000 psi'!$O$66</f>
        <v>100.35</v>
      </c>
      <c r="BA42" s="165" t="s">
        <v>72</v>
      </c>
      <c r="BB42" s="183"/>
      <c r="BC42" s="159">
        <v>14</v>
      </c>
      <c r="BD42" s="160">
        <f t="shared" si="527"/>
        <v>23.421428571428571</v>
      </c>
      <c r="BE42" s="161">
        <f t="shared" si="285"/>
        <v>-0.10204081632653061</v>
      </c>
      <c r="BF42" s="161">
        <f t="shared" si="286"/>
        <v>0.48979591836734693</v>
      </c>
      <c r="BG42" s="161">
        <f t="shared" si="287"/>
        <v>0.61224489795918369</v>
      </c>
      <c r="BH42" s="26">
        <f t="shared" si="288"/>
        <v>458.41959183673464</v>
      </c>
      <c r="BJ42" s="159">
        <v>14</v>
      </c>
      <c r="BK42" s="160">
        <f t="shared" si="528"/>
        <v>28.627142857142854</v>
      </c>
      <c r="BL42" s="161">
        <f t="shared" si="289"/>
        <v>-0.10204081632653061</v>
      </c>
      <c r="BM42" s="161">
        <f t="shared" si="290"/>
        <v>0.48979591836734704</v>
      </c>
      <c r="BN42" s="161">
        <f t="shared" si="291"/>
        <v>0.61224489795918369</v>
      </c>
      <c r="BO42" s="26">
        <f t="shared" si="292"/>
        <v>356.54448979591842</v>
      </c>
      <c r="BQ42" s="159">
        <v>14</v>
      </c>
      <c r="BR42" s="160">
        <f t="shared" si="529"/>
        <v>33.831428571428567</v>
      </c>
      <c r="BS42" s="161">
        <f t="shared" si="293"/>
        <v>-0.1020408163265306</v>
      </c>
      <c r="BT42" s="161">
        <f t="shared" si="294"/>
        <v>0.48979591836734693</v>
      </c>
      <c r="BU42" s="161">
        <f t="shared" si="295"/>
        <v>0.61224489795918358</v>
      </c>
      <c r="BV42" s="26">
        <f t="shared" si="296"/>
        <v>254.65885714285713</v>
      </c>
      <c r="BX42" s="159">
        <v>14</v>
      </c>
      <c r="BY42" s="160">
        <f t="shared" si="530"/>
        <v>18.217142857142857</v>
      </c>
      <c r="BZ42" s="161">
        <f t="shared" si="297"/>
        <v>-0.10204081632653061</v>
      </c>
      <c r="CA42" s="161">
        <f t="shared" si="298"/>
        <v>0.48979591836734693</v>
      </c>
      <c r="CB42" s="161">
        <f t="shared" si="299"/>
        <v>0.61224489795918369</v>
      </c>
      <c r="CC42" s="26">
        <f t="shared" si="300"/>
        <v>560.29959183673463</v>
      </c>
      <c r="CE42" s="159">
        <v>14</v>
      </c>
      <c r="CF42" s="160">
        <f t="shared" si="531"/>
        <v>13.012857142857143</v>
      </c>
      <c r="CG42" s="161">
        <f t="shared" si="301"/>
        <v>-0.10204081632653063</v>
      </c>
      <c r="CH42" s="161">
        <f t="shared" si="302"/>
        <v>0.48979591836734698</v>
      </c>
      <c r="CI42" s="161">
        <f t="shared" si="303"/>
        <v>0.61224489795918369</v>
      </c>
      <c r="CJ42" s="26">
        <f t="shared" si="304"/>
        <v>662.17714285714283</v>
      </c>
      <c r="CL42" s="159">
        <v>14</v>
      </c>
      <c r="CM42" s="160">
        <f t="shared" si="532"/>
        <v>7.8071428571428569</v>
      </c>
      <c r="CN42" s="161">
        <f t="shared" si="305"/>
        <v>-0.10204081632653061</v>
      </c>
      <c r="CO42" s="161">
        <f t="shared" si="306"/>
        <v>0.48979591836734693</v>
      </c>
      <c r="CP42" s="161">
        <f t="shared" si="307"/>
        <v>0.61224489795918369</v>
      </c>
      <c r="CQ42" s="26">
        <f t="shared" si="308"/>
        <v>764.04244897959188</v>
      </c>
      <c r="CS42" s="159">
        <v>14</v>
      </c>
      <c r="CT42" s="160">
        <f t="shared" si="533"/>
        <v>2.6028571428571428</v>
      </c>
      <c r="CU42" s="161">
        <f t="shared" si="309"/>
        <v>-0.1020408163265306</v>
      </c>
      <c r="CV42" s="161">
        <f t="shared" si="310"/>
        <v>0.48979591836734687</v>
      </c>
      <c r="CW42" s="161">
        <f t="shared" si="311"/>
        <v>0.61224489795918358</v>
      </c>
      <c r="CX42" s="26">
        <f t="shared" si="312"/>
        <v>865.90530612244879</v>
      </c>
      <c r="CZ42" s="159">
        <v>14</v>
      </c>
      <c r="DA42" s="160">
        <f t="shared" si="534"/>
        <v>-13.012857142857143</v>
      </c>
      <c r="DB42" s="161">
        <f t="shared" si="313"/>
        <v>-0.10204081632653063</v>
      </c>
      <c r="DC42" s="161">
        <f t="shared" si="314"/>
        <v>0.48979591836734698</v>
      </c>
      <c r="DD42" s="161">
        <f t="shared" si="315"/>
        <v>0.61224489795918369</v>
      </c>
      <c r="DE42" s="26">
        <f t="shared" si="316"/>
        <v>254.65469387755104</v>
      </c>
      <c r="DG42" s="159">
        <v>14</v>
      </c>
      <c r="DH42" s="160">
        <f t="shared" si="535"/>
        <v>-7.8071428571428569</v>
      </c>
      <c r="DI42" s="161">
        <f t="shared" si="536"/>
        <v>-0.10204081632653061</v>
      </c>
      <c r="DJ42" s="161">
        <f t="shared" si="537"/>
        <v>0.48979591836734693</v>
      </c>
      <c r="DK42" s="161">
        <f t="shared" si="317"/>
        <v>0.61224489795918369</v>
      </c>
      <c r="DL42" s="26">
        <f t="shared" si="538"/>
        <v>152.78448979591838</v>
      </c>
      <c r="DM42" s="34"/>
      <c r="DN42" s="159">
        <v>14</v>
      </c>
      <c r="DO42" s="160">
        <f t="shared" si="539"/>
        <v>-2.6028571428571428</v>
      </c>
      <c r="DP42" s="161">
        <f t="shared" si="318"/>
        <v>-0.1020408163265306</v>
      </c>
      <c r="DQ42" s="161">
        <f t="shared" si="319"/>
        <v>0.48979591836734687</v>
      </c>
      <c r="DR42" s="161">
        <f t="shared" si="320"/>
        <v>0.61224489795918358</v>
      </c>
      <c r="DS42" s="26">
        <f t="shared" si="321"/>
        <v>50.930204081632638</v>
      </c>
      <c r="DT42" s="34"/>
      <c r="DU42" s="159">
        <v>14</v>
      </c>
      <c r="DV42" s="160">
        <f t="shared" si="540"/>
        <v>-18.217142857142857</v>
      </c>
      <c r="DW42" s="161">
        <f t="shared" si="322"/>
        <v>-0.10204081632653061</v>
      </c>
      <c r="DX42" s="161">
        <f t="shared" si="323"/>
        <v>0.48979591836734693</v>
      </c>
      <c r="DY42" s="161">
        <f t="shared" si="324"/>
        <v>0.61224489795918369</v>
      </c>
      <c r="DZ42" s="26">
        <f t="shared" si="325"/>
        <v>356.54938775510203</v>
      </c>
      <c r="EA42" s="34"/>
      <c r="EB42" s="159">
        <v>14</v>
      </c>
      <c r="EC42" s="160">
        <f t="shared" si="541"/>
        <v>-23.421428571428571</v>
      </c>
      <c r="ED42" s="161">
        <f t="shared" si="326"/>
        <v>-0.10204081632653061</v>
      </c>
      <c r="EE42" s="161">
        <f t="shared" si="327"/>
        <v>0.48979591836734693</v>
      </c>
      <c r="EF42" s="161">
        <f t="shared" si="328"/>
        <v>0.61224489795918369</v>
      </c>
      <c r="EG42" s="26">
        <f t="shared" si="329"/>
        <v>458.4073469387755</v>
      </c>
      <c r="EH42" s="34"/>
      <c r="EI42" s="159">
        <v>14</v>
      </c>
      <c r="EJ42" s="160">
        <f t="shared" si="542"/>
        <v>-28.627142857142854</v>
      </c>
      <c r="EK42" s="161">
        <f t="shared" si="330"/>
        <v>-0.10204081632653061</v>
      </c>
      <c r="EL42" s="161">
        <f t="shared" si="331"/>
        <v>0.48979591836734704</v>
      </c>
      <c r="EM42" s="161">
        <f t="shared" si="332"/>
        <v>0.61224489795918369</v>
      </c>
      <c r="EN42" s="26">
        <f t="shared" si="333"/>
        <v>560.2873469387755</v>
      </c>
      <c r="EP42" s="159">
        <v>14</v>
      </c>
      <c r="EQ42" s="160">
        <f t="shared" si="334"/>
        <v>-33.831428571428567</v>
      </c>
      <c r="ER42" s="161">
        <f t="shared" si="335"/>
        <v>-0.1020408163265306</v>
      </c>
      <c r="ES42" s="161">
        <f t="shared" si="336"/>
        <v>0.48979591836734693</v>
      </c>
      <c r="ET42" s="161">
        <f t="shared" si="337"/>
        <v>0.61224489795918358</v>
      </c>
      <c r="EU42" s="26">
        <f t="shared" si="338"/>
        <v>662.1697959183673</v>
      </c>
      <c r="EW42" s="159">
        <v>14</v>
      </c>
      <c r="EX42" s="160">
        <f t="shared" si="339"/>
        <v>-13.012857142857143</v>
      </c>
      <c r="EY42" s="161">
        <f t="shared" si="340"/>
        <v>-0.10204081632653063</v>
      </c>
      <c r="EZ42" s="161">
        <f t="shared" si="341"/>
        <v>0.48979591836734698</v>
      </c>
      <c r="FA42" s="161">
        <f t="shared" si="342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44"/>
        <v>-7.8071428571428569</v>
      </c>
      <c r="FF42" s="161">
        <f t="shared" si="345"/>
        <v>-0.10204081632653061</v>
      </c>
      <c r="FG42" s="161">
        <f t="shared" si="346"/>
        <v>0.48979591836734693</v>
      </c>
      <c r="FH42" s="161">
        <f t="shared" si="347"/>
        <v>0.61224489795918369</v>
      </c>
      <c r="FI42" s="26">
        <f t="shared" si="348"/>
        <v>-764.01428571428573</v>
      </c>
      <c r="FK42" s="159">
        <v>14</v>
      </c>
      <c r="FL42" s="160">
        <f t="shared" si="349"/>
        <v>-2.6028571428571428</v>
      </c>
      <c r="FM42" s="161">
        <f t="shared" si="350"/>
        <v>-0.1020408163265306</v>
      </c>
      <c r="FN42" s="161">
        <f t="shared" si="351"/>
        <v>0.48979591836734687</v>
      </c>
      <c r="FO42" s="161">
        <f t="shared" si="352"/>
        <v>0.61224489795918358</v>
      </c>
      <c r="FP42" s="26">
        <f t="shared" si="353"/>
        <v>-865.89551020408157</v>
      </c>
      <c r="FR42" s="159">
        <v>14</v>
      </c>
      <c r="FS42" s="160">
        <f t="shared" si="543"/>
        <v>-18.217142857142857</v>
      </c>
      <c r="FT42" s="161">
        <f t="shared" si="354"/>
        <v>-0.10204081632653061</v>
      </c>
      <c r="FU42" s="161">
        <f t="shared" si="355"/>
        <v>0.48979591836734693</v>
      </c>
      <c r="FV42" s="161">
        <f t="shared" si="356"/>
        <v>0.61224489795918369</v>
      </c>
      <c r="FW42" s="26">
        <f t="shared" si="357"/>
        <v>-560.26653061224488</v>
      </c>
      <c r="FY42" s="159">
        <v>14</v>
      </c>
      <c r="FZ42" s="160">
        <f t="shared" si="544"/>
        <v>-23.421428571428571</v>
      </c>
      <c r="GA42" s="161">
        <f t="shared" si="545"/>
        <v>-0.10204081632653061</v>
      </c>
      <c r="GB42" s="161">
        <f t="shared" si="546"/>
        <v>0.48979591836734693</v>
      </c>
      <c r="GC42" s="161">
        <f t="shared" si="547"/>
        <v>0.61224489795918369</v>
      </c>
      <c r="GD42" s="26">
        <f t="shared" si="548"/>
        <v>-458.41959183673464</v>
      </c>
      <c r="GF42" s="159">
        <v>14</v>
      </c>
      <c r="GG42" s="160">
        <f t="shared" si="549"/>
        <v>-28.627142857142854</v>
      </c>
      <c r="GH42" s="161">
        <f t="shared" si="358"/>
        <v>-0.10204081632653061</v>
      </c>
      <c r="GI42" s="161">
        <f t="shared" si="359"/>
        <v>0.48979591836734704</v>
      </c>
      <c r="GJ42" s="161">
        <f t="shared" si="360"/>
        <v>0.61224489795918369</v>
      </c>
      <c r="GK42" s="26">
        <f t="shared" si="361"/>
        <v>-356.54448979591842</v>
      </c>
      <c r="GM42" s="159">
        <v>14</v>
      </c>
      <c r="GN42" s="160">
        <f t="shared" si="550"/>
        <v>-33.831428571428567</v>
      </c>
      <c r="GO42" s="161">
        <f t="shared" si="362"/>
        <v>-0.1020408163265306</v>
      </c>
      <c r="GP42" s="161">
        <f t="shared" si="363"/>
        <v>0.48979591836734693</v>
      </c>
      <c r="GQ42" s="161">
        <f t="shared" si="364"/>
        <v>0.61224489795918358</v>
      </c>
      <c r="GR42" s="26">
        <f t="shared" si="365"/>
        <v>-254.68408163265306</v>
      </c>
      <c r="GT42" s="159">
        <v>14</v>
      </c>
      <c r="GU42" s="160">
        <f t="shared" si="551"/>
        <v>23.421428571428571</v>
      </c>
      <c r="GV42" s="161">
        <f t="shared" si="366"/>
        <v>-0.10204081632653061</v>
      </c>
      <c r="GW42" s="161">
        <f t="shared" si="367"/>
        <v>0.48979591836734693</v>
      </c>
      <c r="GX42" s="161">
        <f t="shared" si="368"/>
        <v>0.61224489795918369</v>
      </c>
      <c r="GY42" s="26">
        <f t="shared" si="369"/>
        <v>-458.4</v>
      </c>
      <c r="HA42" s="159">
        <v>14</v>
      </c>
      <c r="HB42" s="160">
        <f t="shared" si="552"/>
        <v>28.627142857142854</v>
      </c>
      <c r="HC42" s="161">
        <f t="shared" si="370"/>
        <v>-0.10204081632653061</v>
      </c>
      <c r="HD42" s="161">
        <f t="shared" si="371"/>
        <v>0.48979591836734704</v>
      </c>
      <c r="HE42" s="161">
        <f t="shared" si="372"/>
        <v>0.61224489795918369</v>
      </c>
      <c r="HF42" s="26">
        <f t="shared" si="373"/>
        <v>-560.2689795918368</v>
      </c>
      <c r="HH42" s="159">
        <v>14</v>
      </c>
      <c r="HI42" s="160">
        <f t="shared" si="374"/>
        <v>33.831428571428567</v>
      </c>
      <c r="HJ42" s="161">
        <f t="shared" si="375"/>
        <v>-0.1020408163265306</v>
      </c>
      <c r="HK42" s="161">
        <f t="shared" si="376"/>
        <v>0.48979591836734693</v>
      </c>
      <c r="HL42" s="161">
        <f t="shared" si="377"/>
        <v>0.61224489795918358</v>
      </c>
      <c r="HM42" s="26">
        <f t="shared" si="378"/>
        <v>-662.1697959183673</v>
      </c>
      <c r="HO42" s="159">
        <v>14</v>
      </c>
      <c r="HP42" s="160">
        <f t="shared" si="553"/>
        <v>18.217142857142857</v>
      </c>
      <c r="HQ42" s="161">
        <f t="shared" si="379"/>
        <v>-0.10204081632653061</v>
      </c>
      <c r="HR42" s="161">
        <f t="shared" si="380"/>
        <v>0.48979591836734693</v>
      </c>
      <c r="HS42" s="161">
        <f t="shared" si="381"/>
        <v>0.61224489795918369</v>
      </c>
      <c r="HT42" s="26">
        <f t="shared" si="382"/>
        <v>-356.5408163265306</v>
      </c>
      <c r="HV42" s="159">
        <v>14</v>
      </c>
      <c r="HW42" s="160">
        <f t="shared" si="554"/>
        <v>13.012857142857143</v>
      </c>
      <c r="HX42" s="161">
        <f t="shared" si="383"/>
        <v>-0.10204081632653063</v>
      </c>
      <c r="HY42" s="161">
        <f t="shared" si="384"/>
        <v>0.48979591836734698</v>
      </c>
      <c r="HZ42" s="161">
        <f t="shared" si="385"/>
        <v>0.61224489795918369</v>
      </c>
      <c r="IA42" s="26">
        <f t="shared" si="386"/>
        <v>-254.67428571428573</v>
      </c>
      <c r="IC42" s="159">
        <v>14</v>
      </c>
      <c r="ID42" s="160">
        <f t="shared" si="387"/>
        <v>7.8071428571428569</v>
      </c>
      <c r="IE42" s="161">
        <f t="shared" si="388"/>
        <v>-0.10204081632653061</v>
      </c>
      <c r="IF42" s="161">
        <f t="shared" si="389"/>
        <v>0.48979591836734693</v>
      </c>
      <c r="IG42" s="161">
        <f t="shared" si="390"/>
        <v>0.61224489795918369</v>
      </c>
      <c r="IH42" s="26">
        <f t="shared" si="391"/>
        <v>-152.79918367346937</v>
      </c>
      <c r="IJ42" s="159">
        <v>14</v>
      </c>
      <c r="IK42" s="160">
        <f t="shared" si="392"/>
        <v>2.6028571428571428</v>
      </c>
      <c r="IL42" s="161">
        <f t="shared" si="393"/>
        <v>-0.1020408163265306</v>
      </c>
      <c r="IM42" s="161">
        <f t="shared" si="394"/>
        <v>0.48979591836734687</v>
      </c>
      <c r="IN42" s="161">
        <f t="shared" si="395"/>
        <v>0.61224489795918358</v>
      </c>
      <c r="IO42" s="26">
        <f t="shared" si="396"/>
        <v>-50.948571428571412</v>
      </c>
      <c r="IQ42" s="159">
        <v>14</v>
      </c>
      <c r="IR42" s="160">
        <f t="shared" si="397"/>
        <v>25.214285714285715</v>
      </c>
      <c r="IS42" s="161">
        <f t="shared" si="398"/>
        <v>-0.10204081632653061</v>
      </c>
      <c r="IT42" s="161">
        <f t="shared" si="399"/>
        <v>0.48979591836734693</v>
      </c>
      <c r="IU42" s="161">
        <f t="shared" si="400"/>
        <v>0.61224489795918369</v>
      </c>
      <c r="IV42" s="26">
        <f t="shared" si="401"/>
        <v>513.5044897959184</v>
      </c>
      <c r="IX42" s="159">
        <v>14</v>
      </c>
      <c r="IY42" s="160">
        <f t="shared" si="402"/>
        <v>30.418571428571429</v>
      </c>
      <c r="IZ42" s="161">
        <f t="shared" si="403"/>
        <v>-0.10204081632653063</v>
      </c>
      <c r="JA42" s="161">
        <f t="shared" si="404"/>
        <v>0.48979591836734693</v>
      </c>
      <c r="JB42" s="161">
        <f t="shared" si="405"/>
        <v>0.6122448979591838</v>
      </c>
      <c r="JC42" s="26">
        <f t="shared" si="406"/>
        <v>411.69551020408164</v>
      </c>
      <c r="JE42" s="159">
        <v>14</v>
      </c>
      <c r="JF42" s="160">
        <f t="shared" si="555"/>
        <v>35.624285714285712</v>
      </c>
      <c r="JG42" s="161">
        <f t="shared" si="407"/>
        <v>-0.1020408163265306</v>
      </c>
      <c r="JH42" s="161">
        <f t="shared" si="408"/>
        <v>0.48979591836734687</v>
      </c>
      <c r="JI42" s="161">
        <f t="shared" si="409"/>
        <v>0.61224489795918369</v>
      </c>
      <c r="JJ42" s="26">
        <f t="shared" si="410"/>
        <v>309.8044897959183</v>
      </c>
      <c r="JL42" s="159">
        <v>14</v>
      </c>
      <c r="JM42" s="160">
        <f t="shared" si="411"/>
        <v>20.008571428571429</v>
      </c>
      <c r="JN42" s="161">
        <f t="shared" si="412"/>
        <v>-0.10204081632653061</v>
      </c>
      <c r="JO42" s="161">
        <f t="shared" si="413"/>
        <v>0.48979591836734693</v>
      </c>
      <c r="JP42" s="161">
        <f t="shared" si="414"/>
        <v>0.61224489795918369</v>
      </c>
      <c r="JQ42" s="26">
        <f t="shared" si="415"/>
        <v>615.4163265306122</v>
      </c>
      <c r="JS42" s="159">
        <v>14</v>
      </c>
      <c r="JT42" s="160">
        <f t="shared" si="416"/>
        <v>14.805714285714286</v>
      </c>
      <c r="JU42" s="161">
        <f t="shared" si="417"/>
        <v>-0.1020408163265306</v>
      </c>
      <c r="JV42" s="161">
        <f t="shared" si="418"/>
        <v>0.48979591836734693</v>
      </c>
      <c r="JW42" s="161">
        <f t="shared" si="419"/>
        <v>0.61224489795918358</v>
      </c>
      <c r="JX42" s="26">
        <f t="shared" si="420"/>
        <v>717.3</v>
      </c>
      <c r="JZ42" s="159">
        <v>14</v>
      </c>
      <c r="KA42" s="160">
        <f t="shared" si="556"/>
        <v>9.5985714285714288</v>
      </c>
      <c r="KB42" s="161">
        <f t="shared" si="421"/>
        <v>-0.10204081632653061</v>
      </c>
      <c r="KC42" s="161">
        <f t="shared" si="422"/>
        <v>0.48979591836734698</v>
      </c>
      <c r="KD42" s="161">
        <f t="shared" si="423"/>
        <v>0.61224489795918369</v>
      </c>
      <c r="KE42" s="26">
        <f t="shared" si="424"/>
        <v>819.15918367346944</v>
      </c>
      <c r="KG42" s="159">
        <v>14</v>
      </c>
      <c r="KH42" s="160">
        <f t="shared" si="425"/>
        <v>4.3942857142857141</v>
      </c>
      <c r="KI42" s="161">
        <f t="shared" si="426"/>
        <v>-0.10204081632653061</v>
      </c>
      <c r="KJ42" s="161">
        <f t="shared" si="427"/>
        <v>0.48979591836734693</v>
      </c>
      <c r="KK42" s="161">
        <f t="shared" si="428"/>
        <v>0.6122448979591838</v>
      </c>
      <c r="KL42" s="26">
        <f t="shared" si="429"/>
        <v>921</v>
      </c>
      <c r="KN42" s="159">
        <v>14</v>
      </c>
      <c r="KO42" s="160">
        <f t="shared" si="557"/>
        <v>-14.804285714285713</v>
      </c>
      <c r="KP42" s="161">
        <f t="shared" si="430"/>
        <v>-0.10204081632653063</v>
      </c>
      <c r="KQ42" s="161">
        <f t="shared" si="431"/>
        <v>0.48979591836734698</v>
      </c>
      <c r="KR42" s="161">
        <f t="shared" si="432"/>
        <v>0.61224489795918369</v>
      </c>
      <c r="KS42" s="26">
        <f t="shared" si="433"/>
        <v>289.71673469387753</v>
      </c>
      <c r="KU42" s="159">
        <v>14</v>
      </c>
      <c r="KV42" s="160">
        <f t="shared" si="558"/>
        <v>-9.6</v>
      </c>
      <c r="KW42" s="161">
        <f t="shared" si="434"/>
        <v>-0.1020408163265306</v>
      </c>
      <c r="KX42" s="161">
        <f t="shared" si="435"/>
        <v>0.48979591836734698</v>
      </c>
      <c r="KY42" s="161">
        <f t="shared" si="436"/>
        <v>0.61224489795918369</v>
      </c>
      <c r="KZ42" s="26">
        <f t="shared" si="437"/>
        <v>187.89795918367346</v>
      </c>
      <c r="LB42" s="159">
        <v>14</v>
      </c>
      <c r="LC42" s="160">
        <f t="shared" si="438"/>
        <v>-4.3957142857142859</v>
      </c>
      <c r="LD42" s="161">
        <f t="shared" si="439"/>
        <v>-0.10204081632653063</v>
      </c>
      <c r="LE42" s="161">
        <f t="shared" si="440"/>
        <v>0.48979591836734693</v>
      </c>
      <c r="LF42" s="161">
        <f t="shared" si="441"/>
        <v>0.61224489795918358</v>
      </c>
      <c r="LG42" s="26">
        <f t="shared" si="442"/>
        <v>86.002040816326513</v>
      </c>
      <c r="LI42" s="159">
        <v>14</v>
      </c>
      <c r="LJ42" s="160">
        <f t="shared" si="443"/>
        <v>-20.008571428571429</v>
      </c>
      <c r="LK42" s="161">
        <f t="shared" si="444"/>
        <v>-0.10204081632653061</v>
      </c>
      <c r="LL42" s="161">
        <f t="shared" si="445"/>
        <v>0.48979591836734693</v>
      </c>
      <c r="LM42" s="161">
        <f t="shared" si="446"/>
        <v>0.61224489795918369</v>
      </c>
      <c r="LN42" s="26">
        <f t="shared" si="447"/>
        <v>391.64326530612243</v>
      </c>
      <c r="LP42" s="159">
        <v>14</v>
      </c>
      <c r="LQ42" s="160">
        <f t="shared" si="448"/>
        <v>-25.214285714285715</v>
      </c>
      <c r="LR42" s="161">
        <f t="shared" si="449"/>
        <v>-0.10204081632653061</v>
      </c>
      <c r="LS42" s="161">
        <f t="shared" si="450"/>
        <v>0.48979591836734693</v>
      </c>
      <c r="LT42" s="161">
        <f t="shared" si="451"/>
        <v>0.61224489795918369</v>
      </c>
      <c r="LU42" s="26">
        <f t="shared" si="452"/>
        <v>493.48775510204086</v>
      </c>
      <c r="LW42" s="159">
        <v>14</v>
      </c>
      <c r="LX42" s="160">
        <f t="shared" si="453"/>
        <v>-30.418571428571429</v>
      </c>
      <c r="LY42" s="161">
        <f t="shared" si="454"/>
        <v>-0.10204081632653063</v>
      </c>
      <c r="LZ42" s="161">
        <f t="shared" si="455"/>
        <v>0.48979591836734693</v>
      </c>
      <c r="MA42" s="161">
        <f t="shared" si="456"/>
        <v>0.6122448979591838</v>
      </c>
      <c r="MB42" s="26">
        <f t="shared" si="457"/>
        <v>595.36163265306129</v>
      </c>
      <c r="MD42" s="159">
        <v>14</v>
      </c>
      <c r="ME42" s="160">
        <f t="shared" si="458"/>
        <v>-35.624285714285712</v>
      </c>
      <c r="MF42" s="161">
        <f t="shared" si="459"/>
        <v>-0.1020408163265306</v>
      </c>
      <c r="MG42" s="161">
        <f t="shared" si="460"/>
        <v>0.48979591836734687</v>
      </c>
      <c r="MH42" s="161">
        <f t="shared" si="461"/>
        <v>0.61224489795918369</v>
      </c>
      <c r="MI42" s="26">
        <f t="shared" si="462"/>
        <v>697.20734693877546</v>
      </c>
      <c r="MK42" s="159">
        <v>14</v>
      </c>
      <c r="ML42" s="160">
        <f t="shared" si="463"/>
        <v>-14.804285714285713</v>
      </c>
      <c r="MM42" s="161">
        <f t="shared" si="464"/>
        <v>-0.10204081632653063</v>
      </c>
      <c r="MN42" s="161">
        <f t="shared" si="465"/>
        <v>0.48979591836734698</v>
      </c>
      <c r="MO42" s="161">
        <f t="shared" si="466"/>
        <v>0.61224489795918369</v>
      </c>
      <c r="MP42" s="26">
        <f t="shared" si="467"/>
        <v>-717.29020408163274</v>
      </c>
      <c r="MR42" s="159">
        <v>14</v>
      </c>
      <c r="MS42" s="160">
        <f t="shared" si="468"/>
        <v>-9.6</v>
      </c>
      <c r="MT42" s="161">
        <f t="shared" si="469"/>
        <v>-0.1020408163265306</v>
      </c>
      <c r="MU42" s="161">
        <f t="shared" si="470"/>
        <v>0.48979591836734698</v>
      </c>
      <c r="MV42" s="161">
        <f t="shared" si="471"/>
        <v>0.61224489795918369</v>
      </c>
      <c r="MW42" s="26">
        <f t="shared" si="472"/>
        <v>-819.13714285714286</v>
      </c>
      <c r="MY42" s="159">
        <v>14</v>
      </c>
      <c r="MZ42" s="160">
        <f t="shared" si="473"/>
        <v>-4.3957142857142859</v>
      </c>
      <c r="NA42" s="161">
        <f t="shared" si="559"/>
        <v>-0.10204081632653063</v>
      </c>
      <c r="NB42" s="161">
        <f t="shared" si="560"/>
        <v>0.48979591836734693</v>
      </c>
      <c r="NC42" s="161">
        <f t="shared" si="561"/>
        <v>0.61224489795918358</v>
      </c>
      <c r="ND42" s="26">
        <f t="shared" si="562"/>
        <v>-921.01591836734679</v>
      </c>
      <c r="NF42" s="159">
        <v>14</v>
      </c>
      <c r="NG42" s="160">
        <f t="shared" si="474"/>
        <v>-20.008571428571429</v>
      </c>
      <c r="NH42" s="161">
        <f t="shared" si="475"/>
        <v>-0.10204081632653061</v>
      </c>
      <c r="NI42" s="161">
        <f t="shared" si="476"/>
        <v>0.48979591836734693</v>
      </c>
      <c r="NJ42" s="161">
        <f t="shared" si="477"/>
        <v>0.61224489795918369</v>
      </c>
      <c r="NK42" s="26">
        <f t="shared" si="478"/>
        <v>-615.39061224489797</v>
      </c>
      <c r="NM42" s="159">
        <v>14</v>
      </c>
      <c r="NN42" s="160">
        <f t="shared" si="479"/>
        <v>-25.214285714285715</v>
      </c>
      <c r="NO42" s="161">
        <f t="shared" si="480"/>
        <v>-0.10204081632653061</v>
      </c>
      <c r="NP42" s="161">
        <f t="shared" si="481"/>
        <v>0.48979591836734693</v>
      </c>
      <c r="NQ42" s="161">
        <f t="shared" si="482"/>
        <v>0.61224489795918369</v>
      </c>
      <c r="NR42" s="26">
        <f t="shared" si="483"/>
        <v>-513.5044897959184</v>
      </c>
      <c r="NT42" s="159">
        <v>14</v>
      </c>
      <c r="NU42" s="160">
        <f t="shared" si="484"/>
        <v>-30.418571428571429</v>
      </c>
      <c r="NV42" s="161">
        <f t="shared" si="485"/>
        <v>-0.10204081632653063</v>
      </c>
      <c r="NW42" s="161">
        <f t="shared" si="486"/>
        <v>0.48979591836734693</v>
      </c>
      <c r="NX42" s="161">
        <f t="shared" si="487"/>
        <v>0.6122448979591838</v>
      </c>
      <c r="NY42" s="26">
        <f t="shared" si="488"/>
        <v>-411.69061224489798</v>
      </c>
      <c r="OA42" s="159">
        <v>14</v>
      </c>
      <c r="OB42" s="160">
        <f t="shared" si="489"/>
        <v>-35.624285714285712</v>
      </c>
      <c r="OC42" s="161">
        <f t="shared" si="490"/>
        <v>-0.1020408163265306</v>
      </c>
      <c r="OD42" s="161">
        <f t="shared" si="491"/>
        <v>0.48979591836734687</v>
      </c>
      <c r="OE42" s="161">
        <f t="shared" si="492"/>
        <v>0.61224489795918369</v>
      </c>
      <c r="OF42" s="26">
        <f t="shared" si="493"/>
        <v>-309.77142857142854</v>
      </c>
      <c r="OH42" s="159">
        <v>14</v>
      </c>
      <c r="OI42" s="160">
        <f t="shared" si="494"/>
        <v>25.214285714285715</v>
      </c>
      <c r="OJ42" s="161">
        <f t="shared" si="495"/>
        <v>-0.10204081632653061</v>
      </c>
      <c r="OK42" s="161">
        <f t="shared" si="496"/>
        <v>0.48979591836734693</v>
      </c>
      <c r="OL42" s="161">
        <f t="shared" si="497"/>
        <v>0.61224489795918369</v>
      </c>
      <c r="OM42" s="26">
        <f t="shared" si="498"/>
        <v>-493.48775510204086</v>
      </c>
      <c r="OO42" s="159">
        <v>14</v>
      </c>
      <c r="OP42" s="160">
        <f t="shared" si="499"/>
        <v>30.418571428571429</v>
      </c>
      <c r="OQ42" s="161">
        <f t="shared" si="500"/>
        <v>-0.10204081632653063</v>
      </c>
      <c r="OR42" s="161">
        <f t="shared" si="501"/>
        <v>0.48979591836734693</v>
      </c>
      <c r="OS42" s="161">
        <f t="shared" si="502"/>
        <v>0.6122448979591838</v>
      </c>
      <c r="OT42" s="26">
        <f t="shared" si="503"/>
        <v>-595.35918367346949</v>
      </c>
      <c r="OV42" s="159">
        <v>14</v>
      </c>
      <c r="OW42" s="160">
        <f t="shared" si="504"/>
        <v>35.624285714285712</v>
      </c>
      <c r="OX42" s="161">
        <f t="shared" si="505"/>
        <v>-0.1020408163265306</v>
      </c>
      <c r="OY42" s="161">
        <f t="shared" si="506"/>
        <v>0.48979591836734687</v>
      </c>
      <c r="OZ42" s="161">
        <f t="shared" si="507"/>
        <v>0.61224489795918369</v>
      </c>
      <c r="PA42" s="26">
        <f t="shared" si="508"/>
        <v>-697.22816326530608</v>
      </c>
      <c r="PC42" s="159">
        <v>14</v>
      </c>
      <c r="PD42" s="160">
        <f t="shared" si="563"/>
        <v>20.008571428571429</v>
      </c>
      <c r="PE42" s="161">
        <f t="shared" si="509"/>
        <v>-0.10204081632653061</v>
      </c>
      <c r="PF42" s="161">
        <f t="shared" si="510"/>
        <v>0.48979591836734693</v>
      </c>
      <c r="PG42" s="161">
        <f t="shared" si="511"/>
        <v>0.61224489795918369</v>
      </c>
      <c r="PH42" s="26">
        <f t="shared" si="512"/>
        <v>-391.63714285714281</v>
      </c>
      <c r="PJ42" s="159">
        <v>14</v>
      </c>
      <c r="PK42" s="160">
        <f t="shared" si="564"/>
        <v>14.805714285714286</v>
      </c>
      <c r="PL42" s="161">
        <f t="shared" si="513"/>
        <v>-0.1020408163265306</v>
      </c>
      <c r="PM42" s="161">
        <f t="shared" si="514"/>
        <v>0.48979591836734693</v>
      </c>
      <c r="PN42" s="161">
        <f t="shared" si="515"/>
        <v>0.61224489795918358</v>
      </c>
      <c r="PO42" s="26">
        <f t="shared" si="516"/>
        <v>-289.73632653061225</v>
      </c>
      <c r="PQ42" s="159">
        <v>14</v>
      </c>
      <c r="PR42" s="160">
        <f t="shared" si="517"/>
        <v>9.5985714285714288</v>
      </c>
      <c r="PS42" s="161">
        <f t="shared" si="518"/>
        <v>-0.10204081632653061</v>
      </c>
      <c r="PT42" s="161">
        <f t="shared" si="519"/>
        <v>0.48979591836734698</v>
      </c>
      <c r="PU42" s="161">
        <f t="shared" si="520"/>
        <v>0.61224489795918369</v>
      </c>
      <c r="PV42" s="26">
        <f t="shared" si="521"/>
        <v>-187.89795918367346</v>
      </c>
      <c r="PX42" s="159">
        <v>14</v>
      </c>
      <c r="PY42" s="160">
        <f t="shared" si="522"/>
        <v>4.3942857142857141</v>
      </c>
      <c r="PZ42" s="161">
        <f t="shared" si="523"/>
        <v>-0.10204081632653061</v>
      </c>
      <c r="QA42" s="161">
        <f t="shared" si="524"/>
        <v>0.48979591836734693</v>
      </c>
      <c r="QB42" s="161">
        <f t="shared" si="525"/>
        <v>0.6122448979591838</v>
      </c>
      <c r="QC42" s="26">
        <f t="shared" si="526"/>
        <v>-85.983673469387753</v>
      </c>
      <c r="QE42" s="159">
        <v>3</v>
      </c>
      <c r="QF42" s="162">
        <v>3</v>
      </c>
      <c r="QG42" s="309"/>
      <c r="QH42" s="12">
        <v>180</v>
      </c>
      <c r="QI42" s="161">
        <f>(($F$16-$Z$21)*($F$16-$AD$21))/(($V$21-$Z$21)*($V$21-$AD$21))</f>
        <v>3.2033087413296482E-2</v>
      </c>
      <c r="QJ42" s="161">
        <f>(($F$16-$V$21)*($F$16-$AD$21))/(($Z$21-$V$21)*($Z$21-$AD$21))</f>
        <v>-0.12448224778185088</v>
      </c>
      <c r="QK42" s="161">
        <f>(($F$16-$V$21)*($F$16-$Z$21))/(($AD$21-$V$21)*($AD$21-$Z$21))</f>
        <v>1.0924491603685544</v>
      </c>
      <c r="QL42" s="92">
        <f>QI42*$X$21+QJ42*$AB$21+QK42*$AF$21</f>
        <v>-670.55780157703828</v>
      </c>
      <c r="QM42" s="16">
        <f>$V$21</f>
        <v>-210.54</v>
      </c>
      <c r="QN42" s="16">
        <f>$AF$21</f>
        <v>-704.4</v>
      </c>
      <c r="QO42" s="167">
        <f t="shared" si="565"/>
        <v>1.7254291834036262E-2</v>
      </c>
      <c r="QP42" s="34"/>
      <c r="QQ42" s="159">
        <v>3</v>
      </c>
      <c r="QR42" s="162">
        <v>3</v>
      </c>
      <c r="QS42" s="309"/>
      <c r="QT42" s="12">
        <v>180</v>
      </c>
      <c r="QU42" s="161">
        <f>(($F$16-$AT$21)*($F$16-$AX$21))/(($AP$21-$AT$21)*($AP$21-$AX$21))</f>
        <v>0.59276244365427555</v>
      </c>
      <c r="QV42" s="161">
        <f>(($F$16-$AP$21)*($F$16-$AX$21))/(($AT$21-$AP$21)*($AT$21-$AX$21))</f>
        <v>-1.8836588060791331</v>
      </c>
      <c r="QW42" s="161">
        <f>(($F$16-$AP$21)*($F$16-$AT$21))/(($AX$21-$AP$21)*($AX$21-$AT$21))</f>
        <v>2.2908963624248573</v>
      </c>
      <c r="QX42" s="92">
        <f>QU42*$AR$21+QV42*$AV$21+QW42*$AZ$21</f>
        <v>-258.65449048764867</v>
      </c>
      <c r="QY42" s="16">
        <f>$AP$21</f>
        <v>-18.22</v>
      </c>
      <c r="QZ42" s="16">
        <f>$AZ$21</f>
        <v>-772.52</v>
      </c>
      <c r="RA42" s="167">
        <f t="shared" si="566"/>
        <v>4.4731487082195057E-2</v>
      </c>
    </row>
    <row r="43" spans="2:469" ht="15" customHeight="1">
      <c r="B43" s="322">
        <v>7</v>
      </c>
      <c r="C43" s="314" t="s">
        <v>388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11000</v>
      </c>
      <c r="AO43" s="8" t="s">
        <v>71</v>
      </c>
      <c r="AP43" s="101">
        <f>'Conector@11000 psi'!$M$94</f>
        <v>-140.06</v>
      </c>
      <c r="AQ43" s="111" t="s">
        <v>72</v>
      </c>
      <c r="AR43" s="101">
        <v>0</v>
      </c>
      <c r="AS43" s="111" t="s">
        <v>72</v>
      </c>
      <c r="AT43" s="101">
        <f>'Conector@11000 psi'!$M$95</f>
        <v>-70.03</v>
      </c>
      <c r="AU43" s="111" t="s">
        <v>72</v>
      </c>
      <c r="AV43" s="101">
        <f>'Conector@11000 psi'!$O$95</f>
        <v>228.48</v>
      </c>
      <c r="AW43" s="111" t="s">
        <v>72</v>
      </c>
      <c r="AX43" s="101">
        <v>0</v>
      </c>
      <c r="AY43" s="111" t="s">
        <v>72</v>
      </c>
      <c r="AZ43" s="101">
        <f>'Conector@11000 psi'!$O$80</f>
        <v>456.9</v>
      </c>
      <c r="BA43" s="165" t="s">
        <v>72</v>
      </c>
      <c r="BB43" s="183"/>
      <c r="BC43" s="159">
        <v>15</v>
      </c>
      <c r="BD43" s="160">
        <f t="shared" si="527"/>
        <v>27.324999999999999</v>
      </c>
      <c r="BE43" s="161">
        <f t="shared" si="285"/>
        <v>-0.1111111111111111</v>
      </c>
      <c r="BF43" s="161">
        <f t="shared" si="286"/>
        <v>0.55555555555555558</v>
      </c>
      <c r="BG43" s="161">
        <f t="shared" si="287"/>
        <v>0.55555555555555547</v>
      </c>
      <c r="BH43" s="26">
        <f t="shared" si="288"/>
        <v>478.69999999999993</v>
      </c>
      <c r="BJ43" s="159">
        <v>15</v>
      </c>
      <c r="BK43" s="160">
        <f t="shared" si="528"/>
        <v>33.398333333333333</v>
      </c>
      <c r="BL43" s="161">
        <f t="shared" si="289"/>
        <v>-0.11111111111111112</v>
      </c>
      <c r="BM43" s="161">
        <f t="shared" si="290"/>
        <v>0.55555555555555569</v>
      </c>
      <c r="BN43" s="161">
        <f t="shared" si="291"/>
        <v>0.55555555555555547</v>
      </c>
      <c r="BO43" s="26">
        <f t="shared" si="292"/>
        <v>379.65555555555562</v>
      </c>
      <c r="BQ43" s="159">
        <v>15</v>
      </c>
      <c r="BR43" s="160">
        <f t="shared" si="529"/>
        <v>39.47</v>
      </c>
      <c r="BS43" s="161">
        <f t="shared" si="293"/>
        <v>-0.1111111111111111</v>
      </c>
      <c r="BT43" s="161">
        <f t="shared" si="294"/>
        <v>0.55555555555555558</v>
      </c>
      <c r="BU43" s="161">
        <f t="shared" si="295"/>
        <v>0.55555555555555558</v>
      </c>
      <c r="BV43" s="26">
        <f t="shared" si="296"/>
        <v>280.59777777777776</v>
      </c>
      <c r="BX43" s="159">
        <v>15</v>
      </c>
      <c r="BY43" s="160">
        <f t="shared" si="530"/>
        <v>21.253333333333334</v>
      </c>
      <c r="BZ43" s="161">
        <f t="shared" si="297"/>
        <v>-0.1111111111111111</v>
      </c>
      <c r="CA43" s="161">
        <f t="shared" si="298"/>
        <v>0.55555555555555558</v>
      </c>
      <c r="CB43" s="161">
        <f t="shared" si="299"/>
        <v>0.55555555555555558</v>
      </c>
      <c r="CC43" s="26">
        <f t="shared" si="300"/>
        <v>577.75</v>
      </c>
      <c r="CE43" s="159">
        <v>15</v>
      </c>
      <c r="CF43" s="160">
        <f t="shared" si="531"/>
        <v>15.181666666666667</v>
      </c>
      <c r="CG43" s="161">
        <f t="shared" si="301"/>
        <v>-0.11111111111111113</v>
      </c>
      <c r="CH43" s="161">
        <f t="shared" si="302"/>
        <v>0.55555555555555547</v>
      </c>
      <c r="CI43" s="161">
        <f t="shared" si="303"/>
        <v>0.55555555555555558</v>
      </c>
      <c r="CJ43" s="26">
        <f t="shared" si="304"/>
        <v>676.8</v>
      </c>
      <c r="CL43" s="159">
        <v>15</v>
      </c>
      <c r="CM43" s="160">
        <f t="shared" si="532"/>
        <v>9.1083333333333325</v>
      </c>
      <c r="CN43" s="161">
        <f t="shared" si="305"/>
        <v>-0.1111111111111111</v>
      </c>
      <c r="CO43" s="161">
        <f t="shared" si="306"/>
        <v>0.55555555555555547</v>
      </c>
      <c r="CP43" s="161">
        <f t="shared" si="307"/>
        <v>0.55555555555555558</v>
      </c>
      <c r="CQ43" s="26">
        <f t="shared" si="308"/>
        <v>775.83333333333326</v>
      </c>
      <c r="CS43" s="159">
        <v>15</v>
      </c>
      <c r="CT43" s="160">
        <f t="shared" si="533"/>
        <v>3.0366666666666666</v>
      </c>
      <c r="CU43" s="161">
        <f t="shared" si="309"/>
        <v>-0.11111111111111109</v>
      </c>
      <c r="CV43" s="161">
        <f t="shared" si="310"/>
        <v>0.55555555555555558</v>
      </c>
      <c r="CW43" s="161">
        <f t="shared" si="311"/>
        <v>0.55555555555555547</v>
      </c>
      <c r="CX43" s="26">
        <f t="shared" si="312"/>
        <v>874.86666666666656</v>
      </c>
      <c r="CZ43" s="159">
        <v>15</v>
      </c>
      <c r="DA43" s="160">
        <f t="shared" si="534"/>
        <v>-15.181666666666667</v>
      </c>
      <c r="DB43" s="161">
        <f t="shared" si="313"/>
        <v>-0.11111111111111113</v>
      </c>
      <c r="DC43" s="161">
        <f t="shared" si="314"/>
        <v>0.55555555555555547</v>
      </c>
      <c r="DD43" s="161">
        <f t="shared" si="315"/>
        <v>0.55555555555555558</v>
      </c>
      <c r="DE43" s="26">
        <f t="shared" si="316"/>
        <v>247.57777777777778</v>
      </c>
      <c r="DG43" s="159">
        <v>15</v>
      </c>
      <c r="DH43" s="160">
        <f t="shared" si="535"/>
        <v>-9.1083333333333325</v>
      </c>
      <c r="DI43" s="161">
        <f t="shared" si="536"/>
        <v>-0.1111111111111111</v>
      </c>
      <c r="DJ43" s="161">
        <f t="shared" si="537"/>
        <v>0.55555555555555547</v>
      </c>
      <c r="DK43" s="161">
        <f t="shared" si="317"/>
        <v>0.55555555555555558</v>
      </c>
      <c r="DL43" s="26">
        <f t="shared" si="538"/>
        <v>148.53888888888889</v>
      </c>
      <c r="DM43" s="34"/>
      <c r="DN43" s="159">
        <v>15</v>
      </c>
      <c r="DO43" s="160">
        <f t="shared" si="539"/>
        <v>-3.0366666666666666</v>
      </c>
      <c r="DP43" s="161">
        <f t="shared" si="318"/>
        <v>-0.11111111111111109</v>
      </c>
      <c r="DQ43" s="161">
        <f t="shared" si="319"/>
        <v>0.55555555555555558</v>
      </c>
      <c r="DR43" s="161">
        <f t="shared" si="320"/>
        <v>0.55555555555555547</v>
      </c>
      <c r="DS43" s="26">
        <f t="shared" si="321"/>
        <v>49.516666666666659</v>
      </c>
      <c r="DT43" s="34"/>
      <c r="DU43" s="159">
        <v>15</v>
      </c>
      <c r="DV43" s="160">
        <f t="shared" si="540"/>
        <v>-21.253333333333334</v>
      </c>
      <c r="DW43" s="161">
        <f t="shared" si="322"/>
        <v>-0.1111111111111111</v>
      </c>
      <c r="DX43" s="161">
        <f t="shared" si="323"/>
        <v>0.55555555555555558</v>
      </c>
      <c r="DY43" s="161">
        <f t="shared" si="324"/>
        <v>0.55555555555555558</v>
      </c>
      <c r="DZ43" s="26">
        <f t="shared" si="325"/>
        <v>346.64444444444445</v>
      </c>
      <c r="EA43" s="34"/>
      <c r="EB43" s="159">
        <v>15</v>
      </c>
      <c r="EC43" s="160">
        <f t="shared" si="541"/>
        <v>-27.324999999999999</v>
      </c>
      <c r="ED43" s="161">
        <f t="shared" si="326"/>
        <v>-0.1111111111111111</v>
      </c>
      <c r="EE43" s="161">
        <f t="shared" si="327"/>
        <v>0.55555555555555558</v>
      </c>
      <c r="EF43" s="161">
        <f t="shared" si="328"/>
        <v>0.55555555555555547</v>
      </c>
      <c r="EG43" s="26">
        <f t="shared" si="329"/>
        <v>445.67222222222222</v>
      </c>
      <c r="EH43" s="34"/>
      <c r="EI43" s="159">
        <v>15</v>
      </c>
      <c r="EJ43" s="160">
        <f t="shared" si="542"/>
        <v>-33.398333333333333</v>
      </c>
      <c r="EK43" s="161">
        <f t="shared" si="330"/>
        <v>-0.11111111111111112</v>
      </c>
      <c r="EL43" s="161">
        <f t="shared" si="331"/>
        <v>0.55555555555555569</v>
      </c>
      <c r="EM43" s="161">
        <f t="shared" si="332"/>
        <v>0.55555555555555547</v>
      </c>
      <c r="EN43" s="26">
        <f t="shared" si="333"/>
        <v>544.72222222222217</v>
      </c>
      <c r="EP43" s="159">
        <v>15</v>
      </c>
      <c r="EQ43" s="160">
        <f t="shared" si="334"/>
        <v>-39.47</v>
      </c>
      <c r="ER43" s="161">
        <f t="shared" si="335"/>
        <v>-0.1111111111111111</v>
      </c>
      <c r="ES43" s="161">
        <f t="shared" si="336"/>
        <v>0.55555555555555558</v>
      </c>
      <c r="ET43" s="161">
        <f t="shared" si="337"/>
        <v>0.55555555555555558</v>
      </c>
      <c r="EU43" s="26">
        <f t="shared" si="338"/>
        <v>643.77777777777783</v>
      </c>
      <c r="EW43" s="159">
        <v>15</v>
      </c>
      <c r="EX43" s="160">
        <f t="shared" si="339"/>
        <v>-15.181666666666667</v>
      </c>
      <c r="EY43" s="161">
        <f t="shared" si="340"/>
        <v>-0.11111111111111113</v>
      </c>
      <c r="EZ43" s="161">
        <f t="shared" si="341"/>
        <v>0.55555555555555547</v>
      </c>
      <c r="FA43" s="161">
        <f t="shared" si="342"/>
        <v>0.55555555555555558</v>
      </c>
      <c r="FB43" s="26">
        <f t="shared" si="343"/>
        <v>-676.77222222222213</v>
      </c>
      <c r="FD43" s="159">
        <v>15</v>
      </c>
      <c r="FE43" s="160">
        <f t="shared" si="344"/>
        <v>-9.1083333333333325</v>
      </c>
      <c r="FF43" s="161">
        <f t="shared" si="345"/>
        <v>-0.1111111111111111</v>
      </c>
      <c r="FG43" s="161">
        <f t="shared" si="346"/>
        <v>0.55555555555555547</v>
      </c>
      <c r="FH43" s="161">
        <f t="shared" si="347"/>
        <v>0.55555555555555558</v>
      </c>
      <c r="FI43" s="26">
        <f t="shared" si="348"/>
        <v>-775.80555555555543</v>
      </c>
      <c r="FK43" s="159">
        <v>15</v>
      </c>
      <c r="FL43" s="160">
        <f t="shared" si="349"/>
        <v>-3.0366666666666666</v>
      </c>
      <c r="FM43" s="161">
        <f t="shared" si="350"/>
        <v>-0.11111111111111109</v>
      </c>
      <c r="FN43" s="161">
        <f t="shared" si="351"/>
        <v>0.55555555555555558</v>
      </c>
      <c r="FO43" s="161">
        <f t="shared" si="352"/>
        <v>0.55555555555555547</v>
      </c>
      <c r="FP43" s="26">
        <f t="shared" si="353"/>
        <v>-874.8555555555555</v>
      </c>
      <c r="FR43" s="159">
        <v>15</v>
      </c>
      <c r="FS43" s="160">
        <f t="shared" si="543"/>
        <v>-21.253333333333334</v>
      </c>
      <c r="FT43" s="161">
        <f t="shared" si="354"/>
        <v>-0.1111111111111111</v>
      </c>
      <c r="FU43" s="161">
        <f t="shared" si="355"/>
        <v>0.55555555555555558</v>
      </c>
      <c r="FV43" s="161">
        <f t="shared" si="356"/>
        <v>0.55555555555555558</v>
      </c>
      <c r="FW43" s="26">
        <f t="shared" si="357"/>
        <v>-577.7166666666667</v>
      </c>
      <c r="FY43" s="159">
        <v>15</v>
      </c>
      <c r="FZ43" s="160">
        <f t="shared" si="544"/>
        <v>-27.324999999999999</v>
      </c>
      <c r="GA43" s="161">
        <f t="shared" si="545"/>
        <v>-0.1111111111111111</v>
      </c>
      <c r="GB43" s="161">
        <f t="shared" si="546"/>
        <v>0.55555555555555558</v>
      </c>
      <c r="GC43" s="161">
        <f t="shared" si="547"/>
        <v>0.55555555555555547</v>
      </c>
      <c r="GD43" s="26">
        <f t="shared" si="548"/>
        <v>-478.69999999999993</v>
      </c>
      <c r="GF43" s="159">
        <v>15</v>
      </c>
      <c r="GG43" s="160">
        <f t="shared" si="549"/>
        <v>-33.398333333333333</v>
      </c>
      <c r="GH43" s="161">
        <f t="shared" si="358"/>
        <v>-0.11111111111111112</v>
      </c>
      <c r="GI43" s="161">
        <f t="shared" si="359"/>
        <v>0.55555555555555569</v>
      </c>
      <c r="GJ43" s="161">
        <f t="shared" si="360"/>
        <v>0.55555555555555547</v>
      </c>
      <c r="GK43" s="26">
        <f t="shared" si="361"/>
        <v>-379.65555555555562</v>
      </c>
      <c r="GM43" s="159">
        <v>15</v>
      </c>
      <c r="GN43" s="160">
        <f t="shared" si="550"/>
        <v>-39.47</v>
      </c>
      <c r="GO43" s="161">
        <f t="shared" si="362"/>
        <v>-0.1111111111111111</v>
      </c>
      <c r="GP43" s="161">
        <f t="shared" si="363"/>
        <v>0.55555555555555558</v>
      </c>
      <c r="GQ43" s="161">
        <f t="shared" si="364"/>
        <v>0.55555555555555558</v>
      </c>
      <c r="GR43" s="26">
        <f t="shared" si="365"/>
        <v>-280.62222222222226</v>
      </c>
      <c r="GT43" s="159">
        <v>15</v>
      </c>
      <c r="GU43" s="160">
        <f t="shared" si="551"/>
        <v>27.324999999999999</v>
      </c>
      <c r="GV43" s="161">
        <f t="shared" si="366"/>
        <v>-0.1111111111111111</v>
      </c>
      <c r="GW43" s="161">
        <f t="shared" si="367"/>
        <v>0.55555555555555558</v>
      </c>
      <c r="GX43" s="161">
        <f t="shared" si="368"/>
        <v>0.55555555555555547</v>
      </c>
      <c r="GY43" s="26">
        <f t="shared" si="369"/>
        <v>-445.66666666666657</v>
      </c>
      <c r="HA43" s="159">
        <v>15</v>
      </c>
      <c r="HB43" s="160">
        <f t="shared" si="552"/>
        <v>33.398333333333333</v>
      </c>
      <c r="HC43" s="161">
        <f t="shared" si="370"/>
        <v>-0.11111111111111112</v>
      </c>
      <c r="HD43" s="161">
        <f t="shared" si="371"/>
        <v>0.55555555555555569</v>
      </c>
      <c r="HE43" s="161">
        <f t="shared" si="372"/>
        <v>0.55555555555555547</v>
      </c>
      <c r="HF43" s="26">
        <f t="shared" si="373"/>
        <v>-544.70555555555552</v>
      </c>
      <c r="HH43" s="159">
        <v>15</v>
      </c>
      <c r="HI43" s="160">
        <f t="shared" si="374"/>
        <v>39.47</v>
      </c>
      <c r="HJ43" s="161">
        <f t="shared" si="375"/>
        <v>-0.1111111111111111</v>
      </c>
      <c r="HK43" s="161">
        <f t="shared" si="376"/>
        <v>0.55555555555555558</v>
      </c>
      <c r="HL43" s="161">
        <f t="shared" si="377"/>
        <v>0.55555555555555558</v>
      </c>
      <c r="HM43" s="26">
        <f t="shared" si="378"/>
        <v>-643.77777777777783</v>
      </c>
      <c r="HO43" s="159">
        <v>15</v>
      </c>
      <c r="HP43" s="160">
        <f t="shared" si="553"/>
        <v>21.253333333333334</v>
      </c>
      <c r="HQ43" s="161">
        <f t="shared" si="379"/>
        <v>-0.1111111111111111</v>
      </c>
      <c r="HR43" s="161">
        <f t="shared" si="380"/>
        <v>0.55555555555555558</v>
      </c>
      <c r="HS43" s="161">
        <f t="shared" si="381"/>
        <v>0.55555555555555558</v>
      </c>
      <c r="HT43" s="26">
        <f t="shared" si="382"/>
        <v>-346.63888888888891</v>
      </c>
      <c r="HV43" s="159">
        <v>15</v>
      </c>
      <c r="HW43" s="160">
        <f t="shared" si="554"/>
        <v>15.181666666666667</v>
      </c>
      <c r="HX43" s="161">
        <f t="shared" si="383"/>
        <v>-0.11111111111111113</v>
      </c>
      <c r="HY43" s="161">
        <f t="shared" si="384"/>
        <v>0.55555555555555547</v>
      </c>
      <c r="HZ43" s="161">
        <f t="shared" si="385"/>
        <v>0.55555555555555558</v>
      </c>
      <c r="IA43" s="26">
        <f t="shared" si="386"/>
        <v>-247.59999999999997</v>
      </c>
      <c r="IC43" s="159">
        <v>15</v>
      </c>
      <c r="ID43" s="160">
        <f t="shared" si="387"/>
        <v>9.1083333333333325</v>
      </c>
      <c r="IE43" s="161">
        <f t="shared" si="388"/>
        <v>-0.1111111111111111</v>
      </c>
      <c r="IF43" s="161">
        <f t="shared" si="389"/>
        <v>0.55555555555555547</v>
      </c>
      <c r="IG43" s="161">
        <f t="shared" si="390"/>
        <v>0.55555555555555558</v>
      </c>
      <c r="IH43" s="26">
        <f t="shared" si="391"/>
        <v>-148.55555555555554</v>
      </c>
      <c r="IJ43" s="159">
        <v>15</v>
      </c>
      <c r="IK43" s="160">
        <f t="shared" si="392"/>
        <v>3.0366666666666666</v>
      </c>
      <c r="IL43" s="161">
        <f t="shared" si="393"/>
        <v>-0.11111111111111109</v>
      </c>
      <c r="IM43" s="161">
        <f t="shared" si="394"/>
        <v>0.55555555555555558</v>
      </c>
      <c r="IN43" s="161">
        <f t="shared" si="395"/>
        <v>0.55555555555555547</v>
      </c>
      <c r="IO43" s="26">
        <f t="shared" si="396"/>
        <v>-49.533333333333331</v>
      </c>
      <c r="IQ43" s="159">
        <v>15</v>
      </c>
      <c r="IR43" s="160">
        <f t="shared" si="397"/>
        <v>29.416666666666668</v>
      </c>
      <c r="IS43" s="161">
        <f t="shared" si="398"/>
        <v>-0.1111111111111111</v>
      </c>
      <c r="IT43" s="161">
        <f t="shared" si="399"/>
        <v>0.55555555555555569</v>
      </c>
      <c r="IU43" s="161">
        <f t="shared" si="400"/>
        <v>0.55555555555555558</v>
      </c>
      <c r="IV43" s="26">
        <f t="shared" si="401"/>
        <v>535.5</v>
      </c>
      <c r="IX43" s="159">
        <v>15</v>
      </c>
      <c r="IY43" s="160">
        <f t="shared" si="402"/>
        <v>35.488333333333337</v>
      </c>
      <c r="IZ43" s="161">
        <f t="shared" si="403"/>
        <v>-0.11111111111111112</v>
      </c>
      <c r="JA43" s="161">
        <f t="shared" si="404"/>
        <v>0.55555555555555558</v>
      </c>
      <c r="JB43" s="161">
        <f t="shared" si="405"/>
        <v>0.55555555555555547</v>
      </c>
      <c r="JC43" s="26">
        <f t="shared" si="406"/>
        <v>436.52222222222224</v>
      </c>
      <c r="JE43" s="159">
        <v>15</v>
      </c>
      <c r="JF43" s="160">
        <f t="shared" si="555"/>
        <v>41.561666666666667</v>
      </c>
      <c r="JG43" s="161">
        <f t="shared" si="407"/>
        <v>-0.1111111111111111</v>
      </c>
      <c r="JH43" s="161">
        <f t="shared" si="408"/>
        <v>0.55555555555555558</v>
      </c>
      <c r="JI43" s="161">
        <f t="shared" si="409"/>
        <v>0.55555555555555558</v>
      </c>
      <c r="JJ43" s="26">
        <f t="shared" si="410"/>
        <v>337.46111111111111</v>
      </c>
      <c r="JL43" s="159">
        <v>15</v>
      </c>
      <c r="JM43" s="160">
        <f t="shared" si="411"/>
        <v>23.343333333333334</v>
      </c>
      <c r="JN43" s="161">
        <f t="shared" si="412"/>
        <v>-0.11111111111111112</v>
      </c>
      <c r="JO43" s="161">
        <f t="shared" si="413"/>
        <v>0.55555555555555558</v>
      </c>
      <c r="JP43" s="161">
        <f t="shared" si="414"/>
        <v>0.55555555555555558</v>
      </c>
      <c r="JQ43" s="26">
        <f t="shared" si="415"/>
        <v>634.58333333333337</v>
      </c>
      <c r="JS43" s="159">
        <v>15</v>
      </c>
      <c r="JT43" s="160">
        <f t="shared" si="416"/>
        <v>17.273333333333333</v>
      </c>
      <c r="JU43" s="161">
        <f t="shared" si="417"/>
        <v>-0.11111111111111109</v>
      </c>
      <c r="JV43" s="161">
        <f t="shared" si="418"/>
        <v>0.55555555555555558</v>
      </c>
      <c r="JW43" s="161">
        <f t="shared" si="419"/>
        <v>0.55555555555555558</v>
      </c>
      <c r="JX43" s="26">
        <f t="shared" si="420"/>
        <v>733.63888888888891</v>
      </c>
      <c r="JZ43" s="159">
        <v>15</v>
      </c>
      <c r="KA43" s="160">
        <f t="shared" si="556"/>
        <v>11.198333333333332</v>
      </c>
      <c r="KB43" s="161">
        <f t="shared" si="421"/>
        <v>-0.11111111111111112</v>
      </c>
      <c r="KC43" s="161">
        <f t="shared" si="422"/>
        <v>0.55555555555555558</v>
      </c>
      <c r="KD43" s="161">
        <f t="shared" si="423"/>
        <v>0.55555555555555569</v>
      </c>
      <c r="KE43" s="26">
        <f t="shared" si="424"/>
        <v>832.66666666666674</v>
      </c>
      <c r="KG43" s="159">
        <v>15</v>
      </c>
      <c r="KH43" s="160">
        <f t="shared" si="425"/>
        <v>5.1266666666666669</v>
      </c>
      <c r="KI43" s="161">
        <f t="shared" si="426"/>
        <v>-0.1111111111111111</v>
      </c>
      <c r="KJ43" s="161">
        <f t="shared" si="427"/>
        <v>0.55555555555555547</v>
      </c>
      <c r="KK43" s="161">
        <f t="shared" si="428"/>
        <v>0.55555555555555547</v>
      </c>
      <c r="KL43" s="26">
        <f t="shared" si="429"/>
        <v>931.67777777777769</v>
      </c>
      <c r="KN43" s="159">
        <v>15</v>
      </c>
      <c r="KO43" s="160">
        <f t="shared" si="557"/>
        <v>-17.271666666666665</v>
      </c>
      <c r="KP43" s="161">
        <f t="shared" si="430"/>
        <v>-0.11111111111111112</v>
      </c>
      <c r="KQ43" s="161">
        <f t="shared" si="431"/>
        <v>0.55555555555555558</v>
      </c>
      <c r="KR43" s="161">
        <f t="shared" si="432"/>
        <v>0.55555555555555569</v>
      </c>
      <c r="KS43" s="26">
        <f t="shared" si="433"/>
        <v>281.66666666666669</v>
      </c>
      <c r="KU43" s="159">
        <v>15</v>
      </c>
      <c r="KV43" s="160">
        <f t="shared" si="558"/>
        <v>-11.200000000000001</v>
      </c>
      <c r="KW43" s="161">
        <f t="shared" si="434"/>
        <v>-0.1111111111111111</v>
      </c>
      <c r="KX43" s="161">
        <f t="shared" si="435"/>
        <v>0.55555555555555558</v>
      </c>
      <c r="KY43" s="161">
        <f t="shared" si="436"/>
        <v>0.55555555555555547</v>
      </c>
      <c r="KZ43" s="26">
        <f t="shared" si="437"/>
        <v>182.67777777777775</v>
      </c>
      <c r="LB43" s="159">
        <v>15</v>
      </c>
      <c r="LC43" s="160">
        <f t="shared" si="438"/>
        <v>-5.128333333333333</v>
      </c>
      <c r="LD43" s="161">
        <f t="shared" si="439"/>
        <v>-0.11111111111111112</v>
      </c>
      <c r="LE43" s="161">
        <f t="shared" si="440"/>
        <v>0.55555555555555547</v>
      </c>
      <c r="LF43" s="161">
        <f t="shared" si="441"/>
        <v>0.55555555555555558</v>
      </c>
      <c r="LG43" s="26">
        <f t="shared" si="442"/>
        <v>83.611111111111114</v>
      </c>
      <c r="LI43" s="159">
        <v>15</v>
      </c>
      <c r="LJ43" s="160">
        <f t="shared" si="443"/>
        <v>-23.343333333333334</v>
      </c>
      <c r="LK43" s="161">
        <f t="shared" si="444"/>
        <v>-0.11111111111111112</v>
      </c>
      <c r="LL43" s="161">
        <f t="shared" si="445"/>
        <v>0.55555555555555558</v>
      </c>
      <c r="LM43" s="161">
        <f t="shared" si="446"/>
        <v>0.55555555555555558</v>
      </c>
      <c r="LN43" s="26">
        <f t="shared" si="447"/>
        <v>380.76666666666665</v>
      </c>
      <c r="LP43" s="159">
        <v>15</v>
      </c>
      <c r="LQ43" s="160">
        <f t="shared" si="448"/>
        <v>-29.416666666666668</v>
      </c>
      <c r="LR43" s="161">
        <f t="shared" si="449"/>
        <v>-0.1111111111111111</v>
      </c>
      <c r="LS43" s="161">
        <f t="shared" si="450"/>
        <v>0.55555555555555569</v>
      </c>
      <c r="LT43" s="161">
        <f t="shared" si="451"/>
        <v>0.55555555555555558</v>
      </c>
      <c r="LU43" s="26">
        <f t="shared" si="452"/>
        <v>479.77777777777783</v>
      </c>
      <c r="LW43" s="159">
        <v>15</v>
      </c>
      <c r="LX43" s="160">
        <f t="shared" si="453"/>
        <v>-35.488333333333337</v>
      </c>
      <c r="LY43" s="161">
        <f t="shared" si="454"/>
        <v>-0.11111111111111112</v>
      </c>
      <c r="LZ43" s="161">
        <f t="shared" si="455"/>
        <v>0.55555555555555558</v>
      </c>
      <c r="MA43" s="161">
        <f t="shared" si="456"/>
        <v>0.55555555555555547</v>
      </c>
      <c r="MB43" s="26">
        <f t="shared" si="457"/>
        <v>578.82222222222219</v>
      </c>
      <c r="MD43" s="159">
        <v>15</v>
      </c>
      <c r="ME43" s="160">
        <f t="shared" si="458"/>
        <v>-41.561666666666667</v>
      </c>
      <c r="MF43" s="161">
        <f t="shared" si="459"/>
        <v>-0.1111111111111111</v>
      </c>
      <c r="MG43" s="161">
        <f t="shared" si="460"/>
        <v>0.55555555555555558</v>
      </c>
      <c r="MH43" s="161">
        <f t="shared" si="461"/>
        <v>0.55555555555555558</v>
      </c>
      <c r="MI43" s="26">
        <f t="shared" si="462"/>
        <v>677.83888888888885</v>
      </c>
      <c r="MK43" s="159">
        <v>15</v>
      </c>
      <c r="ML43" s="160">
        <f t="shared" si="463"/>
        <v>-17.271666666666665</v>
      </c>
      <c r="MM43" s="161">
        <f t="shared" si="464"/>
        <v>-0.11111111111111112</v>
      </c>
      <c r="MN43" s="161">
        <f t="shared" si="465"/>
        <v>0.55555555555555558</v>
      </c>
      <c r="MO43" s="161">
        <f t="shared" si="466"/>
        <v>0.55555555555555569</v>
      </c>
      <c r="MP43" s="26">
        <f t="shared" si="467"/>
        <v>-733.62777777777785</v>
      </c>
      <c r="MR43" s="159">
        <v>15</v>
      </c>
      <c r="MS43" s="160">
        <f t="shared" si="468"/>
        <v>-11.200000000000001</v>
      </c>
      <c r="MT43" s="161">
        <f t="shared" si="469"/>
        <v>-0.1111111111111111</v>
      </c>
      <c r="MU43" s="161">
        <f t="shared" si="470"/>
        <v>0.55555555555555558</v>
      </c>
      <c r="MV43" s="161">
        <f t="shared" si="471"/>
        <v>0.55555555555555547</v>
      </c>
      <c r="MW43" s="26">
        <f t="shared" si="472"/>
        <v>-832.64444444444439</v>
      </c>
      <c r="MY43" s="159">
        <v>15</v>
      </c>
      <c r="MZ43" s="160">
        <f t="shared" si="473"/>
        <v>-5.128333333333333</v>
      </c>
      <c r="NA43" s="161">
        <f t="shared" si="559"/>
        <v>-0.11111111111111112</v>
      </c>
      <c r="NB43" s="161">
        <f t="shared" si="560"/>
        <v>0.55555555555555547</v>
      </c>
      <c r="NC43" s="161">
        <f t="shared" si="561"/>
        <v>0.55555555555555558</v>
      </c>
      <c r="ND43" s="26">
        <f t="shared" si="562"/>
        <v>-931.69444444444434</v>
      </c>
      <c r="NF43" s="159">
        <v>15</v>
      </c>
      <c r="NG43" s="160">
        <f t="shared" si="474"/>
        <v>-23.343333333333334</v>
      </c>
      <c r="NH43" s="161">
        <f t="shared" si="475"/>
        <v>-0.11111111111111112</v>
      </c>
      <c r="NI43" s="161">
        <f t="shared" si="476"/>
        <v>0.55555555555555558</v>
      </c>
      <c r="NJ43" s="161">
        <f t="shared" si="477"/>
        <v>0.55555555555555558</v>
      </c>
      <c r="NK43" s="26">
        <f t="shared" si="478"/>
        <v>-634.55555555555554</v>
      </c>
      <c r="NM43" s="159">
        <v>15</v>
      </c>
      <c r="NN43" s="160">
        <f t="shared" si="479"/>
        <v>-29.416666666666668</v>
      </c>
      <c r="NO43" s="161">
        <f t="shared" si="480"/>
        <v>-0.1111111111111111</v>
      </c>
      <c r="NP43" s="161">
        <f t="shared" si="481"/>
        <v>0.55555555555555569</v>
      </c>
      <c r="NQ43" s="161">
        <f t="shared" si="482"/>
        <v>0.55555555555555558</v>
      </c>
      <c r="NR43" s="26">
        <f t="shared" si="483"/>
        <v>-535.5</v>
      </c>
      <c r="NT43" s="159">
        <v>15</v>
      </c>
      <c r="NU43" s="160">
        <f t="shared" si="484"/>
        <v>-35.488333333333337</v>
      </c>
      <c r="NV43" s="161">
        <f t="shared" si="485"/>
        <v>-0.11111111111111112</v>
      </c>
      <c r="NW43" s="161">
        <f t="shared" si="486"/>
        <v>0.55555555555555558</v>
      </c>
      <c r="NX43" s="161">
        <f t="shared" si="487"/>
        <v>0.55555555555555547</v>
      </c>
      <c r="NY43" s="26">
        <f t="shared" si="488"/>
        <v>-436.51666666666665</v>
      </c>
      <c r="OA43" s="159">
        <v>15</v>
      </c>
      <c r="OB43" s="160">
        <f t="shared" si="489"/>
        <v>-41.561666666666667</v>
      </c>
      <c r="OC43" s="161">
        <f t="shared" si="490"/>
        <v>-0.1111111111111111</v>
      </c>
      <c r="OD43" s="161">
        <f t="shared" si="491"/>
        <v>0.55555555555555558</v>
      </c>
      <c r="OE43" s="161">
        <f t="shared" si="492"/>
        <v>0.55555555555555558</v>
      </c>
      <c r="OF43" s="26">
        <f t="shared" si="493"/>
        <v>-337.42777777777781</v>
      </c>
      <c r="OH43" s="159">
        <v>15</v>
      </c>
      <c r="OI43" s="160">
        <f t="shared" si="494"/>
        <v>29.416666666666668</v>
      </c>
      <c r="OJ43" s="161">
        <f t="shared" si="495"/>
        <v>-0.1111111111111111</v>
      </c>
      <c r="OK43" s="161">
        <f t="shared" si="496"/>
        <v>0.55555555555555569</v>
      </c>
      <c r="OL43" s="161">
        <f t="shared" si="497"/>
        <v>0.55555555555555558</v>
      </c>
      <c r="OM43" s="26">
        <f t="shared" si="498"/>
        <v>-479.77777777777783</v>
      </c>
      <c r="OO43" s="159">
        <v>15</v>
      </c>
      <c r="OP43" s="160">
        <f t="shared" si="499"/>
        <v>35.488333333333337</v>
      </c>
      <c r="OQ43" s="161">
        <f t="shared" si="500"/>
        <v>-0.11111111111111112</v>
      </c>
      <c r="OR43" s="161">
        <f t="shared" si="501"/>
        <v>0.55555555555555558</v>
      </c>
      <c r="OS43" s="161">
        <f t="shared" si="502"/>
        <v>0.55555555555555547</v>
      </c>
      <c r="OT43" s="26">
        <f t="shared" si="503"/>
        <v>-578.82222222222219</v>
      </c>
      <c r="OV43" s="159">
        <v>15</v>
      </c>
      <c r="OW43" s="160">
        <f t="shared" si="504"/>
        <v>41.561666666666667</v>
      </c>
      <c r="OX43" s="161">
        <f t="shared" si="505"/>
        <v>-0.1111111111111111</v>
      </c>
      <c r="OY43" s="161">
        <f t="shared" si="506"/>
        <v>0.55555555555555558</v>
      </c>
      <c r="OZ43" s="161">
        <f t="shared" si="507"/>
        <v>0.55555555555555558</v>
      </c>
      <c r="PA43" s="26">
        <f t="shared" si="508"/>
        <v>-677.86111111111109</v>
      </c>
      <c r="PC43" s="159">
        <v>15</v>
      </c>
      <c r="PD43" s="160">
        <f t="shared" si="563"/>
        <v>23.343333333333334</v>
      </c>
      <c r="PE43" s="161">
        <f t="shared" si="509"/>
        <v>-0.11111111111111112</v>
      </c>
      <c r="PF43" s="161">
        <f t="shared" si="510"/>
        <v>0.55555555555555558</v>
      </c>
      <c r="PG43" s="161">
        <f t="shared" si="511"/>
        <v>0.55555555555555558</v>
      </c>
      <c r="PH43" s="26">
        <f t="shared" si="512"/>
        <v>-380.76111111111112</v>
      </c>
      <c r="PJ43" s="159">
        <v>15</v>
      </c>
      <c r="PK43" s="160">
        <f t="shared" si="564"/>
        <v>17.273333333333333</v>
      </c>
      <c r="PL43" s="161">
        <f t="shared" si="513"/>
        <v>-0.11111111111111109</v>
      </c>
      <c r="PM43" s="161">
        <f t="shared" si="514"/>
        <v>0.55555555555555558</v>
      </c>
      <c r="PN43" s="161">
        <f t="shared" si="515"/>
        <v>0.55555555555555558</v>
      </c>
      <c r="PO43" s="26">
        <f t="shared" si="516"/>
        <v>-281.68888888888887</v>
      </c>
      <c r="PQ43" s="159">
        <v>15</v>
      </c>
      <c r="PR43" s="160">
        <f t="shared" si="517"/>
        <v>11.198333333333332</v>
      </c>
      <c r="PS43" s="161">
        <f t="shared" si="518"/>
        <v>-0.11111111111111112</v>
      </c>
      <c r="PT43" s="161">
        <f t="shared" si="519"/>
        <v>0.55555555555555558</v>
      </c>
      <c r="PU43" s="161">
        <f t="shared" si="520"/>
        <v>0.55555555555555569</v>
      </c>
      <c r="PV43" s="26">
        <f t="shared" si="521"/>
        <v>-182.67777777777781</v>
      </c>
      <c r="PX43" s="159">
        <v>15</v>
      </c>
      <c r="PY43" s="160">
        <f t="shared" si="522"/>
        <v>5.1266666666666669</v>
      </c>
      <c r="PZ43" s="161">
        <f t="shared" si="523"/>
        <v>-0.1111111111111111</v>
      </c>
      <c r="QA43" s="161">
        <f t="shared" si="524"/>
        <v>0.55555555555555547</v>
      </c>
      <c r="QB43" s="161">
        <f t="shared" si="525"/>
        <v>0.55555555555555547</v>
      </c>
      <c r="QC43" s="26">
        <f t="shared" si="526"/>
        <v>-83.594444444444434</v>
      </c>
      <c r="QE43" s="159">
        <v>3</v>
      </c>
      <c r="QF43" s="162">
        <v>4</v>
      </c>
      <c r="QG43" s="309"/>
      <c r="QH43" s="12">
        <v>180</v>
      </c>
      <c r="QI43" s="161">
        <f>(($F$16-$Z$28)*($F$16-$AD$28))/(($V$28-$Z$28)*($V$28-$AD$28))</f>
        <v>-1.1047723626120822E-2</v>
      </c>
      <c r="QJ43" s="161">
        <f>(($F$16-$V$28)*($F$16-$AD$28))/(($Z$28-$V$28)*($Z$28-$AD$28))</f>
        <v>4.4701948398561869E-2</v>
      </c>
      <c r="QK43" s="161">
        <f>(($F$16-$V$28)*($F$16-$Z$28))/(($AD$28-$V$28)*($AD$28-$Z$28))</f>
        <v>0.96634577522755871</v>
      </c>
      <c r="QL43" s="92">
        <f>QI43*$X$28+QJ43*$AB$28+QK43*$AF$28</f>
        <v>-705.12357887010637</v>
      </c>
      <c r="QM43" s="16">
        <f>$V$28</f>
        <v>562.66999999999996</v>
      </c>
      <c r="QN43" s="16">
        <f>$AF$28</f>
        <v>-704.4</v>
      </c>
      <c r="QO43" s="167">
        <f t="shared" si="565"/>
        <v>1.6408471290294713E-2</v>
      </c>
      <c r="QP43" s="34"/>
      <c r="QQ43" s="159">
        <v>3</v>
      </c>
      <c r="QR43" s="162">
        <v>4</v>
      </c>
      <c r="QS43" s="309"/>
      <c r="QT43" s="12">
        <v>180</v>
      </c>
      <c r="QU43" s="161">
        <f>(($F$16-$AT$28)*($F$16-$AX$28))/(($AP$28-$AT$28)*($AP$28-$AX$28))</f>
        <v>-2.5413367607241354E-2</v>
      </c>
      <c r="QV43" s="161">
        <f>(($F$16-$AP$28)*($F$16-$AX$28))/(($AT$28-$AP$28)*($AT$28-$AX$28))</f>
        <v>0.10453841497126</v>
      </c>
      <c r="QW43" s="161">
        <f>(($F$16-$AP$28)*($F$16-$AT$28))/(($AX$28-$AP$28)*($AX$28-$AT$28))</f>
        <v>0.92087495263598129</v>
      </c>
      <c r="QX43" s="92">
        <f>QU43*$AR$28+QV43*$AV$28+QW43*$AZ$28</f>
        <v>-751.7754173454465</v>
      </c>
      <c r="QY43" s="16">
        <f>$AP$28</f>
        <v>236.82</v>
      </c>
      <c r="QZ43" s="16">
        <f>$AZ$28</f>
        <v>-772.52</v>
      </c>
      <c r="RA43" s="167">
        <f t="shared" si="566"/>
        <v>1.5390234547511811E-2</v>
      </c>
    </row>
    <row r="44" spans="2:469" ht="15" customHeight="1">
      <c r="B44" s="322"/>
      <c r="C44" s="321"/>
      <c r="D44" s="321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11000</v>
      </c>
      <c r="AO44" s="8" t="s">
        <v>71</v>
      </c>
      <c r="AP44" s="101">
        <f>'Conector@11000 psi'!$M$88</f>
        <v>-176.5</v>
      </c>
      <c r="AQ44" s="111" t="s">
        <v>72</v>
      </c>
      <c r="AR44" s="101">
        <v>0</v>
      </c>
      <c r="AS44" s="111" t="s">
        <v>72</v>
      </c>
      <c r="AT44" s="101">
        <f>'Conector@11000 psi'!$M$91</f>
        <v>-88.25</v>
      </c>
      <c r="AU44" s="111" t="s">
        <v>72</v>
      </c>
      <c r="AV44" s="101">
        <f>'Conector@11000 psi'!$O$91</f>
        <v>287.85000000000002</v>
      </c>
      <c r="AW44" s="111" t="s">
        <v>72</v>
      </c>
      <c r="AX44" s="101">
        <v>0</v>
      </c>
      <c r="AY44" s="111" t="s">
        <v>72</v>
      </c>
      <c r="AZ44" s="101">
        <f>'Conector@11000 psi'!$O$73</f>
        <v>575.75</v>
      </c>
      <c r="BA44" s="165" t="s">
        <v>72</v>
      </c>
      <c r="BB44" s="183"/>
      <c r="BC44" s="159">
        <v>16</v>
      </c>
      <c r="BD44" s="160">
        <f t="shared" si="527"/>
        <v>32.79</v>
      </c>
      <c r="BE44" s="161">
        <f t="shared" si="285"/>
        <v>-0.12</v>
      </c>
      <c r="BF44" s="161">
        <f t="shared" si="286"/>
        <v>0.64</v>
      </c>
      <c r="BG44" s="161">
        <f t="shared" si="287"/>
        <v>0.48</v>
      </c>
      <c r="BH44" s="26">
        <f t="shared" si="288"/>
        <v>503.92319999999995</v>
      </c>
      <c r="BJ44" s="159">
        <v>16</v>
      </c>
      <c r="BK44" s="160">
        <f t="shared" si="528"/>
        <v>40.077999999999996</v>
      </c>
      <c r="BL44" s="161">
        <f t="shared" si="289"/>
        <v>-0.12000000000000001</v>
      </c>
      <c r="BM44" s="161">
        <f t="shared" si="290"/>
        <v>0.64</v>
      </c>
      <c r="BN44" s="161">
        <f t="shared" si="291"/>
        <v>0.48000000000000004</v>
      </c>
      <c r="BO44" s="26">
        <f t="shared" si="292"/>
        <v>408.84160000000003</v>
      </c>
      <c r="BQ44" s="159">
        <v>16</v>
      </c>
      <c r="BR44" s="160">
        <f t="shared" si="529"/>
        <v>47.363999999999997</v>
      </c>
      <c r="BS44" s="161">
        <f t="shared" si="293"/>
        <v>-0.11999999999999998</v>
      </c>
      <c r="BT44" s="161">
        <f t="shared" si="294"/>
        <v>0.6399999999999999</v>
      </c>
      <c r="BU44" s="161">
        <f t="shared" si="295"/>
        <v>0.47999999999999993</v>
      </c>
      <c r="BV44" s="26">
        <f t="shared" si="296"/>
        <v>313.74303999999995</v>
      </c>
      <c r="BX44" s="159">
        <v>16</v>
      </c>
      <c r="BY44" s="160">
        <f t="shared" si="530"/>
        <v>25.503999999999998</v>
      </c>
      <c r="BZ44" s="161">
        <f t="shared" si="297"/>
        <v>-0.11999999999999998</v>
      </c>
      <c r="CA44" s="161">
        <f t="shared" si="298"/>
        <v>0.6399999999999999</v>
      </c>
      <c r="CB44" s="161">
        <f t="shared" si="299"/>
        <v>0.47999999999999993</v>
      </c>
      <c r="CC44" s="26">
        <f t="shared" si="300"/>
        <v>599.01119999999992</v>
      </c>
      <c r="CE44" s="159">
        <v>16</v>
      </c>
      <c r="CF44" s="160">
        <f t="shared" si="531"/>
        <v>18.218</v>
      </c>
      <c r="CG44" s="161">
        <f t="shared" si="301"/>
        <v>-0.12000000000000001</v>
      </c>
      <c r="CH44" s="161">
        <f t="shared" si="302"/>
        <v>0.64</v>
      </c>
      <c r="CI44" s="161">
        <f t="shared" si="303"/>
        <v>0.48000000000000004</v>
      </c>
      <c r="CJ44" s="26">
        <f t="shared" si="304"/>
        <v>694.10239999999999</v>
      </c>
      <c r="CL44" s="159">
        <v>16</v>
      </c>
      <c r="CM44" s="160">
        <f t="shared" si="532"/>
        <v>10.93</v>
      </c>
      <c r="CN44" s="161">
        <f t="shared" si="305"/>
        <v>-0.12</v>
      </c>
      <c r="CO44" s="161">
        <f t="shared" si="306"/>
        <v>0.64</v>
      </c>
      <c r="CP44" s="161">
        <f t="shared" si="307"/>
        <v>0.48</v>
      </c>
      <c r="CQ44" s="26">
        <f t="shared" si="308"/>
        <v>789.1712</v>
      </c>
      <c r="CS44" s="159">
        <v>16</v>
      </c>
      <c r="CT44" s="160">
        <f t="shared" si="533"/>
        <v>3.6439999999999997</v>
      </c>
      <c r="CU44" s="161">
        <f t="shared" si="309"/>
        <v>-0.11999999999999998</v>
      </c>
      <c r="CV44" s="161">
        <f t="shared" si="310"/>
        <v>0.64</v>
      </c>
      <c r="CW44" s="161">
        <f t="shared" si="311"/>
        <v>0.47999999999999993</v>
      </c>
      <c r="CX44" s="26">
        <f t="shared" si="312"/>
        <v>884.2432</v>
      </c>
      <c r="CZ44" s="159">
        <v>16</v>
      </c>
      <c r="DA44" s="160">
        <f t="shared" si="534"/>
        <v>-18.218</v>
      </c>
      <c r="DB44" s="161">
        <f t="shared" si="313"/>
        <v>-0.12000000000000001</v>
      </c>
      <c r="DC44" s="161">
        <f t="shared" si="314"/>
        <v>0.64</v>
      </c>
      <c r="DD44" s="161">
        <f t="shared" si="315"/>
        <v>0.48000000000000004</v>
      </c>
      <c r="DE44" s="26">
        <f t="shared" si="316"/>
        <v>237.67040000000003</v>
      </c>
      <c r="DG44" s="159">
        <v>16</v>
      </c>
      <c r="DH44" s="160">
        <f t="shared" si="535"/>
        <v>-10.93</v>
      </c>
      <c r="DI44" s="161">
        <f t="shared" si="536"/>
        <v>-0.12</v>
      </c>
      <c r="DJ44" s="161">
        <f t="shared" si="537"/>
        <v>0.64</v>
      </c>
      <c r="DK44" s="161">
        <f t="shared" si="317"/>
        <v>0.48</v>
      </c>
      <c r="DL44" s="26">
        <f t="shared" si="538"/>
        <v>142.59519999999998</v>
      </c>
      <c r="DM44" s="34"/>
      <c r="DN44" s="159">
        <v>16</v>
      </c>
      <c r="DO44" s="160">
        <f t="shared" si="539"/>
        <v>-3.6439999999999997</v>
      </c>
      <c r="DP44" s="161">
        <f t="shared" si="318"/>
        <v>-0.11999999999999998</v>
      </c>
      <c r="DQ44" s="161">
        <f t="shared" si="319"/>
        <v>0.64</v>
      </c>
      <c r="DR44" s="161">
        <f t="shared" si="320"/>
        <v>0.47999999999999993</v>
      </c>
      <c r="DS44" s="26">
        <f t="shared" si="321"/>
        <v>47.537599999999998</v>
      </c>
      <c r="DT44" s="34"/>
      <c r="DU44" s="159">
        <v>16</v>
      </c>
      <c r="DV44" s="160">
        <f t="shared" si="540"/>
        <v>-25.503999999999998</v>
      </c>
      <c r="DW44" s="161">
        <f t="shared" si="322"/>
        <v>-0.11999999999999998</v>
      </c>
      <c r="DX44" s="161">
        <f t="shared" si="323"/>
        <v>0.6399999999999999</v>
      </c>
      <c r="DY44" s="161">
        <f t="shared" si="324"/>
        <v>0.47999999999999993</v>
      </c>
      <c r="DZ44" s="26">
        <f t="shared" si="325"/>
        <v>332.77759999999995</v>
      </c>
      <c r="EA44" s="34"/>
      <c r="EB44" s="159">
        <v>16</v>
      </c>
      <c r="EC44" s="160">
        <f t="shared" si="541"/>
        <v>-32.79</v>
      </c>
      <c r="ED44" s="161">
        <f t="shared" si="326"/>
        <v>-0.12</v>
      </c>
      <c r="EE44" s="161">
        <f t="shared" si="327"/>
        <v>0.64</v>
      </c>
      <c r="EF44" s="161">
        <f t="shared" si="328"/>
        <v>0.48</v>
      </c>
      <c r="EG44" s="26">
        <f t="shared" si="329"/>
        <v>427.84320000000002</v>
      </c>
      <c r="EH44" s="34"/>
      <c r="EI44" s="159">
        <v>16</v>
      </c>
      <c r="EJ44" s="160">
        <f t="shared" si="542"/>
        <v>-40.077999999999996</v>
      </c>
      <c r="EK44" s="161">
        <f t="shared" si="330"/>
        <v>-0.12000000000000001</v>
      </c>
      <c r="EL44" s="161">
        <f t="shared" si="331"/>
        <v>0.64</v>
      </c>
      <c r="EM44" s="161">
        <f t="shared" si="332"/>
        <v>0.48000000000000004</v>
      </c>
      <c r="EN44" s="26">
        <f t="shared" si="333"/>
        <v>522.93119999999999</v>
      </c>
      <c r="EP44" s="159">
        <v>16</v>
      </c>
      <c r="EQ44" s="160">
        <f t="shared" si="334"/>
        <v>-47.363999999999997</v>
      </c>
      <c r="ER44" s="161">
        <f t="shared" si="335"/>
        <v>-0.11999999999999998</v>
      </c>
      <c r="ES44" s="161">
        <f t="shared" si="336"/>
        <v>0.6399999999999999</v>
      </c>
      <c r="ET44" s="161">
        <f t="shared" si="337"/>
        <v>0.47999999999999993</v>
      </c>
      <c r="EU44" s="26">
        <f t="shared" si="338"/>
        <v>618.02879999999982</v>
      </c>
      <c r="EW44" s="159">
        <v>16</v>
      </c>
      <c r="EX44" s="160">
        <f t="shared" si="339"/>
        <v>-18.218</v>
      </c>
      <c r="EY44" s="161">
        <f t="shared" si="340"/>
        <v>-0.12000000000000001</v>
      </c>
      <c r="EZ44" s="161">
        <f t="shared" si="341"/>
        <v>0.64</v>
      </c>
      <c r="FA44" s="161">
        <f t="shared" si="342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44"/>
        <v>-10.93</v>
      </c>
      <c r="FF44" s="161">
        <f t="shared" si="345"/>
        <v>-0.12</v>
      </c>
      <c r="FG44" s="161">
        <f t="shared" si="346"/>
        <v>0.64</v>
      </c>
      <c r="FH44" s="161">
        <f t="shared" si="347"/>
        <v>0.48</v>
      </c>
      <c r="FI44" s="26">
        <f t="shared" si="348"/>
        <v>-789.14400000000001</v>
      </c>
      <c r="FK44" s="159">
        <v>16</v>
      </c>
      <c r="FL44" s="160">
        <f t="shared" si="349"/>
        <v>-3.6439999999999997</v>
      </c>
      <c r="FM44" s="161">
        <f t="shared" si="350"/>
        <v>-0.11999999999999998</v>
      </c>
      <c r="FN44" s="161">
        <f t="shared" si="351"/>
        <v>0.64</v>
      </c>
      <c r="FO44" s="161">
        <f t="shared" si="352"/>
        <v>0.47999999999999993</v>
      </c>
      <c r="FP44" s="26">
        <f t="shared" si="353"/>
        <v>-884.23039999999992</v>
      </c>
      <c r="FR44" s="159">
        <v>16</v>
      </c>
      <c r="FS44" s="160">
        <f t="shared" si="543"/>
        <v>-25.503999999999998</v>
      </c>
      <c r="FT44" s="161">
        <f t="shared" si="354"/>
        <v>-0.11999999999999998</v>
      </c>
      <c r="FU44" s="161">
        <f t="shared" si="355"/>
        <v>0.6399999999999999</v>
      </c>
      <c r="FV44" s="161">
        <f t="shared" si="356"/>
        <v>0.47999999999999993</v>
      </c>
      <c r="FW44" s="26">
        <f t="shared" si="357"/>
        <v>-598.97759999999994</v>
      </c>
      <c r="FY44" s="159">
        <v>16</v>
      </c>
      <c r="FZ44" s="160">
        <f t="shared" si="544"/>
        <v>-32.79</v>
      </c>
      <c r="GA44" s="161">
        <f t="shared" si="545"/>
        <v>-0.12</v>
      </c>
      <c r="GB44" s="161">
        <f t="shared" si="546"/>
        <v>0.64</v>
      </c>
      <c r="GC44" s="161">
        <f t="shared" si="547"/>
        <v>0.48</v>
      </c>
      <c r="GD44" s="26">
        <f t="shared" si="548"/>
        <v>-503.92319999999995</v>
      </c>
      <c r="GF44" s="159">
        <v>16</v>
      </c>
      <c r="GG44" s="160">
        <f t="shared" si="549"/>
        <v>-40.077999999999996</v>
      </c>
      <c r="GH44" s="161">
        <f t="shared" si="358"/>
        <v>-0.12000000000000001</v>
      </c>
      <c r="GI44" s="161">
        <f t="shared" si="359"/>
        <v>0.64</v>
      </c>
      <c r="GJ44" s="161">
        <f t="shared" si="360"/>
        <v>0.48000000000000004</v>
      </c>
      <c r="GK44" s="26">
        <f t="shared" si="361"/>
        <v>-408.84160000000003</v>
      </c>
      <c r="GM44" s="159">
        <v>16</v>
      </c>
      <c r="GN44" s="160">
        <f t="shared" si="550"/>
        <v>-47.363999999999997</v>
      </c>
      <c r="GO44" s="161">
        <f t="shared" si="362"/>
        <v>-0.11999999999999998</v>
      </c>
      <c r="GP44" s="161">
        <f t="shared" si="363"/>
        <v>0.6399999999999999</v>
      </c>
      <c r="GQ44" s="161">
        <f t="shared" si="364"/>
        <v>0.47999999999999993</v>
      </c>
      <c r="GR44" s="26">
        <f t="shared" si="365"/>
        <v>-313.76639999999998</v>
      </c>
      <c r="GT44" s="159">
        <v>16</v>
      </c>
      <c r="GU44" s="160">
        <f t="shared" si="551"/>
        <v>32.79</v>
      </c>
      <c r="GV44" s="161">
        <f t="shared" si="366"/>
        <v>-0.12</v>
      </c>
      <c r="GW44" s="161">
        <f t="shared" si="367"/>
        <v>0.64</v>
      </c>
      <c r="GX44" s="161">
        <f t="shared" si="368"/>
        <v>0.48</v>
      </c>
      <c r="GY44" s="26">
        <f t="shared" si="369"/>
        <v>-427.83999999999992</v>
      </c>
      <c r="HA44" s="159">
        <v>16</v>
      </c>
      <c r="HB44" s="160">
        <f t="shared" si="552"/>
        <v>40.077999999999996</v>
      </c>
      <c r="HC44" s="161">
        <f t="shared" si="370"/>
        <v>-0.12000000000000001</v>
      </c>
      <c r="HD44" s="161">
        <f t="shared" si="371"/>
        <v>0.64</v>
      </c>
      <c r="HE44" s="161">
        <f t="shared" si="372"/>
        <v>0.48000000000000004</v>
      </c>
      <c r="HF44" s="26">
        <f t="shared" si="373"/>
        <v>-522.91679999999997</v>
      </c>
      <c r="HH44" s="159">
        <v>16</v>
      </c>
      <c r="HI44" s="160">
        <f t="shared" si="374"/>
        <v>47.363999999999997</v>
      </c>
      <c r="HJ44" s="161">
        <f t="shared" si="375"/>
        <v>-0.11999999999999998</v>
      </c>
      <c r="HK44" s="161">
        <f t="shared" si="376"/>
        <v>0.6399999999999999</v>
      </c>
      <c r="HL44" s="161">
        <f t="shared" si="377"/>
        <v>0.47999999999999993</v>
      </c>
      <c r="HM44" s="26">
        <f t="shared" si="378"/>
        <v>-618.02879999999982</v>
      </c>
      <c r="HO44" s="159">
        <v>16</v>
      </c>
      <c r="HP44" s="160">
        <f t="shared" si="553"/>
        <v>25.503999999999998</v>
      </c>
      <c r="HQ44" s="161">
        <f t="shared" si="379"/>
        <v>-0.11999999999999998</v>
      </c>
      <c r="HR44" s="161">
        <f t="shared" si="380"/>
        <v>0.6399999999999999</v>
      </c>
      <c r="HS44" s="161">
        <f t="shared" si="381"/>
        <v>0.47999999999999993</v>
      </c>
      <c r="HT44" s="26">
        <f t="shared" si="382"/>
        <v>-332.77599999999995</v>
      </c>
      <c r="HV44" s="159">
        <v>16</v>
      </c>
      <c r="HW44" s="160">
        <f t="shared" si="554"/>
        <v>18.218</v>
      </c>
      <c r="HX44" s="161">
        <f t="shared" si="383"/>
        <v>-0.12000000000000001</v>
      </c>
      <c r="HY44" s="161">
        <f t="shared" si="384"/>
        <v>0.64</v>
      </c>
      <c r="HZ44" s="161">
        <f t="shared" si="385"/>
        <v>0.48000000000000004</v>
      </c>
      <c r="IA44" s="26">
        <f t="shared" si="386"/>
        <v>-237.69600000000003</v>
      </c>
      <c r="IC44" s="159">
        <v>16</v>
      </c>
      <c r="ID44" s="160">
        <f t="shared" si="387"/>
        <v>10.93</v>
      </c>
      <c r="IE44" s="161">
        <f t="shared" si="388"/>
        <v>-0.12</v>
      </c>
      <c r="IF44" s="161">
        <f t="shared" si="389"/>
        <v>0.64</v>
      </c>
      <c r="IG44" s="161">
        <f t="shared" si="390"/>
        <v>0.48</v>
      </c>
      <c r="IH44" s="26">
        <f t="shared" si="391"/>
        <v>-142.61439999999999</v>
      </c>
      <c r="IJ44" s="159">
        <v>16</v>
      </c>
      <c r="IK44" s="160">
        <f t="shared" si="392"/>
        <v>3.6439999999999997</v>
      </c>
      <c r="IL44" s="161">
        <f t="shared" si="393"/>
        <v>-0.11999999999999998</v>
      </c>
      <c r="IM44" s="161">
        <f t="shared" si="394"/>
        <v>0.64</v>
      </c>
      <c r="IN44" s="161">
        <f t="shared" si="395"/>
        <v>0.47999999999999993</v>
      </c>
      <c r="IO44" s="26">
        <f t="shared" si="396"/>
        <v>-47.551999999999992</v>
      </c>
      <c r="IQ44" s="159">
        <v>16</v>
      </c>
      <c r="IR44" s="160">
        <f t="shared" si="397"/>
        <v>35.299999999999997</v>
      </c>
      <c r="IS44" s="161">
        <f t="shared" si="398"/>
        <v>-0.12</v>
      </c>
      <c r="IT44" s="161">
        <f t="shared" si="399"/>
        <v>0.63999999999999979</v>
      </c>
      <c r="IU44" s="161">
        <f t="shared" si="400"/>
        <v>0.48</v>
      </c>
      <c r="IV44" s="26">
        <f t="shared" si="401"/>
        <v>562.81279999999992</v>
      </c>
      <c r="IX44" s="159">
        <v>16</v>
      </c>
      <c r="IY44" s="160">
        <f t="shared" si="402"/>
        <v>42.585999999999999</v>
      </c>
      <c r="IZ44" s="161">
        <f t="shared" si="403"/>
        <v>-0.12000000000000001</v>
      </c>
      <c r="JA44" s="161">
        <f t="shared" si="404"/>
        <v>0.64</v>
      </c>
      <c r="JB44" s="161">
        <f t="shared" si="405"/>
        <v>0.48000000000000004</v>
      </c>
      <c r="JC44" s="26">
        <f t="shared" si="406"/>
        <v>467.79840000000002</v>
      </c>
      <c r="JE44" s="159">
        <v>16</v>
      </c>
      <c r="JF44" s="160">
        <f t="shared" si="555"/>
        <v>49.874000000000002</v>
      </c>
      <c r="JG44" s="161">
        <f t="shared" si="407"/>
        <v>-0.12000000000000002</v>
      </c>
      <c r="JH44" s="161">
        <f t="shared" si="408"/>
        <v>0.64</v>
      </c>
      <c r="JI44" s="161">
        <f t="shared" si="409"/>
        <v>0.48000000000000009</v>
      </c>
      <c r="JJ44" s="26">
        <f t="shared" si="410"/>
        <v>372.69920000000002</v>
      </c>
      <c r="JL44" s="159">
        <v>16</v>
      </c>
      <c r="JM44" s="160">
        <f t="shared" si="411"/>
        <v>28.012</v>
      </c>
      <c r="JN44" s="161">
        <f t="shared" si="412"/>
        <v>-0.12</v>
      </c>
      <c r="JO44" s="161">
        <f t="shared" si="413"/>
        <v>0.64</v>
      </c>
      <c r="JP44" s="161">
        <f t="shared" si="414"/>
        <v>0.48</v>
      </c>
      <c r="JQ44" s="26">
        <f t="shared" si="415"/>
        <v>657.93600000000004</v>
      </c>
      <c r="JS44" s="159">
        <v>16</v>
      </c>
      <c r="JT44" s="160">
        <f t="shared" si="416"/>
        <v>20.728000000000002</v>
      </c>
      <c r="JU44" s="161">
        <f t="shared" si="417"/>
        <v>-0.11999999999999998</v>
      </c>
      <c r="JV44" s="161">
        <f t="shared" si="418"/>
        <v>0.64</v>
      </c>
      <c r="JW44" s="161">
        <f t="shared" si="419"/>
        <v>0.47999999999999993</v>
      </c>
      <c r="JX44" s="26">
        <f t="shared" si="420"/>
        <v>753.03199999999993</v>
      </c>
      <c r="JZ44" s="159">
        <v>16</v>
      </c>
      <c r="KA44" s="160">
        <f t="shared" si="556"/>
        <v>13.437999999999999</v>
      </c>
      <c r="KB44" s="161">
        <f t="shared" si="421"/>
        <v>-0.12000000000000001</v>
      </c>
      <c r="KC44" s="161">
        <f t="shared" si="422"/>
        <v>0.64</v>
      </c>
      <c r="KD44" s="161">
        <f t="shared" si="423"/>
        <v>0.48000000000000004</v>
      </c>
      <c r="KE44" s="26">
        <f t="shared" si="424"/>
        <v>848.096</v>
      </c>
      <c r="KG44" s="159">
        <v>16</v>
      </c>
      <c r="KH44" s="160">
        <f t="shared" si="425"/>
        <v>6.1520000000000001</v>
      </c>
      <c r="KI44" s="161">
        <f t="shared" si="426"/>
        <v>-0.12000000000000001</v>
      </c>
      <c r="KJ44" s="161">
        <f t="shared" si="427"/>
        <v>0.64</v>
      </c>
      <c r="KK44" s="161">
        <f t="shared" si="428"/>
        <v>0.48000000000000004</v>
      </c>
      <c r="KL44" s="26">
        <f t="shared" si="429"/>
        <v>943.14560000000006</v>
      </c>
      <c r="KN44" s="159">
        <v>16</v>
      </c>
      <c r="KO44" s="160">
        <f t="shared" si="557"/>
        <v>-20.725999999999999</v>
      </c>
      <c r="KP44" s="161">
        <f t="shared" si="430"/>
        <v>-0.12000000000000001</v>
      </c>
      <c r="KQ44" s="161">
        <f t="shared" si="431"/>
        <v>0.64</v>
      </c>
      <c r="KR44" s="161">
        <f t="shared" si="432"/>
        <v>0.48000000000000004</v>
      </c>
      <c r="KS44" s="26">
        <f t="shared" si="433"/>
        <v>270.39679999999998</v>
      </c>
      <c r="KU44" s="159">
        <v>16</v>
      </c>
      <c r="KV44" s="160">
        <f t="shared" si="558"/>
        <v>-13.440000000000001</v>
      </c>
      <c r="KW44" s="161">
        <f t="shared" si="434"/>
        <v>-0.12</v>
      </c>
      <c r="KX44" s="161">
        <f t="shared" si="435"/>
        <v>0.64000000000000012</v>
      </c>
      <c r="KY44" s="161">
        <f t="shared" si="436"/>
        <v>0.48</v>
      </c>
      <c r="KZ44" s="26">
        <f t="shared" si="437"/>
        <v>175.36959999999999</v>
      </c>
      <c r="LB44" s="159">
        <v>16</v>
      </c>
      <c r="LC44" s="160">
        <f t="shared" si="438"/>
        <v>-6.1539999999999999</v>
      </c>
      <c r="LD44" s="161">
        <f t="shared" si="439"/>
        <v>-0.12</v>
      </c>
      <c r="LE44" s="161">
        <f t="shared" si="440"/>
        <v>0.64</v>
      </c>
      <c r="LF44" s="161">
        <f t="shared" si="441"/>
        <v>0.48</v>
      </c>
      <c r="LG44" s="26">
        <f t="shared" si="442"/>
        <v>80.263999999999982</v>
      </c>
      <c r="LI44" s="159">
        <v>16</v>
      </c>
      <c r="LJ44" s="160">
        <f t="shared" si="443"/>
        <v>-28.012</v>
      </c>
      <c r="LK44" s="161">
        <f t="shared" si="444"/>
        <v>-0.12</v>
      </c>
      <c r="LL44" s="161">
        <f t="shared" si="445"/>
        <v>0.64</v>
      </c>
      <c r="LM44" s="161">
        <f t="shared" si="446"/>
        <v>0.48</v>
      </c>
      <c r="LN44" s="26">
        <f t="shared" si="447"/>
        <v>365.53919999999999</v>
      </c>
      <c r="LP44" s="159">
        <v>16</v>
      </c>
      <c r="LQ44" s="160">
        <f t="shared" si="448"/>
        <v>-35.299999999999997</v>
      </c>
      <c r="LR44" s="161">
        <f t="shared" si="449"/>
        <v>-0.12</v>
      </c>
      <c r="LS44" s="161">
        <f t="shared" si="450"/>
        <v>0.63999999999999979</v>
      </c>
      <c r="LT44" s="161">
        <f t="shared" si="451"/>
        <v>0.48</v>
      </c>
      <c r="LU44" s="26">
        <f t="shared" si="452"/>
        <v>460.58399999999995</v>
      </c>
      <c r="LW44" s="159">
        <v>16</v>
      </c>
      <c r="LX44" s="160">
        <f t="shared" si="453"/>
        <v>-42.585999999999999</v>
      </c>
      <c r="LY44" s="161">
        <f t="shared" si="454"/>
        <v>-0.12000000000000001</v>
      </c>
      <c r="LZ44" s="161">
        <f t="shared" si="455"/>
        <v>0.64</v>
      </c>
      <c r="MA44" s="161">
        <f t="shared" si="456"/>
        <v>0.48000000000000004</v>
      </c>
      <c r="MB44" s="26">
        <f t="shared" si="457"/>
        <v>555.66719999999998</v>
      </c>
      <c r="MD44" s="159">
        <v>16</v>
      </c>
      <c r="ME44" s="160">
        <f t="shared" si="458"/>
        <v>-49.874000000000002</v>
      </c>
      <c r="MF44" s="161">
        <f t="shared" si="459"/>
        <v>-0.12000000000000002</v>
      </c>
      <c r="MG44" s="161">
        <f t="shared" si="460"/>
        <v>0.64</v>
      </c>
      <c r="MH44" s="161">
        <f t="shared" si="461"/>
        <v>0.48000000000000009</v>
      </c>
      <c r="MI44" s="26">
        <f t="shared" si="462"/>
        <v>650.72320000000013</v>
      </c>
      <c r="MK44" s="159">
        <v>16</v>
      </c>
      <c r="ML44" s="160">
        <f t="shared" si="463"/>
        <v>-20.725999999999999</v>
      </c>
      <c r="MM44" s="161">
        <f t="shared" si="464"/>
        <v>-0.12000000000000001</v>
      </c>
      <c r="MN44" s="161">
        <f t="shared" si="465"/>
        <v>0.64</v>
      </c>
      <c r="MO44" s="161">
        <f t="shared" si="466"/>
        <v>0.48000000000000004</v>
      </c>
      <c r="MP44" s="26">
        <f t="shared" si="467"/>
        <v>-753.01919999999996</v>
      </c>
      <c r="MR44" s="159">
        <v>16</v>
      </c>
      <c r="MS44" s="160">
        <f t="shared" si="468"/>
        <v>-13.440000000000001</v>
      </c>
      <c r="MT44" s="161">
        <f t="shared" si="469"/>
        <v>-0.12</v>
      </c>
      <c r="MU44" s="161">
        <f t="shared" si="470"/>
        <v>0.64000000000000012</v>
      </c>
      <c r="MV44" s="161">
        <f t="shared" si="471"/>
        <v>0.48</v>
      </c>
      <c r="MW44" s="26">
        <f t="shared" si="472"/>
        <v>-848.07359999999994</v>
      </c>
      <c r="MY44" s="159">
        <v>16</v>
      </c>
      <c r="MZ44" s="160">
        <f t="shared" si="473"/>
        <v>-6.1539999999999999</v>
      </c>
      <c r="NA44" s="161">
        <f t="shared" si="559"/>
        <v>-0.12</v>
      </c>
      <c r="NB44" s="161">
        <f t="shared" si="560"/>
        <v>0.64</v>
      </c>
      <c r="NC44" s="161">
        <f t="shared" si="561"/>
        <v>0.48</v>
      </c>
      <c r="ND44" s="26">
        <f t="shared" si="562"/>
        <v>-943.16319999999996</v>
      </c>
      <c r="NF44" s="159">
        <v>16</v>
      </c>
      <c r="NG44" s="160">
        <f t="shared" si="474"/>
        <v>-28.012</v>
      </c>
      <c r="NH44" s="161">
        <f t="shared" si="475"/>
        <v>-0.12</v>
      </c>
      <c r="NI44" s="161">
        <f t="shared" si="476"/>
        <v>0.64</v>
      </c>
      <c r="NJ44" s="161">
        <f t="shared" si="477"/>
        <v>0.48</v>
      </c>
      <c r="NK44" s="26">
        <f t="shared" si="478"/>
        <v>-657.90559999999994</v>
      </c>
      <c r="NM44" s="159">
        <v>16</v>
      </c>
      <c r="NN44" s="160">
        <f t="shared" si="479"/>
        <v>-35.299999999999997</v>
      </c>
      <c r="NO44" s="161">
        <f t="shared" si="480"/>
        <v>-0.12</v>
      </c>
      <c r="NP44" s="161">
        <f t="shared" si="481"/>
        <v>0.63999999999999979</v>
      </c>
      <c r="NQ44" s="161">
        <f t="shared" si="482"/>
        <v>0.48</v>
      </c>
      <c r="NR44" s="26">
        <f t="shared" si="483"/>
        <v>-562.81279999999992</v>
      </c>
      <c r="NT44" s="159">
        <v>16</v>
      </c>
      <c r="NU44" s="160">
        <f t="shared" si="484"/>
        <v>-42.585999999999999</v>
      </c>
      <c r="NV44" s="161">
        <f t="shared" si="485"/>
        <v>-0.12000000000000001</v>
      </c>
      <c r="NW44" s="161">
        <f t="shared" si="486"/>
        <v>0.64</v>
      </c>
      <c r="NX44" s="161">
        <f t="shared" si="487"/>
        <v>0.48000000000000004</v>
      </c>
      <c r="NY44" s="26">
        <f t="shared" si="488"/>
        <v>-467.79200000000003</v>
      </c>
      <c r="OA44" s="159">
        <v>16</v>
      </c>
      <c r="OB44" s="160">
        <f t="shared" si="489"/>
        <v>-49.874000000000002</v>
      </c>
      <c r="OC44" s="161">
        <f t="shared" si="490"/>
        <v>-0.12000000000000002</v>
      </c>
      <c r="OD44" s="161">
        <f t="shared" si="491"/>
        <v>0.64</v>
      </c>
      <c r="OE44" s="161">
        <f t="shared" si="492"/>
        <v>0.48000000000000009</v>
      </c>
      <c r="OF44" s="26">
        <f t="shared" si="493"/>
        <v>-372.66559999999998</v>
      </c>
      <c r="OH44" s="159">
        <v>16</v>
      </c>
      <c r="OI44" s="160">
        <f t="shared" si="494"/>
        <v>35.299999999999997</v>
      </c>
      <c r="OJ44" s="161">
        <f t="shared" si="495"/>
        <v>-0.12</v>
      </c>
      <c r="OK44" s="161">
        <f t="shared" si="496"/>
        <v>0.63999999999999979</v>
      </c>
      <c r="OL44" s="161">
        <f t="shared" si="497"/>
        <v>0.48</v>
      </c>
      <c r="OM44" s="26">
        <f t="shared" si="498"/>
        <v>-460.58399999999995</v>
      </c>
      <c r="OO44" s="159">
        <v>16</v>
      </c>
      <c r="OP44" s="160">
        <f t="shared" si="499"/>
        <v>42.585999999999999</v>
      </c>
      <c r="OQ44" s="161">
        <f t="shared" si="500"/>
        <v>-0.12000000000000001</v>
      </c>
      <c r="OR44" s="161">
        <f t="shared" si="501"/>
        <v>0.64</v>
      </c>
      <c r="OS44" s="161">
        <f t="shared" si="502"/>
        <v>0.48000000000000004</v>
      </c>
      <c r="OT44" s="26">
        <f t="shared" si="503"/>
        <v>-555.67040000000009</v>
      </c>
      <c r="OV44" s="159">
        <v>16</v>
      </c>
      <c r="OW44" s="160">
        <f t="shared" si="504"/>
        <v>49.874000000000002</v>
      </c>
      <c r="OX44" s="161">
        <f t="shared" si="505"/>
        <v>-0.12000000000000002</v>
      </c>
      <c r="OY44" s="161">
        <f t="shared" si="506"/>
        <v>0.64</v>
      </c>
      <c r="OZ44" s="161">
        <f t="shared" si="507"/>
        <v>0.48000000000000009</v>
      </c>
      <c r="PA44" s="26">
        <f t="shared" si="508"/>
        <v>-650.74720000000002</v>
      </c>
      <c r="PC44" s="159">
        <v>16</v>
      </c>
      <c r="PD44" s="160">
        <f t="shared" si="563"/>
        <v>28.012</v>
      </c>
      <c r="PE44" s="161">
        <f t="shared" si="509"/>
        <v>-0.12</v>
      </c>
      <c r="PF44" s="161">
        <f t="shared" si="510"/>
        <v>0.64</v>
      </c>
      <c r="PG44" s="161">
        <f t="shared" si="511"/>
        <v>0.48</v>
      </c>
      <c r="PH44" s="26">
        <f t="shared" si="512"/>
        <v>-365.53440000000001</v>
      </c>
      <c r="PJ44" s="159">
        <v>16</v>
      </c>
      <c r="PK44" s="160">
        <f t="shared" si="564"/>
        <v>20.728000000000002</v>
      </c>
      <c r="PL44" s="161">
        <f t="shared" si="513"/>
        <v>-0.11999999999999998</v>
      </c>
      <c r="PM44" s="161">
        <f t="shared" si="514"/>
        <v>0.64</v>
      </c>
      <c r="PN44" s="161">
        <f t="shared" si="515"/>
        <v>0.47999999999999993</v>
      </c>
      <c r="PO44" s="26">
        <f t="shared" si="516"/>
        <v>-270.42239999999998</v>
      </c>
      <c r="PQ44" s="159">
        <v>16</v>
      </c>
      <c r="PR44" s="160">
        <f t="shared" si="517"/>
        <v>13.437999999999999</v>
      </c>
      <c r="PS44" s="161">
        <f t="shared" si="518"/>
        <v>-0.12000000000000001</v>
      </c>
      <c r="PT44" s="161">
        <f t="shared" si="519"/>
        <v>0.64</v>
      </c>
      <c r="PU44" s="161">
        <f t="shared" si="520"/>
        <v>0.48000000000000004</v>
      </c>
      <c r="PV44" s="26">
        <f t="shared" si="521"/>
        <v>-175.36959999999999</v>
      </c>
      <c r="PX44" s="159">
        <v>16</v>
      </c>
      <c r="PY44" s="160">
        <f t="shared" si="522"/>
        <v>6.1520000000000001</v>
      </c>
      <c r="PZ44" s="161">
        <f t="shared" si="523"/>
        <v>-0.12000000000000001</v>
      </c>
      <c r="QA44" s="161">
        <f t="shared" si="524"/>
        <v>0.64</v>
      </c>
      <c r="QB44" s="161">
        <f t="shared" si="525"/>
        <v>0.48000000000000004</v>
      </c>
      <c r="QC44" s="26">
        <f t="shared" si="526"/>
        <v>-80.249599999999987</v>
      </c>
      <c r="QE44" s="159">
        <v>3</v>
      </c>
      <c r="QF44" s="162">
        <v>1</v>
      </c>
      <c r="QG44" s="304" t="s">
        <v>18</v>
      </c>
      <c r="QH44" s="12">
        <v>-60</v>
      </c>
      <c r="QI44" s="161">
        <f>(($F$16-$Z$8)*($F$16-$AD$8))/(($V$8-$Z$8)*($V$8-$AD$8))</f>
        <v>-1.5150045913306038E-2</v>
      </c>
      <c r="QJ44" s="161">
        <f>(($F$16-$V$8)*($F$16-$AD$8))/(($Z$8-$V$8)*($Z$8-$AD$8))</f>
        <v>6.15785239706109E-2</v>
      </c>
      <c r="QK44" s="161">
        <f>(($F$16-$V$8)*($F$16-$Z$8))/(($AD$8-$V$8)*($AD$8-$Z$8))</f>
        <v>0.95357152194269501</v>
      </c>
      <c r="QL44" s="92">
        <f>QI44*$X$8+QJ44*$AB$8+QK44*$AF$8</f>
        <v>416.44363669843398</v>
      </c>
      <c r="QM44" s="16">
        <f>$V$8</f>
        <v>406.67</v>
      </c>
      <c r="QN44" s="16">
        <f>$AF$8</f>
        <v>402.13</v>
      </c>
      <c r="QO44" s="167">
        <f t="shared" si="565"/>
        <v>2.7782871391017004E-2</v>
      </c>
      <c r="QP44" s="34"/>
      <c r="QQ44" s="159">
        <v>3</v>
      </c>
      <c r="QR44" s="162">
        <v>1</v>
      </c>
      <c r="QS44" s="304" t="s">
        <v>18</v>
      </c>
      <c r="QT44" s="12">
        <v>-60</v>
      </c>
      <c r="QU44" s="161">
        <f>(($F$16-$AT$8)*($F$16-$AX$8))/(($AP$8-$AT$8)*($AP$8-$AX$8))</f>
        <v>-4.4899592102756736E-2</v>
      </c>
      <c r="QV44" s="161">
        <f>(($F$16-$AP$8)*($F$16-$AX$8))/(($AT$8-$AP$8)*($AT$8-$AX$8))</f>
        <v>0.18954824317665525</v>
      </c>
      <c r="QW44" s="161">
        <f>(($F$16-$AP$8)*($F$16-$AT$8))/(($AX$8-$AP$8)*($AX$8-$AT$8))</f>
        <v>0.85535134892610154</v>
      </c>
      <c r="QX44" s="92">
        <f>QU44*$AR$8+QV44*$AV$8+QW44*$AZ$8</f>
        <v>474.08147142121732</v>
      </c>
      <c r="QY44" s="16">
        <f>$AP$8</f>
        <v>127.52</v>
      </c>
      <c r="QZ44" s="16">
        <f>$AZ$8</f>
        <v>415.98</v>
      </c>
      <c r="RA44" s="167">
        <f t="shared" si="566"/>
        <v>2.4405087938398153E-2</v>
      </c>
    </row>
    <row r="45" spans="2:469" ht="15" customHeight="1">
      <c r="B45" s="322"/>
      <c r="C45" s="321"/>
      <c r="D45" s="321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11000</v>
      </c>
      <c r="AO45" s="8" t="s">
        <v>71</v>
      </c>
      <c r="AP45" s="101">
        <f>'Conector@11000 psi'!$M$89</f>
        <v>-212.93</v>
      </c>
      <c r="AQ45" s="111" t="s">
        <v>72</v>
      </c>
      <c r="AR45" s="101">
        <v>0</v>
      </c>
      <c r="AS45" s="111" t="s">
        <v>72</v>
      </c>
      <c r="AT45" s="101">
        <f>'Conector@11000 psi'!$M$92</f>
        <v>-106.465</v>
      </c>
      <c r="AU45" s="111" t="s">
        <v>72</v>
      </c>
      <c r="AV45" s="101">
        <f>'Conector@11000 psi'!$O$92</f>
        <v>347.28</v>
      </c>
      <c r="AW45" s="111" t="s">
        <v>72</v>
      </c>
      <c r="AX45" s="101">
        <v>0</v>
      </c>
      <c r="AY45" s="111" t="s">
        <v>72</v>
      </c>
      <c r="AZ45" s="101">
        <f>'Conector@11000 psi'!$O$74</f>
        <v>694.6</v>
      </c>
      <c r="BA45" s="165" t="s">
        <v>72</v>
      </c>
      <c r="BB45" s="183"/>
      <c r="BC45" s="159">
        <v>17</v>
      </c>
      <c r="BD45" s="160">
        <f t="shared" si="527"/>
        <v>40.987499999999997</v>
      </c>
      <c r="BE45" s="161">
        <f t="shared" si="285"/>
        <v>-0.125</v>
      </c>
      <c r="BF45" s="161">
        <f t="shared" si="286"/>
        <v>0.75</v>
      </c>
      <c r="BG45" s="161">
        <f t="shared" si="287"/>
        <v>0.375</v>
      </c>
      <c r="BH45" s="26">
        <f t="shared" si="288"/>
        <v>534.82499999999993</v>
      </c>
      <c r="BJ45" s="159">
        <v>17</v>
      </c>
      <c r="BK45" s="160">
        <f t="shared" si="528"/>
        <v>50.097499999999997</v>
      </c>
      <c r="BL45" s="161">
        <f t="shared" si="289"/>
        <v>-0.125</v>
      </c>
      <c r="BM45" s="161">
        <f t="shared" si="290"/>
        <v>0.75000000000000011</v>
      </c>
      <c r="BN45" s="161">
        <f t="shared" si="291"/>
        <v>0.37500000000000006</v>
      </c>
      <c r="BO45" s="26">
        <f t="shared" si="292"/>
        <v>445.68750000000006</v>
      </c>
      <c r="BQ45" s="159">
        <v>17</v>
      </c>
      <c r="BR45" s="160">
        <f t="shared" si="529"/>
        <v>59.204999999999998</v>
      </c>
      <c r="BS45" s="161">
        <f t="shared" si="293"/>
        <v>-0.125</v>
      </c>
      <c r="BT45" s="161">
        <f t="shared" si="294"/>
        <v>0.75</v>
      </c>
      <c r="BU45" s="161">
        <f t="shared" si="295"/>
        <v>0.375</v>
      </c>
      <c r="BV45" s="26">
        <f t="shared" si="296"/>
        <v>356.52825000000001</v>
      </c>
      <c r="BX45" s="159">
        <v>17</v>
      </c>
      <c r="BY45" s="160">
        <f t="shared" si="530"/>
        <v>31.88</v>
      </c>
      <c r="BZ45" s="161">
        <f t="shared" si="297"/>
        <v>-0.125</v>
      </c>
      <c r="CA45" s="161">
        <f t="shared" si="298"/>
        <v>0.75000000000000011</v>
      </c>
      <c r="CB45" s="161">
        <f t="shared" si="299"/>
        <v>0.37500000000000006</v>
      </c>
      <c r="CC45" s="26">
        <f t="shared" si="300"/>
        <v>623.97000000000014</v>
      </c>
      <c r="CE45" s="159">
        <v>17</v>
      </c>
      <c r="CF45" s="160">
        <f t="shared" si="531"/>
        <v>22.772500000000001</v>
      </c>
      <c r="CG45" s="161">
        <f t="shared" si="301"/>
        <v>-0.125</v>
      </c>
      <c r="CH45" s="161">
        <f t="shared" si="302"/>
        <v>0.75</v>
      </c>
      <c r="CI45" s="161">
        <f t="shared" si="303"/>
        <v>0.375</v>
      </c>
      <c r="CJ45" s="26">
        <f t="shared" si="304"/>
        <v>713.12249999999995</v>
      </c>
      <c r="CL45" s="159">
        <v>17</v>
      </c>
      <c r="CM45" s="160">
        <f t="shared" si="532"/>
        <v>13.6625</v>
      </c>
      <c r="CN45" s="161">
        <f t="shared" si="305"/>
        <v>-0.125</v>
      </c>
      <c r="CO45" s="161">
        <f t="shared" si="306"/>
        <v>0.74999999999999989</v>
      </c>
      <c r="CP45" s="161">
        <f t="shared" si="307"/>
        <v>0.37499999999999994</v>
      </c>
      <c r="CQ45" s="26">
        <f t="shared" si="308"/>
        <v>802.24499999999989</v>
      </c>
      <c r="CS45" s="159">
        <v>17</v>
      </c>
      <c r="CT45" s="160">
        <f t="shared" si="533"/>
        <v>4.5549999999999997</v>
      </c>
      <c r="CU45" s="161">
        <f t="shared" si="309"/>
        <v>-0.125</v>
      </c>
      <c r="CV45" s="161">
        <f t="shared" si="310"/>
        <v>0.75</v>
      </c>
      <c r="CW45" s="161">
        <f t="shared" si="311"/>
        <v>0.375</v>
      </c>
      <c r="CX45" s="26">
        <f t="shared" si="312"/>
        <v>891.375</v>
      </c>
      <c r="CZ45" s="159">
        <v>17</v>
      </c>
      <c r="DA45" s="160">
        <f t="shared" si="534"/>
        <v>-22.772500000000001</v>
      </c>
      <c r="DB45" s="161">
        <f t="shared" si="313"/>
        <v>-0.125</v>
      </c>
      <c r="DC45" s="161">
        <f t="shared" si="314"/>
        <v>0.75</v>
      </c>
      <c r="DD45" s="161">
        <f t="shared" si="315"/>
        <v>0.375</v>
      </c>
      <c r="DE45" s="26">
        <f t="shared" si="316"/>
        <v>222.81</v>
      </c>
      <c r="DG45" s="159">
        <v>17</v>
      </c>
      <c r="DH45" s="160">
        <f t="shared" si="535"/>
        <v>-13.6625</v>
      </c>
      <c r="DI45" s="161">
        <f t="shared" si="536"/>
        <v>-0.125</v>
      </c>
      <c r="DJ45" s="161">
        <f t="shared" si="537"/>
        <v>0.74999999999999989</v>
      </c>
      <c r="DK45" s="161">
        <f t="shared" si="317"/>
        <v>0.37499999999999994</v>
      </c>
      <c r="DL45" s="26">
        <f t="shared" si="538"/>
        <v>133.67999999999998</v>
      </c>
      <c r="DM45" s="34"/>
      <c r="DN45" s="159">
        <v>17</v>
      </c>
      <c r="DO45" s="160">
        <f t="shared" si="539"/>
        <v>-4.5549999999999997</v>
      </c>
      <c r="DP45" s="161">
        <f t="shared" si="318"/>
        <v>-0.125</v>
      </c>
      <c r="DQ45" s="161">
        <f t="shared" si="319"/>
        <v>0.75</v>
      </c>
      <c r="DR45" s="161">
        <f t="shared" si="320"/>
        <v>0.375</v>
      </c>
      <c r="DS45" s="26">
        <f t="shared" si="321"/>
        <v>44.568749999999994</v>
      </c>
      <c r="DT45" s="34"/>
      <c r="DU45" s="159">
        <v>17</v>
      </c>
      <c r="DV45" s="160">
        <f t="shared" si="540"/>
        <v>-31.88</v>
      </c>
      <c r="DW45" s="161">
        <f t="shared" si="322"/>
        <v>-0.125</v>
      </c>
      <c r="DX45" s="161">
        <f t="shared" si="323"/>
        <v>0.75000000000000011</v>
      </c>
      <c r="DY45" s="161">
        <f t="shared" si="324"/>
        <v>0.37500000000000006</v>
      </c>
      <c r="DZ45" s="26">
        <f t="shared" si="325"/>
        <v>311.97750000000008</v>
      </c>
      <c r="EA45" s="34"/>
      <c r="EB45" s="159">
        <v>17</v>
      </c>
      <c r="EC45" s="160">
        <f t="shared" si="541"/>
        <v>-40.987499999999997</v>
      </c>
      <c r="ED45" s="161">
        <f t="shared" si="326"/>
        <v>-0.125</v>
      </c>
      <c r="EE45" s="161">
        <f t="shared" si="327"/>
        <v>0.75</v>
      </c>
      <c r="EF45" s="161">
        <f t="shared" si="328"/>
        <v>0.375</v>
      </c>
      <c r="EG45" s="26">
        <f t="shared" si="329"/>
        <v>401.1</v>
      </c>
      <c r="EH45" s="34"/>
      <c r="EI45" s="159">
        <v>17</v>
      </c>
      <c r="EJ45" s="160">
        <f t="shared" si="542"/>
        <v>-50.097499999999997</v>
      </c>
      <c r="EK45" s="161">
        <f t="shared" si="330"/>
        <v>-0.125</v>
      </c>
      <c r="EL45" s="161">
        <f t="shared" si="331"/>
        <v>0.75000000000000011</v>
      </c>
      <c r="EM45" s="161">
        <f t="shared" si="332"/>
        <v>0.37500000000000006</v>
      </c>
      <c r="EN45" s="26">
        <f t="shared" si="333"/>
        <v>490.24500000000006</v>
      </c>
      <c r="EP45" s="159">
        <v>17</v>
      </c>
      <c r="EQ45" s="160">
        <f t="shared" si="334"/>
        <v>-59.204999999999998</v>
      </c>
      <c r="ER45" s="161">
        <f t="shared" si="335"/>
        <v>-0.125</v>
      </c>
      <c r="ES45" s="161">
        <f t="shared" si="336"/>
        <v>0.75</v>
      </c>
      <c r="ET45" s="161">
        <f t="shared" si="337"/>
        <v>0.375</v>
      </c>
      <c r="EU45" s="26">
        <f t="shared" si="338"/>
        <v>579.40499999999997</v>
      </c>
      <c r="EW45" s="159">
        <v>17</v>
      </c>
      <c r="EX45" s="160">
        <f t="shared" si="339"/>
        <v>-22.772500000000001</v>
      </c>
      <c r="EY45" s="161">
        <f t="shared" si="340"/>
        <v>-0.125</v>
      </c>
      <c r="EZ45" s="161">
        <f t="shared" si="341"/>
        <v>0.75</v>
      </c>
      <c r="FA45" s="161">
        <f t="shared" si="342"/>
        <v>0.375</v>
      </c>
      <c r="FB45" s="26">
        <f>EY45*$AR$19+EZ45*$AV$19+FA45*$AZ$19</f>
        <v>-713.09249999999997</v>
      </c>
      <c r="FD45" s="159">
        <v>17</v>
      </c>
      <c r="FE45" s="160">
        <f t="shared" si="344"/>
        <v>-13.6625</v>
      </c>
      <c r="FF45" s="161">
        <f t="shared" si="345"/>
        <v>-0.125</v>
      </c>
      <c r="FG45" s="161">
        <f t="shared" si="346"/>
        <v>0.74999999999999989</v>
      </c>
      <c r="FH45" s="161">
        <f t="shared" si="347"/>
        <v>0.37499999999999994</v>
      </c>
      <c r="FI45" s="26">
        <f t="shared" si="348"/>
        <v>-802.21874999999989</v>
      </c>
      <c r="FK45" s="159">
        <v>17</v>
      </c>
      <c r="FL45" s="160">
        <f t="shared" si="349"/>
        <v>-4.5549999999999997</v>
      </c>
      <c r="FM45" s="161">
        <f t="shared" si="350"/>
        <v>-0.125</v>
      </c>
      <c r="FN45" s="161">
        <f t="shared" si="351"/>
        <v>0.75</v>
      </c>
      <c r="FO45" s="161">
        <f t="shared" si="352"/>
        <v>0.375</v>
      </c>
      <c r="FP45" s="26">
        <f t="shared" si="353"/>
        <v>-891.3599999999999</v>
      </c>
      <c r="FR45" s="159">
        <v>17</v>
      </c>
      <c r="FS45" s="160">
        <f t="shared" si="543"/>
        <v>-31.88</v>
      </c>
      <c r="FT45" s="161">
        <f t="shared" si="354"/>
        <v>-0.125</v>
      </c>
      <c r="FU45" s="161">
        <f t="shared" si="355"/>
        <v>0.75000000000000011</v>
      </c>
      <c r="FV45" s="161">
        <f t="shared" si="356"/>
        <v>0.37500000000000006</v>
      </c>
      <c r="FW45" s="26">
        <f t="shared" si="357"/>
        <v>-623.93625000000009</v>
      </c>
      <c r="FY45" s="159">
        <v>17</v>
      </c>
      <c r="FZ45" s="160">
        <f t="shared" si="544"/>
        <v>-40.987499999999997</v>
      </c>
      <c r="GA45" s="161">
        <f t="shared" si="545"/>
        <v>-0.125</v>
      </c>
      <c r="GB45" s="161">
        <f t="shared" si="546"/>
        <v>0.75</v>
      </c>
      <c r="GC45" s="161">
        <f t="shared" si="547"/>
        <v>0.375</v>
      </c>
      <c r="GD45" s="26">
        <f t="shared" si="548"/>
        <v>-534.82499999999993</v>
      </c>
      <c r="GF45" s="159">
        <v>17</v>
      </c>
      <c r="GG45" s="160">
        <f t="shared" si="549"/>
        <v>-50.097499999999997</v>
      </c>
      <c r="GH45" s="161">
        <f t="shared" si="358"/>
        <v>-0.125</v>
      </c>
      <c r="GI45" s="161">
        <f t="shared" si="359"/>
        <v>0.75000000000000011</v>
      </c>
      <c r="GJ45" s="161">
        <f t="shared" si="360"/>
        <v>0.37500000000000006</v>
      </c>
      <c r="GK45" s="26">
        <f t="shared" si="361"/>
        <v>-445.68750000000006</v>
      </c>
      <c r="GM45" s="159">
        <v>17</v>
      </c>
      <c r="GN45" s="160">
        <f t="shared" si="550"/>
        <v>-59.204999999999998</v>
      </c>
      <c r="GO45" s="161">
        <f t="shared" si="362"/>
        <v>-0.125</v>
      </c>
      <c r="GP45" s="161">
        <f t="shared" si="363"/>
        <v>0.75</v>
      </c>
      <c r="GQ45" s="161">
        <f t="shared" si="364"/>
        <v>0.375</v>
      </c>
      <c r="GR45" s="26">
        <f t="shared" si="365"/>
        <v>-356.55</v>
      </c>
      <c r="GT45" s="159">
        <v>17</v>
      </c>
      <c r="GU45" s="160">
        <f t="shared" si="551"/>
        <v>40.987499999999997</v>
      </c>
      <c r="GV45" s="161">
        <f t="shared" si="366"/>
        <v>-0.125</v>
      </c>
      <c r="GW45" s="161">
        <f t="shared" si="367"/>
        <v>0.75</v>
      </c>
      <c r="GX45" s="161">
        <f t="shared" si="368"/>
        <v>0.375</v>
      </c>
      <c r="GY45" s="26">
        <f t="shared" si="369"/>
        <v>-401.09999999999997</v>
      </c>
      <c r="HA45" s="159">
        <v>17</v>
      </c>
      <c r="HB45" s="160">
        <f t="shared" si="552"/>
        <v>50.097499999999997</v>
      </c>
      <c r="HC45" s="161">
        <f t="shared" si="370"/>
        <v>-0.125</v>
      </c>
      <c r="HD45" s="161">
        <f t="shared" si="371"/>
        <v>0.75000000000000011</v>
      </c>
      <c r="HE45" s="161">
        <f t="shared" si="372"/>
        <v>0.37500000000000006</v>
      </c>
      <c r="HF45" s="26">
        <f t="shared" si="373"/>
        <v>-490.2337500000001</v>
      </c>
      <c r="HH45" s="159">
        <v>17</v>
      </c>
      <c r="HI45" s="160">
        <f t="shared" si="374"/>
        <v>59.204999999999998</v>
      </c>
      <c r="HJ45" s="161">
        <f t="shared" si="375"/>
        <v>-0.125</v>
      </c>
      <c r="HK45" s="161">
        <f t="shared" si="376"/>
        <v>0.75</v>
      </c>
      <c r="HL45" s="161">
        <f t="shared" si="377"/>
        <v>0.375</v>
      </c>
      <c r="HM45" s="26">
        <f t="shared" si="378"/>
        <v>-579.40499999999997</v>
      </c>
      <c r="HO45" s="159">
        <v>17</v>
      </c>
      <c r="HP45" s="160">
        <f t="shared" si="553"/>
        <v>31.88</v>
      </c>
      <c r="HQ45" s="161">
        <f t="shared" si="379"/>
        <v>-0.125</v>
      </c>
      <c r="HR45" s="161">
        <f t="shared" si="380"/>
        <v>0.75000000000000011</v>
      </c>
      <c r="HS45" s="161">
        <f t="shared" si="381"/>
        <v>0.37500000000000006</v>
      </c>
      <c r="HT45" s="26">
        <f t="shared" si="382"/>
        <v>-311.98125000000005</v>
      </c>
      <c r="HV45" s="159">
        <v>17</v>
      </c>
      <c r="HW45" s="160">
        <f t="shared" si="554"/>
        <v>22.772500000000001</v>
      </c>
      <c r="HX45" s="161">
        <f t="shared" si="383"/>
        <v>-0.125</v>
      </c>
      <c r="HY45" s="161">
        <f t="shared" si="384"/>
        <v>0.75</v>
      </c>
      <c r="HZ45" s="161">
        <f t="shared" si="385"/>
        <v>0.375</v>
      </c>
      <c r="IA45" s="26">
        <f t="shared" si="386"/>
        <v>-222.84</v>
      </c>
      <c r="IC45" s="159">
        <v>17</v>
      </c>
      <c r="ID45" s="160">
        <f t="shared" si="387"/>
        <v>13.6625</v>
      </c>
      <c r="IE45" s="161">
        <f t="shared" si="388"/>
        <v>-0.125</v>
      </c>
      <c r="IF45" s="161">
        <f t="shared" si="389"/>
        <v>0.74999999999999989</v>
      </c>
      <c r="IG45" s="161">
        <f t="shared" si="390"/>
        <v>0.37499999999999994</v>
      </c>
      <c r="IH45" s="26">
        <f t="shared" si="391"/>
        <v>-133.70249999999999</v>
      </c>
      <c r="IJ45" s="159">
        <v>17</v>
      </c>
      <c r="IK45" s="160">
        <f t="shared" si="392"/>
        <v>4.5549999999999997</v>
      </c>
      <c r="IL45" s="161">
        <f t="shared" si="393"/>
        <v>-0.125</v>
      </c>
      <c r="IM45" s="161">
        <f t="shared" si="394"/>
        <v>0.75</v>
      </c>
      <c r="IN45" s="161">
        <f t="shared" si="395"/>
        <v>0.375</v>
      </c>
      <c r="IO45" s="26">
        <f t="shared" si="396"/>
        <v>-44.58</v>
      </c>
      <c r="IQ45" s="159">
        <v>17</v>
      </c>
      <c r="IR45" s="160">
        <f t="shared" si="397"/>
        <v>44.125</v>
      </c>
      <c r="IS45" s="161">
        <f t="shared" si="398"/>
        <v>-0.125</v>
      </c>
      <c r="IT45" s="161">
        <f t="shared" si="399"/>
        <v>0.75</v>
      </c>
      <c r="IU45" s="161">
        <f t="shared" si="400"/>
        <v>0.375</v>
      </c>
      <c r="IV45" s="26">
        <f t="shared" si="401"/>
        <v>596.16750000000002</v>
      </c>
      <c r="IX45" s="159">
        <v>17</v>
      </c>
      <c r="IY45" s="160">
        <f t="shared" si="402"/>
        <v>53.232500000000002</v>
      </c>
      <c r="IZ45" s="161">
        <f t="shared" si="403"/>
        <v>-0.125</v>
      </c>
      <c r="JA45" s="161">
        <f t="shared" si="404"/>
        <v>0.75</v>
      </c>
      <c r="JB45" s="161">
        <f t="shared" si="405"/>
        <v>0.375</v>
      </c>
      <c r="JC45" s="26">
        <f t="shared" si="406"/>
        <v>507.09749999999997</v>
      </c>
      <c r="JE45" s="159">
        <v>17</v>
      </c>
      <c r="JF45" s="160">
        <f t="shared" si="555"/>
        <v>62.342500000000001</v>
      </c>
      <c r="JG45" s="161">
        <f t="shared" si="407"/>
        <v>-0.125</v>
      </c>
      <c r="JH45" s="161">
        <f t="shared" si="408"/>
        <v>0.75</v>
      </c>
      <c r="JI45" s="161">
        <f t="shared" si="409"/>
        <v>0.375</v>
      </c>
      <c r="JJ45" s="26">
        <f t="shared" si="410"/>
        <v>417.94124999999997</v>
      </c>
      <c r="JL45" s="159">
        <v>17</v>
      </c>
      <c r="JM45" s="160">
        <f t="shared" si="411"/>
        <v>35.015000000000001</v>
      </c>
      <c r="JN45" s="161">
        <f t="shared" si="412"/>
        <v>-0.125</v>
      </c>
      <c r="JO45" s="161">
        <f t="shared" si="413"/>
        <v>0.75000000000000011</v>
      </c>
      <c r="JP45" s="161">
        <f t="shared" si="414"/>
        <v>0.37500000000000006</v>
      </c>
      <c r="JQ45" s="26">
        <f t="shared" si="415"/>
        <v>685.35</v>
      </c>
      <c r="JS45" s="159">
        <v>17</v>
      </c>
      <c r="JT45" s="160">
        <f t="shared" si="416"/>
        <v>25.91</v>
      </c>
      <c r="JU45" s="161">
        <f t="shared" si="417"/>
        <v>-0.125</v>
      </c>
      <c r="JV45" s="161">
        <f t="shared" si="418"/>
        <v>0.75</v>
      </c>
      <c r="JW45" s="161">
        <f t="shared" si="419"/>
        <v>0.375</v>
      </c>
      <c r="JX45" s="26">
        <f t="shared" si="420"/>
        <v>774.50624999999991</v>
      </c>
      <c r="JZ45" s="159">
        <v>17</v>
      </c>
      <c r="KA45" s="160">
        <f t="shared" si="556"/>
        <v>16.797499999999999</v>
      </c>
      <c r="KB45" s="161">
        <f t="shared" si="421"/>
        <v>-0.125</v>
      </c>
      <c r="KC45" s="161">
        <f t="shared" si="422"/>
        <v>0.75</v>
      </c>
      <c r="KD45" s="161">
        <f t="shared" si="423"/>
        <v>0.375</v>
      </c>
      <c r="KE45" s="26">
        <f t="shared" si="424"/>
        <v>863.62500000000011</v>
      </c>
      <c r="KG45" s="159">
        <v>17</v>
      </c>
      <c r="KH45" s="160">
        <f t="shared" si="425"/>
        <v>7.69</v>
      </c>
      <c r="KI45" s="161">
        <f t="shared" si="426"/>
        <v>-0.125</v>
      </c>
      <c r="KJ45" s="161">
        <f t="shared" si="427"/>
        <v>0.74999999999999989</v>
      </c>
      <c r="KK45" s="161">
        <f t="shared" si="428"/>
        <v>0.37499999999999994</v>
      </c>
      <c r="KL45" s="26">
        <f t="shared" si="429"/>
        <v>952.73249999999985</v>
      </c>
      <c r="KN45" s="159">
        <v>17</v>
      </c>
      <c r="KO45" s="160">
        <f t="shared" si="557"/>
        <v>-25.907499999999999</v>
      </c>
      <c r="KP45" s="161">
        <f t="shared" si="430"/>
        <v>-0.125</v>
      </c>
      <c r="KQ45" s="161">
        <f t="shared" si="431"/>
        <v>0.75</v>
      </c>
      <c r="KR45" s="161">
        <f t="shared" si="432"/>
        <v>0.375</v>
      </c>
      <c r="KS45" s="26">
        <f t="shared" si="433"/>
        <v>253.49249999999998</v>
      </c>
      <c r="KU45" s="159">
        <v>17</v>
      </c>
      <c r="KV45" s="160">
        <f t="shared" si="558"/>
        <v>-16.8</v>
      </c>
      <c r="KW45" s="161">
        <f t="shared" si="434"/>
        <v>-0.125</v>
      </c>
      <c r="KX45" s="161">
        <f t="shared" si="435"/>
        <v>0.75000000000000011</v>
      </c>
      <c r="KY45" s="161">
        <f t="shared" si="436"/>
        <v>0.37500000000000006</v>
      </c>
      <c r="KZ45" s="26">
        <f t="shared" si="437"/>
        <v>164.40750000000003</v>
      </c>
      <c r="LB45" s="159">
        <v>17</v>
      </c>
      <c r="LC45" s="160">
        <f t="shared" si="438"/>
        <v>-7.6924999999999999</v>
      </c>
      <c r="LD45" s="161">
        <f t="shared" si="439"/>
        <v>-0.125</v>
      </c>
      <c r="LE45" s="161">
        <f t="shared" si="440"/>
        <v>0.75000000000000011</v>
      </c>
      <c r="LF45" s="161">
        <f t="shared" si="441"/>
        <v>0.37500000000000006</v>
      </c>
      <c r="LG45" s="26">
        <f t="shared" si="442"/>
        <v>75.243750000000006</v>
      </c>
      <c r="LI45" s="159">
        <v>17</v>
      </c>
      <c r="LJ45" s="160">
        <f t="shared" si="443"/>
        <v>-35.015000000000001</v>
      </c>
      <c r="LK45" s="161">
        <f t="shared" si="444"/>
        <v>-0.125</v>
      </c>
      <c r="LL45" s="161">
        <f t="shared" si="445"/>
        <v>0.75000000000000011</v>
      </c>
      <c r="LM45" s="161">
        <f t="shared" si="446"/>
        <v>0.37500000000000006</v>
      </c>
      <c r="LN45" s="26">
        <f t="shared" si="447"/>
        <v>342.69749999999999</v>
      </c>
      <c r="LP45" s="159">
        <v>17</v>
      </c>
      <c r="LQ45" s="160">
        <f t="shared" si="448"/>
        <v>-44.125</v>
      </c>
      <c r="LR45" s="161">
        <f t="shared" si="449"/>
        <v>-0.125</v>
      </c>
      <c r="LS45" s="161">
        <f t="shared" si="450"/>
        <v>0.75</v>
      </c>
      <c r="LT45" s="161">
        <f t="shared" si="451"/>
        <v>0.375</v>
      </c>
      <c r="LU45" s="26">
        <f t="shared" si="452"/>
        <v>431.79375000000005</v>
      </c>
      <c r="LW45" s="159">
        <v>17</v>
      </c>
      <c r="LX45" s="160">
        <f t="shared" si="453"/>
        <v>-53.232500000000002</v>
      </c>
      <c r="LY45" s="161">
        <f t="shared" si="454"/>
        <v>-0.125</v>
      </c>
      <c r="LZ45" s="161">
        <f t="shared" si="455"/>
        <v>0.75</v>
      </c>
      <c r="MA45" s="161">
        <f t="shared" si="456"/>
        <v>0.375</v>
      </c>
      <c r="MB45" s="26">
        <f t="shared" si="457"/>
        <v>520.93499999999995</v>
      </c>
      <c r="MD45" s="159">
        <v>17</v>
      </c>
      <c r="ME45" s="160">
        <f t="shared" si="458"/>
        <v>-62.342500000000001</v>
      </c>
      <c r="MF45" s="161">
        <f t="shared" si="459"/>
        <v>-0.125</v>
      </c>
      <c r="MG45" s="161">
        <f t="shared" si="460"/>
        <v>0.75</v>
      </c>
      <c r="MH45" s="161">
        <f t="shared" si="461"/>
        <v>0.375</v>
      </c>
      <c r="MI45" s="26">
        <f t="shared" si="462"/>
        <v>610.04999999999995</v>
      </c>
      <c r="MK45" s="159">
        <v>17</v>
      </c>
      <c r="ML45" s="160">
        <f t="shared" si="463"/>
        <v>-25.907499999999999</v>
      </c>
      <c r="MM45" s="161">
        <f t="shared" si="464"/>
        <v>-0.125</v>
      </c>
      <c r="MN45" s="161">
        <f t="shared" si="465"/>
        <v>0.75</v>
      </c>
      <c r="MO45" s="161">
        <f t="shared" si="466"/>
        <v>0.375</v>
      </c>
      <c r="MP45" s="26">
        <f t="shared" si="467"/>
        <v>-774.49125000000004</v>
      </c>
      <c r="MR45" s="159">
        <v>17</v>
      </c>
      <c r="MS45" s="160">
        <f t="shared" si="468"/>
        <v>-16.8</v>
      </c>
      <c r="MT45" s="161">
        <f t="shared" si="469"/>
        <v>-0.125</v>
      </c>
      <c r="MU45" s="161">
        <f t="shared" si="470"/>
        <v>0.75000000000000011</v>
      </c>
      <c r="MV45" s="161">
        <f t="shared" si="471"/>
        <v>0.37500000000000006</v>
      </c>
      <c r="MW45" s="26">
        <f t="shared" si="472"/>
        <v>-863.60250000000019</v>
      </c>
      <c r="MY45" s="159">
        <v>17</v>
      </c>
      <c r="MZ45" s="160">
        <f t="shared" si="473"/>
        <v>-7.6924999999999999</v>
      </c>
      <c r="NA45" s="161">
        <f t="shared" si="559"/>
        <v>-0.125</v>
      </c>
      <c r="NB45" s="161">
        <f t="shared" si="560"/>
        <v>0.75000000000000011</v>
      </c>
      <c r="NC45" s="161">
        <f t="shared" si="561"/>
        <v>0.37500000000000006</v>
      </c>
      <c r="ND45" s="26">
        <f t="shared" si="562"/>
        <v>-952.75125000000025</v>
      </c>
      <c r="NF45" s="159">
        <v>17</v>
      </c>
      <c r="NG45" s="160">
        <f t="shared" si="474"/>
        <v>-35.015000000000001</v>
      </c>
      <c r="NH45" s="161">
        <f t="shared" si="475"/>
        <v>-0.125</v>
      </c>
      <c r="NI45" s="161">
        <f t="shared" si="476"/>
        <v>0.75000000000000011</v>
      </c>
      <c r="NJ45" s="161">
        <f t="shared" si="477"/>
        <v>0.37500000000000006</v>
      </c>
      <c r="NK45" s="26">
        <f t="shared" si="478"/>
        <v>-685.31625000000008</v>
      </c>
      <c r="NM45" s="159">
        <v>17</v>
      </c>
      <c r="NN45" s="160">
        <f t="shared" si="479"/>
        <v>-44.125</v>
      </c>
      <c r="NO45" s="161">
        <f t="shared" si="480"/>
        <v>-0.125</v>
      </c>
      <c r="NP45" s="161">
        <f t="shared" si="481"/>
        <v>0.75</v>
      </c>
      <c r="NQ45" s="161">
        <f t="shared" si="482"/>
        <v>0.375</v>
      </c>
      <c r="NR45" s="26">
        <f t="shared" si="483"/>
        <v>-596.16750000000002</v>
      </c>
      <c r="NT45" s="159">
        <v>17</v>
      </c>
      <c r="NU45" s="160">
        <f t="shared" si="484"/>
        <v>-53.232500000000002</v>
      </c>
      <c r="NV45" s="161">
        <f t="shared" si="485"/>
        <v>-0.125</v>
      </c>
      <c r="NW45" s="161">
        <f t="shared" si="486"/>
        <v>0.75</v>
      </c>
      <c r="NX45" s="161">
        <f t="shared" si="487"/>
        <v>0.375</v>
      </c>
      <c r="NY45" s="26">
        <f t="shared" si="488"/>
        <v>-507.09</v>
      </c>
      <c r="OA45" s="159">
        <v>17</v>
      </c>
      <c r="OB45" s="160">
        <f t="shared" si="489"/>
        <v>-62.342500000000001</v>
      </c>
      <c r="OC45" s="161">
        <f t="shared" si="490"/>
        <v>-0.125</v>
      </c>
      <c r="OD45" s="161">
        <f t="shared" si="491"/>
        <v>0.75</v>
      </c>
      <c r="OE45" s="161">
        <f t="shared" si="492"/>
        <v>0.375</v>
      </c>
      <c r="OF45" s="26">
        <f t="shared" si="493"/>
        <v>-417.90750000000003</v>
      </c>
      <c r="OH45" s="159">
        <v>17</v>
      </c>
      <c r="OI45" s="160">
        <f t="shared" si="494"/>
        <v>44.125</v>
      </c>
      <c r="OJ45" s="161">
        <f t="shared" si="495"/>
        <v>-0.125</v>
      </c>
      <c r="OK45" s="161">
        <f t="shared" si="496"/>
        <v>0.75</v>
      </c>
      <c r="OL45" s="161">
        <f t="shared" si="497"/>
        <v>0.375</v>
      </c>
      <c r="OM45" s="26">
        <f t="shared" si="498"/>
        <v>-431.79375000000005</v>
      </c>
      <c r="OO45" s="159">
        <v>17</v>
      </c>
      <c r="OP45" s="160">
        <f t="shared" si="499"/>
        <v>53.232500000000002</v>
      </c>
      <c r="OQ45" s="161">
        <f t="shared" si="500"/>
        <v>-0.125</v>
      </c>
      <c r="OR45" s="161">
        <f t="shared" si="501"/>
        <v>0.75</v>
      </c>
      <c r="OS45" s="161">
        <f t="shared" si="502"/>
        <v>0.375</v>
      </c>
      <c r="OT45" s="26">
        <f t="shared" si="503"/>
        <v>-520.94250000000011</v>
      </c>
      <c r="OV45" s="159">
        <v>17</v>
      </c>
      <c r="OW45" s="160">
        <f t="shared" si="504"/>
        <v>62.342500000000001</v>
      </c>
      <c r="OX45" s="161">
        <f t="shared" si="505"/>
        <v>-0.125</v>
      </c>
      <c r="OY45" s="161">
        <f t="shared" si="506"/>
        <v>0.75</v>
      </c>
      <c r="OZ45" s="161">
        <f t="shared" si="507"/>
        <v>0.375</v>
      </c>
      <c r="PA45" s="26">
        <f t="shared" si="508"/>
        <v>-610.07625000000007</v>
      </c>
      <c r="PC45" s="159">
        <v>17</v>
      </c>
      <c r="PD45" s="160">
        <f t="shared" si="563"/>
        <v>35.015000000000001</v>
      </c>
      <c r="PE45" s="161">
        <f t="shared" si="509"/>
        <v>-0.125</v>
      </c>
      <c r="PF45" s="161">
        <f t="shared" si="510"/>
        <v>0.75000000000000011</v>
      </c>
      <c r="PG45" s="161">
        <f t="shared" si="511"/>
        <v>0.37500000000000006</v>
      </c>
      <c r="PH45" s="26">
        <f t="shared" si="512"/>
        <v>-342.69375000000002</v>
      </c>
      <c r="PJ45" s="159">
        <v>17</v>
      </c>
      <c r="PK45" s="160">
        <f t="shared" si="564"/>
        <v>25.91</v>
      </c>
      <c r="PL45" s="161">
        <f t="shared" si="513"/>
        <v>-0.125</v>
      </c>
      <c r="PM45" s="161">
        <f t="shared" si="514"/>
        <v>0.75</v>
      </c>
      <c r="PN45" s="161">
        <f t="shared" si="515"/>
        <v>0.375</v>
      </c>
      <c r="PO45" s="26">
        <f t="shared" si="516"/>
        <v>-253.52250000000001</v>
      </c>
      <c r="PQ45" s="159">
        <v>17</v>
      </c>
      <c r="PR45" s="160">
        <f t="shared" si="517"/>
        <v>16.797499999999999</v>
      </c>
      <c r="PS45" s="161">
        <f t="shared" si="518"/>
        <v>-0.125</v>
      </c>
      <c r="PT45" s="161">
        <f t="shared" si="519"/>
        <v>0.75</v>
      </c>
      <c r="PU45" s="161">
        <f t="shared" si="520"/>
        <v>0.375</v>
      </c>
      <c r="PV45" s="26">
        <f t="shared" si="521"/>
        <v>-164.40749999999997</v>
      </c>
      <c r="PX45" s="159">
        <v>17</v>
      </c>
      <c r="PY45" s="160">
        <f t="shared" si="522"/>
        <v>7.69</v>
      </c>
      <c r="PZ45" s="161">
        <f t="shared" si="523"/>
        <v>-0.125</v>
      </c>
      <c r="QA45" s="161">
        <f t="shared" si="524"/>
        <v>0.74999999999999989</v>
      </c>
      <c r="QB45" s="161">
        <f t="shared" si="525"/>
        <v>0.37499999999999994</v>
      </c>
      <c r="QC45" s="26">
        <f t="shared" si="526"/>
        <v>-75.232499999999987</v>
      </c>
      <c r="QE45" s="159">
        <v>3</v>
      </c>
      <c r="QF45" s="162">
        <v>2</v>
      </c>
      <c r="QG45" s="304"/>
      <c r="QH45" s="12">
        <v>-60</v>
      </c>
      <c r="QI45" s="161">
        <f>(($F$16-$Z$15)*($F$16-$AD$15))/(($V$15-$Z$15)*($V$15-$AD$15))</f>
        <v>1.67920482008912E-2</v>
      </c>
      <c r="QJ45" s="161">
        <f>(($F$16-$V$15)*($F$16-$AD$15))/(($Z$15-$V$15)*($Z$15-$AD$15))</f>
        <v>-6.6110242616015155E-2</v>
      </c>
      <c r="QK45" s="161">
        <f>(($F$16-$V$15)*($F$16-$Z$15))/(($AD$15-$V$15)*($AD$15-$Z$15))</f>
        <v>1.0493181944151242</v>
      </c>
      <c r="QL45" s="92">
        <f>QI45*$X$15+QJ45*$AB$15+QK45*$AF$15</f>
        <v>405.85192049705716</v>
      </c>
      <c r="QM45" s="16">
        <f>$V$15</f>
        <v>-391.07</v>
      </c>
      <c r="QN45" s="16">
        <f>$AF$15</f>
        <v>402.13</v>
      </c>
      <c r="QO45" s="167">
        <f t="shared" si="565"/>
        <v>2.8507934583209382E-2</v>
      </c>
      <c r="QP45" s="34"/>
      <c r="QQ45" s="159">
        <v>3</v>
      </c>
      <c r="QR45" s="162">
        <v>2</v>
      </c>
      <c r="QS45" s="304"/>
      <c r="QT45" s="12">
        <v>-60</v>
      </c>
      <c r="QU45" s="161">
        <f>(($F$16-$AT$15)*($F$16-$AX$15))/(($AP$15-$AT$15)*($AP$15-$AX$15))</f>
        <v>5.4849466868385058E-2</v>
      </c>
      <c r="QV45" s="161">
        <f>(($F$16-$AP$15)*($F$16-$AX$15))/(($AT$15-$AP$15)*($AT$15-$AX$15))</f>
        <v>-0.2094479927079119</v>
      </c>
      <c r="QW45" s="161">
        <f>(($F$16-$AP$15)*($F$16-$AT$15))/(($AX$15-$AP$15)*($AX$15-$AT$15))</f>
        <v>1.1545985258395268</v>
      </c>
      <c r="QX45" s="92">
        <f>QU45*$AR$15+QV45*$AV$15+QW45*$AZ$15</f>
        <v>436.72890125533485</v>
      </c>
      <c r="QY45" s="16">
        <f>$AP$15</f>
        <v>-127.52</v>
      </c>
      <c r="QZ45" s="16">
        <f>$AZ$15</f>
        <v>415.98</v>
      </c>
      <c r="RA45" s="167">
        <f t="shared" si="566"/>
        <v>2.6492407456303345E-2</v>
      </c>
    </row>
    <row r="46" spans="2:469" ht="15" customHeight="1">
      <c r="B46" s="322"/>
      <c r="C46" s="321"/>
      <c r="D46" s="321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11000</v>
      </c>
      <c r="AO46" s="8" t="s">
        <v>71</v>
      </c>
      <c r="AP46" s="101">
        <f>'Conector@11000 psi'!$M$90</f>
        <v>-249.37</v>
      </c>
      <c r="AQ46" s="111" t="s">
        <v>72</v>
      </c>
      <c r="AR46" s="101">
        <v>0</v>
      </c>
      <c r="AS46" s="111" t="s">
        <v>72</v>
      </c>
      <c r="AT46" s="101">
        <f>'Conector@11000 psi'!$M$93</f>
        <v>-124.685</v>
      </c>
      <c r="AU46" s="111" t="s">
        <v>72</v>
      </c>
      <c r="AV46" s="101">
        <f>'Conector@11000 psi'!$O$93</f>
        <v>406.69</v>
      </c>
      <c r="AW46" s="111" t="s">
        <v>72</v>
      </c>
      <c r="AX46" s="101">
        <v>0</v>
      </c>
      <c r="AY46" s="111" t="s">
        <v>72</v>
      </c>
      <c r="AZ46" s="101">
        <f>'Conector@11000 psi'!$O$75</f>
        <v>813.42</v>
      </c>
      <c r="BA46" s="165" t="s">
        <v>72</v>
      </c>
      <c r="BB46" s="183"/>
      <c r="BC46" s="159">
        <v>18</v>
      </c>
      <c r="BD46" s="160">
        <f t="shared" si="527"/>
        <v>54.65</v>
      </c>
      <c r="BE46" s="161">
        <f t="shared" si="285"/>
        <v>-0.1111111111111111</v>
      </c>
      <c r="BF46" s="161">
        <f t="shared" si="286"/>
        <v>0.88888888888888884</v>
      </c>
      <c r="BG46" s="161">
        <f t="shared" si="287"/>
        <v>0.22222222222222218</v>
      </c>
      <c r="BH46" s="26">
        <f t="shared" si="288"/>
        <v>567.83999999999992</v>
      </c>
      <c r="BJ46" s="159">
        <v>18</v>
      </c>
      <c r="BK46" s="160">
        <f t="shared" si="528"/>
        <v>66.796666666666667</v>
      </c>
      <c r="BL46" s="161">
        <f t="shared" si="289"/>
        <v>-0.11111111111111112</v>
      </c>
      <c r="BM46" s="161">
        <f t="shared" si="290"/>
        <v>0.88888888888888895</v>
      </c>
      <c r="BN46" s="161">
        <f t="shared" si="291"/>
        <v>0.22222222222222218</v>
      </c>
      <c r="BO46" s="26">
        <f t="shared" si="292"/>
        <v>488.60888888888894</v>
      </c>
      <c r="BQ46" s="159">
        <v>18</v>
      </c>
      <c r="BR46" s="160">
        <f t="shared" si="529"/>
        <v>78.94</v>
      </c>
      <c r="BS46" s="161">
        <f t="shared" si="293"/>
        <v>-0.1111111111111111</v>
      </c>
      <c r="BT46" s="161">
        <f t="shared" si="294"/>
        <v>0.88888888888888884</v>
      </c>
      <c r="BU46" s="161">
        <f t="shared" si="295"/>
        <v>0.22222222222222221</v>
      </c>
      <c r="BV46" s="26">
        <f t="shared" si="296"/>
        <v>409.34977777777777</v>
      </c>
      <c r="BX46" s="159">
        <v>18</v>
      </c>
      <c r="BY46" s="160">
        <f t="shared" si="530"/>
        <v>42.506666666666668</v>
      </c>
      <c r="BZ46" s="161">
        <f t="shared" si="297"/>
        <v>-0.1111111111111111</v>
      </c>
      <c r="CA46" s="161">
        <f t="shared" si="298"/>
        <v>0.88888888888888884</v>
      </c>
      <c r="CB46" s="161">
        <f t="shared" si="299"/>
        <v>0.22222222222222218</v>
      </c>
      <c r="CC46" s="26">
        <f t="shared" si="300"/>
        <v>647.07999999999993</v>
      </c>
      <c r="CE46" s="159">
        <v>18</v>
      </c>
      <c r="CF46" s="160">
        <f t="shared" si="531"/>
        <v>30.363333333333333</v>
      </c>
      <c r="CG46" s="161">
        <f t="shared" si="301"/>
        <v>-0.11111111111111113</v>
      </c>
      <c r="CH46" s="161">
        <f t="shared" si="302"/>
        <v>0.88888888888888906</v>
      </c>
      <c r="CI46" s="161">
        <f t="shared" si="303"/>
        <v>0.22222222222222229</v>
      </c>
      <c r="CJ46" s="26">
        <f t="shared" si="304"/>
        <v>726.33333333333348</v>
      </c>
      <c r="CL46" s="159">
        <v>18</v>
      </c>
      <c r="CM46" s="160">
        <f t="shared" si="532"/>
        <v>18.216666666666665</v>
      </c>
      <c r="CN46" s="161">
        <f t="shared" si="305"/>
        <v>-0.1111111111111111</v>
      </c>
      <c r="CO46" s="161">
        <f t="shared" si="306"/>
        <v>0.88888888888888884</v>
      </c>
      <c r="CP46" s="161">
        <f t="shared" si="307"/>
        <v>0.22222222222222227</v>
      </c>
      <c r="CQ46" s="26">
        <f t="shared" si="308"/>
        <v>805.54666666666674</v>
      </c>
      <c r="CS46" s="159">
        <v>18</v>
      </c>
      <c r="CT46" s="160">
        <f t="shared" si="533"/>
        <v>6.0733333333333333</v>
      </c>
      <c r="CU46" s="161">
        <f t="shared" si="309"/>
        <v>-0.11111111111111109</v>
      </c>
      <c r="CV46" s="161">
        <f t="shared" si="310"/>
        <v>0.88888888888888873</v>
      </c>
      <c r="CW46" s="161">
        <f t="shared" si="311"/>
        <v>0.22222222222222218</v>
      </c>
      <c r="CX46" s="26">
        <f t="shared" si="312"/>
        <v>884.77333333333308</v>
      </c>
      <c r="CZ46" s="159">
        <v>18</v>
      </c>
      <c r="DA46" s="160">
        <f t="shared" si="534"/>
        <v>-30.363333333333333</v>
      </c>
      <c r="DB46" s="161">
        <f t="shared" si="313"/>
        <v>-0.11111111111111113</v>
      </c>
      <c r="DC46" s="161">
        <f t="shared" si="314"/>
        <v>0.88888888888888906</v>
      </c>
      <c r="DD46" s="161">
        <f t="shared" si="315"/>
        <v>0.22222222222222229</v>
      </c>
      <c r="DE46" s="26">
        <f t="shared" si="316"/>
        <v>198.04444444444448</v>
      </c>
      <c r="DG46" s="159">
        <v>18</v>
      </c>
      <c r="DH46" s="160">
        <f t="shared" si="535"/>
        <v>-18.216666666666665</v>
      </c>
      <c r="DI46" s="161">
        <f t="shared" si="536"/>
        <v>-0.1111111111111111</v>
      </c>
      <c r="DJ46" s="161">
        <f t="shared" si="537"/>
        <v>0.88888888888888884</v>
      </c>
      <c r="DK46" s="161">
        <f t="shared" si="317"/>
        <v>0.22222222222222227</v>
      </c>
      <c r="DL46" s="26">
        <f t="shared" si="538"/>
        <v>118.82222222222222</v>
      </c>
      <c r="DM46" s="34"/>
      <c r="DN46" s="159">
        <v>18</v>
      </c>
      <c r="DO46" s="160">
        <f t="shared" si="539"/>
        <v>-6.0733333333333333</v>
      </c>
      <c r="DP46" s="161">
        <f t="shared" si="318"/>
        <v>-0.11111111111111109</v>
      </c>
      <c r="DQ46" s="161">
        <f t="shared" si="319"/>
        <v>0.88888888888888873</v>
      </c>
      <c r="DR46" s="161">
        <f t="shared" si="320"/>
        <v>0.22222222222222218</v>
      </c>
      <c r="DS46" s="26">
        <f t="shared" si="321"/>
        <v>39.61999999999999</v>
      </c>
      <c r="DT46" s="34"/>
      <c r="DU46" s="159">
        <v>18</v>
      </c>
      <c r="DV46" s="160">
        <f t="shared" si="540"/>
        <v>-42.506666666666668</v>
      </c>
      <c r="DW46" s="161">
        <f t="shared" si="322"/>
        <v>-0.1111111111111111</v>
      </c>
      <c r="DX46" s="161">
        <f t="shared" si="323"/>
        <v>0.88888888888888884</v>
      </c>
      <c r="DY46" s="161">
        <f t="shared" si="324"/>
        <v>0.22222222222222218</v>
      </c>
      <c r="DZ46" s="26">
        <f t="shared" si="325"/>
        <v>277.31111111111107</v>
      </c>
      <c r="EA46" s="34"/>
      <c r="EB46" s="159">
        <v>18</v>
      </c>
      <c r="EC46" s="160">
        <f t="shared" si="541"/>
        <v>-54.65</v>
      </c>
      <c r="ED46" s="161">
        <f t="shared" si="326"/>
        <v>-0.1111111111111111</v>
      </c>
      <c r="EE46" s="161">
        <f t="shared" si="327"/>
        <v>0.88888888888888884</v>
      </c>
      <c r="EF46" s="161">
        <f t="shared" si="328"/>
        <v>0.22222222222222218</v>
      </c>
      <c r="EG46" s="26">
        <f t="shared" si="329"/>
        <v>356.52888888888884</v>
      </c>
      <c r="EH46" s="34"/>
      <c r="EI46" s="159">
        <v>18</v>
      </c>
      <c r="EJ46" s="160">
        <f t="shared" si="542"/>
        <v>-66.796666666666667</v>
      </c>
      <c r="EK46" s="161">
        <f t="shared" si="330"/>
        <v>-0.11111111111111112</v>
      </c>
      <c r="EL46" s="161">
        <f t="shared" si="331"/>
        <v>0.88888888888888895</v>
      </c>
      <c r="EM46" s="161">
        <f t="shared" si="332"/>
        <v>0.22222222222222218</v>
      </c>
      <c r="EN46" s="26">
        <f t="shared" si="333"/>
        <v>435.76888888888885</v>
      </c>
      <c r="EP46" s="159">
        <v>18</v>
      </c>
      <c r="EQ46" s="160">
        <f t="shared" si="334"/>
        <v>-78.94</v>
      </c>
      <c r="ER46" s="161">
        <f t="shared" si="335"/>
        <v>-0.1111111111111111</v>
      </c>
      <c r="ES46" s="161">
        <f t="shared" si="336"/>
        <v>0.88888888888888884</v>
      </c>
      <c r="ET46" s="161">
        <f t="shared" si="337"/>
        <v>0.22222222222222221</v>
      </c>
      <c r="EU46" s="26">
        <f t="shared" si="338"/>
        <v>515.03111111111104</v>
      </c>
      <c r="EW46" s="159">
        <v>18</v>
      </c>
      <c r="EX46" s="160">
        <f t="shared" si="339"/>
        <v>-30.363333333333333</v>
      </c>
      <c r="EY46" s="161">
        <f t="shared" si="340"/>
        <v>-0.11111111111111113</v>
      </c>
      <c r="EZ46" s="161">
        <f t="shared" si="341"/>
        <v>0.88888888888888906</v>
      </c>
      <c r="FA46" s="161">
        <f t="shared" si="342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44"/>
        <v>-18.216666666666665</v>
      </c>
      <c r="FF46" s="161">
        <f t="shared" si="345"/>
        <v>-0.1111111111111111</v>
      </c>
      <c r="FG46" s="161">
        <f t="shared" si="346"/>
        <v>0.88888888888888884</v>
      </c>
      <c r="FH46" s="161">
        <f t="shared" si="347"/>
        <v>0.22222222222222227</v>
      </c>
      <c r="FI46" s="26">
        <f t="shared" si="348"/>
        <v>-805.52222222222213</v>
      </c>
      <c r="FK46" s="159">
        <v>18</v>
      </c>
      <c r="FL46" s="160">
        <f t="shared" si="349"/>
        <v>-6.0733333333333333</v>
      </c>
      <c r="FM46" s="161">
        <f t="shared" si="350"/>
        <v>-0.11111111111111109</v>
      </c>
      <c r="FN46" s="161">
        <f t="shared" si="351"/>
        <v>0.88888888888888873</v>
      </c>
      <c r="FO46" s="161">
        <f t="shared" si="352"/>
        <v>0.22222222222222218</v>
      </c>
      <c r="FP46" s="26">
        <f t="shared" si="353"/>
        <v>-884.75555555555547</v>
      </c>
      <c r="FR46" s="159">
        <v>18</v>
      </c>
      <c r="FS46" s="160">
        <f t="shared" si="543"/>
        <v>-42.506666666666668</v>
      </c>
      <c r="FT46" s="161">
        <f t="shared" si="354"/>
        <v>-0.1111111111111111</v>
      </c>
      <c r="FU46" s="161">
        <f t="shared" si="355"/>
        <v>0.88888888888888884</v>
      </c>
      <c r="FV46" s="161">
        <f t="shared" si="356"/>
        <v>0.22222222222222218</v>
      </c>
      <c r="FW46" s="26">
        <f t="shared" si="357"/>
        <v>-647.04666666666662</v>
      </c>
      <c r="FY46" s="159">
        <v>18</v>
      </c>
      <c r="FZ46" s="160">
        <f t="shared" si="544"/>
        <v>-54.65</v>
      </c>
      <c r="GA46" s="161">
        <f t="shared" si="545"/>
        <v>-0.1111111111111111</v>
      </c>
      <c r="GB46" s="161">
        <f t="shared" si="546"/>
        <v>0.88888888888888884</v>
      </c>
      <c r="GC46" s="161">
        <f t="shared" si="547"/>
        <v>0.22222222222222218</v>
      </c>
      <c r="GD46" s="26">
        <f t="shared" si="548"/>
        <v>-567.83999999999992</v>
      </c>
      <c r="GF46" s="159">
        <v>18</v>
      </c>
      <c r="GG46" s="160">
        <f t="shared" si="549"/>
        <v>-66.796666666666667</v>
      </c>
      <c r="GH46" s="161">
        <f t="shared" si="358"/>
        <v>-0.11111111111111112</v>
      </c>
      <c r="GI46" s="161">
        <f t="shared" si="359"/>
        <v>0.88888888888888895</v>
      </c>
      <c r="GJ46" s="161">
        <f t="shared" si="360"/>
        <v>0.22222222222222218</v>
      </c>
      <c r="GK46" s="26">
        <f t="shared" si="361"/>
        <v>-488.60888888888894</v>
      </c>
      <c r="GM46" s="159">
        <v>18</v>
      </c>
      <c r="GN46" s="160">
        <f t="shared" si="550"/>
        <v>-78.94</v>
      </c>
      <c r="GO46" s="161">
        <f t="shared" si="362"/>
        <v>-0.1111111111111111</v>
      </c>
      <c r="GP46" s="161">
        <f t="shared" si="363"/>
        <v>0.88888888888888884</v>
      </c>
      <c r="GQ46" s="161">
        <f t="shared" si="364"/>
        <v>0.22222222222222221</v>
      </c>
      <c r="GR46" s="26">
        <f t="shared" si="365"/>
        <v>-409.36888888888888</v>
      </c>
      <c r="GT46" s="159">
        <v>18</v>
      </c>
      <c r="GU46" s="160">
        <f t="shared" si="551"/>
        <v>54.65</v>
      </c>
      <c r="GV46" s="161">
        <f t="shared" si="366"/>
        <v>-0.1111111111111111</v>
      </c>
      <c r="GW46" s="161">
        <f t="shared" si="367"/>
        <v>0.88888888888888884</v>
      </c>
      <c r="GX46" s="161">
        <f t="shared" si="368"/>
        <v>0.22222222222222218</v>
      </c>
      <c r="GY46" s="26">
        <f t="shared" si="369"/>
        <v>-356.5333333333333</v>
      </c>
      <c r="HA46" s="159">
        <v>18</v>
      </c>
      <c r="HB46" s="160">
        <f t="shared" si="552"/>
        <v>66.796666666666667</v>
      </c>
      <c r="HC46" s="161">
        <f t="shared" si="370"/>
        <v>-0.11111111111111112</v>
      </c>
      <c r="HD46" s="161">
        <f t="shared" si="371"/>
        <v>0.88888888888888895</v>
      </c>
      <c r="HE46" s="161">
        <f t="shared" si="372"/>
        <v>0.22222222222222218</v>
      </c>
      <c r="HF46" s="26">
        <f t="shared" si="373"/>
        <v>-435.76222222222219</v>
      </c>
      <c r="HH46" s="159">
        <v>18</v>
      </c>
      <c r="HI46" s="160">
        <f t="shared" si="374"/>
        <v>78.94</v>
      </c>
      <c r="HJ46" s="161">
        <f t="shared" si="375"/>
        <v>-0.1111111111111111</v>
      </c>
      <c r="HK46" s="161">
        <f t="shared" si="376"/>
        <v>0.88888888888888884</v>
      </c>
      <c r="HL46" s="161">
        <f t="shared" si="377"/>
        <v>0.22222222222222221</v>
      </c>
      <c r="HM46" s="26">
        <f t="shared" si="378"/>
        <v>-515.03111111111104</v>
      </c>
      <c r="HO46" s="159">
        <v>18</v>
      </c>
      <c r="HP46" s="160">
        <f t="shared" si="553"/>
        <v>42.506666666666668</v>
      </c>
      <c r="HQ46" s="161">
        <f t="shared" si="379"/>
        <v>-0.1111111111111111</v>
      </c>
      <c r="HR46" s="161">
        <f t="shared" si="380"/>
        <v>0.88888888888888884</v>
      </c>
      <c r="HS46" s="161">
        <f t="shared" si="381"/>
        <v>0.22222222222222218</v>
      </c>
      <c r="HT46" s="26">
        <f t="shared" si="382"/>
        <v>-277.32222222222219</v>
      </c>
      <c r="HV46" s="159">
        <v>18</v>
      </c>
      <c r="HW46" s="160">
        <f t="shared" si="554"/>
        <v>30.363333333333333</v>
      </c>
      <c r="HX46" s="161">
        <f t="shared" si="383"/>
        <v>-0.11111111111111113</v>
      </c>
      <c r="HY46" s="161">
        <f t="shared" si="384"/>
        <v>0.88888888888888906</v>
      </c>
      <c r="HZ46" s="161">
        <f t="shared" si="385"/>
        <v>0.22222222222222229</v>
      </c>
      <c r="IA46" s="26">
        <f t="shared" si="386"/>
        <v>-198.08000000000004</v>
      </c>
      <c r="IC46" s="159">
        <v>18</v>
      </c>
      <c r="ID46" s="160">
        <f t="shared" si="387"/>
        <v>18.216666666666665</v>
      </c>
      <c r="IE46" s="161">
        <f t="shared" si="388"/>
        <v>-0.1111111111111111</v>
      </c>
      <c r="IF46" s="161">
        <f t="shared" si="389"/>
        <v>0.88888888888888884</v>
      </c>
      <c r="IG46" s="161">
        <f t="shared" si="390"/>
        <v>0.22222222222222227</v>
      </c>
      <c r="IH46" s="26">
        <f t="shared" si="391"/>
        <v>-118.84888888888889</v>
      </c>
      <c r="IJ46" s="159">
        <v>18</v>
      </c>
      <c r="IK46" s="160">
        <f t="shared" si="392"/>
        <v>6.0733333333333333</v>
      </c>
      <c r="IL46" s="161">
        <f t="shared" si="393"/>
        <v>-0.11111111111111109</v>
      </c>
      <c r="IM46" s="161">
        <f t="shared" si="394"/>
        <v>0.88888888888888873</v>
      </c>
      <c r="IN46" s="161">
        <f t="shared" si="395"/>
        <v>0.22222222222222218</v>
      </c>
      <c r="IO46" s="26">
        <f t="shared" si="396"/>
        <v>-39.626666666666658</v>
      </c>
      <c r="IQ46" s="159">
        <v>18</v>
      </c>
      <c r="IR46" s="160">
        <f t="shared" si="397"/>
        <v>58.833333333333336</v>
      </c>
      <c r="IS46" s="161">
        <f t="shared" si="398"/>
        <v>-0.1111111111111111</v>
      </c>
      <c r="IT46" s="161">
        <f t="shared" si="399"/>
        <v>0.88888888888888884</v>
      </c>
      <c r="IU46" s="161">
        <f t="shared" si="400"/>
        <v>0.22222222222222218</v>
      </c>
      <c r="IV46" s="26">
        <f t="shared" si="401"/>
        <v>631.45333333333326</v>
      </c>
      <c r="IX46" s="159">
        <v>18</v>
      </c>
      <c r="IY46" s="160">
        <f t="shared" si="402"/>
        <v>70.976666666666674</v>
      </c>
      <c r="IZ46" s="161">
        <f t="shared" si="403"/>
        <v>-0.11111111111111112</v>
      </c>
      <c r="JA46" s="161">
        <f t="shared" si="404"/>
        <v>0.88888888888888895</v>
      </c>
      <c r="JB46" s="161">
        <f t="shared" si="405"/>
        <v>0.22222222222222215</v>
      </c>
      <c r="JC46" s="26">
        <f t="shared" si="406"/>
        <v>552.28888888888889</v>
      </c>
      <c r="JE46" s="159">
        <v>18</v>
      </c>
      <c r="JF46" s="160">
        <f t="shared" si="555"/>
        <v>83.123333333333335</v>
      </c>
      <c r="JG46" s="161">
        <f t="shared" si="407"/>
        <v>-0.1111111111111111</v>
      </c>
      <c r="JH46" s="161">
        <f t="shared" si="408"/>
        <v>0.88888888888888884</v>
      </c>
      <c r="JI46" s="161">
        <f t="shared" si="409"/>
        <v>0.22222222222222221</v>
      </c>
      <c r="JJ46" s="26">
        <f t="shared" si="410"/>
        <v>473.03777777777776</v>
      </c>
      <c r="JL46" s="159">
        <v>18</v>
      </c>
      <c r="JM46" s="160">
        <f t="shared" si="411"/>
        <v>46.686666666666667</v>
      </c>
      <c r="JN46" s="161">
        <f t="shared" si="412"/>
        <v>-0.11111111111111112</v>
      </c>
      <c r="JO46" s="161">
        <f t="shared" si="413"/>
        <v>0.88888888888888895</v>
      </c>
      <c r="JP46" s="161">
        <f t="shared" si="414"/>
        <v>0.22222222222222224</v>
      </c>
      <c r="JQ46" s="26">
        <f t="shared" si="415"/>
        <v>710.73333333333335</v>
      </c>
      <c r="JS46" s="159">
        <v>18</v>
      </c>
      <c r="JT46" s="160">
        <f t="shared" si="416"/>
        <v>34.546666666666667</v>
      </c>
      <c r="JU46" s="161">
        <f t="shared" si="417"/>
        <v>-0.11111111111111109</v>
      </c>
      <c r="JV46" s="161">
        <f t="shared" si="418"/>
        <v>0.88888888888888873</v>
      </c>
      <c r="JW46" s="161">
        <f t="shared" si="419"/>
        <v>0.22222222222222218</v>
      </c>
      <c r="JX46" s="26">
        <f t="shared" si="420"/>
        <v>789.98888888888871</v>
      </c>
      <c r="JZ46" s="159">
        <v>18</v>
      </c>
      <c r="KA46" s="160">
        <f t="shared" si="556"/>
        <v>22.396666666666665</v>
      </c>
      <c r="KB46" s="161">
        <f t="shared" si="421"/>
        <v>-0.11111111111111112</v>
      </c>
      <c r="KC46" s="161">
        <f t="shared" si="422"/>
        <v>0.88888888888888895</v>
      </c>
      <c r="KD46" s="161">
        <f t="shared" si="423"/>
        <v>0.22222222222222227</v>
      </c>
      <c r="KE46" s="26">
        <f t="shared" si="424"/>
        <v>869.20000000000016</v>
      </c>
      <c r="KG46" s="159">
        <v>18</v>
      </c>
      <c r="KH46" s="160">
        <f t="shared" si="425"/>
        <v>10.253333333333334</v>
      </c>
      <c r="KI46" s="161">
        <f t="shared" si="426"/>
        <v>-0.1111111111111111</v>
      </c>
      <c r="KJ46" s="161">
        <f t="shared" si="427"/>
        <v>0.88888888888888884</v>
      </c>
      <c r="KK46" s="161">
        <f t="shared" si="428"/>
        <v>0.22222222222222221</v>
      </c>
      <c r="KL46" s="26">
        <f t="shared" si="429"/>
        <v>948.40444444444438</v>
      </c>
      <c r="KN46" s="159">
        <v>18</v>
      </c>
      <c r="KO46" s="160">
        <f t="shared" si="557"/>
        <v>-34.543333333333329</v>
      </c>
      <c r="KP46" s="161">
        <f t="shared" si="430"/>
        <v>-0.11111111111111112</v>
      </c>
      <c r="KQ46" s="161">
        <f t="shared" si="431"/>
        <v>0.88888888888888895</v>
      </c>
      <c r="KR46" s="161">
        <f t="shared" si="432"/>
        <v>0.22222222222222229</v>
      </c>
      <c r="KS46" s="26">
        <f t="shared" si="433"/>
        <v>225.32000000000002</v>
      </c>
      <c r="KU46" s="159">
        <v>18</v>
      </c>
      <c r="KV46" s="160">
        <f t="shared" si="558"/>
        <v>-22.400000000000002</v>
      </c>
      <c r="KW46" s="161">
        <f t="shared" si="434"/>
        <v>-0.1111111111111111</v>
      </c>
      <c r="KX46" s="161">
        <f t="shared" si="435"/>
        <v>0.88888888888888884</v>
      </c>
      <c r="KY46" s="161">
        <f t="shared" si="436"/>
        <v>0.22222222222222218</v>
      </c>
      <c r="KZ46" s="26">
        <f t="shared" si="437"/>
        <v>146.13777777777776</v>
      </c>
      <c r="LB46" s="159">
        <v>18</v>
      </c>
      <c r="LC46" s="160">
        <f t="shared" si="438"/>
        <v>-10.256666666666666</v>
      </c>
      <c r="LD46" s="161">
        <f t="shared" si="439"/>
        <v>-0.11111111111111112</v>
      </c>
      <c r="LE46" s="161">
        <f t="shared" si="440"/>
        <v>0.88888888888888895</v>
      </c>
      <c r="LF46" s="161">
        <f t="shared" si="441"/>
        <v>0.22222222222222227</v>
      </c>
      <c r="LG46" s="26">
        <f t="shared" si="442"/>
        <v>66.877777777777794</v>
      </c>
      <c r="LI46" s="159">
        <v>18</v>
      </c>
      <c r="LJ46" s="160">
        <f t="shared" si="443"/>
        <v>-46.686666666666667</v>
      </c>
      <c r="LK46" s="161">
        <f t="shared" si="444"/>
        <v>-0.11111111111111112</v>
      </c>
      <c r="LL46" s="161">
        <f t="shared" si="445"/>
        <v>0.88888888888888895</v>
      </c>
      <c r="LM46" s="161">
        <f t="shared" si="446"/>
        <v>0.22222222222222224</v>
      </c>
      <c r="LN46" s="26">
        <f t="shared" si="447"/>
        <v>304.62666666666667</v>
      </c>
      <c r="LP46" s="159">
        <v>18</v>
      </c>
      <c r="LQ46" s="160">
        <f t="shared" si="448"/>
        <v>-58.833333333333336</v>
      </c>
      <c r="LR46" s="161">
        <f t="shared" si="449"/>
        <v>-0.1111111111111111</v>
      </c>
      <c r="LS46" s="161">
        <f t="shared" si="450"/>
        <v>0.88888888888888884</v>
      </c>
      <c r="LT46" s="161">
        <f t="shared" si="451"/>
        <v>0.22222222222222218</v>
      </c>
      <c r="LU46" s="26">
        <f t="shared" si="452"/>
        <v>383.81111111111107</v>
      </c>
      <c r="LW46" s="159">
        <v>18</v>
      </c>
      <c r="LX46" s="160">
        <f t="shared" si="453"/>
        <v>-70.976666666666674</v>
      </c>
      <c r="LY46" s="161">
        <f t="shared" si="454"/>
        <v>-0.11111111111111112</v>
      </c>
      <c r="LZ46" s="161">
        <f t="shared" si="455"/>
        <v>0.88888888888888895</v>
      </c>
      <c r="MA46" s="161">
        <f t="shared" si="456"/>
        <v>0.22222222222222215</v>
      </c>
      <c r="MB46" s="26">
        <f t="shared" si="457"/>
        <v>463.04888888888888</v>
      </c>
      <c r="MD46" s="159">
        <v>18</v>
      </c>
      <c r="ME46" s="160">
        <f t="shared" si="458"/>
        <v>-83.123333333333335</v>
      </c>
      <c r="MF46" s="161">
        <f t="shared" si="459"/>
        <v>-0.1111111111111111</v>
      </c>
      <c r="MG46" s="161">
        <f t="shared" si="460"/>
        <v>0.88888888888888884</v>
      </c>
      <c r="MH46" s="161">
        <f t="shared" si="461"/>
        <v>0.22222222222222221</v>
      </c>
      <c r="MI46" s="26">
        <f t="shared" si="462"/>
        <v>542.26222222222214</v>
      </c>
      <c r="MK46" s="159">
        <v>18</v>
      </c>
      <c r="ML46" s="160">
        <f t="shared" si="463"/>
        <v>-34.543333333333329</v>
      </c>
      <c r="MM46" s="161">
        <f t="shared" si="464"/>
        <v>-0.11111111111111112</v>
      </c>
      <c r="MN46" s="161">
        <f t="shared" si="465"/>
        <v>0.88888888888888895</v>
      </c>
      <c r="MO46" s="161">
        <f t="shared" si="466"/>
        <v>0.22222222222222229</v>
      </c>
      <c r="MP46" s="26">
        <f t="shared" si="467"/>
        <v>-789.9711111111111</v>
      </c>
      <c r="MR46" s="159">
        <v>18</v>
      </c>
      <c r="MS46" s="160">
        <f t="shared" si="468"/>
        <v>-22.400000000000002</v>
      </c>
      <c r="MT46" s="161">
        <f t="shared" si="469"/>
        <v>-0.1111111111111111</v>
      </c>
      <c r="MU46" s="161">
        <f t="shared" si="470"/>
        <v>0.88888888888888884</v>
      </c>
      <c r="MV46" s="161">
        <f t="shared" si="471"/>
        <v>0.22222222222222218</v>
      </c>
      <c r="MW46" s="26">
        <f t="shared" si="472"/>
        <v>-869.17777777777769</v>
      </c>
      <c r="MY46" s="159">
        <v>18</v>
      </c>
      <c r="MZ46" s="160">
        <f t="shared" si="473"/>
        <v>-10.256666666666666</v>
      </c>
      <c r="NA46" s="161">
        <f t="shared" si="559"/>
        <v>-0.11111111111111112</v>
      </c>
      <c r="NB46" s="161">
        <f t="shared" si="560"/>
        <v>0.88888888888888895</v>
      </c>
      <c r="NC46" s="161">
        <f t="shared" si="561"/>
        <v>0.22222222222222227</v>
      </c>
      <c r="ND46" s="26">
        <f t="shared" si="562"/>
        <v>-948.42444444444448</v>
      </c>
      <c r="NF46" s="159">
        <v>18</v>
      </c>
      <c r="NG46" s="160">
        <f t="shared" si="474"/>
        <v>-46.686666666666667</v>
      </c>
      <c r="NH46" s="161">
        <f t="shared" si="475"/>
        <v>-0.11111111111111112</v>
      </c>
      <c r="NI46" s="161">
        <f t="shared" si="476"/>
        <v>0.88888888888888895</v>
      </c>
      <c r="NJ46" s="161">
        <f t="shared" si="477"/>
        <v>0.22222222222222224</v>
      </c>
      <c r="NK46" s="26">
        <f t="shared" si="478"/>
        <v>-710.69555555555564</v>
      </c>
      <c r="NM46" s="159">
        <v>18</v>
      </c>
      <c r="NN46" s="160">
        <f t="shared" si="479"/>
        <v>-58.833333333333336</v>
      </c>
      <c r="NO46" s="161">
        <f t="shared" si="480"/>
        <v>-0.1111111111111111</v>
      </c>
      <c r="NP46" s="161">
        <f t="shared" si="481"/>
        <v>0.88888888888888884</v>
      </c>
      <c r="NQ46" s="161">
        <f t="shared" si="482"/>
        <v>0.22222222222222218</v>
      </c>
      <c r="NR46" s="26">
        <f t="shared" si="483"/>
        <v>-631.45333333333326</v>
      </c>
      <c r="NT46" s="159">
        <v>18</v>
      </c>
      <c r="NU46" s="160">
        <f t="shared" si="484"/>
        <v>-70.976666666666674</v>
      </c>
      <c r="NV46" s="161">
        <f t="shared" si="485"/>
        <v>-0.11111111111111112</v>
      </c>
      <c r="NW46" s="161">
        <f t="shared" si="486"/>
        <v>0.88888888888888895</v>
      </c>
      <c r="NX46" s="161">
        <f t="shared" si="487"/>
        <v>0.22222222222222215</v>
      </c>
      <c r="NY46" s="26">
        <f t="shared" si="488"/>
        <v>-552.28</v>
      </c>
      <c r="OA46" s="159">
        <v>18</v>
      </c>
      <c r="OB46" s="160">
        <f t="shared" si="489"/>
        <v>-83.123333333333335</v>
      </c>
      <c r="OC46" s="161">
        <f t="shared" si="490"/>
        <v>-0.1111111111111111</v>
      </c>
      <c r="OD46" s="161">
        <f t="shared" si="491"/>
        <v>0.88888888888888884</v>
      </c>
      <c r="OE46" s="161">
        <f t="shared" si="492"/>
        <v>0.22222222222222221</v>
      </c>
      <c r="OF46" s="26">
        <f t="shared" si="493"/>
        <v>-473.00444444444446</v>
      </c>
      <c r="OH46" s="159">
        <v>18</v>
      </c>
      <c r="OI46" s="160">
        <f t="shared" si="494"/>
        <v>58.833333333333336</v>
      </c>
      <c r="OJ46" s="161">
        <f t="shared" si="495"/>
        <v>-0.1111111111111111</v>
      </c>
      <c r="OK46" s="161">
        <f t="shared" si="496"/>
        <v>0.88888888888888884</v>
      </c>
      <c r="OL46" s="161">
        <f t="shared" si="497"/>
        <v>0.22222222222222218</v>
      </c>
      <c r="OM46" s="26">
        <f t="shared" si="498"/>
        <v>-383.81111111111107</v>
      </c>
      <c r="OO46" s="159">
        <v>18</v>
      </c>
      <c r="OP46" s="160">
        <f t="shared" si="499"/>
        <v>70.976666666666674</v>
      </c>
      <c r="OQ46" s="161">
        <f t="shared" si="500"/>
        <v>-0.11111111111111112</v>
      </c>
      <c r="OR46" s="161">
        <f t="shared" si="501"/>
        <v>0.88888888888888895</v>
      </c>
      <c r="OS46" s="161">
        <f t="shared" si="502"/>
        <v>0.22222222222222215</v>
      </c>
      <c r="OT46" s="26">
        <f t="shared" si="503"/>
        <v>-463.0622222222222</v>
      </c>
      <c r="OV46" s="159">
        <v>18</v>
      </c>
      <c r="OW46" s="160">
        <f t="shared" si="504"/>
        <v>83.123333333333335</v>
      </c>
      <c r="OX46" s="161">
        <f t="shared" si="505"/>
        <v>-0.1111111111111111</v>
      </c>
      <c r="OY46" s="161">
        <f t="shared" si="506"/>
        <v>0.88888888888888884</v>
      </c>
      <c r="OZ46" s="161">
        <f t="shared" si="507"/>
        <v>0.22222222222222221</v>
      </c>
      <c r="PA46" s="26">
        <f t="shared" si="508"/>
        <v>-542.29111111111115</v>
      </c>
      <c r="PC46" s="159">
        <v>18</v>
      </c>
      <c r="PD46" s="160">
        <f t="shared" si="563"/>
        <v>46.686666666666667</v>
      </c>
      <c r="PE46" s="161">
        <f t="shared" si="509"/>
        <v>-0.11111111111111112</v>
      </c>
      <c r="PF46" s="161">
        <f t="shared" si="510"/>
        <v>0.88888888888888895</v>
      </c>
      <c r="PG46" s="161">
        <f t="shared" si="511"/>
        <v>0.22222222222222224</v>
      </c>
      <c r="PH46" s="26">
        <f t="shared" si="512"/>
        <v>-304.62444444444446</v>
      </c>
      <c r="PJ46" s="159">
        <v>18</v>
      </c>
      <c r="PK46" s="160">
        <f t="shared" si="564"/>
        <v>34.546666666666667</v>
      </c>
      <c r="PL46" s="161">
        <f t="shared" si="513"/>
        <v>-0.11111111111111109</v>
      </c>
      <c r="PM46" s="161">
        <f t="shared" si="514"/>
        <v>0.88888888888888873</v>
      </c>
      <c r="PN46" s="161">
        <f t="shared" si="515"/>
        <v>0.22222222222222218</v>
      </c>
      <c r="PO46" s="26">
        <f t="shared" si="516"/>
        <v>-225.3555555555555</v>
      </c>
      <c r="PQ46" s="159">
        <v>18</v>
      </c>
      <c r="PR46" s="160">
        <f t="shared" si="517"/>
        <v>22.396666666666665</v>
      </c>
      <c r="PS46" s="161">
        <f t="shared" si="518"/>
        <v>-0.11111111111111112</v>
      </c>
      <c r="PT46" s="161">
        <f t="shared" si="519"/>
        <v>0.88888888888888895</v>
      </c>
      <c r="PU46" s="161">
        <f t="shared" si="520"/>
        <v>0.22222222222222227</v>
      </c>
      <c r="PV46" s="26">
        <f t="shared" si="521"/>
        <v>-146.13777777777779</v>
      </c>
      <c r="PX46" s="159">
        <v>18</v>
      </c>
      <c r="PY46" s="160">
        <f t="shared" si="522"/>
        <v>10.253333333333334</v>
      </c>
      <c r="PZ46" s="161">
        <f t="shared" si="523"/>
        <v>-0.1111111111111111</v>
      </c>
      <c r="QA46" s="161">
        <f t="shared" si="524"/>
        <v>0.88888888888888884</v>
      </c>
      <c r="QB46" s="161">
        <f t="shared" si="525"/>
        <v>0.22222222222222221</v>
      </c>
      <c r="QC46" s="26">
        <f t="shared" si="526"/>
        <v>-66.871111111111105</v>
      </c>
      <c r="QE46" s="159">
        <v>3</v>
      </c>
      <c r="QF46" s="162">
        <v>3</v>
      </c>
      <c r="QG46" s="304"/>
      <c r="QH46" s="12">
        <v>-60</v>
      </c>
      <c r="QI46" s="161">
        <f>(($F$16-$Z$22)*($F$16-$AD$22))/(($V$22-$Z$22)*($V$22-$AD$22))</f>
        <v>1.67920482008912E-2</v>
      </c>
      <c r="QJ46" s="161">
        <f>(($F$16-$V$22)*($F$16-$AD$22))/(($Z$22-$V$22)*($Z$22-$AD$22))</f>
        <v>-6.6110242616015155E-2</v>
      </c>
      <c r="QK46" s="161">
        <f>(($F$16-$V$22)*($F$16-$Z$22))/(($AD$22-$V$22)*($AD$22-$Z$22))</f>
        <v>1.0493181944151242</v>
      </c>
      <c r="QL46" s="92">
        <f>QI46*$X$22+QJ46*$AB$22+QK46*$AF$22</f>
        <v>-475.19334825691243</v>
      </c>
      <c r="QM46" s="16">
        <f>$V$22</f>
        <v>-391.07</v>
      </c>
      <c r="QN46" s="16">
        <f>$AF$22</f>
        <v>-495</v>
      </c>
      <c r="QO46" s="167">
        <f t="shared" si="565"/>
        <v>2.4347983915264531E-2</v>
      </c>
      <c r="QP46" s="34"/>
      <c r="QQ46" s="159">
        <v>3</v>
      </c>
      <c r="QR46" s="162">
        <v>3</v>
      </c>
      <c r="QS46" s="304"/>
      <c r="QT46" s="12">
        <v>-60</v>
      </c>
      <c r="QU46" s="161">
        <f>(($F$16-$AT$22)*($F$16-$AX$22))/(($AP$22-$AT$22)*($AP$22-$AX$22))</f>
        <v>5.4849466868385058E-2</v>
      </c>
      <c r="QV46" s="161">
        <f>(($F$16-$AP$22)*($F$16-$AX$22))/(($AT$22-$AP$22)*($AT$22-$AX$22))</f>
        <v>-0.2094479927079119</v>
      </c>
      <c r="QW46" s="161">
        <f>(($F$16-$AP$22)*($F$16-$AT$22))/(($AX$22-$AP$22)*($AX$22-$AT$22))</f>
        <v>1.1545985258395268</v>
      </c>
      <c r="QX46" s="92">
        <f>QU46*$AR$22+QV46*$AV$22+QW46*$AZ$22</f>
        <v>-349.57227625277665</v>
      </c>
      <c r="QY46" s="16">
        <f>$AP$22</f>
        <v>-127.52</v>
      </c>
      <c r="QZ46" s="16">
        <f>$AZ$22</f>
        <v>-415.95</v>
      </c>
      <c r="RA46" s="167">
        <f t="shared" si="566"/>
        <v>3.3097590358205933E-2</v>
      </c>
    </row>
    <row r="47" spans="2:469" ht="15" customHeight="1">
      <c r="B47" s="322"/>
      <c r="C47" s="321"/>
      <c r="D47" s="321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11000</v>
      </c>
      <c r="AO47" s="8" t="s">
        <v>71</v>
      </c>
      <c r="AP47" s="101">
        <f>'Conector@11000 psi'!$M$82</f>
        <v>-103.63</v>
      </c>
      <c r="AQ47" s="111" t="s">
        <v>72</v>
      </c>
      <c r="AR47" s="101">
        <v>0</v>
      </c>
      <c r="AS47" s="111" t="s">
        <v>72</v>
      </c>
      <c r="AT47" s="101">
        <f>'Conector@11000 psi'!$M$99</f>
        <v>-51.814999999999998</v>
      </c>
      <c r="AU47" s="111" t="s">
        <v>72</v>
      </c>
      <c r="AV47" s="101">
        <f>'Conector@11000 psi'!$O$99</f>
        <v>-744.78</v>
      </c>
      <c r="AW47" s="111" t="s">
        <v>72</v>
      </c>
      <c r="AX47" s="101">
        <v>0</v>
      </c>
      <c r="AY47" s="111" t="s">
        <v>72</v>
      </c>
      <c r="AZ47" s="101">
        <f>'Conector@11000 psi'!$O$96</f>
        <v>-575.75</v>
      </c>
      <c r="BA47" s="165" t="s">
        <v>72</v>
      </c>
      <c r="BB47" s="183"/>
      <c r="BC47" s="159">
        <v>19</v>
      </c>
      <c r="BD47" s="160">
        <f t="shared" si="527"/>
        <v>81.974999999999994</v>
      </c>
      <c r="BE47" s="161">
        <f t="shared" si="285"/>
        <v>0</v>
      </c>
      <c r="BF47" s="161">
        <f t="shared" si="286"/>
        <v>1</v>
      </c>
      <c r="BG47" s="161">
        <f t="shared" si="287"/>
        <v>0</v>
      </c>
      <c r="BH47" s="26">
        <f t="shared" si="288"/>
        <v>564.54</v>
      </c>
      <c r="BJ47" s="159">
        <v>19</v>
      </c>
      <c r="BK47" s="160">
        <f t="shared" si="528"/>
        <v>100.19499999999999</v>
      </c>
      <c r="BL47" s="161">
        <f t="shared" si="289"/>
        <v>0</v>
      </c>
      <c r="BM47" s="161">
        <f t="shared" si="290"/>
        <v>1</v>
      </c>
      <c r="BN47" s="161">
        <f t="shared" si="291"/>
        <v>0</v>
      </c>
      <c r="BO47" s="26">
        <f t="shared" si="292"/>
        <v>505.12</v>
      </c>
      <c r="BQ47" s="159">
        <v>19</v>
      </c>
      <c r="BR47" s="160">
        <f t="shared" si="529"/>
        <v>118.41</v>
      </c>
      <c r="BS47" s="161">
        <f t="shared" si="293"/>
        <v>0</v>
      </c>
      <c r="BT47" s="161">
        <f t="shared" si="294"/>
        <v>1</v>
      </c>
      <c r="BU47" s="161">
        <f t="shared" si="295"/>
        <v>0</v>
      </c>
      <c r="BV47" s="26">
        <f t="shared" si="296"/>
        <v>445.666</v>
      </c>
      <c r="BX47" s="159">
        <v>19</v>
      </c>
      <c r="BY47" s="160">
        <f t="shared" si="530"/>
        <v>63.76</v>
      </c>
      <c r="BZ47" s="161">
        <f t="shared" si="297"/>
        <v>0</v>
      </c>
      <c r="CA47" s="161">
        <f t="shared" si="298"/>
        <v>1</v>
      </c>
      <c r="CB47" s="161">
        <f t="shared" si="299"/>
        <v>0</v>
      </c>
      <c r="CC47" s="26">
        <f t="shared" si="300"/>
        <v>623.97</v>
      </c>
      <c r="CE47" s="159">
        <v>19</v>
      </c>
      <c r="CF47" s="160">
        <f t="shared" si="531"/>
        <v>45.545000000000002</v>
      </c>
      <c r="CG47" s="161">
        <f t="shared" si="301"/>
        <v>0</v>
      </c>
      <c r="CH47" s="161">
        <f t="shared" si="302"/>
        <v>1</v>
      </c>
      <c r="CI47" s="161">
        <f t="shared" si="303"/>
        <v>0</v>
      </c>
      <c r="CJ47" s="26">
        <f t="shared" si="304"/>
        <v>683.42</v>
      </c>
      <c r="CL47" s="159">
        <v>19</v>
      </c>
      <c r="CM47" s="160">
        <f t="shared" si="532"/>
        <v>27.324999999999999</v>
      </c>
      <c r="CN47" s="161">
        <f t="shared" si="305"/>
        <v>0</v>
      </c>
      <c r="CO47" s="161">
        <f t="shared" si="306"/>
        <v>1</v>
      </c>
      <c r="CP47" s="161">
        <f t="shared" si="307"/>
        <v>0</v>
      </c>
      <c r="CQ47" s="26">
        <f t="shared" si="308"/>
        <v>742.82</v>
      </c>
      <c r="CS47" s="159">
        <v>19</v>
      </c>
      <c r="CT47" s="160">
        <f t="shared" si="533"/>
        <v>9.11</v>
      </c>
      <c r="CU47" s="161">
        <f t="shared" si="309"/>
        <v>0</v>
      </c>
      <c r="CV47" s="161">
        <f t="shared" si="310"/>
        <v>1</v>
      </c>
      <c r="CW47" s="161">
        <f t="shared" si="311"/>
        <v>0</v>
      </c>
      <c r="CX47" s="26">
        <f t="shared" si="312"/>
        <v>802.24</v>
      </c>
      <c r="CZ47" s="159">
        <v>19</v>
      </c>
      <c r="DA47" s="160">
        <f t="shared" si="534"/>
        <v>-45.545000000000002</v>
      </c>
      <c r="DB47" s="161">
        <f t="shared" si="313"/>
        <v>0</v>
      </c>
      <c r="DC47" s="161">
        <f t="shared" si="314"/>
        <v>1</v>
      </c>
      <c r="DD47" s="161">
        <f t="shared" si="315"/>
        <v>0</v>
      </c>
      <c r="DE47" s="26">
        <f t="shared" si="316"/>
        <v>148.52000000000001</v>
      </c>
      <c r="DG47" s="159">
        <v>19</v>
      </c>
      <c r="DH47" s="160">
        <f t="shared" si="535"/>
        <v>-27.324999999999999</v>
      </c>
      <c r="DI47" s="161">
        <f t="shared" si="536"/>
        <v>0</v>
      </c>
      <c r="DJ47" s="161">
        <f t="shared" si="537"/>
        <v>1</v>
      </c>
      <c r="DK47" s="161">
        <f t="shared" si="317"/>
        <v>0</v>
      </c>
      <c r="DL47" s="26">
        <f t="shared" si="538"/>
        <v>89.11</v>
      </c>
      <c r="DM47" s="34"/>
      <c r="DN47" s="159">
        <v>19</v>
      </c>
      <c r="DO47" s="160">
        <f t="shared" si="539"/>
        <v>-9.11</v>
      </c>
      <c r="DP47" s="161">
        <f t="shared" si="318"/>
        <v>0</v>
      </c>
      <c r="DQ47" s="161">
        <f t="shared" si="319"/>
        <v>1</v>
      </c>
      <c r="DR47" s="161">
        <f t="shared" si="320"/>
        <v>0</v>
      </c>
      <c r="DS47" s="26">
        <f t="shared" si="321"/>
        <v>29.72</v>
      </c>
      <c r="DT47" s="34"/>
      <c r="DU47" s="159">
        <v>19</v>
      </c>
      <c r="DV47" s="160">
        <f t="shared" si="540"/>
        <v>-63.76</v>
      </c>
      <c r="DW47" s="161">
        <f t="shared" si="322"/>
        <v>0</v>
      </c>
      <c r="DX47" s="161">
        <f t="shared" si="323"/>
        <v>1</v>
      </c>
      <c r="DY47" s="161">
        <f t="shared" si="324"/>
        <v>0</v>
      </c>
      <c r="DZ47" s="26">
        <f t="shared" si="325"/>
        <v>207.98</v>
      </c>
      <c r="EA47" s="34"/>
      <c r="EB47" s="159">
        <v>19</v>
      </c>
      <c r="EC47" s="160">
        <f t="shared" si="541"/>
        <v>-81.974999999999994</v>
      </c>
      <c r="ED47" s="161">
        <f t="shared" si="326"/>
        <v>0</v>
      </c>
      <c r="EE47" s="161">
        <f t="shared" si="327"/>
        <v>1</v>
      </c>
      <c r="EF47" s="161">
        <f t="shared" si="328"/>
        <v>0</v>
      </c>
      <c r="EG47" s="26">
        <f t="shared" si="329"/>
        <v>267.39</v>
      </c>
      <c r="EH47" s="34"/>
      <c r="EI47" s="159">
        <v>19</v>
      </c>
      <c r="EJ47" s="160">
        <f t="shared" si="542"/>
        <v>-100.19499999999999</v>
      </c>
      <c r="EK47" s="161">
        <f t="shared" si="330"/>
        <v>0</v>
      </c>
      <c r="EL47" s="161">
        <f t="shared" si="331"/>
        <v>1</v>
      </c>
      <c r="EM47" s="161">
        <f t="shared" si="332"/>
        <v>0</v>
      </c>
      <c r="EN47" s="26">
        <f t="shared" si="333"/>
        <v>326.82</v>
      </c>
      <c r="EP47" s="159">
        <v>19</v>
      </c>
      <c r="EQ47" s="160">
        <f t="shared" si="334"/>
        <v>-118.41</v>
      </c>
      <c r="ER47" s="161">
        <f t="shared" si="335"/>
        <v>0</v>
      </c>
      <c r="ES47" s="161">
        <f t="shared" si="336"/>
        <v>1</v>
      </c>
      <c r="ET47" s="161">
        <f t="shared" si="337"/>
        <v>0</v>
      </c>
      <c r="EU47" s="26">
        <f t="shared" si="338"/>
        <v>386.28</v>
      </c>
      <c r="EW47" s="159">
        <v>19</v>
      </c>
      <c r="EX47" s="160">
        <f t="shared" si="339"/>
        <v>-45.545000000000002</v>
      </c>
      <c r="EY47" s="161">
        <f t="shared" si="340"/>
        <v>0</v>
      </c>
      <c r="EZ47" s="161">
        <f t="shared" si="341"/>
        <v>1</v>
      </c>
      <c r="FA47" s="161">
        <f t="shared" si="342"/>
        <v>0</v>
      </c>
      <c r="FB47" s="26">
        <f>EY47*$AR$19+EZ47*$AV$19+FA47*$AZ$19</f>
        <v>-683.39</v>
      </c>
      <c r="FD47" s="159">
        <v>19</v>
      </c>
      <c r="FE47" s="160">
        <f t="shared" si="344"/>
        <v>-27.324999999999999</v>
      </c>
      <c r="FF47" s="161">
        <f t="shared" si="345"/>
        <v>0</v>
      </c>
      <c r="FG47" s="161">
        <f t="shared" si="346"/>
        <v>1</v>
      </c>
      <c r="FH47" s="161">
        <f t="shared" si="347"/>
        <v>0</v>
      </c>
      <c r="FI47" s="26">
        <f t="shared" si="348"/>
        <v>-742.8</v>
      </c>
      <c r="FK47" s="159">
        <v>19</v>
      </c>
      <c r="FL47" s="160">
        <f t="shared" si="349"/>
        <v>-9.11</v>
      </c>
      <c r="FM47" s="161">
        <f t="shared" si="350"/>
        <v>0</v>
      </c>
      <c r="FN47" s="161">
        <f t="shared" si="351"/>
        <v>1</v>
      </c>
      <c r="FO47" s="161">
        <f t="shared" si="352"/>
        <v>0</v>
      </c>
      <c r="FP47" s="26">
        <f t="shared" si="353"/>
        <v>-802.22</v>
      </c>
      <c r="FR47" s="159">
        <v>19</v>
      </c>
      <c r="FS47" s="160">
        <f t="shared" si="543"/>
        <v>-63.76</v>
      </c>
      <c r="FT47" s="161">
        <f t="shared" si="354"/>
        <v>0</v>
      </c>
      <c r="FU47" s="161">
        <f t="shared" si="355"/>
        <v>1</v>
      </c>
      <c r="FV47" s="161">
        <f t="shared" si="356"/>
        <v>0</v>
      </c>
      <c r="FW47" s="26">
        <f t="shared" si="357"/>
        <v>-623.94000000000005</v>
      </c>
      <c r="FY47" s="159">
        <v>19</v>
      </c>
      <c r="FZ47" s="160">
        <f t="shared" si="544"/>
        <v>-81.974999999999994</v>
      </c>
      <c r="GA47" s="161">
        <f t="shared" si="545"/>
        <v>0</v>
      </c>
      <c r="GB47" s="161">
        <f t="shared" si="546"/>
        <v>1</v>
      </c>
      <c r="GC47" s="161">
        <f t="shared" si="547"/>
        <v>0</v>
      </c>
      <c r="GD47" s="26">
        <f t="shared" si="548"/>
        <v>-564.54</v>
      </c>
      <c r="GF47" s="159">
        <v>19</v>
      </c>
      <c r="GG47" s="160">
        <f t="shared" si="549"/>
        <v>-100.19499999999999</v>
      </c>
      <c r="GH47" s="161">
        <f t="shared" si="358"/>
        <v>0</v>
      </c>
      <c r="GI47" s="161">
        <f t="shared" si="359"/>
        <v>1</v>
      </c>
      <c r="GJ47" s="161">
        <f t="shared" si="360"/>
        <v>0</v>
      </c>
      <c r="GK47" s="26">
        <f t="shared" si="361"/>
        <v>-505.12</v>
      </c>
      <c r="GM47" s="159">
        <v>19</v>
      </c>
      <c r="GN47" s="160">
        <f t="shared" si="550"/>
        <v>-118.41</v>
      </c>
      <c r="GO47" s="161">
        <f t="shared" si="362"/>
        <v>0</v>
      </c>
      <c r="GP47" s="161">
        <f t="shared" si="363"/>
        <v>1</v>
      </c>
      <c r="GQ47" s="161">
        <f t="shared" si="364"/>
        <v>0</v>
      </c>
      <c r="GR47" s="26">
        <f t="shared" si="365"/>
        <v>-445.68</v>
      </c>
      <c r="GT47" s="159">
        <v>19</v>
      </c>
      <c r="GU47" s="160">
        <f t="shared" si="551"/>
        <v>81.974999999999994</v>
      </c>
      <c r="GV47" s="161">
        <f t="shared" si="366"/>
        <v>0</v>
      </c>
      <c r="GW47" s="161">
        <f t="shared" si="367"/>
        <v>1</v>
      </c>
      <c r="GX47" s="161">
        <f t="shared" si="368"/>
        <v>0</v>
      </c>
      <c r="GY47" s="26">
        <f t="shared" si="369"/>
        <v>-267.39999999999998</v>
      </c>
      <c r="HA47" s="159">
        <v>19</v>
      </c>
      <c r="HB47" s="160">
        <f t="shared" si="552"/>
        <v>100.19499999999999</v>
      </c>
      <c r="HC47" s="161">
        <f t="shared" si="370"/>
        <v>0</v>
      </c>
      <c r="HD47" s="161">
        <f t="shared" si="371"/>
        <v>1</v>
      </c>
      <c r="HE47" s="161">
        <f t="shared" si="372"/>
        <v>0</v>
      </c>
      <c r="HF47" s="26">
        <f t="shared" si="373"/>
        <v>-326.82</v>
      </c>
      <c r="HH47" s="159">
        <v>19</v>
      </c>
      <c r="HI47" s="160">
        <f t="shared" si="374"/>
        <v>118.41</v>
      </c>
      <c r="HJ47" s="161">
        <f t="shared" si="375"/>
        <v>0</v>
      </c>
      <c r="HK47" s="161">
        <f t="shared" si="376"/>
        <v>1</v>
      </c>
      <c r="HL47" s="161">
        <f t="shared" si="377"/>
        <v>0</v>
      </c>
      <c r="HM47" s="26">
        <f t="shared" si="378"/>
        <v>-386.28</v>
      </c>
      <c r="HO47" s="159">
        <v>19</v>
      </c>
      <c r="HP47" s="160">
        <f t="shared" si="553"/>
        <v>63.76</v>
      </c>
      <c r="HQ47" s="161">
        <f t="shared" si="379"/>
        <v>0</v>
      </c>
      <c r="HR47" s="161">
        <f t="shared" si="380"/>
        <v>1</v>
      </c>
      <c r="HS47" s="161">
        <f t="shared" si="381"/>
        <v>0</v>
      </c>
      <c r="HT47" s="26">
        <f t="shared" si="382"/>
        <v>-208</v>
      </c>
      <c r="HV47" s="159">
        <v>19</v>
      </c>
      <c r="HW47" s="160">
        <f t="shared" si="554"/>
        <v>45.545000000000002</v>
      </c>
      <c r="HX47" s="161">
        <f t="shared" si="383"/>
        <v>0</v>
      </c>
      <c r="HY47" s="161">
        <f t="shared" si="384"/>
        <v>1</v>
      </c>
      <c r="HZ47" s="161">
        <f t="shared" si="385"/>
        <v>0</v>
      </c>
      <c r="IA47" s="26">
        <f t="shared" si="386"/>
        <v>-148.56</v>
      </c>
      <c r="IC47" s="159">
        <v>19</v>
      </c>
      <c r="ID47" s="160">
        <f t="shared" si="387"/>
        <v>27.324999999999999</v>
      </c>
      <c r="IE47" s="161">
        <f t="shared" si="388"/>
        <v>0</v>
      </c>
      <c r="IF47" s="161">
        <f t="shared" si="389"/>
        <v>1</v>
      </c>
      <c r="IG47" s="161">
        <f t="shared" si="390"/>
        <v>0</v>
      </c>
      <c r="IH47" s="26">
        <f t="shared" si="391"/>
        <v>-89.14</v>
      </c>
      <c r="IJ47" s="159">
        <v>19</v>
      </c>
      <c r="IK47" s="160">
        <f t="shared" si="392"/>
        <v>9.11</v>
      </c>
      <c r="IL47" s="161">
        <f t="shared" si="393"/>
        <v>0</v>
      </c>
      <c r="IM47" s="161">
        <f t="shared" si="394"/>
        <v>1</v>
      </c>
      <c r="IN47" s="161">
        <f t="shared" si="395"/>
        <v>0</v>
      </c>
      <c r="IO47" s="26">
        <f t="shared" si="396"/>
        <v>-29.72</v>
      </c>
      <c r="IQ47" s="159">
        <v>19</v>
      </c>
      <c r="IR47" s="160">
        <f t="shared" si="397"/>
        <v>88.25</v>
      </c>
      <c r="IS47" s="161">
        <f t="shared" si="398"/>
        <v>0</v>
      </c>
      <c r="IT47" s="161">
        <f t="shared" si="399"/>
        <v>1</v>
      </c>
      <c r="IU47" s="161">
        <f t="shared" si="400"/>
        <v>0</v>
      </c>
      <c r="IV47" s="26">
        <f t="shared" si="401"/>
        <v>625.88</v>
      </c>
      <c r="IX47" s="159">
        <v>19</v>
      </c>
      <c r="IY47" s="160">
        <f t="shared" si="402"/>
        <v>106.465</v>
      </c>
      <c r="IZ47" s="161">
        <f t="shared" si="403"/>
        <v>0</v>
      </c>
      <c r="JA47" s="161">
        <f t="shared" si="404"/>
        <v>1</v>
      </c>
      <c r="JB47" s="161">
        <f t="shared" si="405"/>
        <v>0</v>
      </c>
      <c r="JC47" s="26">
        <f t="shared" si="406"/>
        <v>566.52</v>
      </c>
      <c r="JE47" s="159">
        <v>19</v>
      </c>
      <c r="JF47" s="160">
        <f t="shared" si="555"/>
        <v>124.685</v>
      </c>
      <c r="JG47" s="161">
        <f t="shared" si="407"/>
        <v>0</v>
      </c>
      <c r="JH47" s="161">
        <f t="shared" si="408"/>
        <v>1</v>
      </c>
      <c r="JI47" s="161">
        <f t="shared" si="409"/>
        <v>0</v>
      </c>
      <c r="JJ47" s="26">
        <f t="shared" si="410"/>
        <v>507.08</v>
      </c>
      <c r="JL47" s="159">
        <v>19</v>
      </c>
      <c r="JM47" s="160">
        <f t="shared" si="411"/>
        <v>70.03</v>
      </c>
      <c r="JN47" s="161">
        <f t="shared" si="412"/>
        <v>0</v>
      </c>
      <c r="JO47" s="161">
        <f t="shared" si="413"/>
        <v>1</v>
      </c>
      <c r="JP47" s="161">
        <f t="shared" si="414"/>
        <v>0</v>
      </c>
      <c r="JQ47" s="26">
        <f t="shared" si="415"/>
        <v>685.35</v>
      </c>
      <c r="JS47" s="159">
        <v>19</v>
      </c>
      <c r="JT47" s="160">
        <f t="shared" si="416"/>
        <v>51.82</v>
      </c>
      <c r="JU47" s="161">
        <f t="shared" si="417"/>
        <v>0</v>
      </c>
      <c r="JV47" s="161">
        <f t="shared" si="418"/>
        <v>1</v>
      </c>
      <c r="JW47" s="161">
        <f t="shared" si="419"/>
        <v>0</v>
      </c>
      <c r="JX47" s="26">
        <f t="shared" si="420"/>
        <v>744.8</v>
      </c>
      <c r="JZ47" s="159">
        <v>19</v>
      </c>
      <c r="KA47" s="160">
        <f t="shared" si="556"/>
        <v>33.594999999999999</v>
      </c>
      <c r="KB47" s="161">
        <f t="shared" si="421"/>
        <v>0</v>
      </c>
      <c r="KC47" s="161">
        <f t="shared" si="422"/>
        <v>1</v>
      </c>
      <c r="KD47" s="161">
        <f t="shared" si="423"/>
        <v>0</v>
      </c>
      <c r="KE47" s="26">
        <f t="shared" si="424"/>
        <v>804.2</v>
      </c>
      <c r="KG47" s="159">
        <v>19</v>
      </c>
      <c r="KH47" s="160">
        <f t="shared" si="425"/>
        <v>15.38</v>
      </c>
      <c r="KI47" s="161">
        <f t="shared" si="426"/>
        <v>0</v>
      </c>
      <c r="KJ47" s="161">
        <f t="shared" si="427"/>
        <v>1</v>
      </c>
      <c r="KK47" s="161">
        <f t="shared" si="428"/>
        <v>0</v>
      </c>
      <c r="KL47" s="26">
        <f t="shared" si="429"/>
        <v>863.6</v>
      </c>
      <c r="KN47" s="159">
        <v>19</v>
      </c>
      <c r="KO47" s="160">
        <f t="shared" si="557"/>
        <v>-51.814999999999998</v>
      </c>
      <c r="KP47" s="161">
        <f t="shared" si="430"/>
        <v>0</v>
      </c>
      <c r="KQ47" s="161">
        <f t="shared" si="431"/>
        <v>1</v>
      </c>
      <c r="KR47" s="161">
        <f t="shared" si="432"/>
        <v>0</v>
      </c>
      <c r="KS47" s="26">
        <f t="shared" si="433"/>
        <v>168.98</v>
      </c>
      <c r="KU47" s="159">
        <v>19</v>
      </c>
      <c r="KV47" s="160">
        <f t="shared" si="558"/>
        <v>-33.6</v>
      </c>
      <c r="KW47" s="161">
        <f t="shared" si="434"/>
        <v>0</v>
      </c>
      <c r="KX47" s="161">
        <f t="shared" si="435"/>
        <v>1</v>
      </c>
      <c r="KY47" s="161">
        <f t="shared" si="436"/>
        <v>0</v>
      </c>
      <c r="KZ47" s="26">
        <f t="shared" si="437"/>
        <v>109.6</v>
      </c>
      <c r="LB47" s="159">
        <v>19</v>
      </c>
      <c r="LC47" s="160">
        <f t="shared" si="438"/>
        <v>-15.385</v>
      </c>
      <c r="LD47" s="161">
        <f t="shared" si="439"/>
        <v>0</v>
      </c>
      <c r="LE47" s="161">
        <f t="shared" si="440"/>
        <v>1</v>
      </c>
      <c r="LF47" s="161">
        <f t="shared" si="441"/>
        <v>0</v>
      </c>
      <c r="LG47" s="26">
        <f t="shared" si="442"/>
        <v>50.15</v>
      </c>
      <c r="LI47" s="159">
        <v>19</v>
      </c>
      <c r="LJ47" s="160">
        <f t="shared" si="443"/>
        <v>-70.03</v>
      </c>
      <c r="LK47" s="161">
        <f t="shared" si="444"/>
        <v>0</v>
      </c>
      <c r="LL47" s="161">
        <f t="shared" si="445"/>
        <v>1</v>
      </c>
      <c r="LM47" s="161">
        <f t="shared" si="446"/>
        <v>0</v>
      </c>
      <c r="LN47" s="26">
        <f t="shared" si="447"/>
        <v>228.48</v>
      </c>
      <c r="LP47" s="159">
        <v>19</v>
      </c>
      <c r="LQ47" s="160">
        <f t="shared" si="448"/>
        <v>-88.25</v>
      </c>
      <c r="LR47" s="161">
        <f t="shared" si="449"/>
        <v>0</v>
      </c>
      <c r="LS47" s="161">
        <f t="shared" si="450"/>
        <v>1</v>
      </c>
      <c r="LT47" s="161">
        <f t="shared" si="451"/>
        <v>0</v>
      </c>
      <c r="LU47" s="26">
        <f t="shared" si="452"/>
        <v>287.85000000000002</v>
      </c>
      <c r="LW47" s="159">
        <v>19</v>
      </c>
      <c r="LX47" s="160">
        <f t="shared" si="453"/>
        <v>-106.465</v>
      </c>
      <c r="LY47" s="161">
        <f t="shared" si="454"/>
        <v>0</v>
      </c>
      <c r="LZ47" s="161">
        <f t="shared" si="455"/>
        <v>1</v>
      </c>
      <c r="MA47" s="161">
        <f t="shared" si="456"/>
        <v>0</v>
      </c>
      <c r="MB47" s="26">
        <f t="shared" si="457"/>
        <v>347.28</v>
      </c>
      <c r="MD47" s="159">
        <v>19</v>
      </c>
      <c r="ME47" s="160">
        <f t="shared" si="458"/>
        <v>-124.685</v>
      </c>
      <c r="MF47" s="161">
        <f t="shared" si="459"/>
        <v>0</v>
      </c>
      <c r="MG47" s="161">
        <f t="shared" si="460"/>
        <v>1</v>
      </c>
      <c r="MH47" s="161">
        <f t="shared" si="461"/>
        <v>0</v>
      </c>
      <c r="MI47" s="26">
        <f t="shared" si="462"/>
        <v>406.69</v>
      </c>
      <c r="MK47" s="159">
        <v>19</v>
      </c>
      <c r="ML47" s="160">
        <f t="shared" si="463"/>
        <v>-51.814999999999998</v>
      </c>
      <c r="MM47" s="161">
        <f t="shared" si="464"/>
        <v>0</v>
      </c>
      <c r="MN47" s="161">
        <f t="shared" si="465"/>
        <v>1</v>
      </c>
      <c r="MO47" s="161">
        <f t="shared" si="466"/>
        <v>0</v>
      </c>
      <c r="MP47" s="26">
        <f t="shared" si="467"/>
        <v>-744.78</v>
      </c>
      <c r="MR47" s="159">
        <v>19</v>
      </c>
      <c r="MS47" s="160">
        <f t="shared" si="468"/>
        <v>-33.6</v>
      </c>
      <c r="MT47" s="161">
        <f t="shared" si="469"/>
        <v>0</v>
      </c>
      <c r="MU47" s="161">
        <f t="shared" si="470"/>
        <v>1</v>
      </c>
      <c r="MV47" s="161">
        <f t="shared" si="471"/>
        <v>0</v>
      </c>
      <c r="MW47" s="26">
        <f t="shared" si="472"/>
        <v>-804.18</v>
      </c>
      <c r="MY47" s="159">
        <v>19</v>
      </c>
      <c r="MZ47" s="160">
        <f t="shared" si="473"/>
        <v>-15.385</v>
      </c>
      <c r="NA47" s="161">
        <f t="shared" si="559"/>
        <v>0</v>
      </c>
      <c r="NB47" s="161">
        <f t="shared" si="560"/>
        <v>1</v>
      </c>
      <c r="NC47" s="161">
        <f t="shared" si="561"/>
        <v>0</v>
      </c>
      <c r="ND47" s="26">
        <f t="shared" si="562"/>
        <v>-863.62</v>
      </c>
      <c r="NF47" s="159">
        <v>19</v>
      </c>
      <c r="NG47" s="160">
        <f t="shared" si="474"/>
        <v>-70.03</v>
      </c>
      <c r="NH47" s="161">
        <f t="shared" si="475"/>
        <v>0</v>
      </c>
      <c r="NI47" s="161">
        <f t="shared" si="476"/>
        <v>1</v>
      </c>
      <c r="NJ47" s="161">
        <f t="shared" si="477"/>
        <v>0</v>
      </c>
      <c r="NK47" s="26">
        <f t="shared" si="478"/>
        <v>-685.31</v>
      </c>
      <c r="NM47" s="159">
        <v>19</v>
      </c>
      <c r="NN47" s="160">
        <f t="shared" si="479"/>
        <v>-88.25</v>
      </c>
      <c r="NO47" s="161">
        <f t="shared" si="480"/>
        <v>0</v>
      </c>
      <c r="NP47" s="161">
        <f t="shared" si="481"/>
        <v>1</v>
      </c>
      <c r="NQ47" s="161">
        <f t="shared" si="482"/>
        <v>0</v>
      </c>
      <c r="NR47" s="26">
        <f t="shared" si="483"/>
        <v>-625.88</v>
      </c>
      <c r="NT47" s="159">
        <v>19</v>
      </c>
      <c r="NU47" s="160">
        <f t="shared" si="484"/>
        <v>-106.465</v>
      </c>
      <c r="NV47" s="161">
        <f t="shared" si="485"/>
        <v>0</v>
      </c>
      <c r="NW47" s="161">
        <f t="shared" si="486"/>
        <v>1</v>
      </c>
      <c r="NX47" s="161">
        <f t="shared" si="487"/>
        <v>0</v>
      </c>
      <c r="NY47" s="26">
        <f t="shared" si="488"/>
        <v>-566.51</v>
      </c>
      <c r="OA47" s="159">
        <v>19</v>
      </c>
      <c r="OB47" s="160">
        <f t="shared" si="489"/>
        <v>-124.685</v>
      </c>
      <c r="OC47" s="161">
        <f t="shared" si="490"/>
        <v>0</v>
      </c>
      <c r="OD47" s="161">
        <f t="shared" si="491"/>
        <v>1</v>
      </c>
      <c r="OE47" s="161">
        <f t="shared" si="492"/>
        <v>0</v>
      </c>
      <c r="OF47" s="26">
        <f t="shared" si="493"/>
        <v>-507.05</v>
      </c>
      <c r="OH47" s="159">
        <v>19</v>
      </c>
      <c r="OI47" s="160">
        <f t="shared" si="494"/>
        <v>88.25</v>
      </c>
      <c r="OJ47" s="161">
        <f t="shared" si="495"/>
        <v>0</v>
      </c>
      <c r="OK47" s="161">
        <f t="shared" si="496"/>
        <v>1</v>
      </c>
      <c r="OL47" s="161">
        <f t="shared" si="497"/>
        <v>0</v>
      </c>
      <c r="OM47" s="26">
        <f t="shared" si="498"/>
        <v>-287.85000000000002</v>
      </c>
      <c r="OO47" s="159">
        <v>19</v>
      </c>
      <c r="OP47" s="160">
        <f t="shared" si="499"/>
        <v>106.465</v>
      </c>
      <c r="OQ47" s="161">
        <f t="shared" si="500"/>
        <v>0</v>
      </c>
      <c r="OR47" s="161">
        <f t="shared" si="501"/>
        <v>1</v>
      </c>
      <c r="OS47" s="161">
        <f t="shared" si="502"/>
        <v>0</v>
      </c>
      <c r="OT47" s="26">
        <f t="shared" si="503"/>
        <v>-347.3</v>
      </c>
      <c r="OV47" s="159">
        <v>19</v>
      </c>
      <c r="OW47" s="160">
        <f t="shared" si="504"/>
        <v>124.685</v>
      </c>
      <c r="OX47" s="161">
        <f t="shared" si="505"/>
        <v>0</v>
      </c>
      <c r="OY47" s="161">
        <f t="shared" si="506"/>
        <v>1</v>
      </c>
      <c r="OZ47" s="161">
        <f t="shared" si="507"/>
        <v>0</v>
      </c>
      <c r="PA47" s="26">
        <f t="shared" si="508"/>
        <v>-406.72</v>
      </c>
      <c r="PC47" s="159">
        <v>19</v>
      </c>
      <c r="PD47" s="160">
        <f t="shared" si="563"/>
        <v>70.03</v>
      </c>
      <c r="PE47" s="161">
        <f t="shared" si="509"/>
        <v>0</v>
      </c>
      <c r="PF47" s="161">
        <f t="shared" si="510"/>
        <v>1</v>
      </c>
      <c r="PG47" s="161">
        <f t="shared" si="511"/>
        <v>0</v>
      </c>
      <c r="PH47" s="26">
        <f t="shared" si="512"/>
        <v>-228.48</v>
      </c>
      <c r="PJ47" s="159">
        <v>19</v>
      </c>
      <c r="PK47" s="160">
        <f t="shared" si="564"/>
        <v>51.82</v>
      </c>
      <c r="PL47" s="161">
        <f t="shared" si="513"/>
        <v>0</v>
      </c>
      <c r="PM47" s="161">
        <f t="shared" si="514"/>
        <v>1</v>
      </c>
      <c r="PN47" s="161">
        <f t="shared" si="515"/>
        <v>0</v>
      </c>
      <c r="PO47" s="26">
        <f t="shared" si="516"/>
        <v>-169.02</v>
      </c>
      <c r="PQ47" s="159">
        <v>19</v>
      </c>
      <c r="PR47" s="160">
        <f t="shared" si="517"/>
        <v>33.594999999999999</v>
      </c>
      <c r="PS47" s="161">
        <f t="shared" si="518"/>
        <v>0</v>
      </c>
      <c r="PT47" s="161">
        <f t="shared" si="519"/>
        <v>1</v>
      </c>
      <c r="PU47" s="161">
        <f t="shared" si="520"/>
        <v>0</v>
      </c>
      <c r="PV47" s="26">
        <f t="shared" si="521"/>
        <v>-109.6</v>
      </c>
      <c r="PX47" s="159">
        <v>19</v>
      </c>
      <c r="PY47" s="160">
        <f t="shared" si="522"/>
        <v>15.38</v>
      </c>
      <c r="PZ47" s="161">
        <f t="shared" si="523"/>
        <v>0</v>
      </c>
      <c r="QA47" s="161">
        <f t="shared" si="524"/>
        <v>1</v>
      </c>
      <c r="QB47" s="161">
        <f t="shared" si="525"/>
        <v>0</v>
      </c>
      <c r="QC47" s="26">
        <f t="shared" si="526"/>
        <v>-50.15</v>
      </c>
      <c r="QE47" s="159">
        <v>3</v>
      </c>
      <c r="QF47" s="162">
        <v>4</v>
      </c>
      <c r="QG47" s="304"/>
      <c r="QH47" s="12">
        <v>-60</v>
      </c>
      <c r="QI47" s="161">
        <f>(($F$16-$Z$29)*($F$16-$AD$29))/(($V$29-$Z$29)*($V$29-$AD$29))</f>
        <v>-1.5150045913306038E-2</v>
      </c>
      <c r="QJ47" s="161">
        <f>(($F$16-$V$29)*($F$16-$AD$29))/(($Z$29-$V$29)*($Z$29-$AD$29))</f>
        <v>6.15785239706109E-2</v>
      </c>
      <c r="QK47" s="161">
        <f>(($F$16-$V$29)*($F$16-$Z$29))/(($AD$29-$V$29)*($AD$29-$Z$29))</f>
        <v>0.95357152194269501</v>
      </c>
      <c r="QL47" s="92">
        <f>QI47*$X$29+QJ47*$AB$29+QK47*$AF$29</f>
        <v>-491.1404981954675</v>
      </c>
      <c r="QM47" s="16">
        <f>$V$29</f>
        <v>406.67</v>
      </c>
      <c r="QN47" s="16">
        <f>$AF$29</f>
        <v>-495</v>
      </c>
      <c r="QO47" s="167">
        <f t="shared" si="565"/>
        <v>2.3557413901948869E-2</v>
      </c>
      <c r="QP47" s="34"/>
      <c r="QQ47" s="159">
        <v>3</v>
      </c>
      <c r="QR47" s="162">
        <v>4</v>
      </c>
      <c r="QS47" s="304"/>
      <c r="QT47" s="12">
        <v>-60</v>
      </c>
      <c r="QU47" s="161">
        <f>(($F$16-$AT$29)*($F$16-$AX$29))/(($AP$29-$AT$29)*($AP$29-$AX$29))</f>
        <v>-4.4899592102756736E-2</v>
      </c>
      <c r="QV47" s="161">
        <f>(($F$16-$AP$29)*($F$16-$AX$29))/(($AT$29-$AP$29)*($AT$29-$AX$29))</f>
        <v>0.18954824317665525</v>
      </c>
      <c r="QW47" s="161">
        <f>(($F$16-$AP$29)*($F$16-$AT$29))/(($AX$29-$AP$29)*($AX$29-$AT$29))</f>
        <v>0.85535134892610154</v>
      </c>
      <c r="QX47" s="92">
        <f>QU47*$AR$29+QV47*$AV$29+QW47*$AZ$29</f>
        <v>-395.20942816655622</v>
      </c>
      <c r="QY47" s="16">
        <f>$AP$29</f>
        <v>127.52</v>
      </c>
      <c r="QZ47" s="16">
        <f>$AZ$29</f>
        <v>-415.95</v>
      </c>
      <c r="RA47" s="167">
        <f t="shared" si="566"/>
        <v>2.9275617369947875E-2</v>
      </c>
    </row>
    <row r="48" spans="2:469" ht="15" customHeight="1" thickBot="1">
      <c r="B48" s="323"/>
      <c r="C48" s="324"/>
      <c r="D48" s="324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5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11000</v>
      </c>
      <c r="AO48" s="8" t="s">
        <v>71</v>
      </c>
      <c r="AP48" s="101">
        <f>'Conector@11000 psi'!$M$83</f>
        <v>-67.2</v>
      </c>
      <c r="AQ48" s="111" t="s">
        <v>72</v>
      </c>
      <c r="AR48" s="101">
        <v>0</v>
      </c>
      <c r="AS48" s="111" t="s">
        <v>72</v>
      </c>
      <c r="AT48" s="101">
        <f>'Conector@11000 psi'!$M$100</f>
        <v>-33.6</v>
      </c>
      <c r="AU48" s="111" t="s">
        <v>72</v>
      </c>
      <c r="AV48" s="101">
        <f>'Conector@11000 psi'!$O$100</f>
        <v>-804.18</v>
      </c>
      <c r="AW48" s="111" t="s">
        <v>72</v>
      </c>
      <c r="AX48" s="101">
        <v>0</v>
      </c>
      <c r="AY48" s="111" t="s">
        <v>72</v>
      </c>
      <c r="AZ48" s="101">
        <f>'Conector@11000 psi'!$O$97</f>
        <v>-694.58</v>
      </c>
      <c r="BA48" s="165" t="s">
        <v>72</v>
      </c>
      <c r="BC48" s="33">
        <v>20</v>
      </c>
      <c r="BD48" s="181">
        <f t="shared" si="527"/>
        <v>163.95</v>
      </c>
      <c r="BE48" s="182">
        <f t="shared" si="285"/>
        <v>1</v>
      </c>
      <c r="BF48" s="182">
        <f t="shared" si="286"/>
        <v>0</v>
      </c>
      <c r="BG48" s="182">
        <f t="shared" si="287"/>
        <v>0</v>
      </c>
      <c r="BH48" s="27">
        <f t="shared" si="288"/>
        <v>0</v>
      </c>
      <c r="BJ48" s="33">
        <v>20</v>
      </c>
      <c r="BK48" s="181">
        <f t="shared" si="528"/>
        <v>200.39</v>
      </c>
      <c r="BL48" s="182">
        <f t="shared" si="289"/>
        <v>1</v>
      </c>
      <c r="BM48" s="182">
        <f t="shared" si="290"/>
        <v>0</v>
      </c>
      <c r="BN48" s="182">
        <f t="shared" si="291"/>
        <v>0</v>
      </c>
      <c r="BO48" s="27">
        <f t="shared" si="292"/>
        <v>0</v>
      </c>
      <c r="BQ48" s="33">
        <v>20</v>
      </c>
      <c r="BR48" s="181">
        <f t="shared" si="529"/>
        <v>236.82</v>
      </c>
      <c r="BS48" s="182">
        <f t="shared" si="293"/>
        <v>1</v>
      </c>
      <c r="BT48" s="182">
        <f t="shared" si="294"/>
        <v>0</v>
      </c>
      <c r="BU48" s="182">
        <f t="shared" si="295"/>
        <v>0</v>
      </c>
      <c r="BV48" s="27">
        <f t="shared" si="296"/>
        <v>0</v>
      </c>
      <c r="BX48" s="33">
        <v>20</v>
      </c>
      <c r="BY48" s="181">
        <f t="shared" si="530"/>
        <v>127.52</v>
      </c>
      <c r="BZ48" s="182">
        <f t="shared" si="297"/>
        <v>1</v>
      </c>
      <c r="CA48" s="182">
        <f t="shared" si="298"/>
        <v>0</v>
      </c>
      <c r="CB48" s="182">
        <f t="shared" si="299"/>
        <v>0</v>
      </c>
      <c r="CC48" s="27">
        <f t="shared" si="300"/>
        <v>0</v>
      </c>
      <c r="CE48" s="33">
        <v>20</v>
      </c>
      <c r="CF48" s="181">
        <f t="shared" si="531"/>
        <v>91.09</v>
      </c>
      <c r="CG48" s="182">
        <f t="shared" si="301"/>
        <v>1</v>
      </c>
      <c r="CH48" s="182">
        <f t="shared" si="302"/>
        <v>0</v>
      </c>
      <c r="CI48" s="182">
        <f t="shared" si="303"/>
        <v>0</v>
      </c>
      <c r="CJ48" s="27">
        <f t="shared" si="304"/>
        <v>0</v>
      </c>
      <c r="CL48" s="33">
        <v>20</v>
      </c>
      <c r="CM48" s="181">
        <f t="shared" si="532"/>
        <v>54.65</v>
      </c>
      <c r="CN48" s="182">
        <f t="shared" si="305"/>
        <v>1</v>
      </c>
      <c r="CO48" s="182">
        <f t="shared" si="306"/>
        <v>0</v>
      </c>
      <c r="CP48" s="182">
        <f t="shared" si="307"/>
        <v>0</v>
      </c>
      <c r="CQ48" s="27">
        <f t="shared" si="308"/>
        <v>0</v>
      </c>
      <c r="CS48" s="33">
        <v>20</v>
      </c>
      <c r="CT48" s="181">
        <f t="shared" si="533"/>
        <v>18.22</v>
      </c>
      <c r="CU48" s="182">
        <f t="shared" si="309"/>
        <v>1</v>
      </c>
      <c r="CV48" s="182">
        <f t="shared" si="310"/>
        <v>0</v>
      </c>
      <c r="CW48" s="182">
        <f t="shared" si="311"/>
        <v>0</v>
      </c>
      <c r="CX48" s="27">
        <f t="shared" si="312"/>
        <v>0</v>
      </c>
      <c r="CZ48" s="33">
        <v>20</v>
      </c>
      <c r="DA48" s="181">
        <f t="shared" si="534"/>
        <v>-91.09</v>
      </c>
      <c r="DB48" s="182">
        <f t="shared" si="313"/>
        <v>1</v>
      </c>
      <c r="DC48" s="182">
        <f t="shared" si="314"/>
        <v>0</v>
      </c>
      <c r="DD48" s="182">
        <f t="shared" si="315"/>
        <v>0</v>
      </c>
      <c r="DE48" s="27">
        <f t="shared" si="316"/>
        <v>0</v>
      </c>
      <c r="DG48" s="33">
        <v>20</v>
      </c>
      <c r="DH48" s="181">
        <f t="shared" si="535"/>
        <v>-54.65</v>
      </c>
      <c r="DI48" s="182">
        <f t="shared" si="536"/>
        <v>1</v>
      </c>
      <c r="DJ48" s="182">
        <f t="shared" si="537"/>
        <v>0</v>
      </c>
      <c r="DK48" s="182">
        <f t="shared" si="317"/>
        <v>0</v>
      </c>
      <c r="DL48" s="27">
        <f t="shared" si="538"/>
        <v>0</v>
      </c>
      <c r="DM48" s="34"/>
      <c r="DN48" s="33">
        <v>20</v>
      </c>
      <c r="DO48" s="181">
        <f t="shared" si="539"/>
        <v>-18.22</v>
      </c>
      <c r="DP48" s="182">
        <f t="shared" si="318"/>
        <v>1</v>
      </c>
      <c r="DQ48" s="182">
        <f t="shared" si="319"/>
        <v>0</v>
      </c>
      <c r="DR48" s="182">
        <f t="shared" si="320"/>
        <v>0</v>
      </c>
      <c r="DS48" s="27">
        <f t="shared" si="321"/>
        <v>0</v>
      </c>
      <c r="DT48" s="34"/>
      <c r="DU48" s="33">
        <v>20</v>
      </c>
      <c r="DV48" s="181">
        <f t="shared" si="540"/>
        <v>-127.52</v>
      </c>
      <c r="DW48" s="182">
        <f t="shared" si="322"/>
        <v>1</v>
      </c>
      <c r="DX48" s="182">
        <f t="shared" si="323"/>
        <v>0</v>
      </c>
      <c r="DY48" s="182">
        <f t="shared" si="324"/>
        <v>0</v>
      </c>
      <c r="DZ48" s="27">
        <f t="shared" si="325"/>
        <v>0</v>
      </c>
      <c r="EA48" s="34"/>
      <c r="EB48" s="33">
        <v>20</v>
      </c>
      <c r="EC48" s="181">
        <f t="shared" si="541"/>
        <v>-163.95</v>
      </c>
      <c r="ED48" s="182">
        <f t="shared" si="326"/>
        <v>1</v>
      </c>
      <c r="EE48" s="182">
        <f t="shared" si="327"/>
        <v>0</v>
      </c>
      <c r="EF48" s="182">
        <f t="shared" si="328"/>
        <v>0</v>
      </c>
      <c r="EG48" s="27">
        <f t="shared" si="329"/>
        <v>0</v>
      </c>
      <c r="EH48" s="34"/>
      <c r="EI48" s="33">
        <v>20</v>
      </c>
      <c r="EJ48" s="181">
        <f t="shared" si="542"/>
        <v>-200.39</v>
      </c>
      <c r="EK48" s="182">
        <f t="shared" si="330"/>
        <v>1</v>
      </c>
      <c r="EL48" s="182">
        <f t="shared" si="331"/>
        <v>0</v>
      </c>
      <c r="EM48" s="182">
        <f t="shared" si="332"/>
        <v>0</v>
      </c>
      <c r="EN48" s="27">
        <f t="shared" si="333"/>
        <v>0</v>
      </c>
      <c r="EP48" s="33">
        <v>20</v>
      </c>
      <c r="EQ48" s="181">
        <f t="shared" si="334"/>
        <v>-236.82</v>
      </c>
      <c r="ER48" s="182">
        <f t="shared" si="335"/>
        <v>1</v>
      </c>
      <c r="ES48" s="182">
        <f t="shared" si="336"/>
        <v>0</v>
      </c>
      <c r="ET48" s="182">
        <f t="shared" si="337"/>
        <v>0</v>
      </c>
      <c r="EU48" s="27">
        <f t="shared" si="338"/>
        <v>0</v>
      </c>
      <c r="EW48" s="33">
        <v>20</v>
      </c>
      <c r="EX48" s="181">
        <f t="shared" si="339"/>
        <v>-91.09</v>
      </c>
      <c r="EY48" s="182">
        <f t="shared" si="340"/>
        <v>1</v>
      </c>
      <c r="EZ48" s="182">
        <f t="shared" si="341"/>
        <v>0</v>
      </c>
      <c r="FA48" s="182">
        <f t="shared" si="342"/>
        <v>0</v>
      </c>
      <c r="FB48" s="27">
        <f>EY48*$AR$19+EZ48*$AV$19+FA48*$AZ$19</f>
        <v>0</v>
      </c>
      <c r="FD48" s="33">
        <v>20</v>
      </c>
      <c r="FE48" s="181">
        <f t="shared" si="344"/>
        <v>-54.65</v>
      </c>
      <c r="FF48" s="182">
        <f t="shared" si="345"/>
        <v>1</v>
      </c>
      <c r="FG48" s="182">
        <f t="shared" si="346"/>
        <v>0</v>
      </c>
      <c r="FH48" s="182">
        <f t="shared" si="347"/>
        <v>0</v>
      </c>
      <c r="FI48" s="27">
        <f t="shared" si="348"/>
        <v>0</v>
      </c>
      <c r="FK48" s="33">
        <v>20</v>
      </c>
      <c r="FL48" s="181">
        <f t="shared" si="349"/>
        <v>-18.22</v>
      </c>
      <c r="FM48" s="182">
        <f t="shared" si="350"/>
        <v>1</v>
      </c>
      <c r="FN48" s="182">
        <f t="shared" si="351"/>
        <v>0</v>
      </c>
      <c r="FO48" s="182">
        <f t="shared" si="352"/>
        <v>0</v>
      </c>
      <c r="FP48" s="27">
        <f t="shared" si="353"/>
        <v>0</v>
      </c>
      <c r="FR48" s="33">
        <v>20</v>
      </c>
      <c r="FS48" s="181">
        <f t="shared" si="543"/>
        <v>-127.52</v>
      </c>
      <c r="FT48" s="182">
        <f t="shared" si="354"/>
        <v>1</v>
      </c>
      <c r="FU48" s="182">
        <f t="shared" si="355"/>
        <v>0</v>
      </c>
      <c r="FV48" s="182">
        <f t="shared" si="356"/>
        <v>0</v>
      </c>
      <c r="FW48" s="27">
        <f t="shared" si="357"/>
        <v>0</v>
      </c>
      <c r="FY48" s="33">
        <v>20</v>
      </c>
      <c r="FZ48" s="181">
        <f t="shared" si="544"/>
        <v>-163.95</v>
      </c>
      <c r="GA48" s="182">
        <f t="shared" si="545"/>
        <v>1</v>
      </c>
      <c r="GB48" s="182">
        <f t="shared" si="546"/>
        <v>0</v>
      </c>
      <c r="GC48" s="182">
        <f t="shared" si="547"/>
        <v>0</v>
      </c>
      <c r="GD48" s="27">
        <f t="shared" si="548"/>
        <v>0</v>
      </c>
      <c r="GF48" s="33">
        <v>20</v>
      </c>
      <c r="GG48" s="181">
        <f t="shared" si="549"/>
        <v>-200.39</v>
      </c>
      <c r="GH48" s="182">
        <f t="shared" si="358"/>
        <v>1</v>
      </c>
      <c r="GI48" s="182">
        <f t="shared" si="359"/>
        <v>0</v>
      </c>
      <c r="GJ48" s="182">
        <f t="shared" si="360"/>
        <v>0</v>
      </c>
      <c r="GK48" s="27">
        <f t="shared" si="361"/>
        <v>0</v>
      </c>
      <c r="GM48" s="33">
        <v>20</v>
      </c>
      <c r="GN48" s="181">
        <f t="shared" si="550"/>
        <v>-236.82</v>
      </c>
      <c r="GO48" s="182">
        <f t="shared" si="362"/>
        <v>1</v>
      </c>
      <c r="GP48" s="182">
        <f t="shared" si="363"/>
        <v>0</v>
      </c>
      <c r="GQ48" s="182">
        <f t="shared" si="364"/>
        <v>0</v>
      </c>
      <c r="GR48" s="27">
        <f t="shared" si="365"/>
        <v>0</v>
      </c>
      <c r="GT48" s="33">
        <v>20</v>
      </c>
      <c r="GU48" s="181">
        <f t="shared" si="551"/>
        <v>163.95</v>
      </c>
      <c r="GV48" s="182">
        <f t="shared" si="366"/>
        <v>1</v>
      </c>
      <c r="GW48" s="182">
        <f t="shared" si="367"/>
        <v>0</v>
      </c>
      <c r="GX48" s="182">
        <f t="shared" si="368"/>
        <v>0</v>
      </c>
      <c r="GY48" s="27">
        <f t="shared" si="369"/>
        <v>0</v>
      </c>
      <c r="HA48" s="33">
        <v>20</v>
      </c>
      <c r="HB48" s="181">
        <f t="shared" si="552"/>
        <v>200.39</v>
      </c>
      <c r="HC48" s="182">
        <f t="shared" si="370"/>
        <v>1</v>
      </c>
      <c r="HD48" s="182">
        <f t="shared" si="371"/>
        <v>0</v>
      </c>
      <c r="HE48" s="182">
        <f t="shared" si="372"/>
        <v>0</v>
      </c>
      <c r="HF48" s="27">
        <f t="shared" si="373"/>
        <v>0</v>
      </c>
      <c r="HH48" s="33">
        <v>20</v>
      </c>
      <c r="HI48" s="181">
        <f t="shared" si="374"/>
        <v>236.82</v>
      </c>
      <c r="HJ48" s="182">
        <f t="shared" si="375"/>
        <v>1</v>
      </c>
      <c r="HK48" s="182">
        <f t="shared" si="376"/>
        <v>0</v>
      </c>
      <c r="HL48" s="182">
        <f t="shared" si="377"/>
        <v>0</v>
      </c>
      <c r="HM48" s="27">
        <f t="shared" si="378"/>
        <v>0</v>
      </c>
      <c r="HO48" s="33">
        <v>20</v>
      </c>
      <c r="HP48" s="181">
        <f t="shared" si="553"/>
        <v>127.52</v>
      </c>
      <c r="HQ48" s="182">
        <f t="shared" si="379"/>
        <v>1</v>
      </c>
      <c r="HR48" s="182">
        <f t="shared" si="380"/>
        <v>0</v>
      </c>
      <c r="HS48" s="182">
        <f t="shared" si="381"/>
        <v>0</v>
      </c>
      <c r="HT48" s="27">
        <f t="shared" si="382"/>
        <v>0</v>
      </c>
      <c r="HV48" s="33">
        <v>20</v>
      </c>
      <c r="HW48" s="181">
        <f t="shared" si="554"/>
        <v>91.09</v>
      </c>
      <c r="HX48" s="182">
        <f t="shared" si="383"/>
        <v>1</v>
      </c>
      <c r="HY48" s="182">
        <f t="shared" si="384"/>
        <v>0</v>
      </c>
      <c r="HZ48" s="182">
        <f t="shared" si="385"/>
        <v>0</v>
      </c>
      <c r="IA48" s="27">
        <f t="shared" si="386"/>
        <v>0</v>
      </c>
      <c r="IC48" s="33">
        <v>20</v>
      </c>
      <c r="ID48" s="181">
        <f t="shared" si="387"/>
        <v>54.65</v>
      </c>
      <c r="IE48" s="182">
        <f t="shared" si="388"/>
        <v>1</v>
      </c>
      <c r="IF48" s="182">
        <f t="shared" si="389"/>
        <v>0</v>
      </c>
      <c r="IG48" s="182">
        <f t="shared" si="390"/>
        <v>0</v>
      </c>
      <c r="IH48" s="27">
        <f t="shared" si="391"/>
        <v>0</v>
      </c>
      <c r="IJ48" s="33">
        <v>20</v>
      </c>
      <c r="IK48" s="181">
        <f t="shared" si="392"/>
        <v>18.22</v>
      </c>
      <c r="IL48" s="182">
        <f t="shared" si="393"/>
        <v>1</v>
      </c>
      <c r="IM48" s="182">
        <f t="shared" si="394"/>
        <v>0</v>
      </c>
      <c r="IN48" s="182">
        <f t="shared" si="395"/>
        <v>0</v>
      </c>
      <c r="IO48" s="27">
        <f t="shared" si="396"/>
        <v>0</v>
      </c>
      <c r="IQ48" s="33">
        <v>20</v>
      </c>
      <c r="IR48" s="181">
        <f t="shared" si="397"/>
        <v>176.5</v>
      </c>
      <c r="IS48" s="182">
        <f t="shared" si="398"/>
        <v>1</v>
      </c>
      <c r="IT48" s="182">
        <f t="shared" si="399"/>
        <v>0</v>
      </c>
      <c r="IU48" s="182">
        <f t="shared" si="400"/>
        <v>0</v>
      </c>
      <c r="IV48" s="27">
        <f t="shared" si="401"/>
        <v>0</v>
      </c>
      <c r="IX48" s="33">
        <v>20</v>
      </c>
      <c r="IY48" s="181">
        <f t="shared" si="402"/>
        <v>212.93</v>
      </c>
      <c r="IZ48" s="182">
        <f t="shared" si="403"/>
        <v>1</v>
      </c>
      <c r="JA48" s="182">
        <f t="shared" si="404"/>
        <v>0</v>
      </c>
      <c r="JB48" s="182">
        <f t="shared" si="405"/>
        <v>0</v>
      </c>
      <c r="JC48" s="27">
        <f t="shared" si="406"/>
        <v>0</v>
      </c>
      <c r="JE48" s="33">
        <v>20</v>
      </c>
      <c r="JF48" s="181">
        <f t="shared" si="555"/>
        <v>249.37</v>
      </c>
      <c r="JG48" s="182">
        <f t="shared" si="407"/>
        <v>1</v>
      </c>
      <c r="JH48" s="182">
        <f t="shared" si="408"/>
        <v>0</v>
      </c>
      <c r="JI48" s="182">
        <f t="shared" si="409"/>
        <v>0</v>
      </c>
      <c r="JJ48" s="27">
        <f t="shared" si="410"/>
        <v>0</v>
      </c>
      <c r="JL48" s="33">
        <v>20</v>
      </c>
      <c r="JM48" s="181">
        <f t="shared" si="411"/>
        <v>140.06</v>
      </c>
      <c r="JN48" s="182">
        <f t="shared" si="412"/>
        <v>1</v>
      </c>
      <c r="JO48" s="182">
        <f t="shared" si="413"/>
        <v>0</v>
      </c>
      <c r="JP48" s="182">
        <f t="shared" si="414"/>
        <v>0</v>
      </c>
      <c r="JQ48" s="27">
        <f t="shared" si="415"/>
        <v>0</v>
      </c>
      <c r="JS48" s="33">
        <v>20</v>
      </c>
      <c r="JT48" s="181">
        <f t="shared" si="416"/>
        <v>103.64</v>
      </c>
      <c r="JU48" s="182">
        <f t="shared" si="417"/>
        <v>1</v>
      </c>
      <c r="JV48" s="182">
        <f t="shared" si="418"/>
        <v>0</v>
      </c>
      <c r="JW48" s="182">
        <f t="shared" si="419"/>
        <v>0</v>
      </c>
      <c r="JX48" s="27">
        <f t="shared" si="420"/>
        <v>0</v>
      </c>
      <c r="JZ48" s="33">
        <v>20</v>
      </c>
      <c r="KA48" s="181">
        <f t="shared" si="556"/>
        <v>67.19</v>
      </c>
      <c r="KB48" s="182">
        <f t="shared" si="421"/>
        <v>1</v>
      </c>
      <c r="KC48" s="182">
        <f t="shared" si="422"/>
        <v>0</v>
      </c>
      <c r="KD48" s="182">
        <f t="shared" si="423"/>
        <v>0</v>
      </c>
      <c r="KE48" s="27">
        <f t="shared" si="424"/>
        <v>0</v>
      </c>
      <c r="KG48" s="33">
        <v>20</v>
      </c>
      <c r="KH48" s="181">
        <f t="shared" si="425"/>
        <v>30.76</v>
      </c>
      <c r="KI48" s="182">
        <f t="shared" si="426"/>
        <v>1</v>
      </c>
      <c r="KJ48" s="182">
        <f t="shared" si="427"/>
        <v>0</v>
      </c>
      <c r="KK48" s="182">
        <f t="shared" si="428"/>
        <v>0</v>
      </c>
      <c r="KL48" s="27">
        <f t="shared" si="429"/>
        <v>0</v>
      </c>
      <c r="KN48" s="33">
        <v>20</v>
      </c>
      <c r="KO48" s="181">
        <f t="shared" si="557"/>
        <v>-103.63</v>
      </c>
      <c r="KP48" s="182">
        <f t="shared" si="430"/>
        <v>1</v>
      </c>
      <c r="KQ48" s="182">
        <f t="shared" si="431"/>
        <v>0</v>
      </c>
      <c r="KR48" s="182">
        <f t="shared" si="432"/>
        <v>0</v>
      </c>
      <c r="KS48" s="27">
        <f t="shared" si="433"/>
        <v>0</v>
      </c>
      <c r="KU48" s="33">
        <v>20</v>
      </c>
      <c r="KV48" s="181">
        <f t="shared" si="558"/>
        <v>-67.2</v>
      </c>
      <c r="KW48" s="182">
        <f t="shared" si="434"/>
        <v>1</v>
      </c>
      <c r="KX48" s="182">
        <f t="shared" si="435"/>
        <v>0</v>
      </c>
      <c r="KY48" s="182">
        <f t="shared" si="436"/>
        <v>0</v>
      </c>
      <c r="KZ48" s="27">
        <f t="shared" si="437"/>
        <v>0</v>
      </c>
      <c r="LB48" s="33">
        <v>20</v>
      </c>
      <c r="LC48" s="181">
        <f t="shared" si="438"/>
        <v>-30.77</v>
      </c>
      <c r="LD48" s="182">
        <f t="shared" si="439"/>
        <v>1</v>
      </c>
      <c r="LE48" s="182">
        <f t="shared" si="440"/>
        <v>0</v>
      </c>
      <c r="LF48" s="182">
        <f t="shared" si="441"/>
        <v>0</v>
      </c>
      <c r="LG48" s="27">
        <f t="shared" si="442"/>
        <v>0</v>
      </c>
      <c r="LI48" s="33">
        <v>20</v>
      </c>
      <c r="LJ48" s="181">
        <f t="shared" si="443"/>
        <v>-140.06</v>
      </c>
      <c r="LK48" s="182">
        <f t="shared" si="444"/>
        <v>1</v>
      </c>
      <c r="LL48" s="182">
        <f t="shared" si="445"/>
        <v>0</v>
      </c>
      <c r="LM48" s="182">
        <f t="shared" si="446"/>
        <v>0</v>
      </c>
      <c r="LN48" s="27">
        <f t="shared" si="447"/>
        <v>0</v>
      </c>
      <c r="LP48" s="33">
        <v>20</v>
      </c>
      <c r="LQ48" s="181">
        <f t="shared" si="448"/>
        <v>-176.5</v>
      </c>
      <c r="LR48" s="182">
        <f t="shared" si="449"/>
        <v>1</v>
      </c>
      <c r="LS48" s="182">
        <f t="shared" si="450"/>
        <v>0</v>
      </c>
      <c r="LT48" s="182">
        <f t="shared" si="451"/>
        <v>0</v>
      </c>
      <c r="LU48" s="27">
        <f t="shared" si="452"/>
        <v>0</v>
      </c>
      <c r="LW48" s="33">
        <v>20</v>
      </c>
      <c r="LX48" s="181">
        <f t="shared" si="453"/>
        <v>-212.93</v>
      </c>
      <c r="LY48" s="182">
        <f t="shared" si="454"/>
        <v>1</v>
      </c>
      <c r="LZ48" s="182">
        <f t="shared" si="455"/>
        <v>0</v>
      </c>
      <c r="MA48" s="182">
        <f t="shared" si="456"/>
        <v>0</v>
      </c>
      <c r="MB48" s="27">
        <f t="shared" si="457"/>
        <v>0</v>
      </c>
      <c r="MD48" s="33">
        <v>20</v>
      </c>
      <c r="ME48" s="181">
        <f t="shared" si="458"/>
        <v>-249.37</v>
      </c>
      <c r="MF48" s="182">
        <f t="shared" si="459"/>
        <v>1</v>
      </c>
      <c r="MG48" s="182">
        <f t="shared" si="460"/>
        <v>0</v>
      </c>
      <c r="MH48" s="182">
        <f t="shared" si="461"/>
        <v>0</v>
      </c>
      <c r="MI48" s="27">
        <f t="shared" si="462"/>
        <v>0</v>
      </c>
      <c r="MK48" s="33">
        <v>20</v>
      </c>
      <c r="ML48" s="181">
        <f t="shared" si="463"/>
        <v>-103.63</v>
      </c>
      <c r="MM48" s="182">
        <f t="shared" si="464"/>
        <v>1</v>
      </c>
      <c r="MN48" s="182">
        <f t="shared" si="465"/>
        <v>0</v>
      </c>
      <c r="MO48" s="182">
        <f t="shared" si="466"/>
        <v>0</v>
      </c>
      <c r="MP48" s="27">
        <f t="shared" si="467"/>
        <v>0</v>
      </c>
      <c r="MR48" s="33">
        <v>20</v>
      </c>
      <c r="MS48" s="181">
        <f t="shared" si="468"/>
        <v>-67.2</v>
      </c>
      <c r="MT48" s="182">
        <f t="shared" si="469"/>
        <v>1</v>
      </c>
      <c r="MU48" s="182">
        <f t="shared" si="470"/>
        <v>0</v>
      </c>
      <c r="MV48" s="182">
        <f t="shared" si="471"/>
        <v>0</v>
      </c>
      <c r="MW48" s="27">
        <f t="shared" si="472"/>
        <v>0</v>
      </c>
      <c r="MY48" s="33">
        <v>20</v>
      </c>
      <c r="MZ48" s="181">
        <f t="shared" si="473"/>
        <v>-30.77</v>
      </c>
      <c r="NA48" s="182">
        <f t="shared" si="559"/>
        <v>1</v>
      </c>
      <c r="NB48" s="182">
        <f t="shared" si="560"/>
        <v>0</v>
      </c>
      <c r="NC48" s="182">
        <f t="shared" si="561"/>
        <v>0</v>
      </c>
      <c r="ND48" s="27">
        <f t="shared" si="562"/>
        <v>0</v>
      </c>
      <c r="NF48" s="33">
        <v>20</v>
      </c>
      <c r="NG48" s="181">
        <f t="shared" si="474"/>
        <v>-140.06</v>
      </c>
      <c r="NH48" s="182">
        <f t="shared" si="475"/>
        <v>1</v>
      </c>
      <c r="NI48" s="182">
        <f t="shared" si="476"/>
        <v>0</v>
      </c>
      <c r="NJ48" s="182">
        <f t="shared" si="477"/>
        <v>0</v>
      </c>
      <c r="NK48" s="27">
        <f t="shared" si="478"/>
        <v>0</v>
      </c>
      <c r="NM48" s="33">
        <v>20</v>
      </c>
      <c r="NN48" s="181">
        <f t="shared" si="479"/>
        <v>-176.5</v>
      </c>
      <c r="NO48" s="182">
        <f t="shared" si="480"/>
        <v>1</v>
      </c>
      <c r="NP48" s="182">
        <f t="shared" si="481"/>
        <v>0</v>
      </c>
      <c r="NQ48" s="182">
        <f t="shared" si="482"/>
        <v>0</v>
      </c>
      <c r="NR48" s="27">
        <f t="shared" si="483"/>
        <v>0</v>
      </c>
      <c r="NT48" s="33">
        <v>20</v>
      </c>
      <c r="NU48" s="181">
        <f t="shared" si="484"/>
        <v>-212.93</v>
      </c>
      <c r="NV48" s="182">
        <f t="shared" si="485"/>
        <v>1</v>
      </c>
      <c r="NW48" s="182">
        <f t="shared" si="486"/>
        <v>0</v>
      </c>
      <c r="NX48" s="182">
        <f t="shared" si="487"/>
        <v>0</v>
      </c>
      <c r="NY48" s="27">
        <f t="shared" si="488"/>
        <v>0</v>
      </c>
      <c r="OA48" s="33">
        <v>20</v>
      </c>
      <c r="OB48" s="181">
        <f t="shared" si="489"/>
        <v>-249.37</v>
      </c>
      <c r="OC48" s="182">
        <f t="shared" si="490"/>
        <v>1</v>
      </c>
      <c r="OD48" s="182">
        <f t="shared" si="491"/>
        <v>0</v>
      </c>
      <c r="OE48" s="182">
        <f t="shared" si="492"/>
        <v>0</v>
      </c>
      <c r="OF48" s="27">
        <f t="shared" si="493"/>
        <v>0</v>
      </c>
      <c r="OH48" s="33">
        <v>20</v>
      </c>
      <c r="OI48" s="181">
        <f t="shared" si="494"/>
        <v>176.5</v>
      </c>
      <c r="OJ48" s="182">
        <f t="shared" si="495"/>
        <v>1</v>
      </c>
      <c r="OK48" s="182">
        <f t="shared" si="496"/>
        <v>0</v>
      </c>
      <c r="OL48" s="182">
        <f t="shared" si="497"/>
        <v>0</v>
      </c>
      <c r="OM48" s="27">
        <f t="shared" si="498"/>
        <v>0</v>
      </c>
      <c r="OO48" s="33">
        <v>20</v>
      </c>
      <c r="OP48" s="181">
        <f t="shared" si="499"/>
        <v>212.93</v>
      </c>
      <c r="OQ48" s="182">
        <f t="shared" si="500"/>
        <v>1</v>
      </c>
      <c r="OR48" s="182">
        <f t="shared" si="501"/>
        <v>0</v>
      </c>
      <c r="OS48" s="182">
        <f t="shared" si="502"/>
        <v>0</v>
      </c>
      <c r="OT48" s="27">
        <f t="shared" si="503"/>
        <v>0</v>
      </c>
      <c r="OV48" s="33">
        <v>20</v>
      </c>
      <c r="OW48" s="181">
        <f t="shared" si="504"/>
        <v>249.37</v>
      </c>
      <c r="OX48" s="182">
        <f t="shared" si="505"/>
        <v>1</v>
      </c>
      <c r="OY48" s="182">
        <f t="shared" si="506"/>
        <v>0</v>
      </c>
      <c r="OZ48" s="182">
        <f t="shared" si="507"/>
        <v>0</v>
      </c>
      <c r="PA48" s="27">
        <f t="shared" si="508"/>
        <v>0</v>
      </c>
      <c r="PC48" s="33">
        <v>20</v>
      </c>
      <c r="PD48" s="181">
        <f t="shared" si="563"/>
        <v>140.06</v>
      </c>
      <c r="PE48" s="182">
        <f t="shared" si="509"/>
        <v>1</v>
      </c>
      <c r="PF48" s="182">
        <f t="shared" si="510"/>
        <v>0</v>
      </c>
      <c r="PG48" s="182">
        <f t="shared" si="511"/>
        <v>0</v>
      </c>
      <c r="PH48" s="27">
        <f t="shared" si="512"/>
        <v>0</v>
      </c>
      <c r="PJ48" s="33">
        <v>20</v>
      </c>
      <c r="PK48" s="181">
        <f t="shared" si="564"/>
        <v>103.64</v>
      </c>
      <c r="PL48" s="182">
        <f t="shared" si="513"/>
        <v>1</v>
      </c>
      <c r="PM48" s="182">
        <f t="shared" si="514"/>
        <v>0</v>
      </c>
      <c r="PN48" s="182">
        <f t="shared" si="515"/>
        <v>0</v>
      </c>
      <c r="PO48" s="27">
        <f t="shared" si="516"/>
        <v>0</v>
      </c>
      <c r="PQ48" s="33">
        <v>20</v>
      </c>
      <c r="PR48" s="181">
        <f t="shared" si="517"/>
        <v>67.19</v>
      </c>
      <c r="PS48" s="182">
        <f t="shared" si="518"/>
        <v>1</v>
      </c>
      <c r="PT48" s="182">
        <f t="shared" si="519"/>
        <v>0</v>
      </c>
      <c r="PU48" s="182">
        <f t="shared" si="520"/>
        <v>0</v>
      </c>
      <c r="PV48" s="27">
        <f t="shared" si="521"/>
        <v>0</v>
      </c>
      <c r="PX48" s="33">
        <v>20</v>
      </c>
      <c r="PY48" s="181">
        <f t="shared" si="522"/>
        <v>30.76</v>
      </c>
      <c r="PZ48" s="182">
        <f t="shared" si="523"/>
        <v>1</v>
      </c>
      <c r="QA48" s="182">
        <f t="shared" si="524"/>
        <v>0</v>
      </c>
      <c r="QB48" s="182">
        <f t="shared" si="525"/>
        <v>0</v>
      </c>
      <c r="QC48" s="27">
        <f t="shared" si="526"/>
        <v>0</v>
      </c>
      <c r="QE48" s="159">
        <v>3</v>
      </c>
      <c r="QF48" s="162">
        <v>1</v>
      </c>
      <c r="QG48" s="305" t="s">
        <v>19</v>
      </c>
      <c r="QH48" s="12">
        <v>-120</v>
      </c>
      <c r="QI48" s="161">
        <f>(($F$16-$Z$9)*($F$16-$AD$9))/(($V$9-$Z$9)*($V$9-$AD$9))</f>
        <v>-1.7322424457728972E-2</v>
      </c>
      <c r="QJ48" s="161">
        <f>(($F$16-$V$9)*($F$16-$AD$9))/(($Z$9-$V$9)*($Z$9-$AD$9))</f>
        <v>7.0581112900088977E-2</v>
      </c>
      <c r="QK48" s="161">
        <f>(($F$16-$V$9)*($F$16-$Z$9))/(($AD$9-$V$9)*($AD$9-$Z$9))</f>
        <v>0.94674131155763996</v>
      </c>
      <c r="QL48" s="92">
        <f>QI48*$X$9+QJ48*$AB$9+QK48*$AF$9</f>
        <v>496.42171036741411</v>
      </c>
      <c r="QM48" s="16">
        <f>$V$9</f>
        <v>353.96</v>
      </c>
      <c r="QN48" s="16">
        <f>$AF$9</f>
        <v>480</v>
      </c>
      <c r="QO48" s="167">
        <f t="shared" si="565"/>
        <v>2.3306796939716344E-2</v>
      </c>
      <c r="QP48" s="34"/>
      <c r="QQ48" s="159">
        <v>3</v>
      </c>
      <c r="QR48" s="162">
        <v>1</v>
      </c>
      <c r="QS48" s="305" t="s">
        <v>19</v>
      </c>
      <c r="QT48" s="12">
        <v>-120</v>
      </c>
      <c r="QU48" s="161">
        <f>(($F$16-$AT$9)*($F$16-$AX$9))/(($AP$9-$AT$9)*($AP$9-$AX$9))</f>
        <v>-6.0071096348982403E-2</v>
      </c>
      <c r="QV48" s="161">
        <f>(($F$16-$AP$9)*($F$16-$AX$9))/(($AT$9-$AP$9)*($AT$9-$AX$9))</f>
        <v>0.25978430489469334</v>
      </c>
      <c r="QW48" s="161">
        <f>(($F$16-$AP$9)*($F$16-$AT$9))/(($AX$9-$AP$9)*($AX$9-$AT$9))</f>
        <v>0.80028679145428916</v>
      </c>
      <c r="QX48" s="92">
        <f>QU48*$AR$9+QV48*$AV$9+QW48*$AZ$9</f>
        <v>605.55117145671431</v>
      </c>
      <c r="QY48" s="16">
        <f>$AP$9</f>
        <v>91.09</v>
      </c>
      <c r="QZ48" s="16">
        <f>$AZ$9</f>
        <v>534.82000000000005</v>
      </c>
      <c r="RA48" s="167">
        <f t="shared" si="566"/>
        <v>1.9106560345952598E-2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11000</v>
      </c>
      <c r="AO49" s="8" t="s">
        <v>71</v>
      </c>
      <c r="AP49" s="101">
        <f>'Conector@11000 psi'!$M$84</f>
        <v>-30.77</v>
      </c>
      <c r="AQ49" s="111" t="s">
        <v>72</v>
      </c>
      <c r="AR49" s="101">
        <v>0</v>
      </c>
      <c r="AS49" s="111" t="s">
        <v>72</v>
      </c>
      <c r="AT49" s="101">
        <f>'Conector@11000 psi'!$M$101</f>
        <v>-15.385</v>
      </c>
      <c r="AU49" s="111" t="s">
        <v>72</v>
      </c>
      <c r="AV49" s="101">
        <f>'Conector@11000 psi'!$O$101</f>
        <v>-863.62</v>
      </c>
      <c r="AW49" s="111" t="s">
        <v>72</v>
      </c>
      <c r="AX49" s="101">
        <v>0</v>
      </c>
      <c r="AY49" s="111" t="s">
        <v>72</v>
      </c>
      <c r="AZ49" s="101">
        <f>'Conector@11000 psi'!$O$98</f>
        <v>-813.43</v>
      </c>
      <c r="BA49" s="165" t="s">
        <v>72</v>
      </c>
      <c r="BC49" s="183"/>
      <c r="QE49" s="159">
        <v>3</v>
      </c>
      <c r="QF49" s="162">
        <v>2</v>
      </c>
      <c r="QG49" s="305"/>
      <c r="QH49" s="12">
        <v>-120</v>
      </c>
      <c r="QI49" s="161">
        <f>(($F$16-$Z$16)*($F$16-$AD$16))/(($V$16-$Z$16)*($V$16-$AD$16))</f>
        <v>1.4757586381548981E-2</v>
      </c>
      <c r="QJ49" s="161">
        <f>(($F$16-$V$16)*($F$16-$AD$16))/(($Z$16-$V$16)*($Z$16-$AD$16))</f>
        <v>-5.82071178153164E-2</v>
      </c>
      <c r="QK49" s="161">
        <f>(($F$16-$V$16)*($F$16-$Z$16))/(($AD$16-$V$16)*($AD$16-$Z$16))</f>
        <v>1.0434495314337675</v>
      </c>
      <c r="QL49" s="92">
        <f>QI49*$X$16+QJ49*$AB$16+QK49*$AF$16</f>
        <v>480.43671815859545</v>
      </c>
      <c r="QM49" s="16">
        <f>$V$16</f>
        <v>-443.33</v>
      </c>
      <c r="QN49" s="16">
        <f>$AF$16</f>
        <v>480</v>
      </c>
      <c r="QO49" s="167">
        <f t="shared" si="565"/>
        <v>2.4082255919874684E-2</v>
      </c>
      <c r="QP49" s="34"/>
      <c r="QQ49" s="159">
        <v>3</v>
      </c>
      <c r="QR49" s="162">
        <v>2</v>
      </c>
      <c r="QS49" s="305"/>
      <c r="QT49" s="12">
        <v>-120</v>
      </c>
      <c r="QU49" s="161">
        <f>(($F$16-$AT$16)*($F$16-$AX$16))/(($AP$16-$AT$16)*($AP$16-$AX$16))</f>
        <v>4.1802002094339014E-2</v>
      </c>
      <c r="QV49" s="161">
        <f>(($F$16-$AP$16)*($F$16-$AX$16))/(($AT$16-$AP$16)*($AT$16-$AX$16))</f>
        <v>-0.16118863364887934</v>
      </c>
      <c r="QW49" s="161">
        <f>(($F$16-$AP$16)*($F$16-$AT$16))/(($AX$16-$AP$16)*($AX$16-$AT$16))</f>
        <v>1.1193866315545404</v>
      </c>
      <c r="QX49" s="92">
        <f>QU49*$AR$16+QV49*$AV$16+QW49*$AZ$16</f>
        <v>555.57012953662559</v>
      </c>
      <c r="QY49" s="16">
        <f>$AP$16</f>
        <v>-163.95</v>
      </c>
      <c r="QZ49" s="16">
        <f>$AZ$16</f>
        <v>534.82000000000005</v>
      </c>
      <c r="RA49" s="167">
        <f t="shared" si="566"/>
        <v>2.0825453682418064E-2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11000</v>
      </c>
      <c r="AO50" s="8" t="s">
        <v>71</v>
      </c>
      <c r="AP50" s="101">
        <f>'Conector@11000 psi'!$M$94</f>
        <v>-140.06</v>
      </c>
      <c r="AQ50" s="111" t="s">
        <v>72</v>
      </c>
      <c r="AR50" s="101">
        <v>0</v>
      </c>
      <c r="AS50" s="111" t="s">
        <v>72</v>
      </c>
      <c r="AT50" s="101">
        <f>'Conector@11000 psi'!$M$109</f>
        <v>-70.03</v>
      </c>
      <c r="AU50" s="111" t="s">
        <v>72</v>
      </c>
      <c r="AV50" s="101">
        <f>'Conector@11000 psi'!$O$109</f>
        <v>-685.31</v>
      </c>
      <c r="AW50" s="111" t="s">
        <v>72</v>
      </c>
      <c r="AX50" s="101">
        <v>0</v>
      </c>
      <c r="AY50" s="111" t="s">
        <v>72</v>
      </c>
      <c r="AZ50" s="101">
        <f>'Conector@11000 psi'!$O$108</f>
        <v>-456.89</v>
      </c>
      <c r="BA50" s="165" t="s">
        <v>72</v>
      </c>
      <c r="BC50" s="183"/>
      <c r="QE50" s="159">
        <v>3</v>
      </c>
      <c r="QF50" s="162">
        <v>3</v>
      </c>
      <c r="QG50" s="305"/>
      <c r="QH50" s="12">
        <v>-120</v>
      </c>
      <c r="QI50" s="161">
        <f>(($F$16-$Z$23)*($F$16-$AD$23))/(($V$23-$Z$23)*($V$23-$AD$23))</f>
        <v>1.4757586381548981E-2</v>
      </c>
      <c r="QJ50" s="161">
        <f>(($F$16-$V$23)*($F$16-$AD$23))/(($Z$23-$V$23)*($Z$23-$AD$23))</f>
        <v>-5.82071178153164E-2</v>
      </c>
      <c r="QK50" s="161">
        <f>(($F$16-$V$23)*($F$16-$Z$23))/(($AD$23-$V$23)*($AD$23-$Z$23))</f>
        <v>1.0434495314337675</v>
      </c>
      <c r="QL50" s="92">
        <f>QI50*$X$23+QJ50*$AB$23+QK50*$AF$23</f>
        <v>-373.99983369075829</v>
      </c>
      <c r="QM50" s="16">
        <f>$V$23</f>
        <v>-443.33</v>
      </c>
      <c r="QN50" s="16">
        <f>$AF$23</f>
        <v>-391.42</v>
      </c>
      <c r="QO50" s="167">
        <f t="shared" si="565"/>
        <v>3.0935842633466659E-2</v>
      </c>
      <c r="QP50" s="34"/>
      <c r="QQ50" s="159">
        <v>3</v>
      </c>
      <c r="QR50" s="162">
        <v>3</v>
      </c>
      <c r="QS50" s="305"/>
      <c r="QT50" s="12">
        <v>-120</v>
      </c>
      <c r="QU50" s="161">
        <f>(($F$16-$AT$23)*($F$16-$AX$23))/(($AP$23-$AT$23)*($AP$23-$AX$23))</f>
        <v>4.1802002094339014E-2</v>
      </c>
      <c r="QV50" s="161">
        <f>(($F$16-$AP$23)*($F$16-$AX$23))/(($AT$23-$AP$23)*($AT$23-$AX$23))</f>
        <v>-0.16118863364887934</v>
      </c>
      <c r="QW50" s="161">
        <f>(($F$16-$AP$23)*($F$16-$AT$23))/(($AX$23-$AP$23)*($AX$23-$AT$23))</f>
        <v>1.1193866315545404</v>
      </c>
      <c r="QX50" s="92">
        <f>QU50*$AR$23+QV50*$AV$23+QW50*$AZ$23</f>
        <v>-241.59472472734672</v>
      </c>
      <c r="QY50" s="16">
        <f>$AP$23</f>
        <v>-163.95</v>
      </c>
      <c r="QZ50" s="16">
        <f>$AZ$23</f>
        <v>-297.12</v>
      </c>
      <c r="RA50" s="167">
        <f t="shared" si="566"/>
        <v>4.7890118515863285E-2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11000</v>
      </c>
      <c r="AO51" s="8" t="s">
        <v>71</v>
      </c>
      <c r="AP51" s="101">
        <f>'Conector@11000 psi'!$M$88</f>
        <v>-176.5</v>
      </c>
      <c r="AQ51" s="111" t="s">
        <v>72</v>
      </c>
      <c r="AR51" s="101">
        <v>0</v>
      </c>
      <c r="AS51" s="111" t="s">
        <v>72</v>
      </c>
      <c r="AT51" s="101">
        <f>'Conector@11000 psi'!$M$105</f>
        <v>-88.25</v>
      </c>
      <c r="AU51" s="111" t="s">
        <v>72</v>
      </c>
      <c r="AV51" s="101">
        <f>'Conector@11000 psi'!$O$105</f>
        <v>-625.88</v>
      </c>
      <c r="AW51" s="111" t="s">
        <v>72</v>
      </c>
      <c r="AX51" s="101">
        <v>0</v>
      </c>
      <c r="AY51" s="111" t="s">
        <v>72</v>
      </c>
      <c r="AZ51" s="101">
        <f>'Conector@11000 psi'!$O$102</f>
        <v>-338.02</v>
      </c>
      <c r="BA51" s="165" t="s">
        <v>72</v>
      </c>
      <c r="BC51" s="183"/>
      <c r="QE51" s="159">
        <v>3</v>
      </c>
      <c r="QF51" s="162">
        <v>4</v>
      </c>
      <c r="QG51" s="305"/>
      <c r="QH51" s="12">
        <v>-120</v>
      </c>
      <c r="QI51" s="161">
        <f>(($F$16-$Z$30)*($F$16-$AD$30))/(($V$30-$Z$30)*($V$30-$AD$30))</f>
        <v>-1.7322424457728972E-2</v>
      </c>
      <c r="QJ51" s="161">
        <f>(($F$16-$V$30)*($F$16-$AD$30))/(($Z$30-$V$30)*($Z$30-$AD$30))</f>
        <v>7.0581112900088977E-2</v>
      </c>
      <c r="QK51" s="161">
        <f>(($F$16-$V$30)*($F$16-$Z$30))/(($AD$30-$V$30)*($AD$30-$Z$30))</f>
        <v>0.94674131155763996</v>
      </c>
      <c r="QL51" s="92">
        <f>QI51*$X$30+QJ51*$AB$30+QK51*$AF$30</f>
        <v>-386.94195006255109</v>
      </c>
      <c r="QM51" s="16">
        <f>$V$30</f>
        <v>353.96</v>
      </c>
      <c r="QN51" s="16">
        <f>$AF$30</f>
        <v>-391.42</v>
      </c>
      <c r="QO51" s="167">
        <f t="shared" si="565"/>
        <v>2.9901125990939085E-2</v>
      </c>
      <c r="QP51" s="34"/>
      <c r="QQ51" s="159">
        <v>3</v>
      </c>
      <c r="QR51" s="162">
        <v>4</v>
      </c>
      <c r="QS51" s="305"/>
      <c r="QT51" s="12">
        <v>-120</v>
      </c>
      <c r="QU51" s="161">
        <f>(($F$16-$AT$30)*($F$16-$AX$30))/(($AP$30-$AT$30)*($AP$30-$AX$30))</f>
        <v>-6.0071096348982403E-2</v>
      </c>
      <c r="QV51" s="161">
        <f>(($F$16-$AP$30)*($F$16-$AX$30))/(($AT$30-$AP$30)*($AT$30-$AX$30))</f>
        <v>0.25978430489469334</v>
      </c>
      <c r="QW51" s="161">
        <f>(($F$16-$AP$30)*($F$16-$AT$30))/(($AX$30-$AP$30)*($AX$30-$AT$30))</f>
        <v>0.80028679145428916</v>
      </c>
      <c r="QX51" s="92">
        <f>QU51*$AR$30+QV51*$AV$30+QW51*$AZ$30</f>
        <v>-276.37476781205402</v>
      </c>
      <c r="QY51" s="16">
        <f>$AP$30</f>
        <v>91.09</v>
      </c>
      <c r="QZ51" s="16">
        <f>$AZ$30</f>
        <v>-297.12</v>
      </c>
      <c r="RA51" s="167">
        <f t="shared" si="566"/>
        <v>4.1863445391903745E-2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11000</v>
      </c>
      <c r="AO52" s="8" t="s">
        <v>71</v>
      </c>
      <c r="AP52" s="101">
        <f>'Conector@11000 psi'!$M$89</f>
        <v>-212.93</v>
      </c>
      <c r="AQ52" s="111" t="s">
        <v>72</v>
      </c>
      <c r="AR52" s="101">
        <v>0</v>
      </c>
      <c r="AS52" s="111" t="s">
        <v>72</v>
      </c>
      <c r="AT52" s="101">
        <f>'Conector@11000 psi'!$M$106</f>
        <v>-106.465</v>
      </c>
      <c r="AU52" s="111" t="s">
        <v>72</v>
      </c>
      <c r="AV52" s="101">
        <f>'Conector@11000 psi'!$O$106</f>
        <v>-566.51</v>
      </c>
      <c r="AW52" s="111" t="s">
        <v>72</v>
      </c>
      <c r="AX52" s="101">
        <v>0</v>
      </c>
      <c r="AY52" s="111" t="s">
        <v>72</v>
      </c>
      <c r="AZ52" s="101">
        <f>'Conector@11000 psi'!$O$103</f>
        <v>-219.22</v>
      </c>
      <c r="BA52" s="165" t="s">
        <v>72</v>
      </c>
      <c r="BC52" s="183"/>
      <c r="QE52" s="159">
        <v>3</v>
      </c>
      <c r="QF52" s="162">
        <v>1</v>
      </c>
      <c r="QG52" s="306" t="s">
        <v>20</v>
      </c>
      <c r="QH52" s="12">
        <v>-180</v>
      </c>
      <c r="QI52" s="161">
        <f>(($F$16-$Z$10)*($F$16-$AD$10))/(($V$10-$Z$10)*($V$10-$AD$10))</f>
        <v>-2.019368455454985E-2</v>
      </c>
      <c r="QJ52" s="161">
        <f>(($F$16-$V$10)*($F$16-$AD$10))/(($Z$10-$V$10)*($Z$10-$AD$10))</f>
        <v>8.2552649050757806E-2</v>
      </c>
      <c r="QK52" s="161">
        <f>(($F$16-$V$10)*($F$16-$Z$10))/(($AD$10-$V$10)*($AD$10-$Z$10))</f>
        <v>0.93764103550379196</v>
      </c>
      <c r="QL52" s="92">
        <f>QI52*$X$10+QJ52*$AB$10+QK52*$AF$10</f>
        <v>573.6061245577265</v>
      </c>
      <c r="QM52" s="16">
        <f>$V$10</f>
        <v>301.67</v>
      </c>
      <c r="QN52" s="16">
        <f>$AF$10</f>
        <v>556.07000000000005</v>
      </c>
      <c r="QO52" s="167">
        <f t="shared" si="565"/>
        <v>2.0170635397104481E-2</v>
      </c>
      <c r="QP52" s="34"/>
      <c r="QQ52" s="159">
        <v>3</v>
      </c>
      <c r="QR52" s="162">
        <v>1</v>
      </c>
      <c r="QS52" s="306" t="s">
        <v>20</v>
      </c>
      <c r="QT52" s="12">
        <v>-180</v>
      </c>
      <c r="QU52" s="161">
        <f>(($F$16-$AT$10)*($F$16-$AX$10))/(($AP$10-$AT$10)*($AP$10-$AX$10))</f>
        <v>-8.9289757912156625E-2</v>
      </c>
      <c r="QV52" s="161">
        <f>(($F$16-$AP$10)*($F$16-$AX$10))/(($AT$10-$AP$10)*($AT$10-$AX$10))</f>
        <v>0.41133340420491715</v>
      </c>
      <c r="QW52" s="161">
        <f>(($F$16-$AP$10)*($F$16-$AT$10))/(($AX$10-$AP$10)*($AX$10-$AT$10))</f>
        <v>0.6779563537072395</v>
      </c>
      <c r="QX52" s="92">
        <f>QU52*$AR$10+QV52*$AV$10+QW52*$AZ$10</f>
        <v>748.71318860284487</v>
      </c>
      <c r="QY52" s="16">
        <f>$AP$10</f>
        <v>54.65</v>
      </c>
      <c r="QZ52" s="16">
        <f>$AZ$10</f>
        <v>653.67999999999995</v>
      </c>
      <c r="RA52" s="167">
        <f t="shared" si="566"/>
        <v>1.5453180438280366E-2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11000</v>
      </c>
      <c r="AO53" s="8" t="s">
        <v>71</v>
      </c>
      <c r="AP53" s="101">
        <f>'Conector@11000 psi'!$M$90</f>
        <v>-249.37</v>
      </c>
      <c r="AQ53" s="111" t="s">
        <v>72</v>
      </c>
      <c r="AR53" s="101">
        <v>0</v>
      </c>
      <c r="AS53" s="111" t="s">
        <v>72</v>
      </c>
      <c r="AT53" s="101">
        <f>'Conector@11000 psi'!$M$107</f>
        <v>-124.685</v>
      </c>
      <c r="AU53" s="111" t="s">
        <v>72</v>
      </c>
      <c r="AV53" s="101">
        <f>'Conector@11000 psi'!$O$107</f>
        <v>-507.05</v>
      </c>
      <c r="AW53" s="111" t="s">
        <v>72</v>
      </c>
      <c r="AX53" s="101">
        <v>0</v>
      </c>
      <c r="AY53" s="111" t="s">
        <v>72</v>
      </c>
      <c r="AZ53" s="101">
        <f>'Conector@11000 psi'!$O$104</f>
        <v>-100.32</v>
      </c>
      <c r="BA53" s="165" t="s">
        <v>72</v>
      </c>
      <c r="BC53" s="183"/>
      <c r="QE53" s="159">
        <v>3</v>
      </c>
      <c r="QF53" s="162">
        <v>2</v>
      </c>
      <c r="QG53" s="306"/>
      <c r="QH53" s="12">
        <v>-180</v>
      </c>
      <c r="QI53" s="161">
        <f>(($F$16-$Z$17)*($F$16-$AD$17))/(($V$17-$Z$17)*($V$17-$AD$17))</f>
        <v>1.3162297955666036E-2</v>
      </c>
      <c r="QJ53" s="161">
        <f>(($F$16-$V$17)*($F$16-$AD$17))/(($Z$17-$V$17)*($Z$17-$AD$17))</f>
        <v>-5.1990455475496723E-2</v>
      </c>
      <c r="QK53" s="161">
        <f>(($F$16-$V$17)*($F$16-$Z$17))/(($AD$17-$V$17)*($AD$17-$Z$17))</f>
        <v>1.0388281575198308</v>
      </c>
      <c r="QL53" s="92">
        <f>QI53*$X$17+QJ53*$AB$17+QK53*$AF$17</f>
        <v>557.39789353047752</v>
      </c>
      <c r="QM53" s="16">
        <f>$V$17</f>
        <v>-495.6</v>
      </c>
      <c r="QN53" s="16">
        <f>$AF$17</f>
        <v>556.07000000000005</v>
      </c>
      <c r="QO53" s="167">
        <f t="shared" si="565"/>
        <v>2.0757164916281431E-2</v>
      </c>
      <c r="QP53" s="34"/>
      <c r="QQ53" s="159">
        <v>3</v>
      </c>
      <c r="QR53" s="162">
        <v>2</v>
      </c>
      <c r="QS53" s="306"/>
      <c r="QT53" s="12">
        <v>-180</v>
      </c>
      <c r="QU53" s="161">
        <f>(($F$16-$AT$17)*($F$16-$AX$17))/(($AP$17-$AT$17)*($AP$17-$AX$17))</f>
        <v>3.375272602376661E-2</v>
      </c>
      <c r="QV53" s="161">
        <f>(($F$16-$AP$17)*($F$16-$AX$17))/(($AT$17-$AP$17)*($AT$17-$AX$17))</f>
        <v>-0.130981673415865</v>
      </c>
      <c r="QW53" s="161">
        <f>(($F$16-$AP$17)*($F$16-$AT$17))/(($AX$17-$AP$17)*($AX$17-$AT$17))</f>
        <v>1.0972289473920986</v>
      </c>
      <c r="QX53" s="92">
        <f>QU53*$AR$17+QV53*$AV$17+QW53*$AZ$17</f>
        <v>674.42918782549395</v>
      </c>
      <c r="QY53" s="16">
        <f>$AP$17</f>
        <v>-200.39</v>
      </c>
      <c r="QZ53" s="16">
        <f>$AZ$17</f>
        <v>653.67999999999995</v>
      </c>
      <c r="RA53" s="167">
        <f t="shared" si="566"/>
        <v>1.7155248036201089E-2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11000</v>
      </c>
      <c r="AO54" s="8" t="s">
        <v>71</v>
      </c>
      <c r="AP54" s="101">
        <f>'Conector@11000 psi'!$M$61</f>
        <v>176.5</v>
      </c>
      <c r="AQ54" s="111" t="s">
        <v>72</v>
      </c>
      <c r="AR54" s="101">
        <v>0</v>
      </c>
      <c r="AS54" s="111" t="s">
        <v>72</v>
      </c>
      <c r="AT54" s="101">
        <f>'Conector@11000 psi'!$M$110</f>
        <v>88.25</v>
      </c>
      <c r="AU54" s="111" t="s">
        <v>72</v>
      </c>
      <c r="AV54" s="101">
        <f>'Conector@11000 psi'!$O$110</f>
        <v>-287.85000000000002</v>
      </c>
      <c r="AW54" s="111" t="s">
        <v>72</v>
      </c>
      <c r="AX54" s="101">
        <v>0</v>
      </c>
      <c r="AY54" s="111" t="s">
        <v>72</v>
      </c>
      <c r="AZ54" s="101">
        <f>'Conector@11000 psi'!$O$96</f>
        <v>-575.75</v>
      </c>
      <c r="BA54" s="165" t="s">
        <v>72</v>
      </c>
      <c r="BB54" s="183"/>
      <c r="BC54" s="183"/>
      <c r="QE54" s="159">
        <v>3</v>
      </c>
      <c r="QF54" s="162">
        <v>3</v>
      </c>
      <c r="QG54" s="306"/>
      <c r="QH54" s="12">
        <v>-180</v>
      </c>
      <c r="QI54" s="161">
        <f>(($F$16-$Z$24)*($F$16-$AD$24))/(($V$24-$Z$24)*($V$24-$AD$24))</f>
        <v>1.3162297955666036E-2</v>
      </c>
      <c r="QJ54" s="161">
        <f>(($F$16-$V$24)*($F$16-$AD$24))/(($Z$24-$V$24)*($Z$24-$AD$24))</f>
        <v>-5.1990455475496723E-2</v>
      </c>
      <c r="QK54" s="161">
        <f>(($F$16-$V$24)*($F$16-$Z$24))/(($AD$24-$V$24)*($AD$24-$Z$24))</f>
        <v>1.0388281575198308</v>
      </c>
      <c r="QL54" s="92">
        <f>QI54*$X$24+QJ54*$AB$24+QK54*$AF$24</f>
        <v>-273.84469603269065</v>
      </c>
      <c r="QM54" s="16">
        <f>$V$24</f>
        <v>-495.6</v>
      </c>
      <c r="QN54" s="16">
        <f>$AF$24</f>
        <v>-289.33</v>
      </c>
      <c r="QO54" s="167">
        <f t="shared" si="565"/>
        <v>4.2250224918063822E-2</v>
      </c>
      <c r="QP54" s="34"/>
      <c r="QQ54" s="159">
        <v>3</v>
      </c>
      <c r="QR54" s="162">
        <v>3</v>
      </c>
      <c r="QS54" s="306"/>
      <c r="QT54" s="12">
        <v>-180</v>
      </c>
      <c r="QU54" s="161">
        <f>(($F$16-$AT$24)*($F$16-$AX$24))/(($AP$24-$AT$24)*($AP$24-$AX$24))</f>
        <v>3.375272602376661E-2</v>
      </c>
      <c r="QV54" s="161">
        <f>(($F$16-$AP$24)*($F$16-$AX$24))/(($AT$24-$AP$24)*($AT$24-$AX$24))</f>
        <v>-0.130981673415865</v>
      </c>
      <c r="QW54" s="161">
        <f>(($F$16-$AP$24)*($F$16-$AT$24))/(($AX$24-$AP$24)*($AX$24-$AT$24))</f>
        <v>1.0972289473920986</v>
      </c>
      <c r="QX54" s="92">
        <f>QU54*$AR$24+QV54*$AV$24+QW54*$AZ$24</f>
        <v>-129.43056928629375</v>
      </c>
      <c r="QY54" s="16">
        <f>$AP$24</f>
        <v>-200.39</v>
      </c>
      <c r="QZ54" s="16">
        <f>$AZ$24</f>
        <v>-178.26</v>
      </c>
      <c r="RA54" s="167">
        <f t="shared" si="566"/>
        <v>8.9391556135457892E-2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11000</v>
      </c>
      <c r="AO55" s="8" t="s">
        <v>71</v>
      </c>
      <c r="AP55" s="101">
        <f>'Conector@11000 psi'!$M$62</f>
        <v>212.93</v>
      </c>
      <c r="AQ55" s="111" t="s">
        <v>72</v>
      </c>
      <c r="AR55" s="101">
        <v>0</v>
      </c>
      <c r="AS55" s="111" t="s">
        <v>72</v>
      </c>
      <c r="AT55" s="101">
        <f>'Conector@11000 psi'!$M$111</f>
        <v>106.465</v>
      </c>
      <c r="AU55" s="111" t="s">
        <v>72</v>
      </c>
      <c r="AV55" s="101">
        <f>'Conector@11000 psi'!$O$111</f>
        <v>-347.3</v>
      </c>
      <c r="AW55" s="111" t="s">
        <v>72</v>
      </c>
      <c r="AX55" s="101">
        <v>0</v>
      </c>
      <c r="AY55" s="111" t="s">
        <v>72</v>
      </c>
      <c r="AZ55" s="101">
        <f>'Conector@11000 psi'!$O$97</f>
        <v>-694.58</v>
      </c>
      <c r="BA55" s="165" t="s">
        <v>72</v>
      </c>
      <c r="BB55" s="183"/>
      <c r="BC55" s="183"/>
      <c r="QE55" s="159">
        <v>3</v>
      </c>
      <c r="QF55" s="162">
        <v>4</v>
      </c>
      <c r="QG55" s="306"/>
      <c r="QH55" s="12">
        <v>-180</v>
      </c>
      <c r="QI55" s="161">
        <f>(($F$16-$Z$31)*($F$16-$AD$31))/(($V$31-$Z$31)*($V$31-$AD$31))</f>
        <v>-2.019368455454985E-2</v>
      </c>
      <c r="QJ55" s="161">
        <f>(($F$16-$V$31)*($F$16-$AD$31))/(($Z$31-$V$31)*($Z$31-$AD$31))</f>
        <v>8.2552649050757806E-2</v>
      </c>
      <c r="QK55" s="161">
        <f>(($F$16-$V$31)*($F$16-$Z$31))/(($AD$31-$V$31)*($AD$31-$Z$31))</f>
        <v>0.93764103550379196</v>
      </c>
      <c r="QL55" s="92">
        <f>QI55*$X$31+QJ55*$AB$31+QK55*$AF$31</f>
        <v>-286.26108028713861</v>
      </c>
      <c r="QM55" s="16">
        <f>$V$31</f>
        <v>301.67</v>
      </c>
      <c r="QN55" s="16">
        <f>$AF$31</f>
        <v>-289.33</v>
      </c>
      <c r="QO55" s="167">
        <f t="shared" si="565"/>
        <v>4.0417649470177827E-2</v>
      </c>
      <c r="QP55" s="34"/>
      <c r="QQ55" s="159">
        <v>3</v>
      </c>
      <c r="QR55" s="162">
        <v>4</v>
      </c>
      <c r="QS55" s="306"/>
      <c r="QT55" s="12">
        <v>-180</v>
      </c>
      <c r="QU55" s="161">
        <f>(($F$16-$AT$31)*($F$16-$AX$31))/(($AP$31-$AT$31)*($AP$31-$AX$31))</f>
        <v>-8.9289757912156625E-2</v>
      </c>
      <c r="QV55" s="161">
        <f>(($F$16-$AP$31)*($F$16-$AX$31))/(($AT$31-$AP$31)*($AT$31-$AX$31))</f>
        <v>0.41133340420491715</v>
      </c>
      <c r="QW55" s="161">
        <f>(($F$16-$AP$31)*($F$16-$AT$31))/(($AX$31-$AP$31)*($AX$31-$AT$31))</f>
        <v>0.6779563537072395</v>
      </c>
      <c r="QX55" s="92">
        <f>QU55*$AR$31+QV55*$AV$31+QW55*$AZ$31</f>
        <v>-157.51875926267883</v>
      </c>
      <c r="QY55" s="16">
        <f>$AP$31</f>
        <v>54.65</v>
      </c>
      <c r="QZ55" s="16">
        <f>$AZ$31</f>
        <v>-178.26</v>
      </c>
      <c r="RA55" s="167">
        <f t="shared" si="566"/>
        <v>7.3451568906188675E-2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11000</v>
      </c>
      <c r="AO56" s="8" t="s">
        <v>71</v>
      </c>
      <c r="AP56" s="101">
        <f>'Conector@11000 psi'!$M$63</f>
        <v>249.37</v>
      </c>
      <c r="AQ56" s="111" t="s">
        <v>72</v>
      </c>
      <c r="AR56" s="101">
        <v>0</v>
      </c>
      <c r="AS56" s="111" t="s">
        <v>72</v>
      </c>
      <c r="AT56" s="101">
        <f>'Conector@11000 psi'!$M$112</f>
        <v>124.685</v>
      </c>
      <c r="AU56" s="111" t="s">
        <v>72</v>
      </c>
      <c r="AV56" s="101">
        <f>'Conector@11000 psi'!$O$112</f>
        <v>-406.72</v>
      </c>
      <c r="AW56" s="111" t="s">
        <v>72</v>
      </c>
      <c r="AX56" s="101">
        <v>0</v>
      </c>
      <c r="AY56" s="111" t="s">
        <v>72</v>
      </c>
      <c r="AZ56" s="101">
        <f>'Conector@11000 psi'!$O$98</f>
        <v>-813.43</v>
      </c>
      <c r="BA56" s="165" t="s">
        <v>72</v>
      </c>
      <c r="BB56" s="183"/>
      <c r="BC56" s="183"/>
      <c r="QE56" s="159">
        <v>3</v>
      </c>
      <c r="QF56" s="162">
        <v>1</v>
      </c>
      <c r="QG56" s="307" t="s">
        <v>21</v>
      </c>
      <c r="QH56" s="12">
        <v>0</v>
      </c>
      <c r="QI56" s="161">
        <f>(($F$16-$Z$11)*($F$16-$AD$11))/(($V$11-$Z$11)*($V$11-$AD$11))</f>
        <v>-2.4237363913485268E-2</v>
      </c>
      <c r="QJ56" s="161">
        <f>(($F$16-$V$11)*($F$16-$AD$11))/(($Z$11-$V$11)*($Z$11-$AD$11))</f>
        <v>9.9559065176368117E-2</v>
      </c>
      <c r="QK56" s="161">
        <f>(($F$16-$V$11)*($F$16-$Z$11))/(($AD$11-$V$11)*($AD$11-$Z$11))</f>
        <v>0.92467829873711704</v>
      </c>
      <c r="QL56" s="92">
        <f>QI56*$X$11+QJ56*$AB$11+QK56*$AF$11</f>
        <v>650.51871114182018</v>
      </c>
      <c r="QM56" s="16">
        <f>$V$11</f>
        <v>249</v>
      </c>
      <c r="QN56" s="16">
        <f>$AF$11</f>
        <v>631.37</v>
      </c>
      <c r="QO56" s="167">
        <f t="shared" si="565"/>
        <v>1.7785806621444921E-2</v>
      </c>
      <c r="QP56" s="34"/>
      <c r="QQ56" s="159">
        <v>3</v>
      </c>
      <c r="QR56" s="162">
        <v>1</v>
      </c>
      <c r="QS56" s="307" t="s">
        <v>21</v>
      </c>
      <c r="QT56" s="12">
        <v>0</v>
      </c>
      <c r="QU56" s="161">
        <f>(($F$16-$AT$11)*($F$16-$AX$11))/(($AP$11-$AT$11)*($AP$11-$AX$11))</f>
        <v>-0.10537147511630623</v>
      </c>
      <c r="QV56" s="161">
        <f>(($F$16-$AP$11)*($F$16-$AX$11))/(($AT$11-$AP$11)*($AT$11-$AX$11))</f>
        <v>0.90887686900319431</v>
      </c>
      <c r="QW56" s="161">
        <f>(($F$16-$AP$11)*($F$16-$AT$11))/(($AX$11-$AP$11)*($AX$11-$AT$11))</f>
        <v>0.19649460611311192</v>
      </c>
      <c r="QX56" s="92">
        <f>QU56*$AR$11+QV56*$AV$11+QW56*$AZ$11</f>
        <v>880.93339250362385</v>
      </c>
      <c r="QY56" s="16">
        <f>$AP$11</f>
        <v>18.22</v>
      </c>
      <c r="QZ56" s="16">
        <f>$AZ$11</f>
        <v>772.52</v>
      </c>
      <c r="RA56" s="167">
        <f t="shared" si="566"/>
        <v>1.3133796605345966E-2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11000</v>
      </c>
      <c r="AO57" s="8" t="s">
        <v>71</v>
      </c>
      <c r="AP57" s="101">
        <f>'Conector@11000 psi'!$M$79</f>
        <v>140.06</v>
      </c>
      <c r="AQ57" s="111" t="s">
        <v>72</v>
      </c>
      <c r="AR57" s="101">
        <v>0</v>
      </c>
      <c r="AS57" s="111" t="s">
        <v>72</v>
      </c>
      <c r="AT57" s="101">
        <f>'Conector@11000 psi'!$M$116</f>
        <v>70.03</v>
      </c>
      <c r="AU57" s="111" t="s">
        <v>72</v>
      </c>
      <c r="AV57" s="101">
        <f>'Conector@11000 psi'!$O$116</f>
        <v>-228.48</v>
      </c>
      <c r="AW57" s="111" t="s">
        <v>72</v>
      </c>
      <c r="AX57" s="101">
        <v>0</v>
      </c>
      <c r="AY57" s="111" t="s">
        <v>72</v>
      </c>
      <c r="AZ57" s="101">
        <f>'Conector@11000 psi'!$O$108</f>
        <v>-456.89</v>
      </c>
      <c r="BA57" s="165" t="s">
        <v>72</v>
      </c>
      <c r="BB57" s="183"/>
      <c r="BC57" s="183"/>
      <c r="QE57" s="159">
        <v>3</v>
      </c>
      <c r="QF57" s="162">
        <v>2</v>
      </c>
      <c r="QG57" s="307"/>
      <c r="QH57" s="12">
        <v>0</v>
      </c>
      <c r="QI57" s="161">
        <f>(($F$16-$Z$18)*($F$16-$AD$18))/(($V$18-$Z$18)*($V$18-$AD$18))</f>
        <v>1.1873457760247787E-2</v>
      </c>
      <c r="QJ57" s="161">
        <f>(($F$16-$V$18)*($F$16-$AD$18))/(($Z$18-$V$18)*($Z$18-$AD$18))</f>
        <v>-4.6955206280968498E-2</v>
      </c>
      <c r="QK57" s="161">
        <f>(($F$16-$V$18)*($F$16-$Z$18))/(($AD$18-$V$18)*($AD$18-$Z$18))</f>
        <v>1.0350817485207207</v>
      </c>
      <c r="QL57" s="92">
        <f>QI57*$X$18+QJ57*$AB$18+QK57*$AF$18</f>
        <v>633.38235379787125</v>
      </c>
      <c r="QM57" s="16">
        <f>$V$18</f>
        <v>-548.08000000000004</v>
      </c>
      <c r="QN57" s="16">
        <f>$AF$18</f>
        <v>631.37</v>
      </c>
      <c r="QO57" s="167">
        <f t="shared" si="565"/>
        <v>1.8267007172877898E-2</v>
      </c>
      <c r="QP57" s="34"/>
      <c r="QQ57" s="159">
        <v>3</v>
      </c>
      <c r="QR57" s="162">
        <v>2</v>
      </c>
      <c r="QS57" s="307"/>
      <c r="QT57" s="12">
        <v>0</v>
      </c>
      <c r="QU57" s="161">
        <f>(($F$16-$AT$18)*($F$16-$AX$18))/(($AP$18-$AT$18)*($AP$18-$AX$18))</f>
        <v>2.8298312149535952E-2</v>
      </c>
      <c r="QV57" s="161">
        <f>(($F$16-$AP$18)*($F$16-$AX$18))/(($AT$18-$AP$18)*($AT$18-$AX$18))</f>
        <v>-0.11030830405584921</v>
      </c>
      <c r="QW57" s="161">
        <f>(($F$16-$AP$18)*($F$16-$AT$18))/(($AX$18-$AP$18)*($AX$18-$AT$18))</f>
        <v>1.0820099919063133</v>
      </c>
      <c r="QX57" s="92">
        <f>QU57*$AR$18+QV57*$AV$18+QW57*$AZ$18</f>
        <v>793.2644672567717</v>
      </c>
      <c r="QY57" s="16">
        <f>$AP$18</f>
        <v>-236.82</v>
      </c>
      <c r="QZ57" s="16">
        <f>$AZ$18</f>
        <v>772.52</v>
      </c>
      <c r="RA57" s="167">
        <f t="shared" si="566"/>
        <v>1.4585299704663197E-2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11000</v>
      </c>
      <c r="AO58" s="8" t="s">
        <v>71</v>
      </c>
      <c r="AP58" s="101">
        <f>'Conector@11000 psi'!$M$70</f>
        <v>103.64</v>
      </c>
      <c r="AQ58" s="111" t="s">
        <v>72</v>
      </c>
      <c r="AR58" s="101">
        <v>0</v>
      </c>
      <c r="AS58" s="111" t="s">
        <v>72</v>
      </c>
      <c r="AT58" s="101">
        <f>'Conector@11000 psi'!$M$113</f>
        <v>51.82</v>
      </c>
      <c r="AU58" s="111" t="s">
        <v>72</v>
      </c>
      <c r="AV58" s="101">
        <f>'Conector@11000 psi'!$O$113</f>
        <v>-169.02</v>
      </c>
      <c r="AW58" s="111" t="s">
        <v>72</v>
      </c>
      <c r="AX58" s="101">
        <v>0</v>
      </c>
      <c r="AY58" s="111" t="s">
        <v>72</v>
      </c>
      <c r="AZ58" s="101">
        <f>'Conector@11000 psi'!$O$102</f>
        <v>-338.02</v>
      </c>
      <c r="BA58" s="165" t="s">
        <v>72</v>
      </c>
      <c r="BB58" s="183"/>
      <c r="BC58" s="183"/>
      <c r="QE58" s="159">
        <v>3</v>
      </c>
      <c r="QF58" s="162">
        <v>3</v>
      </c>
      <c r="QG58" s="307"/>
      <c r="QH58" s="16">
        <v>0</v>
      </c>
      <c r="QI58" s="161">
        <f>(($F$16-$Z$25)*($F$16-$AD$25))/(($V$25-$Z$25)*($V$25-$AD$25))</f>
        <v>1.1873457760247787E-2</v>
      </c>
      <c r="QJ58" s="161">
        <f>(($F$16-$V$25)*($F$16-$AD$25))/(($Z$25-$V$25)*($Z$25-$AD$25))</f>
        <v>-4.6955206280968498E-2</v>
      </c>
      <c r="QK58" s="161">
        <f>(($F$16-$V$25)*($F$16-$Z$25))/(($AD$25-$V$25)*($AD$25-$Z$25))</f>
        <v>1.0350817485207207</v>
      </c>
      <c r="QL58" s="92">
        <f>QI58*$X$25+QJ58*$AB$25+QK58*$AF$25</f>
        <v>-173.00592892701306</v>
      </c>
      <c r="QM58" s="16">
        <f>$V$25</f>
        <v>-548.08000000000004</v>
      </c>
      <c r="QN58" s="16">
        <f>$AF$25</f>
        <v>-186.91</v>
      </c>
      <c r="QO58" s="167">
        <f t="shared" si="565"/>
        <v>6.6876320781359452E-2</v>
      </c>
      <c r="QP58" s="34"/>
      <c r="QQ58" s="159">
        <v>3</v>
      </c>
      <c r="QR58" s="162">
        <v>3</v>
      </c>
      <c r="QS58" s="307"/>
      <c r="QT58" s="16">
        <v>0</v>
      </c>
      <c r="QU58" s="161">
        <f>(($F$16-$AT$25)*($F$16-$AX$25))/(($AP$25-$AT$25)*($AP$25-$AX$25))</f>
        <v>2.8298312149535952E-2</v>
      </c>
      <c r="QV58" s="161">
        <f>(($F$16-$AP$25)*($F$16-$AX$25))/(($AT$25-$AP$25)*($AT$25-$AX$25))</f>
        <v>-0.11030830405584921</v>
      </c>
      <c r="QW58" s="161">
        <f>(($F$16-$AP$25)*($F$16-$AT$25))/(($AX$25-$AP$25)*($AX$25-$AT$25))</f>
        <v>1.0820099919063133</v>
      </c>
      <c r="QX58" s="92">
        <f>QU58*$AR$25+QV58*$AV$25+QW58*$AZ$25</f>
        <v>-15.152468967300379</v>
      </c>
      <c r="QY58" s="16">
        <f>$AP$25</f>
        <v>-236.82</v>
      </c>
      <c r="QZ58" s="16">
        <f>$AZ$25</f>
        <v>-59.44</v>
      </c>
      <c r="RA58" s="167">
        <f t="shared" si="566"/>
        <v>0.76357193174053106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11000</v>
      </c>
      <c r="AO59" s="8" t="s">
        <v>71</v>
      </c>
      <c r="AP59" s="101">
        <f>'Conector@11000 psi'!$M$71</f>
        <v>67.19</v>
      </c>
      <c r="AQ59" s="111" t="s">
        <v>72</v>
      </c>
      <c r="AR59" s="101">
        <v>0</v>
      </c>
      <c r="AS59" s="111" t="s">
        <v>72</v>
      </c>
      <c r="AT59" s="101">
        <f>'Conector@11000 psi'!$M$114</f>
        <v>33.594999999999999</v>
      </c>
      <c r="AU59" s="111" t="s">
        <v>72</v>
      </c>
      <c r="AV59" s="101">
        <f>'Conector@11000 psi'!$O$114</f>
        <v>-109.6</v>
      </c>
      <c r="AW59" s="111" t="s">
        <v>72</v>
      </c>
      <c r="AX59" s="101">
        <v>0</v>
      </c>
      <c r="AY59" s="111" t="s">
        <v>72</v>
      </c>
      <c r="AZ59" s="101">
        <f>'Conector@11000 psi'!$O$103</f>
        <v>-219.22</v>
      </c>
      <c r="BA59" s="165" t="s">
        <v>72</v>
      </c>
      <c r="BB59" s="183"/>
      <c r="BC59" s="183"/>
      <c r="QE59" s="184">
        <v>3</v>
      </c>
      <c r="QF59" s="185">
        <v>4</v>
      </c>
      <c r="QG59" s="308"/>
      <c r="QH59" s="186">
        <v>0</v>
      </c>
      <c r="QI59" s="187">
        <f>(($F$16-$Z$32)*($F$16-$AD$32))/(($V$32-$Z$32)*($V$32-$AD$32))</f>
        <v>-2.4237363913485268E-2</v>
      </c>
      <c r="QJ59" s="187">
        <f>(($F$16-$V$32)*($F$16-$AD$32))/(($Z$32-$V$32)*($Z$32-$AD$32))</f>
        <v>9.9559065176368117E-2</v>
      </c>
      <c r="QK59" s="187">
        <f>(($F$16-$V$32)*($F$16-$Z$32))/(($AD$32-$V$32)*($AD$32-$Z$32))</f>
        <v>0.92467829873711704</v>
      </c>
      <c r="QL59" s="97">
        <f>QI59*$X$31+QJ59*$AB$31+QK59*$AF$32</f>
        <v>-190.88964405864419</v>
      </c>
      <c r="QM59" s="186">
        <f>$V$32</f>
        <v>249</v>
      </c>
      <c r="QN59" s="186">
        <f>$AF$32</f>
        <v>-186.91</v>
      </c>
      <c r="QO59" s="188">
        <f t="shared" si="565"/>
        <v>6.0610936004708148E-2</v>
      </c>
      <c r="QP59" s="34"/>
      <c r="QQ59" s="184">
        <v>3</v>
      </c>
      <c r="QR59" s="185">
        <v>4</v>
      </c>
      <c r="QS59" s="308"/>
      <c r="QT59" s="186">
        <v>0</v>
      </c>
      <c r="QU59" s="187">
        <f>(($F$16-$AT$32)*($F$16-$AX$32))/(($AP$32-$AT$32)*($AP$32-$AX$32))</f>
        <v>-0.10537147511630623</v>
      </c>
      <c r="QV59" s="187">
        <f>(($F$16-$AP$32)*($F$16-$AX$32))/(($AT$32-$AP$32)*($AT$32-$AX$32))</f>
        <v>0.90887686900319431</v>
      </c>
      <c r="QW59" s="187">
        <f>(($F$16-$AP$32)*($F$16-$AT$32))/(($AX$32-$AP$32)*($AX$32-$AT$32))</f>
        <v>0.19649460611311192</v>
      </c>
      <c r="QX59" s="97">
        <f>QU59*$AR$31+QV59*$AV$31+QW59*$AZ$32</f>
        <v>-92.696923490308109</v>
      </c>
      <c r="QY59" s="186">
        <f>$AP$32</f>
        <v>18.22</v>
      </c>
      <c r="QZ59" s="186">
        <f>$AZ$32</f>
        <v>-59.44</v>
      </c>
      <c r="RA59" s="188">
        <f t="shared" si="566"/>
        <v>0.12481536133407596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11000</v>
      </c>
      <c r="AO60" s="11" t="s">
        <v>71</v>
      </c>
      <c r="AP60" s="6">
        <f>'Conector@11000 psi'!$M$72</f>
        <v>30.76</v>
      </c>
      <c r="AQ60" s="212" t="s">
        <v>72</v>
      </c>
      <c r="AR60" s="6">
        <v>0</v>
      </c>
      <c r="AS60" s="212" t="s">
        <v>72</v>
      </c>
      <c r="AT60" s="6">
        <f>'Conector@11000 psi'!$M$115</f>
        <v>15.38</v>
      </c>
      <c r="AU60" s="212" t="s">
        <v>72</v>
      </c>
      <c r="AV60" s="6">
        <f>'Conector@11000 psi'!$O$115</f>
        <v>-50.15</v>
      </c>
      <c r="AW60" s="212" t="s">
        <v>72</v>
      </c>
      <c r="AX60" s="6">
        <v>0</v>
      </c>
      <c r="AY60" s="212" t="s">
        <v>72</v>
      </c>
      <c r="AZ60" s="6">
        <f>'Conector@11000 psi'!$O$104</f>
        <v>-100.32</v>
      </c>
      <c r="BA60" s="213" t="s">
        <v>72</v>
      </c>
      <c r="BB60" s="183"/>
      <c r="BC60" s="183"/>
      <c r="QE60" s="191">
        <v>4</v>
      </c>
      <c r="QF60" s="192">
        <v>1</v>
      </c>
      <c r="QG60" s="295" t="s">
        <v>13</v>
      </c>
      <c r="QH60" s="15">
        <v>60</v>
      </c>
      <c r="QI60" s="193">
        <f>(($F$19-$Z$5)*($F$19-$AD$5))/(($V$5-$Z$5)*($V$5-$AD$5))</f>
        <v>-1.2743655821398544E-2</v>
      </c>
      <c r="QJ60" s="193">
        <f>(($F$19-$V$5)*($F$19-$AD$5))/(($Z$5-$V$5)*($Z$5-$AD$5))</f>
        <v>5.1659612624258375E-2</v>
      </c>
      <c r="QK60" s="193">
        <f>(($F$19-$V$5)*($F$19-$Z$5))/(($AD$5-$V$5)*($AD$5-$Z$5))</f>
        <v>0.96108404319714014</v>
      </c>
      <c r="QL60" s="98">
        <f>QI60*$X$5+QJ60*$AB$5+QK60*$AF$5</f>
        <v>337.95193372728147</v>
      </c>
      <c r="QM60" s="194">
        <f>$V$5</f>
        <v>458.5</v>
      </c>
      <c r="QN60" s="194">
        <f>$AF$5</f>
        <v>326</v>
      </c>
      <c r="QO60" s="195">
        <f t="shared" ref="QO60:QO87" si="567">ABS($F$20/QL60)</f>
        <v>3.2371467383963244E-2</v>
      </c>
      <c r="QP60" s="34"/>
      <c r="QQ60" s="191">
        <v>4</v>
      </c>
      <c r="QR60" s="192">
        <v>1</v>
      </c>
      <c r="QS60" s="295" t="s">
        <v>13</v>
      </c>
      <c r="QT60" s="15">
        <v>60</v>
      </c>
      <c r="QU60" s="193">
        <f>(($F$19-$AT$5)*($F$19-$AX$5))/(($AP$5-$AT$5)*($AP$5-$AX$5))</f>
        <v>-3.3917912290555637E-2</v>
      </c>
      <c r="QV60" s="193">
        <f>(($F$19-$AP$5)*($F$19-$AX$5))/(($AT$5-$AP$5)*($AT$5-$AX$5))</f>
        <v>0.14102887124167851</v>
      </c>
      <c r="QW60" s="193">
        <f>(($F$19-$AP$5)*($F$19-$AT$5))/(($AX$5-$AP$5)*($AX$5-$AT$5))</f>
        <v>0.89288904104887701</v>
      </c>
      <c r="QX60" s="98">
        <f>QU60*$AR$5+QV60*$AV$5+QW60*$AZ$5</f>
        <v>344.9116308472195</v>
      </c>
      <c r="QY60" s="194">
        <f>$AP$5</f>
        <v>163.95</v>
      </c>
      <c r="QZ60" s="194">
        <f>$AZ$5</f>
        <v>297.12</v>
      </c>
      <c r="RA60" s="195">
        <f t="shared" ref="RA60:RA87" si="568">ABS($F$20/QX60)</f>
        <v>3.1718269323442828E-2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96"/>
      <c r="QH61" s="12">
        <v>60</v>
      </c>
      <c r="QI61" s="161">
        <f>(($F$19-$Z$12)*($F$19-$AD$12))/(($V$12-$Z$12)*($V$12-$AD$12))</f>
        <v>1.8363166075794145E-2</v>
      </c>
      <c r="QJ61" s="161">
        <f>(($F$19-$V$12)*($F$19-$AD$12))/(($Z$12-$V$12)*($Z$12-$AD$12))</f>
        <v>-7.2194661888827089E-2</v>
      </c>
      <c r="QK61" s="161">
        <f>(($F$19-$V$12)*($F$19-$Z$12))/(($AD$12-$V$12)*($AD$12-$Z$12))</f>
        <v>1.053831495813033</v>
      </c>
      <c r="QL61" s="92">
        <f>QI61*$X$12+QJ61*$AB$12+QK61*$AF$12</f>
        <v>330.34538592220116</v>
      </c>
      <c r="QM61" s="16">
        <f>$V$12</f>
        <v>-338.33</v>
      </c>
      <c r="QN61" s="16">
        <f>$AF$12</f>
        <v>326</v>
      </c>
      <c r="QO61" s="167">
        <f t="shared" si="567"/>
        <v>3.3116854256824563E-2</v>
      </c>
      <c r="QP61" s="34"/>
      <c r="QQ61" s="159">
        <v>4</v>
      </c>
      <c r="QR61" s="162">
        <v>2</v>
      </c>
      <c r="QS61" s="296"/>
      <c r="QT61" s="12">
        <v>60</v>
      </c>
      <c r="QU61" s="161">
        <f>(($F$19-$AT$12)*($F$19-$AX$12))/(($AP$12-$AT$12)*($AP$12-$AX$12))</f>
        <v>7.4546350314745422E-2</v>
      </c>
      <c r="QV61" s="161">
        <f>(($F$19-$AP$12)*($F$19-$AX$12))/(($AT$12-$AP$12)*($AT$12-$AX$12))</f>
        <v>-0.28083054232451776</v>
      </c>
      <c r="QW61" s="161">
        <f>(($F$19-$AP$12)*($F$19-$AT$12))/(($AX$12-$AP$12)*($AX$12-$AT$12))</f>
        <v>1.2062841920097724</v>
      </c>
      <c r="QX61" s="92">
        <f>QU61*$AR$12+QV61*$AV$12+QW61*$AZ$12</f>
        <v>316.70220698390619</v>
      </c>
      <c r="QY61" s="16">
        <f>$AP$12</f>
        <v>-91.09</v>
      </c>
      <c r="QZ61" s="16">
        <f>$AZ$12</f>
        <v>297.12</v>
      </c>
      <c r="RA61" s="167">
        <f t="shared" si="568"/>
        <v>3.4543491515851468E-2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96"/>
      <c r="QH62" s="12">
        <v>60</v>
      </c>
      <c r="QI62" s="161">
        <f>(($F$19-$Z$19)*($F$19-$AD$19))/(($V$19-$Z$19)*($V$19-$AD$19))</f>
        <v>1.8363166075794145E-2</v>
      </c>
      <c r="QJ62" s="161">
        <f>(($F$19-$V$19)*($F$19-$AD$19))/(($Z$19-$V$19)*($Z$19-$AD$19))</f>
        <v>-7.2194661888827089E-2</v>
      </c>
      <c r="QK62" s="161">
        <f>(($F$19-$V$19)*($F$19-$Z$19))/(($AD$19-$V$19)*($AD$19-$Z$19))</f>
        <v>1.053831495813033</v>
      </c>
      <c r="QL62" s="92">
        <f>QI62*$X$19+QJ62*$AB$19+QK62*$AF$19</f>
        <v>-572.5669413833225</v>
      </c>
      <c r="QM62" s="16">
        <f>$V$19</f>
        <v>-338.33</v>
      </c>
      <c r="QN62" s="16">
        <f>$AF$19</f>
        <v>-597.79999999999995</v>
      </c>
      <c r="QO62" s="167">
        <f t="shared" si="567"/>
        <v>1.9106936166396447E-2</v>
      </c>
      <c r="QP62" s="34"/>
      <c r="QQ62" s="159">
        <v>4</v>
      </c>
      <c r="QR62" s="162">
        <v>3</v>
      </c>
      <c r="QS62" s="296"/>
      <c r="QT62" s="12">
        <v>60</v>
      </c>
      <c r="QU62" s="161">
        <f>(($F$19-$AT$19)*($F$19-$AX$19))/(($AP$19-$AT$19)*($AP$19-$AX$19))</f>
        <v>7.4546350314745422E-2</v>
      </c>
      <c r="QV62" s="161">
        <f>(($F$19-$AP$19)*($F$19-$AX$19))/(($AT$19-$AP$19)*($AT$19-$AX$19))</f>
        <v>-0.28083054232451776</v>
      </c>
      <c r="QW62" s="161">
        <f>(($F$19-$AP$19)*($F$19-$AT$19))/(($AX$19-$AP$19)*($AX$19-$AT$19))</f>
        <v>1.2062841920097724</v>
      </c>
      <c r="QX62" s="92">
        <f>QU62*$AR$19+QV62*$AV$19+QW62*$AZ$19</f>
        <v>-453.20400156767414</v>
      </c>
      <c r="QY62" s="16">
        <f>$AP$19</f>
        <v>-91.09</v>
      </c>
      <c r="QZ62" s="16">
        <f>$AZ$19</f>
        <v>-534.79999999999995</v>
      </c>
      <c r="RA62" s="167">
        <f t="shared" si="568"/>
        <v>2.4139239640774437E-2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96"/>
      <c r="QH63" s="12">
        <v>60</v>
      </c>
      <c r="QI63" s="161">
        <f>(($F$19-$Z$26)*($F$19-$AD$26))/(($V$26-$Z$26)*($V$26-$AD$26))</f>
        <v>-1.2743655821398544E-2</v>
      </c>
      <c r="QJ63" s="161">
        <f>(($F$19-$V$26)*($F$19-$AD$26))/(($Z$26-$V$26)*($Z$26-$AD$26))</f>
        <v>5.1659612624258375E-2</v>
      </c>
      <c r="QK63" s="161">
        <f>(($F$19-$V$26)*($F$19-$Z$26))/(($AD$26-$V$26)*($AD$26-$Z$26))</f>
        <v>0.96108404319714014</v>
      </c>
      <c r="QL63" s="92">
        <f>QI63*$X$26+QJ63*$AB$26+QK63*$AF$26</f>
        <v>-594.62853075732937</v>
      </c>
      <c r="QM63" s="16">
        <f>$V$26</f>
        <v>458.5</v>
      </c>
      <c r="QN63" s="16">
        <f>$AF$26</f>
        <v>-597.79999999999995</v>
      </c>
      <c r="QO63" s="167">
        <f t="shared" si="567"/>
        <v>1.839804085092692E-2</v>
      </c>
      <c r="QP63" s="34"/>
      <c r="QQ63" s="159">
        <v>4</v>
      </c>
      <c r="QR63" s="162">
        <v>4</v>
      </c>
      <c r="QS63" s="296"/>
      <c r="QT63" s="12">
        <v>60</v>
      </c>
      <c r="QU63" s="161">
        <f>(($F$19-$AT$26)*($F$19-$AX$26))/(($AP$26-$AT$26)*($AP$26-$AX$26))</f>
        <v>-3.3917912290555637E-2</v>
      </c>
      <c r="QV63" s="161">
        <f>(($F$19-$AP$26)*($F$19-$AX$26))/(($AT$26-$AP$26)*($AT$26-$AX$26))</f>
        <v>0.14102887124167851</v>
      </c>
      <c r="QW63" s="161">
        <f>(($F$19-$AP$26)*($F$19-$AT$26))/(($AX$26-$AP$26)*($AX$26-$AT$26))</f>
        <v>0.89288904104887701</v>
      </c>
      <c r="QX63" s="92">
        <f>QU63*$AR$26+QV63*$AV$26+QW63*$AZ$26</f>
        <v>-515.22817932296425</v>
      </c>
      <c r="QY63" s="16">
        <f>$AP$26</f>
        <v>163.95</v>
      </c>
      <c r="QZ63" s="16">
        <f>$AZ$26</f>
        <v>-534.79999999999995</v>
      </c>
      <c r="RA63" s="167">
        <f t="shared" si="568"/>
        <v>2.1233310674846455E-2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97" t="s">
        <v>15</v>
      </c>
      <c r="QH64" s="12">
        <v>120</v>
      </c>
      <c r="QI64" s="161">
        <f>(($F$19-$Z$6)*($F$19-$AD$6))/(($V$6-$Z$6)*($V$6-$AD$6))</f>
        <v>-1.1478664034952289E-2</v>
      </c>
      <c r="QJ64" s="161">
        <f>(($F$19-$V$6)*($F$19-$AD$6))/(($Z$6-$V$6)*($Z$6-$AD$6))</f>
        <v>4.6467378616513254E-2</v>
      </c>
      <c r="QK64" s="161">
        <f>(($F$19-$V$6)*($F$19-$Z$6))/(($AD$6-$V$6)*($AD$6-$Z$6))</f>
        <v>0.96501128541843906</v>
      </c>
      <c r="QL64" s="92">
        <f>QI64*$X$6+QJ64*$AB$6+QK64*$AF$6</f>
        <v>257.94023283075063</v>
      </c>
      <c r="QM64" s="16">
        <f>$V$6</f>
        <v>510.42</v>
      </c>
      <c r="QN64" s="16">
        <f>$AF$6</f>
        <v>247.2</v>
      </c>
      <c r="QO64" s="167">
        <f t="shared" si="567"/>
        <v>4.2412925971026631E-2</v>
      </c>
      <c r="QP64" s="34"/>
      <c r="QQ64" s="159">
        <v>4</v>
      </c>
      <c r="QR64" s="162">
        <v>1</v>
      </c>
      <c r="QS64" s="297" t="s">
        <v>15</v>
      </c>
      <c r="QT64" s="12">
        <v>120</v>
      </c>
      <c r="QU64" s="161">
        <f>(($F$19-$AT$6)*($F$19-$AX$6))/(($AP$6-$AT$6)*($AP$6-$AX$6))</f>
        <v>-2.8148613372743953E-2</v>
      </c>
      <c r="QV64" s="161">
        <f>(($F$19-$AP$6)*($F$19-$AX$6))/(($AT$6-$AP$6)*($AT$6-$AX$6))</f>
        <v>0.11618045445146126</v>
      </c>
      <c r="QW64" s="161">
        <f>(($F$19-$AP$6)*($F$19-$AT$6))/(($AX$6-$AP$6)*($AX$6-$AT$6))</f>
        <v>0.9119681589212828</v>
      </c>
      <c r="QX64" s="92">
        <f>QU64*$AR$6+QV64*$AV$6+QW64*$AZ$6</f>
        <v>221.25251516182999</v>
      </c>
      <c r="QY64" s="16">
        <f>$AP$6</f>
        <v>200.39</v>
      </c>
      <c r="QZ64" s="16">
        <f>$AZ$6</f>
        <v>178.26</v>
      </c>
      <c r="RA64" s="167">
        <f t="shared" si="568"/>
        <v>4.9445765585978498E-2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97"/>
      <c r="QH65" s="12">
        <v>120</v>
      </c>
      <c r="QI65" s="161">
        <f>(($F$19-$Z$13)*($F$19-$AD$13))/(($V$13-$Z$13)*($V$13-$AD$13))</f>
        <v>2.2781467635426513E-2</v>
      </c>
      <c r="QJ65" s="161">
        <f>(($F$19-$V$13)*($F$19-$AD$13))/(($Z$13-$V$13)*($Z$13-$AD$13))</f>
        <v>-8.9219936762467242E-2</v>
      </c>
      <c r="QK65" s="161">
        <f>(($F$19-$V$13)*($F$19-$Z$13))/(($AD$13-$V$13)*($AD$13-$Z$13))</f>
        <v>1.0664384691270408</v>
      </c>
      <c r="QL65" s="92">
        <f>QI65*$X$13+QJ65*$AB$13+QK65*$AF$13</f>
        <v>250.99896851631536</v>
      </c>
      <c r="QM65" s="16">
        <f>$V$13</f>
        <v>-274.87</v>
      </c>
      <c r="QN65" s="16">
        <f>$AF$13</f>
        <v>247.2</v>
      </c>
      <c r="QO65" s="167">
        <f t="shared" si="567"/>
        <v>4.3585836486371383E-2</v>
      </c>
      <c r="QP65" s="34"/>
      <c r="QQ65" s="159">
        <v>4</v>
      </c>
      <c r="QR65" s="162">
        <v>2</v>
      </c>
      <c r="QS65" s="297"/>
      <c r="QT65" s="12">
        <v>120</v>
      </c>
      <c r="QU65" s="161">
        <f>(($F$19-$AT$13)*($F$19-$AX$13))/(($AP$13-$AT$13)*($AP$13-$AX$13))</f>
        <v>0.13389706934840276</v>
      </c>
      <c r="QV65" s="161">
        <f>(($F$19-$AP$13)*($F$19-$AX$13))/(($AT$13-$AP$13)*($AT$13-$AX$13))</f>
        <v>-0.48737327867850722</v>
      </c>
      <c r="QW65" s="161">
        <f>(($F$19-$AP$13)*($F$19-$AT$13))/(($AX$13-$AP$13)*($AX$13-$AT$13))</f>
        <v>1.3534762093301045</v>
      </c>
      <c r="QX65" s="92">
        <f>QU65*$AR$13+QV65*$AV$13+QW65*$AZ$13</f>
        <v>197.84083621214262</v>
      </c>
      <c r="QY65" s="16">
        <f>$AP$13</f>
        <v>-54.65</v>
      </c>
      <c r="QZ65" s="16">
        <f>$AZ$13</f>
        <v>178.26</v>
      </c>
      <c r="RA65" s="167">
        <f t="shared" si="568"/>
        <v>5.5296976142322582E-2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97"/>
      <c r="QH66" s="12">
        <v>120</v>
      </c>
      <c r="QI66" s="161">
        <f>(($F$19-$Z$20)*($F$19-$AD$20))/(($V$20-$Z$20)*($V$20-$AD$20))</f>
        <v>2.2781467635426513E-2</v>
      </c>
      <c r="QJ66" s="161">
        <f>(($F$19-$V$20)*($F$19-$AD$20))/(($Z$20-$V$20)*($Z$20-$AD$20))</f>
        <v>-8.9219936762467242E-2</v>
      </c>
      <c r="QK66" s="161">
        <f>(($F$19-$V$20)*($F$19-$Z$20))/(($AD$20-$V$20)*($AD$20-$Z$20))</f>
        <v>1.0664384691270408</v>
      </c>
      <c r="QL66" s="92">
        <f>QI66*$X$20+QJ66*$AB$20+QK66*$AF$20</f>
        <v>-620.25694089271451</v>
      </c>
      <c r="QM66" s="16">
        <f>$V$20</f>
        <v>-274.87</v>
      </c>
      <c r="QN66" s="16">
        <f>$AF$20</f>
        <v>-651.20000000000005</v>
      </c>
      <c r="QO66" s="167">
        <f t="shared" si="567"/>
        <v>1.7637851797763737E-2</v>
      </c>
      <c r="QP66" s="34"/>
      <c r="QQ66" s="159">
        <v>4</v>
      </c>
      <c r="QR66" s="162">
        <v>3</v>
      </c>
      <c r="QS66" s="297"/>
      <c r="QT66" s="12">
        <v>120</v>
      </c>
      <c r="QU66" s="161">
        <f>(($F$19-$AT$20)*($F$19-$AX$20))/(($AP$20-$AT$20)*($AP$20-$AX$20))</f>
        <v>0.13389706934840276</v>
      </c>
      <c r="QV66" s="161">
        <f>(($F$19-$AP$20)*($F$19-$AX$20))/(($AT$20-$AP$20)*($AT$20-$AX$20))</f>
        <v>-0.48737327867850722</v>
      </c>
      <c r="QW66" s="161">
        <f>(($F$19-$AP$20)*($F$19-$AT$20))/(($AX$20-$AP$20)*($AX$20-$AT$20))</f>
        <v>1.3534762093301045</v>
      </c>
      <c r="QX66" s="92">
        <f>QU66*$AR$20+QV66*$AV$20+QW66*$AZ$20</f>
        <v>-522.67885282622774</v>
      </c>
      <c r="QY66" s="16">
        <f>$AP$20</f>
        <v>-54.65</v>
      </c>
      <c r="QZ66" s="16">
        <f>$AZ$20</f>
        <v>-653.65</v>
      </c>
      <c r="RA66" s="167">
        <f t="shared" si="568"/>
        <v>2.0930634443779884E-2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97"/>
      <c r="QH67" s="12">
        <v>120</v>
      </c>
      <c r="QI67" s="161">
        <f>(($F$19-$Z$27)*($F$19-$AD$27))/(($V$27-$Z$27)*($V$27-$AD$27))</f>
        <v>-1.1478664034952289E-2</v>
      </c>
      <c r="QJ67" s="161">
        <f>(($F$19-$V$27)*($F$19-$AD$27))/(($Z$27-$V$27)*($Z$27-$AD$27))</f>
        <v>4.6467378616513254E-2</v>
      </c>
      <c r="QK67" s="161">
        <f>(($F$19-$V$27)*($F$19-$Z$27))/(($AD$27-$V$27)*($AD$27-$Z$27))</f>
        <v>0.96501128541843906</v>
      </c>
      <c r="QL67" s="92">
        <f>QI67*$X$27+QJ67*$AB$27+QK67*$AF$27</f>
        <v>-650.1532534550787</v>
      </c>
      <c r="QM67" s="16">
        <f>$V$27</f>
        <v>510.42</v>
      </c>
      <c r="QN67" s="16">
        <f>$AF$27</f>
        <v>-651.20000000000005</v>
      </c>
      <c r="QO67" s="167">
        <f t="shared" si="567"/>
        <v>1.6826801899186193E-2</v>
      </c>
      <c r="QP67" s="34"/>
      <c r="QQ67" s="159">
        <v>4</v>
      </c>
      <c r="QR67" s="162">
        <v>4</v>
      </c>
      <c r="QS67" s="297"/>
      <c r="QT67" s="12">
        <v>120</v>
      </c>
      <c r="QU67" s="161">
        <f>(($F$19-$AT$27)*($F$19-$AX$27))/(($AP$27-$AT$27)*($AP$27-$AX$27))</f>
        <v>-2.8148613372743953E-2</v>
      </c>
      <c r="QV67" s="161">
        <f>(($F$19-$AP$27)*($F$19-$AX$27))/(($AT$27-$AP$27)*($AT$27-$AX$27))</f>
        <v>0.11618045445146126</v>
      </c>
      <c r="QW67" s="161">
        <f>(($F$19-$AP$27)*($F$19-$AT$27))/(($AX$27-$AP$27)*($AX$27-$AT$27))</f>
        <v>0.9119681589212828</v>
      </c>
      <c r="QX67" s="92">
        <f>QU67*$AR$27+QV67*$AV$27+QW67*$AZ$27</f>
        <v>-634.07808320272306</v>
      </c>
      <c r="QY67" s="16">
        <f>$AP$27</f>
        <v>200.39</v>
      </c>
      <c r="QZ67" s="16">
        <f>$AZ$27</f>
        <v>-653.65</v>
      </c>
      <c r="RA67" s="167">
        <f t="shared" si="568"/>
        <v>1.7253395582989009E-2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09" t="s">
        <v>17</v>
      </c>
      <c r="QH68" s="12">
        <v>180</v>
      </c>
      <c r="QI68" s="161">
        <f>(($F$19-$Z$7)*($F$19-$AD$7))/(($V$7-$Z$7)*($V$7-$AD$7))</f>
        <v>-1.0436025863750826E-2</v>
      </c>
      <c r="QJ68" s="161">
        <f>(($F$19-$V$7)*($F$19-$AD$7))/(($Z$7-$V$7)*($Z$7-$AD$7))</f>
        <v>4.2198939601388652E-2</v>
      </c>
      <c r="QK68" s="161">
        <f>(($F$19-$V$7)*($F$19-$Z$7))/(($AD$7-$V$7)*($AD$7-$Z$7))</f>
        <v>0.96823708626236216</v>
      </c>
      <c r="QL68" s="92">
        <f>QI68*$X$7+QJ68*$AB$7+QK68*$AF$7</f>
        <v>172.86745672297002</v>
      </c>
      <c r="QM68" s="16">
        <f>$V$7</f>
        <v>562.66999999999996</v>
      </c>
      <c r="QN68" s="16">
        <f>$AF$7</f>
        <v>162.80000000000001</v>
      </c>
      <c r="QO68" s="167">
        <f t="shared" si="567"/>
        <v>6.3285480144085041E-2</v>
      </c>
      <c r="QP68" s="34"/>
      <c r="QQ68" s="159">
        <v>4</v>
      </c>
      <c r="QR68" s="162">
        <v>1</v>
      </c>
      <c r="QS68" s="309" t="s">
        <v>17</v>
      </c>
      <c r="QT68" s="12">
        <v>180</v>
      </c>
      <c r="QU68" s="161">
        <f>(($F$19-$AT$7)*($F$19-$AX$7))/(($AP$7-$AT$7)*($AP$7-$AX$7))</f>
        <v>-2.4051902812339508E-2</v>
      </c>
      <c r="QV68" s="161">
        <f>(($F$19-$AP$7)*($F$19-$AX$7))/(($AT$7-$AP$7)*($AT$7-$AX$7))</f>
        <v>9.8775201621638734E-2</v>
      </c>
      <c r="QW68" s="161">
        <f>(($F$19-$AP$7)*($F$19-$AT$7))/(($AX$7-$AP$7)*($AX$7-$AT$7))</f>
        <v>0.92527670119070071</v>
      </c>
      <c r="QX68" s="92">
        <f>QU68*$AR$7+QV68*$AV$7+QW68*$AZ$7</f>
        <v>98.991437823648766</v>
      </c>
      <c r="QY68" s="16">
        <f>$AP$7</f>
        <v>236.82</v>
      </c>
      <c r="QZ68" s="16">
        <f>$AZ$7</f>
        <v>59.41</v>
      </c>
      <c r="RA68" s="167">
        <f t="shared" si="568"/>
        <v>0.11051460854108804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09"/>
      <c r="QH69" s="12">
        <v>180</v>
      </c>
      <c r="QI69" s="161">
        <f>(($F$19-$Z$14)*($F$19-$AD$14))/(($V$14-$Z$14)*($V$14-$AD$14))</f>
        <v>3.0122436455993426E-2</v>
      </c>
      <c r="QJ69" s="161">
        <f>(($F$19-$V$14)*($F$19-$AD$14))/(($Z$14-$V$14)*($Z$14-$AD$14))</f>
        <v>-0.1172411681527962</v>
      </c>
      <c r="QK69" s="161">
        <f>(($F$19-$V$14)*($F$19-$Z$14))/(($AD$14-$V$14)*($AD$14-$Z$14))</f>
        <v>1.0871187316968027</v>
      </c>
      <c r="QL69" s="92">
        <f>QI69*$X$14+QJ69*$AB$14+QK69*$AF$14</f>
        <v>165.25881270495989</v>
      </c>
      <c r="QM69" s="16">
        <f>$V$14</f>
        <v>-210.54</v>
      </c>
      <c r="QN69" s="16">
        <f>$AF$14</f>
        <v>162.80000000000001</v>
      </c>
      <c r="QO69" s="167">
        <f t="shared" si="567"/>
        <v>6.619919277485925E-2</v>
      </c>
      <c r="QP69" s="34"/>
      <c r="QQ69" s="159">
        <v>4</v>
      </c>
      <c r="QR69" s="162">
        <v>2</v>
      </c>
      <c r="QS69" s="309"/>
      <c r="QT69" s="12">
        <v>180</v>
      </c>
      <c r="QU69" s="161">
        <f>(($F$19-$AT$14)*($F$19-$AX$14))/(($AP$14-$AT$14)*($AP$14-$AX$14))</f>
        <v>0.54619656569721697</v>
      </c>
      <c r="QV69" s="161">
        <f>(($F$19-$AP$14)*($F$19-$AX$14))/(($AT$14-$AP$14)*($AT$14-$AX$14))</f>
        <v>-1.7510100358949827</v>
      </c>
      <c r="QW69" s="161">
        <f>(($F$19-$AP$14)*($F$19-$AT$14))/(($AX$14-$AP$14)*($AX$14-$AT$14))</f>
        <v>2.2048134701977657</v>
      </c>
      <c r="QX69" s="92">
        <f>QU69*$AR$14+QV69*$AV$14+QW69*$AZ$14</f>
        <v>78.947949997650369</v>
      </c>
      <c r="QY69" s="16">
        <f>$AP$14</f>
        <v>-18.22</v>
      </c>
      <c r="QZ69" s="16">
        <f>$AZ$14</f>
        <v>59.41</v>
      </c>
      <c r="RA69" s="167">
        <f t="shared" si="568"/>
        <v>0.13857231252142194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09"/>
      <c r="QH70" s="12">
        <v>180</v>
      </c>
      <c r="QI70" s="161">
        <f>(($F$19-$Z$21)*($F$19-$AD$21))/(($V$21-$Z$21)*($V$21-$AD$21))</f>
        <v>3.0122436455993426E-2</v>
      </c>
      <c r="QJ70" s="161">
        <f>(($F$19-$V$21)*($F$19-$AD$21))/(($Z$21-$V$21)*($Z$21-$AD$21))</f>
        <v>-0.1172411681527962</v>
      </c>
      <c r="QK70" s="161">
        <f>(($F$19-$V$21)*($F$19-$Z$21))/(($AD$21-$V$21)*($AD$21-$Z$21))</f>
        <v>1.0871187316968027</v>
      </c>
      <c r="QL70" s="92">
        <f>QI70*$X$21+QJ70*$AB$21+QK70*$AF$21</f>
        <v>-672.55970592575477</v>
      </c>
      <c r="QM70" s="16">
        <f>$V$21</f>
        <v>-210.54</v>
      </c>
      <c r="QN70" s="16">
        <f>$AF$21</f>
        <v>-704.4</v>
      </c>
      <c r="QO70" s="167">
        <f t="shared" si="567"/>
        <v>1.6266213844823598E-2</v>
      </c>
      <c r="QP70" s="34"/>
      <c r="QQ70" s="159">
        <v>4</v>
      </c>
      <c r="QR70" s="162">
        <v>3</v>
      </c>
      <c r="QS70" s="309"/>
      <c r="QT70" s="12">
        <v>180</v>
      </c>
      <c r="QU70" s="161">
        <f>(($F$19-$AT$21)*($F$19-$AX$21))/(($AP$21-$AT$21)*($AP$21-$AX$21))</f>
        <v>0.54619656569721697</v>
      </c>
      <c r="QV70" s="161">
        <f>(($F$19-$AP$21)*($F$19-$AX$21))/(($AT$21-$AP$21)*($AT$21-$AX$21))</f>
        <v>-1.7510100358949827</v>
      </c>
      <c r="QW70" s="161">
        <f>(($F$19-$AP$21)*($F$19-$AT$21))/(($AX$21-$AP$21)*($AX$21-$AT$21))</f>
        <v>2.2048134701977657</v>
      </c>
      <c r="QX70" s="92">
        <f>QU70*$AR$21+QV70*$AV$21+QW70*$AZ$21</f>
        <v>-298.56723100150475</v>
      </c>
      <c r="QY70" s="16">
        <f>$AP$21</f>
        <v>-18.22</v>
      </c>
      <c r="QZ70" s="16">
        <f>$AZ$21</f>
        <v>-772.52</v>
      </c>
      <c r="RA70" s="167">
        <f t="shared" si="568"/>
        <v>3.6641663464885947E-2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09"/>
      <c r="QH71" s="12">
        <v>180</v>
      </c>
      <c r="QI71" s="161">
        <f>(($F$19-$Z$28)*($F$19-$AD$28))/(($V$28-$Z$28)*($V$28-$AD$28))</f>
        <v>-1.0436025863750826E-2</v>
      </c>
      <c r="QJ71" s="161">
        <f>(($F$19-$V$28)*($F$19-$AD$28))/(($Z$28-$V$28)*($Z$28-$AD$28))</f>
        <v>4.2198939601388652E-2</v>
      </c>
      <c r="QK71" s="161">
        <f>(($F$19-$V$28)*($F$19-$Z$28))/(($AD$28-$V$28)*($AD$28-$Z$28))</f>
        <v>0.96823708626236216</v>
      </c>
      <c r="QL71" s="92">
        <f>QI71*$X$28+QJ71*$AB$28+QK71*$AF$28</f>
        <v>-705.08792405536678</v>
      </c>
      <c r="QM71" s="16">
        <f>$V$28</f>
        <v>562.66999999999996</v>
      </c>
      <c r="QN71" s="16">
        <f>$AF$28</f>
        <v>-704.4</v>
      </c>
      <c r="QO71" s="167">
        <f t="shared" si="567"/>
        <v>1.5515795444457137E-2</v>
      </c>
      <c r="QP71" s="34"/>
      <c r="QQ71" s="159">
        <v>4</v>
      </c>
      <c r="QR71" s="162">
        <v>4</v>
      </c>
      <c r="QS71" s="309"/>
      <c r="QT71" s="12">
        <v>180</v>
      </c>
      <c r="QU71" s="161">
        <f>(($F$19-$AT$28)*($F$19-$AX$28))/(($AP$28-$AT$28)*($AP$28-$AX$28))</f>
        <v>-2.4051902812339508E-2</v>
      </c>
      <c r="QV71" s="161">
        <f>(($F$19-$AP$28)*($F$19-$AX$28))/(($AT$28-$AP$28)*($AT$28-$AX$28))</f>
        <v>9.8775201621638734E-2</v>
      </c>
      <c r="QW71" s="161">
        <f>(($F$19-$AP$28)*($F$19-$AT$28))/(($AX$28-$AP$28)*($AX$28-$AT$28))</f>
        <v>0.92527670119070071</v>
      </c>
      <c r="QX71" s="92">
        <f>QU71*$AR$28+QV71*$AV$28+QW71*$AZ$28</f>
        <v>-752.94964208624663</v>
      </c>
      <c r="QY71" s="16">
        <f>$AP$28</f>
        <v>236.82</v>
      </c>
      <c r="QZ71" s="16">
        <f>$AZ$28</f>
        <v>-772.52</v>
      </c>
      <c r="RA71" s="167">
        <f t="shared" si="568"/>
        <v>1.4529524138809374E-2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04" t="s">
        <v>18</v>
      </c>
      <c r="QH72" s="12">
        <v>-60</v>
      </c>
      <c r="QI72" s="161">
        <f>(($F$19-$Z$8)*($F$19-$AD$8))/(($V$8-$Z$8)*($V$8-$AD$8))</f>
        <v>-1.4318617726616236E-2</v>
      </c>
      <c r="QJ72" s="161">
        <f>(($F$19-$V$8)*($F$19-$AD$8))/(($Z$8-$V$8)*($Z$8-$AD$8))</f>
        <v>5.8145190306061544E-2</v>
      </c>
      <c r="QK72" s="161">
        <f>(($F$19-$V$8)*($F$19-$Z$8))/(($AD$8-$V$8)*($AD$8-$Z$8))</f>
        <v>0.95617342742055456</v>
      </c>
      <c r="QL72" s="92">
        <f>QI72*$X$8+QJ72*$AB$8+QK72*$AF$8</f>
        <v>415.65091010416643</v>
      </c>
      <c r="QM72" s="16">
        <f>$V$8</f>
        <v>406.67</v>
      </c>
      <c r="QN72" s="16">
        <f>$AF$8</f>
        <v>402.13</v>
      </c>
      <c r="QO72" s="167">
        <f t="shared" si="567"/>
        <v>2.6320163709633939E-2</v>
      </c>
      <c r="QP72" s="34"/>
      <c r="QQ72" s="159">
        <v>4</v>
      </c>
      <c r="QR72" s="162">
        <v>1</v>
      </c>
      <c r="QS72" s="304" t="s">
        <v>18</v>
      </c>
      <c r="QT72" s="12">
        <v>-60</v>
      </c>
      <c r="QU72" s="161">
        <f>(($F$19-$AT$8)*($F$19-$AX$8))/(($AP$8-$AT$8)*($AP$8-$AX$8))</f>
        <v>-4.2623766350917573E-2</v>
      </c>
      <c r="QV72" s="161">
        <f>(($F$19-$AP$8)*($F$19-$AX$8))/(($AT$8-$AP$8)*($AT$8-$AX$8))</f>
        <v>0.17935041852366701</v>
      </c>
      <c r="QW72" s="161">
        <f>(($F$19-$AP$8)*($F$19-$AT$8))/(($AX$8-$AP$8)*($AX$8-$AT$8))</f>
        <v>0.86327334782725051</v>
      </c>
      <c r="QX72" s="92">
        <f>QU72*$AR$8+QV72*$AV$8+QW72*$AZ$8</f>
        <v>471.01372787539219</v>
      </c>
      <c r="QY72" s="16">
        <f>$AP$8</f>
        <v>127.52</v>
      </c>
      <c r="QZ72" s="16">
        <f>$AZ$8</f>
        <v>415.98</v>
      </c>
      <c r="RA72" s="167">
        <f t="shared" si="568"/>
        <v>2.3226499255865007E-2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04"/>
      <c r="QH73" s="12">
        <v>-60</v>
      </c>
      <c r="QI73" s="161">
        <f>(($F$19-$Z$15)*($F$19-$AD$15))/(($V$15-$Z$15)*($V$15-$AD$15))</f>
        <v>1.5813307749482183E-2</v>
      </c>
      <c r="QJ73" s="161">
        <f>(($F$19-$V$15)*($F$19-$AD$15))/(($Z$15-$V$15)*($Z$15-$AD$15))</f>
        <v>-6.2311659097297148E-2</v>
      </c>
      <c r="QK73" s="161">
        <f>(($F$19-$V$15)*($F$19-$Z$15))/(($AD$15-$V$15)*($AD$15-$Z$15))</f>
        <v>1.046498351347815</v>
      </c>
      <c r="QL73" s="92">
        <f>QI73*$X$15+QJ73*$AB$15+QK73*$AF$15</f>
        <v>405.64365382207649</v>
      </c>
      <c r="QM73" s="16">
        <f>$V$15</f>
        <v>-391.07</v>
      </c>
      <c r="QN73" s="16">
        <f>$AF$15</f>
        <v>402.13</v>
      </c>
      <c r="QO73" s="167">
        <f t="shared" si="567"/>
        <v>2.6969483922454029E-2</v>
      </c>
      <c r="QP73" s="34"/>
      <c r="QQ73" s="159">
        <v>4</v>
      </c>
      <c r="QR73" s="162">
        <v>2</v>
      </c>
      <c r="QS73" s="304"/>
      <c r="QT73" s="12">
        <v>-60</v>
      </c>
      <c r="QU73" s="161">
        <f>(($F$19-$AT$15)*($F$19-$AX$15))/(($AP$15-$AT$15)*($AP$15-$AX$15))</f>
        <v>5.147911947091429E-2</v>
      </c>
      <c r="QV73" s="161">
        <f>(($F$19-$AP$15)*($F$19-$AX$15))/(($AT$15-$AP$15)*($AT$15-$AX$15))</f>
        <v>-0.19706112476366044</v>
      </c>
      <c r="QW73" s="161">
        <f>(($F$19-$AP$15)*($F$19-$AT$15))/(($AX$15-$AP$15)*($AX$15-$AT$15))</f>
        <v>1.1455820052927459</v>
      </c>
      <c r="QX73" s="92">
        <f>QU73*$AR$15+QV73*$AV$15+QW73*$AZ$15</f>
        <v>435.55442983333035</v>
      </c>
      <c r="QY73" s="16">
        <f>$AP$15</f>
        <v>-127.52</v>
      </c>
      <c r="QZ73" s="16">
        <f>$AZ$15</f>
        <v>415.98</v>
      </c>
      <c r="RA73" s="167">
        <f t="shared" si="568"/>
        <v>2.5117411856392574E-2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04"/>
      <c r="QH74" s="12">
        <v>-60</v>
      </c>
      <c r="QI74" s="161">
        <f>(($F$19-$Z$22)*($F$19-$AD$22))/(($V$22-$Z$22)*($V$22-$AD$22))</f>
        <v>1.5813307749482183E-2</v>
      </c>
      <c r="QJ74" s="161">
        <f>(($F$19-$V$22)*($F$19-$AD$22))/(($Z$22-$V$22)*($Z$22-$AD$22))</f>
        <v>-6.2311659097297148E-2</v>
      </c>
      <c r="QK74" s="161">
        <f>(($F$19-$V$22)*($F$19-$Z$22))/(($AD$22-$V$22)*($AD$22-$Z$22))</f>
        <v>1.046498351347815</v>
      </c>
      <c r="QL74" s="92">
        <f>QI74*$X$22+QJ74*$AB$22+QK74*$AF$22</f>
        <v>-476.33828449675923</v>
      </c>
      <c r="QM74" s="16">
        <f>$V$22</f>
        <v>-391.07</v>
      </c>
      <c r="QN74" s="16">
        <f>$AF$22</f>
        <v>-495</v>
      </c>
      <c r="QO74" s="167">
        <f t="shared" si="567"/>
        <v>2.2966871141919372E-2</v>
      </c>
      <c r="QP74" s="34"/>
      <c r="QQ74" s="159">
        <v>4</v>
      </c>
      <c r="QR74" s="162">
        <v>3</v>
      </c>
      <c r="QS74" s="304"/>
      <c r="QT74" s="12">
        <v>-60</v>
      </c>
      <c r="QU74" s="161">
        <f>(($F$19-$AT$22)*($F$19-$AX$22))/(($AP$22-$AT$22)*($AP$22-$AX$22))</f>
        <v>5.147911947091429E-2</v>
      </c>
      <c r="QV74" s="161">
        <f>(($F$19-$AP$22)*($F$19-$AX$22))/(($AT$22-$AP$22)*($AT$22-$AX$22))</f>
        <v>-0.19706112476366044</v>
      </c>
      <c r="QW74" s="161">
        <f>(($F$19-$AP$22)*($F$19-$AT$22))/(($AX$22-$AP$22)*($AX$22-$AT$22))</f>
        <v>1.1455820052927459</v>
      </c>
      <c r="QX74" s="92">
        <f>QU74*$AR$22+QV74*$AV$22+QW74*$AZ$22</f>
        <v>-353.55051691647935</v>
      </c>
      <c r="QY74" s="16">
        <f>$AP$22</f>
        <v>-127.52</v>
      </c>
      <c r="QZ74" s="16">
        <f>$AZ$22</f>
        <v>-415.95</v>
      </c>
      <c r="RA74" s="167">
        <f t="shared" si="568"/>
        <v>3.0943244250960605E-2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04"/>
      <c r="QH75" s="12">
        <v>-60</v>
      </c>
      <c r="QI75" s="161">
        <f>(($F$19-$Z$29)*($F$19-$AD$29))/(($V$29-$Z$29)*($V$29-$AD$29))</f>
        <v>-1.4318617726616236E-2</v>
      </c>
      <c r="QJ75" s="161">
        <f>(($F$19-$V$29)*($F$19-$AD$29))/(($Z$29-$V$29)*($Z$29-$AD$29))</f>
        <v>5.8145190306061544E-2</v>
      </c>
      <c r="QK75" s="161">
        <f>(($F$19-$V$29)*($F$19-$Z$29))/(($AD$29-$V$29)*($AD$29-$Z$29))</f>
        <v>0.95617342742055456</v>
      </c>
      <c r="QL75" s="92">
        <f>QI75*$X$29+QJ75*$AB$29+QK75*$AF$29</f>
        <v>-491.36225397081887</v>
      </c>
      <c r="QM75" s="16">
        <f>$V$29</f>
        <v>406.67</v>
      </c>
      <c r="QN75" s="16">
        <f>$AF$29</f>
        <v>-495</v>
      </c>
      <c r="QO75" s="167">
        <f t="shared" si="567"/>
        <v>2.2264632481618554E-2</v>
      </c>
      <c r="QP75" s="34"/>
      <c r="QQ75" s="159">
        <v>4</v>
      </c>
      <c r="QR75" s="162">
        <v>4</v>
      </c>
      <c r="QS75" s="304"/>
      <c r="QT75" s="12">
        <v>-60</v>
      </c>
      <c r="QU75" s="161">
        <f>(($F$19-$AT$29)*($F$19-$AX$29))/(($AP$29-$AT$29)*($AP$29-$AX$29))</f>
        <v>-4.2623766350917573E-2</v>
      </c>
      <c r="QV75" s="161">
        <f>(($F$19-$AP$29)*($F$19-$AX$29))/(($AT$29-$AP$29)*($AT$29-$AX$29))</f>
        <v>0.17935041852366701</v>
      </c>
      <c r="QW75" s="161">
        <f>(($F$19-$AP$29)*($F$19-$AT$29))/(($AX$29-$AP$29)*($AX$29-$AT$29))</f>
        <v>0.86327334782725051</v>
      </c>
      <c r="QX75" s="92">
        <f>QU75*$AR$29+QV75*$AV$29+QW75*$AZ$29</f>
        <v>-396.38343608166758</v>
      </c>
      <c r="QY75" s="16">
        <f>$AP$29</f>
        <v>127.52</v>
      </c>
      <c r="QZ75" s="16">
        <f>$AZ$29</f>
        <v>-415.95</v>
      </c>
      <c r="RA75" s="167">
        <f t="shared" si="568"/>
        <v>2.7599538739923563E-2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05" t="s">
        <v>19</v>
      </c>
      <c r="QH76" s="12">
        <v>-120</v>
      </c>
      <c r="QI76" s="161">
        <f>(($F$19-$Z$9)*($F$19-$AD$9))/(($V$9-$Z$9)*($V$9-$AD$9))</f>
        <v>-1.6376390510206392E-2</v>
      </c>
      <c r="QJ76" s="161">
        <f>(($F$19-$V$9)*($F$19-$AD$9))/(($Z$9-$V$9)*($Z$9-$AD$9))</f>
        <v>6.6654916854970367E-2</v>
      </c>
      <c r="QK76" s="161">
        <f>(($F$19-$V$9)*($F$19-$Z$9))/(($AD$9-$V$9)*($AD$9-$Z$9))</f>
        <v>0.94972147365523607</v>
      </c>
      <c r="QL76" s="92">
        <f>QI76*$X$9+QJ76*$AB$9+QK76*$AF$9</f>
        <v>495.51665119486097</v>
      </c>
      <c r="QM76" s="16">
        <f>$V$9</f>
        <v>353.96</v>
      </c>
      <c r="QN76" s="16">
        <f>$AF$9</f>
        <v>480</v>
      </c>
      <c r="QO76" s="167">
        <f t="shared" si="567"/>
        <v>2.2077966448998027E-2</v>
      </c>
      <c r="QP76" s="34"/>
      <c r="QQ76" s="159">
        <v>4</v>
      </c>
      <c r="QR76" s="162">
        <v>1</v>
      </c>
      <c r="QS76" s="305" t="s">
        <v>19</v>
      </c>
      <c r="QT76" s="12">
        <v>-120</v>
      </c>
      <c r="QU76" s="161">
        <f>(($F$19-$AT$9)*($F$19-$AX$9))/(($AP$9-$AT$9)*($AP$9-$AX$9))</f>
        <v>-5.7191491380281463E-2</v>
      </c>
      <c r="QV76" s="161">
        <f>(($F$19-$AP$9)*($F$19-$AX$9))/(($AT$9-$AP$9)*($AT$9-$AX$9))</f>
        <v>0.24612082445558983</v>
      </c>
      <c r="QW76" s="161">
        <f>(($F$19-$AP$9)*($F$19-$AT$9))/(($AX$9-$AP$9)*($AX$9-$AT$9))</f>
        <v>0.81107066692469165</v>
      </c>
      <c r="QX76" s="92">
        <f>QU76*$AR$9+QV76*$AV$9+QW76*$AZ$9</f>
        <v>601.98070793410284</v>
      </c>
      <c r="QY76" s="16">
        <f>$AP$9</f>
        <v>91.09</v>
      </c>
      <c r="QZ76" s="16">
        <f>$AZ$9</f>
        <v>534.82000000000005</v>
      </c>
      <c r="RA76" s="167">
        <f t="shared" si="568"/>
        <v>1.8173339869219814E-2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05"/>
      <c r="QH77" s="12">
        <v>-120</v>
      </c>
      <c r="QI77" s="161">
        <f>(($F$19-$Z$16)*($F$19-$AD$16))/(($V$16-$Z$16)*($V$16-$AD$16))</f>
        <v>1.3900271211387979E-2</v>
      </c>
      <c r="QJ77" s="161">
        <f>(($F$19-$V$16)*($F$19-$AD$16))/(($Z$16-$V$16)*($Z$16-$AD$16))</f>
        <v>-5.486841511354807E-2</v>
      </c>
      <c r="QK77" s="161">
        <f>(($F$19-$V$16)*($F$19-$Z$16))/(($AD$16-$V$16)*($AD$16-$Z$16))</f>
        <v>1.0409681439021601</v>
      </c>
      <c r="QL77" s="92">
        <f>QI77*$X$16+QJ77*$AB$16+QK77*$AF$16</f>
        <v>480.41686905120417</v>
      </c>
      <c r="QM77" s="16">
        <f>$V$16</f>
        <v>-443.33</v>
      </c>
      <c r="QN77" s="16">
        <f>$AF$16</f>
        <v>480</v>
      </c>
      <c r="QO77" s="167">
        <f t="shared" si="567"/>
        <v>2.2771889799802145E-2</v>
      </c>
      <c r="QP77" s="34"/>
      <c r="QQ77" s="159">
        <v>4</v>
      </c>
      <c r="QR77" s="162">
        <v>2</v>
      </c>
      <c r="QS77" s="305"/>
      <c r="QT77" s="12">
        <v>-120</v>
      </c>
      <c r="QU77" s="161">
        <f>(($F$19-$AT$16)*($F$19-$AX$16))/(($AP$16-$AT$16)*($AP$16-$AX$16))</f>
        <v>3.9275134370011608E-2</v>
      </c>
      <c r="QV77" s="161">
        <f>(($F$19-$AP$16)*($F$19-$AX$16))/(($AT$16-$AP$16)*($AT$16-$AX$16))</f>
        <v>-0.15174331540059047</v>
      </c>
      <c r="QW77" s="161">
        <f>(($F$19-$AP$16)*($F$19-$AT$16))/(($AX$16-$AP$16)*($AX$16-$AT$16))</f>
        <v>1.1124681810305788</v>
      </c>
      <c r="QX77" s="92">
        <f>QU77*$AR$16+QV77*$AV$16+QW77*$AZ$16</f>
        <v>554.39558747381034</v>
      </c>
      <c r="QY77" s="16">
        <f>$AP$16</f>
        <v>-163.95</v>
      </c>
      <c r="QZ77" s="16">
        <f>$AZ$16</f>
        <v>534.82000000000005</v>
      </c>
      <c r="RA77" s="167">
        <f t="shared" si="568"/>
        <v>1.9733201791612032E-2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05"/>
      <c r="QH78" s="12">
        <v>-120</v>
      </c>
      <c r="QI78" s="161">
        <f>(($F$19-$Z$23)*($F$19-$AD$23))/(($V$23-$Z$23)*($V$23-$AD$23))</f>
        <v>1.3900271211387979E-2</v>
      </c>
      <c r="QJ78" s="161">
        <f>(($F$19-$V$23)*($F$19-$AD$23))/(($Z$23-$V$23)*($Z$23-$AD$23))</f>
        <v>-5.486841511354807E-2</v>
      </c>
      <c r="QK78" s="161">
        <f>(($F$19-$V$23)*($F$19-$Z$23))/(($AD$23-$V$23)*($AD$23-$Z$23))</f>
        <v>1.0409681439021601</v>
      </c>
      <c r="QL78" s="92">
        <f>QI78*$X$23+QJ78*$AB$23+QK78*$AF$23</f>
        <v>-375.00327808312437</v>
      </c>
      <c r="QM78" s="16">
        <f>$V$23</f>
        <v>-443.33</v>
      </c>
      <c r="QN78" s="16">
        <f>$AF$23</f>
        <v>-391.42</v>
      </c>
      <c r="QO78" s="167">
        <f t="shared" si="567"/>
        <v>2.9173078315264767E-2</v>
      </c>
      <c r="QP78" s="34"/>
      <c r="QQ78" s="159">
        <v>4</v>
      </c>
      <c r="QR78" s="162">
        <v>3</v>
      </c>
      <c r="QS78" s="305"/>
      <c r="QT78" s="12">
        <v>-120</v>
      </c>
      <c r="QU78" s="161">
        <f>(($F$19-$AT$23)*($F$19-$AX$23))/(($AP$23-$AT$23)*($AP$23-$AX$23))</f>
        <v>3.9275134370011608E-2</v>
      </c>
      <c r="QV78" s="161">
        <f>(($F$19-$AP$23)*($F$19-$AX$23))/(($AT$23-$AP$23)*($AT$23-$AX$23))</f>
        <v>-0.15174331540059047</v>
      </c>
      <c r="QW78" s="161">
        <f>(($F$19-$AP$23)*($F$19-$AT$23))/(($AX$23-$AP$23)*($AX$23-$AT$23))</f>
        <v>1.1124681810305788</v>
      </c>
      <c r="QX78" s="92">
        <f>QU78*$AR$23+QV78*$AV$23+QW78*$AZ$23</f>
        <v>-244.87137467155623</v>
      </c>
      <c r="QY78" s="16">
        <f>$AP$23</f>
        <v>-163.95</v>
      </c>
      <c r="QZ78" s="16">
        <f>$AZ$23</f>
        <v>-297.12</v>
      </c>
      <c r="RA78" s="167">
        <f t="shared" si="568"/>
        <v>4.4676516455521689E-2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05"/>
      <c r="QH79" s="12">
        <v>-120</v>
      </c>
      <c r="QI79" s="161">
        <f>(($F$19-$Z$30)*($F$19-$AD$30))/(($V$30-$Z$30)*($V$30-$AD$30))</f>
        <v>-1.6376390510206392E-2</v>
      </c>
      <c r="QJ79" s="161">
        <f>(($F$19-$V$30)*($F$19-$AD$30))/(($Z$30-$V$30)*($Z$30-$AD$30))</f>
        <v>6.6654916854970367E-2</v>
      </c>
      <c r="QK79" s="161">
        <f>(($F$19-$V$30)*($F$19-$Z$30))/(($AD$30-$V$30)*($AD$30-$Z$30))</f>
        <v>0.94972147365523607</v>
      </c>
      <c r="QL79" s="92">
        <f>QI79*$X$30+QJ79*$AB$30+QK79*$AF$30</f>
        <v>-387.19792098596872</v>
      </c>
      <c r="QM79" s="16">
        <f>$V$30</f>
        <v>353.96</v>
      </c>
      <c r="QN79" s="16">
        <f>$AF$30</f>
        <v>-391.42</v>
      </c>
      <c r="QO79" s="167">
        <f t="shared" si="567"/>
        <v>2.8254283938669297E-2</v>
      </c>
      <c r="QP79" s="34"/>
      <c r="QQ79" s="159">
        <v>4</v>
      </c>
      <c r="QR79" s="162">
        <v>4</v>
      </c>
      <c r="QS79" s="305"/>
      <c r="QT79" s="12">
        <v>-120</v>
      </c>
      <c r="QU79" s="161">
        <f>(($F$19-$AT$30)*($F$19-$AX$30))/(($AP$30-$AT$30)*($AP$30-$AX$30))</f>
        <v>-5.7191491380281463E-2</v>
      </c>
      <c r="QV79" s="161">
        <f>(($F$19-$AP$30)*($F$19-$AX$30))/(($AT$30-$AP$30)*($AT$30-$AX$30))</f>
        <v>0.24612082445558983</v>
      </c>
      <c r="QW79" s="161">
        <f>(($F$19-$AP$30)*($F$19-$AT$30))/(($AX$30-$AP$30)*($AX$30-$AT$30))</f>
        <v>0.81107066692469165</v>
      </c>
      <c r="QX79" s="92">
        <f>QU79*$AR$30+QV79*$AV$30+QW79*$AZ$30</f>
        <v>-277.54902623778685</v>
      </c>
      <c r="QY79" s="16">
        <f>$AP$30</f>
        <v>91.09</v>
      </c>
      <c r="QZ79" s="16">
        <f>$AZ$30</f>
        <v>-297.12</v>
      </c>
      <c r="RA79" s="167">
        <f t="shared" si="568"/>
        <v>3.9416459673064334E-2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06" t="s">
        <v>20</v>
      </c>
      <c r="QH80" s="12">
        <v>-180</v>
      </c>
      <c r="QI80" s="161">
        <f>(($F$19-$Z$10)*($F$19-$AD$10))/(($V$10-$Z$10)*($V$10-$AD$10))</f>
        <v>-1.9098115835528295E-2</v>
      </c>
      <c r="QJ80" s="161">
        <f>(($F$19-$V$10)*($F$19-$AD$10))/(($Z$10-$V$10)*($Z$10-$AD$10))</f>
        <v>7.7974797653752911E-2</v>
      </c>
      <c r="QK80" s="161">
        <f>(($F$19-$V$10)*($F$19-$Z$10))/(($AD$10-$V$10)*($AD$10-$Z$10))</f>
        <v>0.94112331818177541</v>
      </c>
      <c r="QL80" s="92">
        <f>QI80*$X$10+QJ80*$AB$10+QK80*$AF$10</f>
        <v>572.64716381340907</v>
      </c>
      <c r="QM80" s="16">
        <f>$V$10</f>
        <v>301.67</v>
      </c>
      <c r="QN80" s="16">
        <f>$AF$10</f>
        <v>556.07000000000005</v>
      </c>
      <c r="QO80" s="167">
        <f t="shared" si="567"/>
        <v>1.9104259466069199E-2</v>
      </c>
      <c r="QP80" s="34"/>
      <c r="QQ80" s="159">
        <v>4</v>
      </c>
      <c r="QR80" s="162">
        <v>1</v>
      </c>
      <c r="QS80" s="306" t="s">
        <v>20</v>
      </c>
      <c r="QT80" s="12">
        <v>-180</v>
      </c>
      <c r="QU80" s="161">
        <f>(($F$19-$AT$10)*($F$19-$AX$10))/(($AP$10-$AT$10)*($AP$10-$AX$10))</f>
        <v>-8.5682070633298982E-2</v>
      </c>
      <c r="QV80" s="161">
        <f>(($F$19-$AP$10)*($F$19-$AX$10))/(($AT$10-$AP$10)*($AT$10-$AX$10))</f>
        <v>0.39094328124829969</v>
      </c>
      <c r="QW80" s="161">
        <f>(($F$19-$AP$10)*($F$19-$AT$10))/(($AX$10-$AP$10)*($AX$10-$AT$10))</f>
        <v>0.69473878938499922</v>
      </c>
      <c r="QX80" s="92">
        <f>QU80*$AR$10+QV80*$AV$10+QW80*$AZ$10</f>
        <v>744.53734002204828</v>
      </c>
      <c r="QY80" s="16">
        <f>$AP$10</f>
        <v>54.65</v>
      </c>
      <c r="QZ80" s="16">
        <f>$AZ$10</f>
        <v>653.67999999999995</v>
      </c>
      <c r="RA80" s="167">
        <f t="shared" si="568"/>
        <v>1.4693688834566751E-2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06"/>
      <c r="QH81" s="12">
        <v>-180</v>
      </c>
      <c r="QI81" s="161">
        <f>(($F$19-$Z$17)*($F$19-$AD$17))/(($V$17-$Z$17)*($V$17-$AD$17))</f>
        <v>1.239967403220984E-2</v>
      </c>
      <c r="QJ81" s="161">
        <f>(($F$19-$V$17)*($F$19-$AD$17))/(($Z$17-$V$17)*($Z$17-$AD$17))</f>
        <v>-4.9012423124952367E-2</v>
      </c>
      <c r="QK81" s="161">
        <f>(($F$19-$V$17)*($F$19-$Z$17))/(($AD$17-$V$17)*($AD$17-$Z$17))</f>
        <v>1.0366127490927426</v>
      </c>
      <c r="QL81" s="92">
        <f>QI81*$X$17+QJ81*$AB$17+QK81*$AF$17</f>
        <v>557.3266594750512</v>
      </c>
      <c r="QM81" s="16">
        <f>$V$17</f>
        <v>-495.6</v>
      </c>
      <c r="QN81" s="16">
        <f>$AF$17</f>
        <v>556.07000000000005</v>
      </c>
      <c r="QO81" s="167">
        <f t="shared" si="567"/>
        <v>1.9629421657855809E-2</v>
      </c>
      <c r="QP81" s="34"/>
      <c r="QQ81" s="159">
        <v>4</v>
      </c>
      <c r="QR81" s="162">
        <v>2</v>
      </c>
      <c r="QS81" s="306"/>
      <c r="QT81" s="12">
        <v>-180</v>
      </c>
      <c r="QU81" s="161">
        <f>(($F$19-$AT$17)*($F$19-$AX$17))/(($AP$17-$AT$17)*($AP$17-$AX$17))</f>
        <v>3.1734614333229411E-2</v>
      </c>
      <c r="QV81" s="161">
        <f>(($F$19-$AP$17)*($F$19-$AX$17))/(($AT$17-$AP$17)*($AT$17-$AX$17))</f>
        <v>-0.12335245637243218</v>
      </c>
      <c r="QW81" s="161">
        <f>(($F$19-$AP$17)*($F$19-$AT$17))/(($AX$17-$AP$17)*($AX$17-$AT$17))</f>
        <v>1.0916178420392029</v>
      </c>
      <c r="QX81" s="92">
        <f>QU81*$AR$17+QV81*$AV$17+QW81*$AZ$17</f>
        <v>673.25470119254783</v>
      </c>
      <c r="QY81" s="16">
        <f>$AP$17</f>
        <v>-200.39</v>
      </c>
      <c r="QZ81" s="16">
        <f>$AZ$17</f>
        <v>653.67999999999995</v>
      </c>
      <c r="RA81" s="167">
        <f t="shared" si="568"/>
        <v>1.6249422366634479E-2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06"/>
      <c r="QH82" s="12">
        <v>-180</v>
      </c>
      <c r="QI82" s="161">
        <f>(($F$19-$Z$24)*($F$19-$AD$24))/(($V$24-$Z$24)*($V$24-$AD$24))</f>
        <v>1.239967403220984E-2</v>
      </c>
      <c r="QJ82" s="161">
        <f>(($F$19-$V$24)*($F$19-$AD$24))/(($Z$24-$V$24)*($Z$24-$AD$24))</f>
        <v>-4.9012423124952367E-2</v>
      </c>
      <c r="QK82" s="161">
        <f>(($F$19-$V$24)*($F$19-$Z$24))/(($AD$24-$V$24)*($AD$24-$Z$24))</f>
        <v>1.0366127490927426</v>
      </c>
      <c r="QL82" s="92">
        <f>QI82*$X$24+QJ82*$AB$24+QK82*$AF$24</f>
        <v>-274.73421207839641</v>
      </c>
      <c r="QM82" s="16">
        <f>$V$24</f>
        <v>-495.6</v>
      </c>
      <c r="QN82" s="16">
        <f>$AF$24</f>
        <v>-289.33</v>
      </c>
      <c r="QO82" s="167">
        <f t="shared" si="567"/>
        <v>3.9820304567231075E-2</v>
      </c>
      <c r="QP82" s="34"/>
      <c r="QQ82" s="159">
        <v>4</v>
      </c>
      <c r="QR82" s="162">
        <v>3</v>
      </c>
      <c r="QS82" s="306"/>
      <c r="QT82" s="12">
        <v>-180</v>
      </c>
      <c r="QU82" s="161">
        <f>(($F$19-$AT$24)*($F$19-$AX$24))/(($AP$24-$AT$24)*($AP$24-$AX$24))</f>
        <v>3.1734614333229411E-2</v>
      </c>
      <c r="QV82" s="161">
        <f>(($F$19-$AP$24)*($F$19-$AX$24))/(($AT$24-$AP$24)*($AT$24-$AX$24))</f>
        <v>-0.12335245637243218</v>
      </c>
      <c r="QW82" s="161">
        <f>(($F$19-$AP$24)*($F$19-$AT$24))/(($AX$24-$AP$24)*($AX$24-$AT$24))</f>
        <v>1.0916178420392029</v>
      </c>
      <c r="QX82" s="92">
        <f>QU82*$AR$24+QV82*$AV$24+QW82*$AZ$24</f>
        <v>-132.28400375906534</v>
      </c>
      <c r="QY82" s="16">
        <f>$AP$24</f>
        <v>-200.39</v>
      </c>
      <c r="QZ82" s="16">
        <f>$AZ$24</f>
        <v>-178.26</v>
      </c>
      <c r="RA82" s="167">
        <f t="shared" si="568"/>
        <v>8.2700853384552089E-2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06"/>
      <c r="QH83" s="12">
        <v>-180</v>
      </c>
      <c r="QI83" s="161">
        <f>(($F$19-$Z$31)*($F$19-$AD$31))/(($V$31-$Z$31)*($V$31-$AD$31))</f>
        <v>-1.9098115835528295E-2</v>
      </c>
      <c r="QJ83" s="161">
        <f>(($F$19-$V$31)*($F$19-$AD$31))/(($Z$31-$V$31)*($Z$31-$AD$31))</f>
        <v>7.7974797653752911E-2</v>
      </c>
      <c r="QK83" s="161">
        <f>(($F$19-$V$31)*($F$19-$Z$31))/(($AD$31-$V$31)*($AD$31-$Z$31))</f>
        <v>0.94112331818177541</v>
      </c>
      <c r="QL83" s="92">
        <f>QI83*$X$31+QJ83*$AB$31+QK83*$AF$31</f>
        <v>-286.43827844797079</v>
      </c>
      <c r="QM83" s="16">
        <f>$V$31</f>
        <v>301.67</v>
      </c>
      <c r="QN83" s="16">
        <f>$AF$31</f>
        <v>-289.33</v>
      </c>
      <c r="QO83" s="167">
        <f t="shared" si="567"/>
        <v>3.8193219353492111E-2</v>
      </c>
      <c r="QP83" s="34"/>
      <c r="QQ83" s="159">
        <v>4</v>
      </c>
      <c r="QR83" s="162">
        <v>4</v>
      </c>
      <c r="QS83" s="306"/>
      <c r="QT83" s="12">
        <v>-180</v>
      </c>
      <c r="QU83" s="161">
        <f>(($F$19-$AT$31)*($F$19-$AX$31))/(($AP$31-$AT$31)*($AP$31-$AX$31))</f>
        <v>-8.5682070633298982E-2</v>
      </c>
      <c r="QV83" s="161">
        <f>(($F$19-$AP$31)*($F$19-$AX$31))/(($AT$31-$AP$31)*($AT$31-$AX$31))</f>
        <v>0.39094328124829969</v>
      </c>
      <c r="QW83" s="161">
        <f>(($F$19-$AP$31)*($F$19-$AT$31))/(($AX$31-$AP$31)*($AX$31-$AT$31))</f>
        <v>0.69473878938499922</v>
      </c>
      <c r="QX83" s="92">
        <f>QU83*$AR$31+QV83*$AV$31+QW83*$AZ$31</f>
        <v>-158.69282068624338</v>
      </c>
      <c r="QY83" s="16">
        <f>$AP$31</f>
        <v>54.65</v>
      </c>
      <c r="QZ83" s="16">
        <f>$AZ$31</f>
        <v>-178.26</v>
      </c>
      <c r="RA83" s="167">
        <f t="shared" si="568"/>
        <v>6.8938216314333597E-2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07" t="s">
        <v>21</v>
      </c>
      <c r="QH84" s="12">
        <v>0</v>
      </c>
      <c r="QI84" s="161">
        <f>(($F$19-$Z$11)*($F$19-$AD$11))/(($V$11-$Z$11)*($V$11-$AD$11))</f>
        <v>-2.2935113949775005E-2</v>
      </c>
      <c r="QJ84" s="161">
        <f>(($F$19-$V$11)*($F$19-$AD$11))/(($Z$11-$V$11)*($Z$11-$AD$11))</f>
        <v>9.4062998983887355E-2</v>
      </c>
      <c r="QK84" s="161">
        <f>(($F$19-$V$11)*($F$19-$Z$11))/(($AD$11-$V$11)*($AD$11-$Z$11))</f>
        <v>0.92887211496588762</v>
      </c>
      <c r="QL84" s="92">
        <f>QI84*$X$11+QJ84*$AB$11+QK84*$AF$11</f>
        <v>649.48419654521706</v>
      </c>
      <c r="QM84" s="16">
        <f>$V$11</f>
        <v>249</v>
      </c>
      <c r="QN84" s="16">
        <f>$AF$11</f>
        <v>631.37</v>
      </c>
      <c r="QO84" s="167">
        <f t="shared" si="567"/>
        <v>1.6844135789897324E-2</v>
      </c>
      <c r="QP84" s="34"/>
      <c r="QQ84" s="159">
        <v>4</v>
      </c>
      <c r="QR84" s="162">
        <v>1</v>
      </c>
      <c r="QS84" s="307" t="s">
        <v>21</v>
      </c>
      <c r="QT84" s="12">
        <v>0</v>
      </c>
      <c r="QU84" s="161">
        <f>(($F$19-$AT$11)*($F$19-$AX$11))/(($AP$11-$AT$11)*($AP$11-$AX$11))</f>
        <v>-0.11242033880333187</v>
      </c>
      <c r="QV84" s="161">
        <f>(($F$19-$AP$11)*($F$19-$AX$11))/(($AT$11-$AP$11)*($AT$11-$AX$11))</f>
        <v>0.88345758210721259</v>
      </c>
      <c r="QW84" s="161">
        <f>(($F$19-$AP$11)*($F$19-$AT$11))/(($AX$11-$AP$11)*($AX$11-$AT$11))</f>
        <v>0.22896275669611924</v>
      </c>
      <c r="QX84" s="92">
        <f>QU84*$AR$11+QV84*$AV$11+QW84*$AZ$11</f>
        <v>885.62331947257633</v>
      </c>
      <c r="QY84" s="16">
        <f>$AP$11</f>
        <v>18.22</v>
      </c>
      <c r="QZ84" s="16">
        <f>$AZ$11</f>
        <v>772.52</v>
      </c>
      <c r="RA84" s="167">
        <f t="shared" si="568"/>
        <v>1.2352881591369118E-2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07"/>
      <c r="QH85" s="12">
        <v>0</v>
      </c>
      <c r="QI85" s="161">
        <f>(($F$19-$Z$18)*($F$19-$AD$18))/(($V$18-$Z$18)*($V$18-$AD$18))</f>
        <v>1.118699402194907E-2</v>
      </c>
      <c r="QJ85" s="161">
        <f>(($F$19-$V$18)*($F$19-$AD$18))/(($Z$18-$V$18)*($Z$18-$AD$18))</f>
        <v>-4.4268601968872598E-2</v>
      </c>
      <c r="QK85" s="161">
        <f>(($F$19-$V$18)*($F$19-$Z$18))/(($AD$18-$V$18)*($AD$18-$Z$18))</f>
        <v>1.0330816079469236</v>
      </c>
      <c r="QL85" s="92">
        <f>QI85*$X$18+QJ85*$AB$18+QK85*$AF$18</f>
        <v>633.27170216907848</v>
      </c>
      <c r="QM85" s="16">
        <f>$V$18</f>
        <v>-548.08000000000004</v>
      </c>
      <c r="QN85" s="16">
        <f>$AF$18</f>
        <v>631.37</v>
      </c>
      <c r="QO85" s="167">
        <f t="shared" si="567"/>
        <v>1.7275365317174881E-2</v>
      </c>
      <c r="QP85" s="34"/>
      <c r="QQ85" s="159">
        <v>4</v>
      </c>
      <c r="QR85" s="162">
        <v>2</v>
      </c>
      <c r="QS85" s="307"/>
      <c r="QT85" s="12">
        <v>0</v>
      </c>
      <c r="QU85" s="161">
        <f>(($F$19-$AT$18)*($F$19-$AX$18))/(($AP$18-$AT$18)*($AP$18-$AX$18))</f>
        <v>2.6619493184620212E-2</v>
      </c>
      <c r="QV85" s="161">
        <f>(($F$19-$AP$18)*($F$19-$AX$18))/(($AT$18-$AP$18)*($AT$18-$AX$18))</f>
        <v>-0.10391038236620015</v>
      </c>
      <c r="QW85" s="161">
        <f>(($F$19-$AP$18)*($F$19-$AT$18))/(($AX$18-$AP$18)*($AX$18-$AT$18))</f>
        <v>1.07729088918158</v>
      </c>
      <c r="QX85" s="92">
        <f>QU85*$AR$18+QV85*$AV$18+QW85*$AZ$18</f>
        <v>792.09025521013837</v>
      </c>
      <c r="QY85" s="16">
        <f>$AP$18</f>
        <v>-236.82</v>
      </c>
      <c r="QZ85" s="16">
        <f>$AZ$18</f>
        <v>772.52</v>
      </c>
      <c r="RA85" s="167">
        <f t="shared" si="568"/>
        <v>1.3811557367408417E-2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07"/>
      <c r="QH86" s="16">
        <v>0</v>
      </c>
      <c r="QI86" s="161">
        <f>(($F$19-$Z$25)*($F$19-$AD$25))/(($V$25-$Z$25)*($V$25-$AD$25))</f>
        <v>1.118699402194907E-2</v>
      </c>
      <c r="QJ86" s="161">
        <f>(($F$19-$V$25)*($F$19-$AD$25))/(($Z$25-$V$25)*($Z$25-$AD$25))</f>
        <v>-4.4268601968872598E-2</v>
      </c>
      <c r="QK86" s="161">
        <f>(($F$19-$V$25)*($F$19-$Z$25))/(($AD$25-$V$25)*($AD$25-$Z$25))</f>
        <v>1.0330816079469236</v>
      </c>
      <c r="QL86" s="92">
        <f>QI86*$X$25+QJ86*$AB$25+QK86*$AF$25</f>
        <v>-173.80279734740358</v>
      </c>
      <c r="QM86" s="16">
        <f>$V$25</f>
        <v>-548.08000000000004</v>
      </c>
      <c r="QN86" s="16">
        <f>$AF$25</f>
        <v>-186.91</v>
      </c>
      <c r="QO86" s="167">
        <f t="shared" si="567"/>
        <v>6.2944901733271386E-2</v>
      </c>
      <c r="QP86" s="34"/>
      <c r="QQ86" s="159">
        <v>4</v>
      </c>
      <c r="QR86" s="162">
        <v>3</v>
      </c>
      <c r="QS86" s="307"/>
      <c r="QT86" s="16">
        <v>0</v>
      </c>
      <c r="QU86" s="161">
        <f>(($F$19-$AT$25)*($F$19-$AX$25))/(($AP$25-$AT$25)*($AP$25-$AX$25))</f>
        <v>2.6619493184620212E-2</v>
      </c>
      <c r="QV86" s="161">
        <f>(($F$19-$AP$25)*($F$19-$AX$25))/(($AT$25-$AP$25)*($AT$25-$AX$25))</f>
        <v>-0.10391038236620015</v>
      </c>
      <c r="QW86" s="161">
        <f>(($F$19-$AP$25)*($F$19-$AT$25))/(($AX$25-$AP$25)*($AX$25-$AT$25))</f>
        <v>1.07729088918158</v>
      </c>
      <c r="QX86" s="92">
        <f>QU86*$AR$25+QV86*$AV$25+QW86*$AZ$25</f>
        <v>-17.723391239985034</v>
      </c>
      <c r="QY86" s="16">
        <f>$AP$25</f>
        <v>-236.82</v>
      </c>
      <c r="QZ86" s="16">
        <f>$AZ$25</f>
        <v>-59.44</v>
      </c>
      <c r="RA86" s="167">
        <f t="shared" si="568"/>
        <v>0.61726335845471281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08"/>
      <c r="QH87" s="186">
        <v>0</v>
      </c>
      <c r="QI87" s="187">
        <f>(($F$19-$Z$32)*($F$19-$AD$32))/(($V$32-$Z$32)*($V$32-$AD$32))</f>
        <v>-2.2935113949775005E-2</v>
      </c>
      <c r="QJ87" s="187">
        <f>(($F$19-$V$32)*($F$19-$AD$32))/(($Z$32-$V$32)*($Z$32-$AD$32))</f>
        <v>9.4062998983887355E-2</v>
      </c>
      <c r="QK87" s="187">
        <f>(($F$19-$V$32)*($F$19-$Z$32))/(($AD$32-$V$32)*($AD$32-$Z$32))</f>
        <v>0.92887211496588762</v>
      </c>
      <c r="QL87" s="97">
        <f>QI87*$X$31+QJ87*$AB$31+QK87*$AF$32</f>
        <v>-190.67663376397152</v>
      </c>
      <c r="QM87" s="186">
        <f>$V$32</f>
        <v>249</v>
      </c>
      <c r="QN87" s="186">
        <f>$AF$32</f>
        <v>-186.91</v>
      </c>
      <c r="QO87" s="188">
        <f t="shared" si="567"/>
        <v>5.7374623120009786E-2</v>
      </c>
      <c r="QP87" s="34"/>
      <c r="QQ87" s="184">
        <v>4</v>
      </c>
      <c r="QR87" s="185">
        <v>4</v>
      </c>
      <c r="QS87" s="308"/>
      <c r="QT87" s="186">
        <v>0</v>
      </c>
      <c r="QU87" s="187">
        <f>(($F$19-$AT$32)*($F$19-$AX$32))/(($AP$32-$AT$32)*($AP$32-$AX$32))</f>
        <v>-0.11242033880333187</v>
      </c>
      <c r="QV87" s="187">
        <f>(($F$19-$AP$32)*($F$19-$AX$32))/(($AT$32-$AP$32)*($AT$32-$AX$32))</f>
        <v>0.88345758210721259</v>
      </c>
      <c r="QW87" s="187">
        <f>(($F$19-$AP$32)*($F$19-$AT$32))/(($AX$32-$AP$32)*($AX$32-$AT$32))</f>
        <v>0.22896275669611924</v>
      </c>
      <c r="QX87" s="97">
        <f>QU87*$AR$31+QV87*$AV$31+QW87*$AZ$32</f>
        <v>-92.360955127054268</v>
      </c>
      <c r="QY87" s="186">
        <f>$AP$32</f>
        <v>18.22</v>
      </c>
      <c r="QZ87" s="186">
        <f>$AZ$32</f>
        <v>-59.44</v>
      </c>
      <c r="RA87" s="188">
        <f t="shared" si="568"/>
        <v>0.11844832034219042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95" t="s">
        <v>13</v>
      </c>
      <c r="QH88" s="15">
        <v>60</v>
      </c>
      <c r="QI88" s="193">
        <f>(($F$22-$Z$5)*($F$22-$AD$5))/(($V$5-$Z$5)*($V$5-$AD$5))</f>
        <v>-8.9609670558898156E-3</v>
      </c>
      <c r="QJ88" s="193">
        <f>(($F$22-$V$5)*($F$22-$AD$5))/(($Z$5-$V$5)*($Z$5-$AD$5))</f>
        <v>3.6177120036713153E-2</v>
      </c>
      <c r="QK88" s="193">
        <f>(($F$22-$V$5)*($F$22-$Z$5))/(($AD$5-$V$5)*($AD$5-$Z$5))</f>
        <v>0.97278384701917664</v>
      </c>
      <c r="QL88" s="98">
        <f>QI88*$X$5+QJ88*$AB$5+QK88*$AF$5</f>
        <v>334.38184975856154</v>
      </c>
      <c r="QM88" s="194">
        <f>$V$5</f>
        <v>458.5</v>
      </c>
      <c r="QN88" s="194">
        <f>$AF$5</f>
        <v>326</v>
      </c>
      <c r="QO88" s="195">
        <f t="shared" ref="QO88:QO115" si="569">ABS($F$23/QL88)</f>
        <v>3.9504078695004538E-2</v>
      </c>
      <c r="QP88" s="34"/>
      <c r="QQ88" s="191">
        <v>5</v>
      </c>
      <c r="QR88" s="192">
        <v>1</v>
      </c>
      <c r="QS88" s="295" t="s">
        <v>13</v>
      </c>
      <c r="QT88" s="15">
        <v>60</v>
      </c>
      <c r="QU88" s="193">
        <f>(($F$22-$AT$5)*($F$22-$AX$5))/(($AP$5-$AT$5)*($AP$5-$AX$5))</f>
        <v>-2.422292153175129E-2</v>
      </c>
      <c r="QV88" s="193">
        <f>(($F$22-$AP$5)*($F$22-$AX$5))/(($AT$5-$AP$5)*($AT$5-$AX$5))</f>
        <v>9.9498009861807069E-2</v>
      </c>
      <c r="QW88" s="193">
        <f>(($F$22-$AP$5)*($F$22-$AT$5))/(($AX$5-$AP$5)*($AX$5-$AT$5))</f>
        <v>0.92472491166994408</v>
      </c>
      <c r="QX88" s="98">
        <f>QU88*$AR$5+QV88*$AV$5+QW88*$AZ$5</f>
        <v>330.9248722427584</v>
      </c>
      <c r="QY88" s="194">
        <f>$AP$5</f>
        <v>163.95</v>
      </c>
      <c r="QZ88" s="194">
        <f>$AZ$5</f>
        <v>297.12</v>
      </c>
      <c r="RA88" s="195">
        <f t="shared" ref="RA88:RA115" si="570">ABS($F$23/QX88)</f>
        <v>3.9916754571875372E-2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96"/>
      <c r="QH89" s="12">
        <v>60</v>
      </c>
      <c r="QI89" s="161">
        <f>(($F$22-$Z$12)*($F$22-$AD$12))/(($V$12-$Z$12)*($V$12-$AD$12))</f>
        <v>1.2675597274272216E-2</v>
      </c>
      <c r="QJ89" s="161">
        <f>(($F$22-$V$12)*($F$22-$AD$12))/(($Z$12-$V$12)*($Z$12-$AD$12))</f>
        <v>-5.0090362658324887E-2</v>
      </c>
      <c r="QK89" s="161">
        <f>(($F$22-$V$12)*($F$22-$Z$12))/(($AD$12-$V$12)*($AD$12-$Z$12))</f>
        <v>1.0374147653840526</v>
      </c>
      <c r="QL89" s="92">
        <f>QI89*$X$12+QJ89*$AB$12+QK89*$AF$12</f>
        <v>329.03618708862012</v>
      </c>
      <c r="QM89" s="16">
        <f>$V$12</f>
        <v>-338.33</v>
      </c>
      <c r="QN89" s="16">
        <f>$AF$12</f>
        <v>326</v>
      </c>
      <c r="QO89" s="167">
        <f t="shared" si="569"/>
        <v>4.014587885886748E-2</v>
      </c>
      <c r="QP89" s="34"/>
      <c r="QQ89" s="159">
        <v>5</v>
      </c>
      <c r="QR89" s="162">
        <v>2</v>
      </c>
      <c r="QS89" s="296"/>
      <c r="QT89" s="12">
        <v>60</v>
      </c>
      <c r="QU89" s="161">
        <f>(($F$22-$AT$12)*($F$22-$AX$12))/(($AP$12-$AT$12)*($AP$12-$AX$12))</f>
        <v>5.0165213807700927E-2</v>
      </c>
      <c r="QV89" s="161">
        <f>(($F$22-$AP$12)*($F$22-$AX$12))/(($AT$12-$AP$12)*($AT$12-$AX$12))</f>
        <v>-0.19221760235008209</v>
      </c>
      <c r="QW89" s="161">
        <f>(($F$22-$AP$12)*($F$22-$AT$12))/(($AX$12-$AP$12)*($AX$12-$AT$12))</f>
        <v>1.1420523885423812</v>
      </c>
      <c r="QX89" s="92">
        <f>QU89*$AR$12+QV89*$AV$12+QW89*$AZ$12</f>
        <v>310.77844738267811</v>
      </c>
      <c r="QY89" s="16">
        <f>$AP$12</f>
        <v>-91.09</v>
      </c>
      <c r="QZ89" s="16">
        <f>$AZ$12</f>
        <v>297.12</v>
      </c>
      <c r="RA89" s="167">
        <f t="shared" si="570"/>
        <v>4.2504385417621651E-2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96"/>
      <c r="QH90" s="12">
        <v>60</v>
      </c>
      <c r="QI90" s="161">
        <f>(($F$22-$Z$19)*($F$22-$AD$19))/(($V$19-$Z$19)*($V$19-$AD$19))</f>
        <v>1.2675597274272216E-2</v>
      </c>
      <c r="QJ90" s="161">
        <f>(($F$22-$V$19)*($F$22-$AD$19))/(($Z$19-$V$19)*($Z$19-$AD$19))</f>
        <v>-5.0090362658324887E-2</v>
      </c>
      <c r="QK90" s="161">
        <f>(($F$22-$V$19)*($F$22-$Z$19))/(($AD$19-$V$19)*($AD$19-$Z$19))</f>
        <v>1.0374147653840526</v>
      </c>
      <c r="QL90" s="92">
        <f>QI90*$X$19+QJ90*$AB$19+QK90*$AF$19</f>
        <v>-580.3316849389272</v>
      </c>
      <c r="QM90" s="16">
        <f>$V$19</f>
        <v>-338.33</v>
      </c>
      <c r="QN90" s="16">
        <f>$AF$19</f>
        <v>-597.79999999999995</v>
      </c>
      <c r="QO90" s="167">
        <f t="shared" si="569"/>
        <v>2.2761891604166903E-2</v>
      </c>
      <c r="QP90" s="34"/>
      <c r="QQ90" s="159">
        <v>5</v>
      </c>
      <c r="QR90" s="162">
        <v>3</v>
      </c>
      <c r="QS90" s="296"/>
      <c r="QT90" s="12">
        <v>60</v>
      </c>
      <c r="QU90" s="161">
        <f>(($F$22-$AT$19)*($F$22-$AX$19))/(($AP$19-$AT$19)*($AP$19-$AX$19))</f>
        <v>5.0165213807700927E-2</v>
      </c>
      <c r="QV90" s="161">
        <f>(($F$22-$AP$19)*($F$22-$AX$19))/(($AT$19-$AP$19)*($AT$19-$AX$19))</f>
        <v>-0.19221760235008209</v>
      </c>
      <c r="QW90" s="161">
        <f>(($F$22-$AP$19)*($F$22-$AT$19))/(($AX$19-$AP$19)*($AX$19-$AT$19))</f>
        <v>1.1420523885423812</v>
      </c>
      <c r="QX90" s="92">
        <f>QU90*$AR$19+QV90*$AV$19+QW90*$AZ$19</f>
        <v>-479.41003012244283</v>
      </c>
      <c r="QY90" s="16">
        <f>$AP$19</f>
        <v>-91.09</v>
      </c>
      <c r="QZ90" s="16">
        <f>$AZ$19</f>
        <v>-534.79999999999995</v>
      </c>
      <c r="RA90" s="167">
        <f t="shared" si="570"/>
        <v>2.7553547229017435E-2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96"/>
      <c r="QH91" s="12">
        <v>60</v>
      </c>
      <c r="QI91" s="161">
        <f>(($F$22-$Z$26)*($F$22-$AD$26))/(($V$26-$Z$26)*($V$26-$AD$26))</f>
        <v>-8.9609670558898156E-3</v>
      </c>
      <c r="QJ91" s="161">
        <f>(($F$22-$V$26)*($F$22-$AD$26))/(($Z$26-$V$26)*($Z$26-$AD$26))</f>
        <v>3.6177120036713153E-2</v>
      </c>
      <c r="QK91" s="161">
        <f>(($F$22-$V$26)*($F$22-$Z$26))/(($AD$26-$V$26)*($AD$26-$Z$26))</f>
        <v>0.97278384701917664</v>
      </c>
      <c r="QL91" s="92">
        <f>QI91*$X$26+QJ91*$AB$26+QK91*$AF$26</f>
        <v>-595.60091281514303</v>
      </c>
      <c r="QM91" s="16">
        <f>$V$26</f>
        <v>458.5</v>
      </c>
      <c r="QN91" s="16">
        <f>$AF$26</f>
        <v>-597.79999999999995</v>
      </c>
      <c r="QO91" s="167">
        <f t="shared" si="569"/>
        <v>2.2178352354445138E-2</v>
      </c>
      <c r="QP91" s="34"/>
      <c r="QQ91" s="159">
        <v>5</v>
      </c>
      <c r="QR91" s="162">
        <v>4</v>
      </c>
      <c r="QS91" s="296"/>
      <c r="QT91" s="12">
        <v>60</v>
      </c>
      <c r="QU91" s="161">
        <f>(($F$22-$AT$26)*($F$22-$AX$26))/(($AP$26-$AT$26)*($AP$26-$AX$26))</f>
        <v>-2.422292153175129E-2</v>
      </c>
      <c r="QV91" s="161">
        <f>(($F$22-$AP$26)*($F$22-$AX$26))/(($AT$26-$AP$26)*($AT$26-$AX$26))</f>
        <v>9.9498009861807069E-2</v>
      </c>
      <c r="QW91" s="161">
        <f>(($F$22-$AP$26)*($F$22-$AT$26))/(($AX$26-$AP$26)*($AX$26-$AT$26))</f>
        <v>0.92472491166994408</v>
      </c>
      <c r="QX91" s="92">
        <f>QU91*$AR$26+QV91*$AV$26+QW91*$AZ$26</f>
        <v>-521.14865059813326</v>
      </c>
      <c r="QY91" s="16">
        <f>$AP$26</f>
        <v>163.95</v>
      </c>
      <c r="QZ91" s="16">
        <f>$AZ$26</f>
        <v>-534.79999999999995</v>
      </c>
      <c r="RA91" s="167">
        <f t="shared" si="570"/>
        <v>2.534679288123003E-2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97" t="s">
        <v>15</v>
      </c>
      <c r="QH92" s="12">
        <v>120</v>
      </c>
      <c r="QI92" s="161">
        <f>(($F$22-$Z$6)*($F$22-$AD$6))/(($V$6-$Z$6)*($V$6-$AD$6))</f>
        <v>-8.0646812606860827E-3</v>
      </c>
      <c r="QJ92" s="161">
        <f>(($F$22-$V$6)*($F$22-$AD$6))/(($Z$6-$V$6)*($Z$6-$AD$6))</f>
        <v>3.2527628158655224E-2</v>
      </c>
      <c r="QK92" s="161">
        <f>(($F$22-$V$6)*($F$22-$Z$6))/(($AD$6-$V$6)*($AD$6-$Z$6))</f>
        <v>0.97553705310203076</v>
      </c>
      <c r="QL92" s="92">
        <f>QI92*$X$6+QJ92*$AB$6+QK92*$AF$6</f>
        <v>254.72556292858405</v>
      </c>
      <c r="QM92" s="16">
        <f>$V$6</f>
        <v>510.42</v>
      </c>
      <c r="QN92" s="16">
        <f>$AF$6</f>
        <v>247.2</v>
      </c>
      <c r="QO92" s="167">
        <f t="shared" si="569"/>
        <v>5.1857562920557203E-2</v>
      </c>
      <c r="QP92" s="34"/>
      <c r="QQ92" s="159">
        <v>5</v>
      </c>
      <c r="QR92" s="162">
        <v>1</v>
      </c>
      <c r="QS92" s="297" t="s">
        <v>15</v>
      </c>
      <c r="QT92" s="12">
        <v>120</v>
      </c>
      <c r="QU92" s="161">
        <f>(($F$22-$AT$6)*($F$22-$AX$6))/(($AP$6-$AT$6)*($AP$6-$AX$6))</f>
        <v>-2.0011976003171141E-2</v>
      </c>
      <c r="QV92" s="161">
        <f>(($F$22-$AP$6)*($F$22-$AX$6))/(($AT$6-$AP$6)*($AT$6-$AX$6))</f>
        <v>8.1792517037441739E-2</v>
      </c>
      <c r="QW92" s="161">
        <f>(($F$22-$AP$6)*($F$22-$AT$6))/(($AX$6-$AP$6)*($AX$6-$AT$6))</f>
        <v>0.93821945896572934</v>
      </c>
      <c r="QX92" s="92">
        <f>QU92*$AR$6+QV92*$AV$6+QW92*$AZ$6</f>
        <v>208.56203696118348</v>
      </c>
      <c r="QY92" s="16">
        <f>$AP$6</f>
        <v>200.39</v>
      </c>
      <c r="QZ92" s="16">
        <f>$AZ$6</f>
        <v>178.26</v>
      </c>
      <c r="RA92" s="167">
        <f t="shared" si="570"/>
        <v>6.3335816524950211E-2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97"/>
      <c r="QH93" s="12">
        <v>120</v>
      </c>
      <c r="QI93" s="161">
        <f>(($F$22-$Z$13)*($F$22-$AD$13))/(($V$13-$Z$13)*($V$13-$AD$13))</f>
        <v>1.5689008918463667E-2</v>
      </c>
      <c r="QJ93" s="161">
        <f>(($F$22-$V$13)*($F$22-$AD$13))/(($Z$13-$V$13)*($Z$13-$AD$13))</f>
        <v>-6.1828786369622864E-2</v>
      </c>
      <c r="QK93" s="161">
        <f>(($F$22-$V$13)*($F$22-$Z$13))/(($AD$13-$V$13)*($AD$13-$Z$13))</f>
        <v>1.0461397774511592</v>
      </c>
      <c r="QL93" s="92">
        <f>QI93*$X$13+QJ93*$AB$13+QK93*$AF$13</f>
        <v>249.85697971462488</v>
      </c>
      <c r="QM93" s="16">
        <f>$V$13</f>
        <v>-274.87</v>
      </c>
      <c r="QN93" s="16">
        <f>$AF$13</f>
        <v>247.2</v>
      </c>
      <c r="QO93" s="167">
        <f t="shared" si="569"/>
        <v>5.2868032432516476E-2</v>
      </c>
      <c r="QP93" s="34"/>
      <c r="QQ93" s="159">
        <v>5</v>
      </c>
      <c r="QR93" s="162">
        <v>2</v>
      </c>
      <c r="QS93" s="297"/>
      <c r="QT93" s="12">
        <v>120</v>
      </c>
      <c r="QU93" s="161">
        <f>(($F$22-$AT$13)*($F$22-$AX$13))/(($AP$13-$AT$13)*($AP$13-$AX$13))</f>
        <v>8.8306707004065288E-2</v>
      </c>
      <c r="QV93" s="161">
        <f>(($F$22-$AP$13)*($F$22-$AX$13))/(($AT$13-$AP$13)*($AT$13-$AX$13))</f>
        <v>-0.32976991440304404</v>
      </c>
      <c r="QW93" s="161">
        <f>(($F$22-$AP$13)*($F$22-$AT$13))/(($AX$13-$AP$13)*($AX$13-$AT$13))</f>
        <v>1.2414632073989789</v>
      </c>
      <c r="QX93" s="92">
        <f>QU93*$AR$13+QV93*$AV$13+QW93*$AZ$13</f>
        <v>191.9174342784867</v>
      </c>
      <c r="QY93" s="16">
        <f>$AP$13</f>
        <v>-54.65</v>
      </c>
      <c r="QZ93" s="16">
        <f>$AZ$13</f>
        <v>178.26</v>
      </c>
      <c r="RA93" s="167">
        <f t="shared" si="570"/>
        <v>6.8828801076381077E-2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97"/>
      <c r="QH94" s="12">
        <v>120</v>
      </c>
      <c r="QI94" s="161">
        <f>(($F$22-$Z$20)*($F$22-$AD$20))/(($V$20-$Z$20)*($V$20-$AD$20))</f>
        <v>1.5689008918463667E-2</v>
      </c>
      <c r="QJ94" s="161">
        <f>(($F$22-$V$20)*($F$22-$AD$20))/(($Z$20-$V$20)*($Z$20-$AD$20))</f>
        <v>-6.1828786369622864E-2</v>
      </c>
      <c r="QK94" s="161">
        <f>(($F$22-$V$20)*($F$22-$Z$20))/(($AD$20-$V$20)*($AD$20-$Z$20))</f>
        <v>1.0461397774511592</v>
      </c>
      <c r="QL94" s="92">
        <f>QI94*$X$20+QJ94*$AB$20+QK94*$AF$20</f>
        <v>-629.82074830112469</v>
      </c>
      <c r="QM94" s="16">
        <f>$V$20</f>
        <v>-274.87</v>
      </c>
      <c r="QN94" s="16">
        <f>$AF$20</f>
        <v>-651.20000000000005</v>
      </c>
      <c r="QO94" s="167">
        <f t="shared" si="569"/>
        <v>2.0973343515078686E-2</v>
      </c>
      <c r="QP94" s="34"/>
      <c r="QQ94" s="159">
        <v>5</v>
      </c>
      <c r="QR94" s="162">
        <v>3</v>
      </c>
      <c r="QS94" s="297"/>
      <c r="QT94" s="12">
        <v>120</v>
      </c>
      <c r="QU94" s="161">
        <f>(($F$22-$AT$20)*($F$22-$AX$20))/(($AP$20-$AT$20)*($AP$20-$AX$20))</f>
        <v>8.8306707004065288E-2</v>
      </c>
      <c r="QV94" s="161">
        <f>(($F$22-$AP$20)*($F$22-$AX$20))/(($AT$20-$AP$20)*($AT$20-$AX$20))</f>
        <v>-0.32976991440304404</v>
      </c>
      <c r="QW94" s="161">
        <f>(($F$22-$AP$20)*($F$22-$AT$20))/(($AX$20-$AP$20)*($AX$20-$AT$20))</f>
        <v>1.2414632073989789</v>
      </c>
      <c r="QX94" s="92">
        <f>QU94*$AR$20+QV94*$AV$20+QW94*$AZ$20</f>
        <v>-566.52933309776131</v>
      </c>
      <c r="QY94" s="16">
        <f>$AP$20</f>
        <v>-54.65</v>
      </c>
      <c r="QZ94" s="16">
        <f>$AZ$20</f>
        <v>-653.65</v>
      </c>
      <c r="RA94" s="167">
        <f t="shared" si="570"/>
        <v>2.3316439476866336E-2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97"/>
      <c r="QH95" s="12">
        <v>120</v>
      </c>
      <c r="QI95" s="161">
        <f>(($F$22-$Z$27)*($F$22-$AD$27))/(($V$27-$Z$27)*($V$27-$AD$27))</f>
        <v>-8.0646812606860827E-3</v>
      </c>
      <c r="QJ95" s="161">
        <f>(($F$22-$V$27)*($F$22-$AD$27))/(($Z$27-$V$27)*($Z$27-$AD$27))</f>
        <v>3.2527628158655224E-2</v>
      </c>
      <c r="QK95" s="161">
        <f>(($F$22-$V$27)*($F$22-$Z$27))/(($AD$27-$V$27)*($AD$27-$Z$27))</f>
        <v>0.97553705310203076</v>
      </c>
      <c r="QL95" s="92">
        <f>QI95*$X$27+QJ95*$AB$27+QK95*$AF$27</f>
        <v>-650.48647870894297</v>
      </c>
      <c r="QM95" s="16">
        <f>$V$27</f>
        <v>510.42</v>
      </c>
      <c r="QN95" s="16">
        <f>$AF$27</f>
        <v>-651.20000000000005</v>
      </c>
      <c r="QO95" s="167">
        <f t="shared" si="569"/>
        <v>2.0307027646848143E-2</v>
      </c>
      <c r="QP95" s="34"/>
      <c r="QQ95" s="159">
        <v>5</v>
      </c>
      <c r="QR95" s="162">
        <v>4</v>
      </c>
      <c r="QS95" s="297"/>
      <c r="QT95" s="12">
        <v>120</v>
      </c>
      <c r="QU95" s="161">
        <f>(($F$22-$AT$27)*($F$22-$AX$27))/(($AP$27-$AT$27)*($AP$27-$AX$27))</f>
        <v>-2.0011976003171141E-2</v>
      </c>
      <c r="QV95" s="161">
        <f>(($F$22-$AP$27)*($F$22-$AX$27))/(($AT$27-$AP$27)*($AT$27-$AX$27))</f>
        <v>8.1792517037441739E-2</v>
      </c>
      <c r="QW95" s="161">
        <f>(($F$22-$AP$27)*($F$22-$AT$27))/(($AX$27-$AP$27)*($AX$27-$AT$27))</f>
        <v>0.93821945896572934</v>
      </c>
      <c r="QX95" s="92">
        <f>QU95*$AR$27+QV95*$AV$27+QW95*$AZ$27</f>
        <v>-639.99857977112572</v>
      </c>
      <c r="QY95" s="16">
        <f>$AP$27</f>
        <v>200.39</v>
      </c>
      <c r="QZ95" s="16">
        <f>$AZ$27</f>
        <v>-653.65</v>
      </c>
      <c r="RA95" s="167">
        <f t="shared" si="570"/>
        <v>2.0639806594207319E-2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09" t="s">
        <v>17</v>
      </c>
      <c r="QH96" s="12">
        <v>180</v>
      </c>
      <c r="QI96" s="161">
        <f>(($F$22-$Z$7)*($F$22-$AD$7))/(($V$7-$Z$7)*($V$7-$AD$7))</f>
        <v>-7.3271142001031494E-3</v>
      </c>
      <c r="QJ96" s="161">
        <f>(($F$22-$V$7)*($F$22-$AD$7))/(($Z$7-$V$7)*($Z$7-$AD$7))</f>
        <v>2.9529737573579715E-2</v>
      </c>
      <c r="QK96" s="161">
        <f>(($F$22-$V$7)*($F$22-$Z$7))/(($AD$7-$V$7)*($AD$7-$Z$7))</f>
        <v>0.97779737662652333</v>
      </c>
      <c r="QL96" s="92">
        <f>QI96*$X$7+QJ96*$AB$7+QK96*$AF$7</f>
        <v>169.84889644999339</v>
      </c>
      <c r="QM96" s="16">
        <f>$V$7</f>
        <v>562.66999999999996</v>
      </c>
      <c r="QN96" s="16">
        <f>$AF$7</f>
        <v>162.80000000000001</v>
      </c>
      <c r="QO96" s="167">
        <f t="shared" si="569"/>
        <v>7.7771755855549532E-2</v>
      </c>
      <c r="QP96" s="34"/>
      <c r="QQ96" s="159">
        <v>5</v>
      </c>
      <c r="QR96" s="162">
        <v>1</v>
      </c>
      <c r="QS96" s="309" t="s">
        <v>17</v>
      </c>
      <c r="QT96" s="12">
        <v>180</v>
      </c>
      <c r="QU96" s="161">
        <f>(($F$22-$AT$7)*($F$22-$AX$7))/(($AP$7-$AT$7)*($AP$7-$AX$7))</f>
        <v>-1.7047080361140318E-2</v>
      </c>
      <c r="QV96" s="161">
        <f>(($F$22-$AP$7)*($F$22-$AX$7))/(($AT$7-$AP$7)*($AT$7-$AX$7))</f>
        <v>6.9437471027922137E-2</v>
      </c>
      <c r="QW96" s="161">
        <f>(($F$22-$AP$7)*($F$22-$AT$7))/(($AX$7-$AP$7)*($AX$7-$AT$7))</f>
        <v>0.94760960933321814</v>
      </c>
      <c r="QX96" s="92">
        <f>QU96*$AR$7+QV96*$AV$7+QW96*$AZ$7</f>
        <v>87.243406853616435</v>
      </c>
      <c r="QY96" s="16">
        <f>$AP$7</f>
        <v>236.82</v>
      </c>
      <c r="QZ96" s="16">
        <f>$AZ$7</f>
        <v>59.41</v>
      </c>
      <c r="RA96" s="167">
        <f t="shared" si="570"/>
        <v>0.15140911369047297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09"/>
      <c r="QH97" s="12">
        <v>180</v>
      </c>
      <c r="QI97" s="161">
        <f>(($F$22-$Z$14)*($F$22-$AD$14))/(($V$14-$Z$14)*($V$14-$AD$14))</f>
        <v>2.0667691676879263E-2</v>
      </c>
      <c r="QJ97" s="161">
        <f>(($F$22-$V$14)*($F$22-$AD$14))/(($Z$14-$V$14)*($Z$14-$AD$14))</f>
        <v>-8.1090312329639688E-2</v>
      </c>
      <c r="QK97" s="161">
        <f>(($F$22-$V$14)*($F$22-$Z$14))/(($AD$14-$V$14)*($AD$14-$Z$14))</f>
        <v>1.0604226206527603</v>
      </c>
      <c r="QL97" s="92">
        <f>QI97*$X$14+QJ97*$AB$14+QK97*$AF$14</f>
        <v>164.52777140930542</v>
      </c>
      <c r="QM97" s="16">
        <f>$V$14</f>
        <v>-210.54</v>
      </c>
      <c r="QN97" s="16">
        <f>$AF$14</f>
        <v>162.80000000000001</v>
      </c>
      <c r="QO97" s="167">
        <f t="shared" si="569"/>
        <v>8.0287034789898667E-2</v>
      </c>
      <c r="QP97" s="34"/>
      <c r="QQ97" s="159">
        <v>5</v>
      </c>
      <c r="QR97" s="162">
        <v>2</v>
      </c>
      <c r="QS97" s="309"/>
      <c r="QT97" s="12">
        <v>180</v>
      </c>
      <c r="QU97" s="161">
        <f>(($F$22-$AT$14)*($F$22-$AX$14))/(($AP$14-$AT$14)*($AP$14-$AX$14))</f>
        <v>0.33521021281018765</v>
      </c>
      <c r="QV97" s="161">
        <f>(($F$22-$AP$14)*($F$22-$AX$14))/(($AT$14-$AP$14)*($AT$14-$AX$14))</f>
        <v>-1.1298058672549538</v>
      </c>
      <c r="QW97" s="161">
        <f>(($F$22-$AP$14)*($F$22-$AT$14))/(($AX$14-$AP$14)*($AX$14-$AT$14))</f>
        <v>1.7945956544447661</v>
      </c>
      <c r="QX97" s="92">
        <f>QU97*$AR$14+QV97*$AV$14+QW97*$AZ$14</f>
        <v>73.03909745574633</v>
      </c>
      <c r="QY97" s="16">
        <f>$AP$14</f>
        <v>-18.22</v>
      </c>
      <c r="QZ97" s="16">
        <f>$AZ$14</f>
        <v>59.41</v>
      </c>
      <c r="RA97" s="167">
        <f t="shared" si="570"/>
        <v>0.1808544651725314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09"/>
      <c r="QH98" s="12">
        <v>180</v>
      </c>
      <c r="QI98" s="161">
        <f>(($F$22-$Z$21)*($F$22-$AD$21))/(($V$21-$Z$21)*($V$21-$AD$21))</f>
        <v>2.0667691676879263E-2</v>
      </c>
      <c r="QJ98" s="161">
        <f>(($F$22-$V$21)*($F$22-$AD$21))/(($Z$21-$V$21)*($Z$21-$AD$21))</f>
        <v>-8.1090312329639688E-2</v>
      </c>
      <c r="QK98" s="161">
        <f>(($F$22-$V$21)*($F$22-$Z$21))/(($AD$21-$V$21)*($AD$21-$Z$21))</f>
        <v>1.0604226206527603</v>
      </c>
      <c r="QL98" s="92">
        <f>QI98*$X$21+QJ98*$AB$21+QK98*$AF$21</f>
        <v>-682.49489568574074</v>
      </c>
      <c r="QM98" s="16">
        <f>$V$21</f>
        <v>-210.54</v>
      </c>
      <c r="QN98" s="16">
        <f>$AF$21</f>
        <v>-704.4</v>
      </c>
      <c r="QO98" s="167">
        <f t="shared" si="569"/>
        <v>1.9354645713168493E-2</v>
      </c>
      <c r="QP98" s="34"/>
      <c r="QQ98" s="159">
        <v>5</v>
      </c>
      <c r="QR98" s="162">
        <v>3</v>
      </c>
      <c r="QS98" s="309"/>
      <c r="QT98" s="12">
        <v>180</v>
      </c>
      <c r="QU98" s="161">
        <f>(($F$22-$AT$21)*($F$22-$AX$21))/(($AP$21-$AT$21)*($AP$21-$AX$21))</f>
        <v>0.33521021281018765</v>
      </c>
      <c r="QV98" s="161">
        <f>(($F$22-$AP$21)*($F$22-$AX$21))/(($AT$21-$AP$21)*($AT$21-$AX$21))</f>
        <v>-1.1298058672549538</v>
      </c>
      <c r="QW98" s="161">
        <f>(($F$22-$AP$21)*($F$22-$AT$21))/(($AX$21-$AP$21)*($AX$21-$AT$21))</f>
        <v>1.7945956544447661</v>
      </c>
      <c r="QX98" s="92">
        <f>QU98*$AR$21+QV98*$AV$21+QW98*$AZ$21</f>
        <v>-480.00817214240169</v>
      </c>
      <c r="QY98" s="16">
        <f>$AP$21</f>
        <v>-18.22</v>
      </c>
      <c r="QZ98" s="16">
        <f>$AZ$21</f>
        <v>-772.52</v>
      </c>
      <c r="RA98" s="167">
        <f t="shared" si="570"/>
        <v>2.7519212533582901E-2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09"/>
      <c r="QH99" s="12">
        <v>180</v>
      </c>
      <c r="QI99" s="161">
        <f>(($F$22-$Z$28)*($F$22-$AD$28))/(($V$28-$Z$28)*($V$28-$AD$28))</f>
        <v>-7.3271142001031494E-3</v>
      </c>
      <c r="QJ99" s="161">
        <f>(($F$22-$V$28)*($F$22-$AD$28))/(($Z$28-$V$28)*($Z$28-$AD$28))</f>
        <v>2.9529737573579715E-2</v>
      </c>
      <c r="QK99" s="161">
        <f>(($F$22-$V$28)*($F$22-$Z$28))/(($AD$28-$V$28)*($AD$28-$Z$28))</f>
        <v>0.97779737662652333</v>
      </c>
      <c r="QL99" s="92">
        <f>QI99*$X$28+QJ99*$AB$28+QK99*$AF$28</f>
        <v>-704.89847367968434</v>
      </c>
      <c r="QM99" s="16">
        <f>$V$28</f>
        <v>562.66999999999996</v>
      </c>
      <c r="QN99" s="16">
        <f>$AF$28</f>
        <v>-704.4</v>
      </c>
      <c r="QO99" s="167">
        <f t="shared" si="569"/>
        <v>1.8739502779865511E-2</v>
      </c>
      <c r="QP99" s="34"/>
      <c r="QQ99" s="159">
        <v>5</v>
      </c>
      <c r="QR99" s="162">
        <v>4</v>
      </c>
      <c r="QS99" s="309"/>
      <c r="QT99" s="12">
        <v>180</v>
      </c>
      <c r="QU99" s="161">
        <f>(($F$22-$AT$28)*($F$22-$AX$28))/(($AP$28-$AT$28)*($AP$28-$AX$28))</f>
        <v>-1.7047080361140318E-2</v>
      </c>
      <c r="QV99" s="161">
        <f>(($F$22-$AP$28)*($F$22-$AX$28))/(($AT$28-$AP$28)*($AT$28-$AX$28))</f>
        <v>6.9437471027922137E-2</v>
      </c>
      <c r="QW99" s="161">
        <f>(($F$22-$AP$28)*($F$22-$AT$28))/(($AX$28-$AP$28)*($AX$28-$AT$28))</f>
        <v>0.94760960933321814</v>
      </c>
      <c r="QX99" s="92">
        <f>QU99*$AR$28+QV99*$AV$28+QW99*$AZ$28</f>
        <v>-758.86968171076353</v>
      </c>
      <c r="QY99" s="16">
        <f>$AP$28</f>
        <v>236.82</v>
      </c>
      <c r="QZ99" s="16">
        <f>$AZ$28</f>
        <v>-772.52</v>
      </c>
      <c r="RA99" s="167">
        <f t="shared" si="570"/>
        <v>1.740673955673731E-2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04" t="s">
        <v>18</v>
      </c>
      <c r="QH100" s="12">
        <v>-60</v>
      </c>
      <c r="QI100" s="161">
        <f>(($F$22-$Z$8)*($F$22-$AD$8))/(($V$8-$Z$8)*($V$8-$AD$8))</f>
        <v>-1.0079097277885479E-2</v>
      </c>
      <c r="QJ100" s="161">
        <f>(($F$22-$V$8)*($F$22-$AD$8))/(($Z$8-$V$8)*($Z$8-$AD$8))</f>
        <v>4.0739999819454087E-2</v>
      </c>
      <c r="QK100" s="161">
        <f>(($F$22-$V$8)*($F$22-$Z$8))/(($AD$8-$V$8)*($AD$8-$Z$8))</f>
        <v>0.96933909745843128</v>
      </c>
      <c r="QL100" s="92">
        <f>QI100*$X$8+QJ100*$AB$8+QK100*$AF$8</f>
        <v>411.62230476425134</v>
      </c>
      <c r="QM100" s="16">
        <f>$V$8</f>
        <v>406.67</v>
      </c>
      <c r="QN100" s="16">
        <f>$AF$8</f>
        <v>402.13</v>
      </c>
      <c r="QO100" s="167">
        <f t="shared" si="569"/>
        <v>3.2091183480955569E-2</v>
      </c>
      <c r="QP100" s="34"/>
      <c r="QQ100" s="159">
        <v>5</v>
      </c>
      <c r="QR100" s="162">
        <v>1</v>
      </c>
      <c r="QS100" s="304" t="s">
        <v>18</v>
      </c>
      <c r="QT100" s="12">
        <v>-60</v>
      </c>
      <c r="QU100" s="161">
        <f>(($F$22-$AT$8)*($F$22-$AX$8))/(($AP$8-$AT$8)*($AP$8-$AX$8))</f>
        <v>-3.066429846645297E-2</v>
      </c>
      <c r="QV100" s="161">
        <f>(($F$22-$AP$8)*($F$22-$AX$8))/(($AT$8-$AP$8)*($AT$8-$AX$8))</f>
        <v>0.12696538133207486</v>
      </c>
      <c r="QW100" s="161">
        <f>(($F$22-$AP$8)*($F$22-$AT$8))/(($AX$8-$AP$8)*($AX$8-$AT$8))</f>
        <v>0.90369891713437811</v>
      </c>
      <c r="QX100" s="92">
        <f>QU100*$AR$8+QV100*$AV$8+QW100*$AZ$8</f>
        <v>455.14326453933336</v>
      </c>
      <c r="QY100" s="16">
        <f>$AP$8</f>
        <v>127.52</v>
      </c>
      <c r="QZ100" s="16">
        <f>$AZ$8</f>
        <v>415.98</v>
      </c>
      <c r="RA100" s="167">
        <f t="shared" si="570"/>
        <v>2.9022613177442383E-2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04"/>
      <c r="QH101" s="12">
        <v>-60</v>
      </c>
      <c r="QI101" s="161">
        <f>(($F$22-$Z$15)*($F$22-$AD$15))/(($V$15-$Z$15)*($V$15-$AD$15))</f>
        <v>1.093045292410127E-2</v>
      </c>
      <c r="QJ101" s="161">
        <f>(($F$22-$V$15)*($F$22-$AD$15))/(($Z$15-$V$15)*($Z$15-$AD$15))</f>
        <v>-4.3263730781288735E-2</v>
      </c>
      <c r="QK101" s="161">
        <f>(($F$22-$V$15)*($F$22-$Z$15))/(($AD$15-$V$15)*($AD$15-$Z$15))</f>
        <v>1.0323332778571876</v>
      </c>
      <c r="QL101" s="92">
        <f>QI101*$X$15+QJ101*$AB$15+QK101*$AF$15</f>
        <v>404.58924247061861</v>
      </c>
      <c r="QM101" s="16">
        <f>$V$15</f>
        <v>-391.07</v>
      </c>
      <c r="QN101" s="16">
        <f>$AF$15</f>
        <v>402.13</v>
      </c>
      <c r="QO101" s="167">
        <f t="shared" si="569"/>
        <v>3.2649031463071278E-2</v>
      </c>
      <c r="QP101" s="34"/>
      <c r="QQ101" s="159">
        <v>5</v>
      </c>
      <c r="QR101" s="162">
        <v>2</v>
      </c>
      <c r="QS101" s="304"/>
      <c r="QT101" s="12">
        <v>-60</v>
      </c>
      <c r="QU101" s="161">
        <f>(($F$22-$AT$15)*($F$22-$AX$15))/(($AP$15-$AT$15)*($AP$15-$AX$15))</f>
        <v>3.4972485932715951E-2</v>
      </c>
      <c r="QV101" s="161">
        <f>(($F$22-$AP$15)*($F$22-$AX$15))/(($AT$15-$AP$15)*($AT$15-$AX$15))</f>
        <v>-0.13558175626460081</v>
      </c>
      <c r="QW101" s="161">
        <f>(($F$22-$AP$15)*($F$22-$AT$15))/(($AX$15-$AP$15)*($AX$15-$AT$15))</f>
        <v>1.1006092703318848</v>
      </c>
      <c r="QX101" s="92">
        <f>QU101*$AR$15+QV101*$AV$15+QW101*$AZ$15</f>
        <v>429.63315060474577</v>
      </c>
      <c r="QY101" s="16">
        <f>$AP$15</f>
        <v>-127.52</v>
      </c>
      <c r="QZ101" s="16">
        <f>$AZ$15</f>
        <v>415.98</v>
      </c>
      <c r="RA101" s="167">
        <f t="shared" si="570"/>
        <v>3.0745874447653684E-2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04"/>
      <c r="QH102" s="12">
        <v>-60</v>
      </c>
      <c r="QI102" s="161">
        <f>(($F$22-$Z$22)*($F$22-$AD$22))/(($V$22-$Z$22)*($V$22-$AD$22))</f>
        <v>1.093045292410127E-2</v>
      </c>
      <c r="QJ102" s="161">
        <f>(($F$22-$V$22)*($F$22-$AD$22))/(($Z$22-$V$22)*($Z$22-$AD$22))</f>
        <v>-4.3263730781288735E-2</v>
      </c>
      <c r="QK102" s="161">
        <f>(($F$22-$V$22)*($F$22-$Z$22))/(($AD$22-$V$22)*($AD$22-$Z$22))</f>
        <v>1.0323332778571876</v>
      </c>
      <c r="QL102" s="92">
        <f>QI102*$X$22+QJ102*$AB$22+QK102*$AF$22</f>
        <v>-482.06716093162726</v>
      </c>
      <c r="QM102" s="16">
        <f>$V$22</f>
        <v>-391.07</v>
      </c>
      <c r="QN102" s="16">
        <f>$AF$22</f>
        <v>-495</v>
      </c>
      <c r="QO102" s="167">
        <f t="shared" si="569"/>
        <v>2.7401673413130351E-2</v>
      </c>
      <c r="QP102" s="34"/>
      <c r="QQ102" s="159">
        <v>5</v>
      </c>
      <c r="QR102" s="162">
        <v>3</v>
      </c>
      <c r="QS102" s="304"/>
      <c r="QT102" s="12">
        <v>-60</v>
      </c>
      <c r="QU102" s="161">
        <f>(($F$22-$AT$22)*($F$22-$AX$22))/(($AP$22-$AT$22)*($AP$22-$AX$22))</f>
        <v>3.4972485932715951E-2</v>
      </c>
      <c r="QV102" s="161">
        <f>(($F$22-$AP$22)*($F$22-$AX$22))/(($AT$22-$AP$22)*($AT$22-$AX$22))</f>
        <v>-0.13558175626460081</v>
      </c>
      <c r="QW102" s="161">
        <f>(($F$22-$AP$22)*($F$22-$AT$22))/(($AX$22-$AP$22)*($AX$22-$AT$22))</f>
        <v>1.1006092703318848</v>
      </c>
      <c r="QX102" s="92">
        <f>QU102*$AR$22+QV102*$AV$22+QW102*$AZ$22</f>
        <v>-373.20354499081242</v>
      </c>
      <c r="QY102" s="16">
        <f>$AP$22</f>
        <v>-127.52</v>
      </c>
      <c r="QZ102" s="16">
        <f>$AZ$22</f>
        <v>-415.95</v>
      </c>
      <c r="RA102" s="167">
        <f t="shared" si="570"/>
        <v>3.5394751964021649E-2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04"/>
      <c r="QH103" s="12">
        <v>-60</v>
      </c>
      <c r="QI103" s="161">
        <f>(($F$22-$Z$29)*($F$22-$AD$29))/(($V$29-$Z$29)*($V$29-$AD$29))</f>
        <v>-1.0079097277885479E-2</v>
      </c>
      <c r="QJ103" s="161">
        <f>(($F$22-$V$29)*($F$22-$AD$29))/(($Z$29-$V$29)*($Z$29-$AD$29))</f>
        <v>4.0739999819454087E-2</v>
      </c>
      <c r="QK103" s="161">
        <f>(($F$22-$V$29)*($F$22-$Z$29))/(($AD$29-$V$29)*($AD$29-$Z$29))</f>
        <v>0.96933909745843128</v>
      </c>
      <c r="QL103" s="92">
        <f>QI103*$X$29+QJ103*$AB$29+QK103*$AF$29</f>
        <v>-492.47425278585678</v>
      </c>
      <c r="QM103" s="16">
        <f>$V$29</f>
        <v>406.67</v>
      </c>
      <c r="QN103" s="16">
        <f>$AF$29</f>
        <v>-495</v>
      </c>
      <c r="QO103" s="167">
        <f t="shared" si="569"/>
        <v>2.682261424291613E-2</v>
      </c>
      <c r="QP103" s="34"/>
      <c r="QQ103" s="159">
        <v>5</v>
      </c>
      <c r="QR103" s="162">
        <v>4</v>
      </c>
      <c r="QS103" s="304"/>
      <c r="QT103" s="12">
        <v>-60</v>
      </c>
      <c r="QU103" s="161">
        <f>(($F$22-$AT$29)*($F$22-$AX$29))/(($AP$29-$AT$29)*($AP$29-$AX$29))</f>
        <v>-3.066429846645297E-2</v>
      </c>
      <c r="QV103" s="161">
        <f>(($F$22-$AP$29)*($F$22-$AX$29))/(($AT$29-$AP$29)*($AT$29-$AX$29))</f>
        <v>0.12696538133207486</v>
      </c>
      <c r="QW103" s="161">
        <f>(($F$22-$AP$29)*($F$22-$AT$29))/(($AX$29-$AP$29)*($AX$29-$AT$29))</f>
        <v>0.90369891713437811</v>
      </c>
      <c r="QX103" s="92">
        <f>QU103*$AR$29+QV103*$AV$29+QW103*$AZ$29</f>
        <v>-402.30236389911613</v>
      </c>
      <c r="QY103" s="16">
        <f>$AP$29</f>
        <v>127.52</v>
      </c>
      <c r="QZ103" s="16">
        <f>$AZ$29</f>
        <v>-415.95</v>
      </c>
      <c r="RA103" s="167">
        <f t="shared" si="570"/>
        <v>3.2834624134487768E-2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05" t="s">
        <v>19</v>
      </c>
      <c r="QH104" s="12">
        <v>-120</v>
      </c>
      <c r="QI104" s="161">
        <f>(($F$22-$Z$9)*($F$22-$AD$9))/(($V$9-$Z$9)*($V$9-$AD$9))</f>
        <v>-1.15437894183301E-2</v>
      </c>
      <c r="QJ104" s="161">
        <f>(($F$22-$V$9)*($F$22-$AD$9))/(($Z$9-$V$9)*($Z$9-$AD$9))</f>
        <v>4.6734326340847177E-2</v>
      </c>
      <c r="QK104" s="161">
        <f>(($F$22-$V$9)*($F$22-$Z$9))/(($AD$9-$V$9)*($AD$9-$Z$9))</f>
        <v>0.96480946307748294</v>
      </c>
      <c r="QL104" s="92">
        <f>QI104*$X$9+QJ104*$AB$9+QK104*$AF$9</f>
        <v>490.90892364430817</v>
      </c>
      <c r="QM104" s="16">
        <f>$V$9</f>
        <v>353.96</v>
      </c>
      <c r="QN104" s="16">
        <f>$AF$9</f>
        <v>480</v>
      </c>
      <c r="QO104" s="167">
        <f t="shared" si="569"/>
        <v>2.6908141756686432E-2</v>
      </c>
      <c r="QP104" s="34"/>
      <c r="QQ104" s="159">
        <v>5</v>
      </c>
      <c r="QR104" s="162">
        <v>1</v>
      </c>
      <c r="QS104" s="305" t="s">
        <v>19</v>
      </c>
      <c r="QT104" s="12">
        <v>-120</v>
      </c>
      <c r="QU104" s="161">
        <f>(($F$22-$AT$9)*($F$22-$AX$9))/(($AP$9-$AT$9)*($AP$9-$AX$9))</f>
        <v>-4.172196092697928E-2</v>
      </c>
      <c r="QV104" s="161">
        <f>(($F$22-$AP$9)*($F$22-$AX$9))/(($AT$9-$AP$9)*($AT$9-$AX$9))</f>
        <v>0.17533109658863877</v>
      </c>
      <c r="QW104" s="161">
        <f>(($F$22-$AP$9)*($F$22-$AT$9))/(($AX$9-$AP$9)*($AX$9-$AT$9))</f>
        <v>0.86639086433834056</v>
      </c>
      <c r="QX104" s="92">
        <f>QU104*$AR$9+QV104*$AV$9+QW104*$AZ$9</f>
        <v>583.18794009603891</v>
      </c>
      <c r="QY104" s="16">
        <f>$AP$9</f>
        <v>91.09</v>
      </c>
      <c r="QZ104" s="16">
        <f>$AZ$9</f>
        <v>534.82000000000005</v>
      </c>
      <c r="RA104" s="167">
        <f t="shared" si="570"/>
        <v>2.2650411640659236E-2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05"/>
      <c r="QH105" s="12">
        <v>-120</v>
      </c>
      <c r="QI105" s="161">
        <f>(($F$22-$Z$16)*($F$22-$AD$16))/(($V$16-$Z$16)*($V$16-$AD$16))</f>
        <v>9.618148017448945E-3</v>
      </c>
      <c r="QJ105" s="161">
        <f>(($F$22-$V$16)*($F$22-$AD$16))/(($Z$16-$V$16)*($Z$16-$AD$16))</f>
        <v>-3.8116143432055813E-2</v>
      </c>
      <c r="QK105" s="161">
        <f>(($F$22-$V$16)*($F$22-$Z$16))/(($AD$16-$V$16)*($AD$16-$Z$16))</f>
        <v>1.0284979954146067</v>
      </c>
      <c r="QL105" s="92">
        <f>QI105*$X$16+QJ105*$AB$16+QK105*$AF$16</f>
        <v>480.30789468304602</v>
      </c>
      <c r="QM105" s="16">
        <f>$V$16</f>
        <v>-443.33</v>
      </c>
      <c r="QN105" s="16">
        <f>$AF$16</f>
        <v>480</v>
      </c>
      <c r="QO105" s="167">
        <f t="shared" si="569"/>
        <v>2.7502039948271682E-2</v>
      </c>
      <c r="QP105" s="34"/>
      <c r="QQ105" s="159">
        <v>5</v>
      </c>
      <c r="QR105" s="162">
        <v>2</v>
      </c>
      <c r="QS105" s="305"/>
      <c r="QT105" s="12">
        <v>-120</v>
      </c>
      <c r="QU105" s="161">
        <f>(($F$22-$AT$16)*($F$22-$AX$16))/(($AP$16-$AT$16)*($AP$16-$AX$16))</f>
        <v>2.6829245266553198E-2</v>
      </c>
      <c r="QV105" s="161">
        <f>(($F$22-$AP$16)*($F$22-$AX$16))/(($AT$16-$AP$16)*($AT$16-$AX$16))</f>
        <v>-0.10471065733141088</v>
      </c>
      <c r="QW105" s="161">
        <f>(($F$22-$AP$16)*($F$22-$AT$16))/(($AX$16-$AP$16)*($AX$16-$AT$16))</f>
        <v>1.0778814120648577</v>
      </c>
      <c r="QX105" s="92">
        <f>QU105*$AR$16+QV105*$AV$16+QW105*$AZ$16</f>
        <v>548.4739541366813</v>
      </c>
      <c r="QY105" s="16">
        <f>$AP$16</f>
        <v>-163.95</v>
      </c>
      <c r="QZ105" s="16">
        <f>$AZ$16</f>
        <v>534.82000000000005</v>
      </c>
      <c r="RA105" s="167">
        <f t="shared" si="570"/>
        <v>2.4084000356654253E-2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05"/>
      <c r="QH106" s="12">
        <v>-120</v>
      </c>
      <c r="QI106" s="161">
        <f>(($F$22-$Z$23)*($F$22-$AD$23))/(($V$23-$Z$23)*($V$23-$AD$23))</f>
        <v>9.618148017448945E-3</v>
      </c>
      <c r="QJ106" s="161">
        <f>(($F$22-$V$23)*($F$22-$AD$23))/(($Z$23-$V$23)*($Z$23-$AD$23))</f>
        <v>-3.8116143432055813E-2</v>
      </c>
      <c r="QK106" s="161">
        <f>(($F$22-$V$23)*($F$22-$Z$23))/(($AD$23-$V$23)*($AD$23-$Z$23))</f>
        <v>1.0284979954146067</v>
      </c>
      <c r="QL106" s="92">
        <f>QI106*$X$23+QJ106*$AB$23+QK106*$AF$23</f>
        <v>-380.03051117086164</v>
      </c>
      <c r="QM106" s="16">
        <f>$V$23</f>
        <v>-443.33</v>
      </c>
      <c r="QN106" s="16">
        <f>$AF$23</f>
        <v>-391.42</v>
      </c>
      <c r="QO106" s="167">
        <f t="shared" si="569"/>
        <v>3.475891150514606E-2</v>
      </c>
      <c r="QP106" s="34"/>
      <c r="QQ106" s="159">
        <v>5</v>
      </c>
      <c r="QR106" s="162">
        <v>3</v>
      </c>
      <c r="QS106" s="305"/>
      <c r="QT106" s="12">
        <v>-120</v>
      </c>
      <c r="QU106" s="161">
        <f>(($F$22-$AT$23)*($F$22-$AX$23))/(($AP$23-$AT$23)*($AP$23-$AX$23))</f>
        <v>2.6829245266553198E-2</v>
      </c>
      <c r="QV106" s="161">
        <f>(($F$22-$AP$23)*($F$22-$AX$23))/(($AT$23-$AP$23)*($AT$23-$AX$23))</f>
        <v>-0.10471065733141088</v>
      </c>
      <c r="QW106" s="161">
        <f>(($F$22-$AP$23)*($F$22-$AT$23))/(($AX$23-$AP$23)*($AX$23-$AT$23))</f>
        <v>1.0778814120648577</v>
      </c>
      <c r="QX106" s="92">
        <f>QU106*$AR$23+QV106*$AV$23+QW106*$AZ$23</f>
        <v>-261.14677066283582</v>
      </c>
      <c r="QY106" s="16">
        <f>$AP$23</f>
        <v>-163.95</v>
      </c>
      <c r="QZ106" s="16">
        <f>$AZ$23</f>
        <v>-297.12</v>
      </c>
      <c r="RA106" s="167">
        <f t="shared" si="570"/>
        <v>5.0582463162441305E-2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05"/>
      <c r="QH107" s="12">
        <v>-120</v>
      </c>
      <c r="QI107" s="161">
        <f>(($F$22-$Z$30)*($F$22-$AD$30))/(($V$30-$Z$30)*($V$30-$AD$30))</f>
        <v>-1.15437894183301E-2</v>
      </c>
      <c r="QJ107" s="161">
        <f>(($F$22-$V$30)*($F$22-$AD$30))/(($Z$30-$V$30)*($Z$30-$AD$30))</f>
        <v>4.6734326340847177E-2</v>
      </c>
      <c r="QK107" s="161">
        <f>(($F$22-$V$30)*($F$22-$Z$30))/(($AD$30-$V$30)*($AD$30-$Z$30))</f>
        <v>0.96480946307748294</v>
      </c>
      <c r="QL107" s="92">
        <f>QI107*$X$30+QJ107*$AB$30+QK107*$AF$30</f>
        <v>-388.48387765949428</v>
      </c>
      <c r="QM107" s="16">
        <f>$V$30</f>
        <v>353.96</v>
      </c>
      <c r="QN107" s="16">
        <f>$AF$30</f>
        <v>-391.42</v>
      </c>
      <c r="QO107" s="167">
        <f t="shared" si="569"/>
        <v>3.4002561410338542E-2</v>
      </c>
      <c r="QP107" s="34"/>
      <c r="QQ107" s="159">
        <v>5</v>
      </c>
      <c r="QR107" s="162">
        <v>4</v>
      </c>
      <c r="QS107" s="305"/>
      <c r="QT107" s="12">
        <v>-120</v>
      </c>
      <c r="QU107" s="161">
        <f>(($F$22-$AT$30)*($F$22-$AX$30))/(($AP$30-$AT$30)*($AP$30-$AX$30))</f>
        <v>-4.172196092697928E-2</v>
      </c>
      <c r="QV107" s="161">
        <f>(($F$22-$AP$30)*($F$22-$AX$30))/(($AT$30-$AP$30)*($AT$30-$AX$30))</f>
        <v>0.17533109658863877</v>
      </c>
      <c r="QW107" s="161">
        <f>(($F$22-$AP$30)*($F$22-$AT$30))/(($AX$30-$AP$30)*($AX$30-$AT$30))</f>
        <v>0.86639086433834056</v>
      </c>
      <c r="QX107" s="92">
        <f>QU107*$AR$30+QV107*$AV$30+QW107*$AZ$30</f>
        <v>-283.46924132141595</v>
      </c>
      <c r="QY107" s="16">
        <f>$AP$30</f>
        <v>91.09</v>
      </c>
      <c r="QZ107" s="16">
        <f>$AZ$30</f>
        <v>-297.12</v>
      </c>
      <c r="RA107" s="167">
        <f t="shared" si="570"/>
        <v>4.6599224824063597E-2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06" t="s">
        <v>20</v>
      </c>
      <c r="QH108" s="12">
        <v>-180</v>
      </c>
      <c r="QI108" s="161">
        <f>(($F$22-$Z$10)*($F$22-$AD$10))/(($V$10-$Z$10)*($V$10-$AD$10))</f>
        <v>-1.3487871420047913E-2</v>
      </c>
      <c r="QJ108" s="161">
        <f>(($F$22-$V$10)*($F$22-$AD$10))/(($Z$10-$V$10)*($Z$10-$AD$10))</f>
        <v>5.4721301717617687E-2</v>
      </c>
      <c r="QK108" s="161">
        <f>(($F$22-$V$10)*($F$22-$Z$10))/(($AD$10-$V$10)*($AD$10-$Z$10))</f>
        <v>0.95876656970243024</v>
      </c>
      <c r="QL108" s="92">
        <f>QI108*$X$10+QJ108*$AB$10+QK108*$AF$10</f>
        <v>567.75090811177211</v>
      </c>
      <c r="QM108" s="16">
        <f>$V$10</f>
        <v>301.67</v>
      </c>
      <c r="QN108" s="16">
        <f>$AF$10</f>
        <v>556.07000000000005</v>
      </c>
      <c r="QO108" s="167">
        <f t="shared" si="569"/>
        <v>2.3266271736976034E-2</v>
      </c>
      <c r="QP108" s="34"/>
      <c r="QQ108" s="159">
        <v>5</v>
      </c>
      <c r="QR108" s="162">
        <v>1</v>
      </c>
      <c r="QS108" s="306" t="s">
        <v>20</v>
      </c>
      <c r="QT108" s="12">
        <v>-180</v>
      </c>
      <c r="QU108" s="161">
        <f>(($F$22-$AT$10)*($F$22-$AX$10))/(($AP$10-$AT$10)*($AP$10-$AX$10))</f>
        <v>-6.4849793390848162E-2</v>
      </c>
      <c r="QV108" s="161">
        <f>(($F$22-$AP$10)*($F$22-$AX$10))/(($AT$10-$AP$10)*($AT$10-$AX$10))</f>
        <v>0.28285608717660982</v>
      </c>
      <c r="QW108" s="161">
        <f>(($F$22-$AP$10)*($F$22-$AT$10))/(($AX$10-$AP$10)*($AX$10-$AT$10))</f>
        <v>0.78199370621423836</v>
      </c>
      <c r="QX108" s="92">
        <f>QU108*$AR$10+QV108*$AV$10+QW108*$AZ$10</f>
        <v>721.28480455465262</v>
      </c>
      <c r="QY108" s="16">
        <f>$AP$10</f>
        <v>54.65</v>
      </c>
      <c r="QZ108" s="16">
        <f>$AZ$10</f>
        <v>653.67999999999995</v>
      </c>
      <c r="RA108" s="167">
        <f t="shared" si="570"/>
        <v>1.8313774009421135E-2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06"/>
      <c r="QH109" s="12">
        <v>-180</v>
      </c>
      <c r="QI109" s="161">
        <f>(($F$22-$Z$17)*($F$22-$AD$17))/(($V$17-$Z$17)*($V$17-$AD$17))</f>
        <v>8.5869255322215642E-3</v>
      </c>
      <c r="QJ109" s="161">
        <f>(($F$22-$V$17)*($F$22-$AD$17))/(($Z$17-$V$17)*($Z$17-$AD$17))</f>
        <v>-3.4062476461097731E-2</v>
      </c>
      <c r="QK109" s="161">
        <f>(($F$22-$V$17)*($F$22-$Z$17))/(($AD$17-$V$17)*($AD$17-$Z$17))</f>
        <v>1.0254755509288762</v>
      </c>
      <c r="QL109" s="92">
        <f>QI109*$X$17+QJ109*$AB$17+QK109*$AF$17</f>
        <v>556.96033940430743</v>
      </c>
      <c r="QM109" s="16">
        <f>$V$17</f>
        <v>-495.6</v>
      </c>
      <c r="QN109" s="16">
        <f>$AF$17</f>
        <v>556.07000000000005</v>
      </c>
      <c r="QO109" s="167">
        <f t="shared" si="569"/>
        <v>2.3717033283144472E-2</v>
      </c>
      <c r="QP109" s="34"/>
      <c r="QQ109" s="159">
        <v>5</v>
      </c>
      <c r="QR109" s="162">
        <v>2</v>
      </c>
      <c r="QS109" s="306"/>
      <c r="QT109" s="12">
        <v>-180</v>
      </c>
      <c r="QU109" s="161">
        <f>(($F$22-$AT$17)*($F$22-$AX$17))/(($AP$17-$AT$17)*($AP$17-$AX$17))</f>
        <v>2.1756589027928326E-2</v>
      </c>
      <c r="QV109" s="161">
        <f>(($F$22-$AP$17)*($F$22-$AX$17))/(($AT$17-$AP$17)*($AT$17-$AX$17))</f>
        <v>-8.5281743086956116E-2</v>
      </c>
      <c r="QW109" s="161">
        <f>(($F$22-$AP$17)*($F$22-$AT$17))/(($AX$17-$AP$17)*($AX$17-$AT$17))</f>
        <v>1.0635251540590278</v>
      </c>
      <c r="QX109" s="92">
        <f>QU109*$AR$17+QV109*$AV$17+QW109*$AZ$17</f>
        <v>667.33334342962621</v>
      </c>
      <c r="QY109" s="16">
        <f>$AP$17</f>
        <v>-200.39</v>
      </c>
      <c r="QZ109" s="16">
        <f>$AZ$17</f>
        <v>653.67999999999995</v>
      </c>
      <c r="RA109" s="167">
        <f t="shared" si="570"/>
        <v>1.9794375685105274E-2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06"/>
      <c r="QH110" s="12">
        <v>-180</v>
      </c>
      <c r="QI110" s="161">
        <f>(($F$22-$Z$24)*($F$22-$AD$24))/(($V$24-$Z$24)*($V$24-$AD$24))</f>
        <v>8.5869255322215642E-3</v>
      </c>
      <c r="QJ110" s="161">
        <f>(($F$22-$V$24)*($F$22-$AD$24))/(($Z$24-$V$24)*($Z$24-$AD$24))</f>
        <v>-3.4062476461097731E-2</v>
      </c>
      <c r="QK110" s="161">
        <f>(($F$22-$V$24)*($F$22-$Z$24))/(($AD$24-$V$24)*($AD$24-$Z$24))</f>
        <v>1.0254755509288762</v>
      </c>
      <c r="QL110" s="92">
        <f>QI110*$X$24+QJ110*$AB$24+QK110*$AF$24</f>
        <v>-279.19511262259977</v>
      </c>
      <c r="QM110" s="16">
        <f>$V$24</f>
        <v>-495.6</v>
      </c>
      <c r="QN110" s="16">
        <f>$AF$24</f>
        <v>-289.33</v>
      </c>
      <c r="QO110" s="167">
        <f t="shared" si="569"/>
        <v>4.7312600793622012E-2</v>
      </c>
      <c r="QP110" s="34"/>
      <c r="QQ110" s="159">
        <v>5</v>
      </c>
      <c r="QR110" s="162">
        <v>3</v>
      </c>
      <c r="QS110" s="306"/>
      <c r="QT110" s="12">
        <v>-180</v>
      </c>
      <c r="QU110" s="161">
        <f>(($F$22-$AT$24)*($F$22-$AX$24))/(($AP$24-$AT$24)*($AP$24-$AX$24))</f>
        <v>2.1756589027928326E-2</v>
      </c>
      <c r="QV110" s="161">
        <f>(($F$22-$AP$24)*($F$22-$AX$24))/(($AT$24-$AP$24)*($AT$24-$AX$24))</f>
        <v>-8.5281743086956116E-2</v>
      </c>
      <c r="QW110" s="161">
        <f>(($F$22-$AP$24)*($F$22-$AT$24))/(($AX$24-$AP$24)*($AX$24-$AT$24))</f>
        <v>1.0635251540590278</v>
      </c>
      <c r="QX110" s="92">
        <f>QU110*$AR$24+QV110*$AV$24+QW110*$AZ$24</f>
        <v>-146.50647989447901</v>
      </c>
      <c r="QY110" s="16">
        <f>$AP$24</f>
        <v>-200.39</v>
      </c>
      <c r="QZ110" s="16">
        <f>$AZ$24</f>
        <v>-178.26</v>
      </c>
      <c r="RA110" s="167">
        <f t="shared" si="570"/>
        <v>9.0162885058445719E-2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06"/>
      <c r="QH111" s="12">
        <v>-180</v>
      </c>
      <c r="QI111" s="161">
        <f>(($F$22-$Z$31)*($F$22-$AD$31))/(($V$31-$Z$31)*($V$31-$AD$31))</f>
        <v>-1.3487871420047913E-2</v>
      </c>
      <c r="QJ111" s="161">
        <f>(($F$22-$V$31)*($F$22-$AD$31))/(($Z$31-$V$31)*($Z$31-$AD$31))</f>
        <v>5.4721301717617687E-2</v>
      </c>
      <c r="QK111" s="161">
        <f>(($F$22-$V$31)*($F$22-$Z$31))/(($AD$31-$V$31)*($AD$31-$Z$31))</f>
        <v>0.95876656970243024</v>
      </c>
      <c r="QL111" s="92">
        <f>QI111*$X$31+QJ111*$AB$31+QK111*$AF$31</f>
        <v>-287.32528131754566</v>
      </c>
      <c r="QM111" s="16">
        <f>$V$31</f>
        <v>301.67</v>
      </c>
      <c r="QN111" s="16">
        <f>$AF$31</f>
        <v>-289.33</v>
      </c>
      <c r="QO111" s="167">
        <f t="shared" si="569"/>
        <v>4.5973841377517373E-2</v>
      </c>
      <c r="QP111" s="34"/>
      <c r="QQ111" s="159">
        <v>5</v>
      </c>
      <c r="QR111" s="162">
        <v>4</v>
      </c>
      <c r="QS111" s="306"/>
      <c r="QT111" s="12">
        <v>-180</v>
      </c>
      <c r="QU111" s="161">
        <f>(($F$22-$AT$31)*($F$22-$AX$31))/(($AP$31-$AT$31)*($AP$31-$AX$31))</f>
        <v>-6.4849793390848162E-2</v>
      </c>
      <c r="QV111" s="161">
        <f>(($F$22-$AP$31)*($F$22-$AX$31))/(($AT$31-$AP$31)*($AT$31-$AX$31))</f>
        <v>0.28285608717660982</v>
      </c>
      <c r="QW111" s="161">
        <f>(($F$22-$AP$31)*($F$22-$AT$31))/(($AX$31-$AP$31)*($AX$31-$AT$31))</f>
        <v>0.78199370621423836</v>
      </c>
      <c r="QX111" s="92">
        <f>QU111*$AR$31+QV111*$AV$31+QW111*$AZ$31</f>
        <v>-164.61198968067313</v>
      </c>
      <c r="QY111" s="16">
        <f>$AP$31</f>
        <v>54.65</v>
      </c>
      <c r="QZ111" s="16">
        <f>$AZ$31</f>
        <v>-178.26</v>
      </c>
      <c r="RA111" s="167">
        <f t="shared" si="570"/>
        <v>8.0245958588241906E-2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07" t="s">
        <v>21</v>
      </c>
      <c r="QH112" s="12">
        <v>0</v>
      </c>
      <c r="QI112" s="161">
        <f>(($F$22-$Z$11)*($F$22-$AD$11))/(($V$11-$Z$11)*($V$11-$AD$11))</f>
        <v>-1.6242268172457965E-2</v>
      </c>
      <c r="QJ112" s="161">
        <f>(($F$22-$V$11)*($F$22-$AD$11))/(($Z$11-$V$11)*($Z$11-$AD$11))</f>
        <v>6.6099005206691111E-2</v>
      </c>
      <c r="QK112" s="161">
        <f>(($F$22-$V$11)*($F$22-$Z$11))/(($AD$11-$V$11)*($AD$11-$Z$11))</f>
        <v>0.95014326296576679</v>
      </c>
      <c r="QL112" s="92">
        <f>QI112*$X$11+QJ112*$AB$11+QK112*$AF$11</f>
        <v>644.17828542717916</v>
      </c>
      <c r="QM112" s="16">
        <f>$V$11</f>
        <v>249</v>
      </c>
      <c r="QN112" s="16">
        <f>$AF$11</f>
        <v>631.37</v>
      </c>
      <c r="QO112" s="167">
        <f t="shared" si="569"/>
        <v>2.0505886655716302E-2</v>
      </c>
      <c r="QP112" s="34"/>
      <c r="QQ112" s="159">
        <v>5</v>
      </c>
      <c r="QR112" s="162">
        <v>1</v>
      </c>
      <c r="QS112" s="307" t="s">
        <v>21</v>
      </c>
      <c r="QT112" s="12">
        <v>0</v>
      </c>
      <c r="QU112" s="161">
        <f>(($F$22-$AT$11)*($F$22-$AX$11))/(($AP$11-$AT$11)*($AP$11-$AX$11))</f>
        <v>-0.12417522882439089</v>
      </c>
      <c r="QV112" s="161">
        <f>(($F$22-$AP$11)*($F$22-$AX$11))/(($AT$11-$AP$11)*($AT$11-$AX$11))</f>
        <v>0.70773589928336034</v>
      </c>
      <c r="QW112" s="161">
        <f>(($F$22-$AP$11)*($F$22-$AT$11))/(($AX$11-$AP$11)*($AX$11-$AT$11))</f>
        <v>0.41643932954103052</v>
      </c>
      <c r="QX112" s="92">
        <f>QU112*$AR$11+QV112*$AV$11+QW112*$AZ$11</f>
        <v>889.48175869811985</v>
      </c>
      <c r="QY112" s="16">
        <f>$AP$11</f>
        <v>18.22</v>
      </c>
      <c r="QZ112" s="16">
        <f>$AZ$11</f>
        <v>772.52</v>
      </c>
      <c r="RA112" s="167">
        <f t="shared" si="570"/>
        <v>1.4850722657176536E-2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07"/>
      <c r="QH113" s="12">
        <v>0</v>
      </c>
      <c r="QI113" s="161">
        <f>(($F$22-$Z$18)*($F$22-$AD$18))/(($V$18-$Z$18)*($V$18-$AD$18))</f>
        <v>7.7523584409765877E-3</v>
      </c>
      <c r="QJ113" s="161">
        <f>(($F$22-$V$18)*($F$22-$AD$18))/(($Z$18-$V$18)*($Z$18-$AD$18))</f>
        <v>-3.0776215105902272E-2</v>
      </c>
      <c r="QK113" s="161">
        <f>(($F$22-$V$18)*($F$22-$Z$18))/(($AD$18-$V$18)*($AD$18-$Z$18))</f>
        <v>1.0230238566649257</v>
      </c>
      <c r="QL113" s="92">
        <f>QI113*$X$18+QJ113*$AB$18+QK113*$AF$18</f>
        <v>632.70788477221686</v>
      </c>
      <c r="QM113" s="16">
        <f>$V$18</f>
        <v>-548.08000000000004</v>
      </c>
      <c r="QN113" s="16">
        <f>$AF$18</f>
        <v>631.37</v>
      </c>
      <c r="QO113" s="167">
        <f t="shared" si="569"/>
        <v>2.0877639152227373E-2</v>
      </c>
      <c r="QP113" s="34"/>
      <c r="QQ113" s="159">
        <v>5</v>
      </c>
      <c r="QR113" s="162">
        <v>2</v>
      </c>
      <c r="QS113" s="307"/>
      <c r="QT113" s="12">
        <v>0</v>
      </c>
      <c r="QU113" s="161">
        <f>(($F$22-$AT$18)*($F$22-$AX$18))/(($AP$18-$AT$18)*($AP$18-$AX$18))</f>
        <v>1.8296229944501186E-2</v>
      </c>
      <c r="QV113" s="161">
        <f>(($F$22-$AP$18)*($F$22-$AX$18))/(($AT$18-$AP$18)*($AT$18-$AX$18))</f>
        <v>-7.193577019464388E-2</v>
      </c>
      <c r="QW113" s="161">
        <f>(($F$22-$AP$18)*($F$22-$AT$18))/(($AX$18-$AP$18)*($AX$18-$AT$18))</f>
        <v>1.0536395402501428</v>
      </c>
      <c r="QX113" s="92">
        <f>QU113*$AR$18+QV113*$AV$18+QW113*$AZ$18</f>
        <v>786.17026832325325</v>
      </c>
      <c r="QY113" s="16">
        <f>$AP$18</f>
        <v>-236.82</v>
      </c>
      <c r="QZ113" s="16">
        <f>$AZ$18</f>
        <v>772.52</v>
      </c>
      <c r="RA113" s="167">
        <f t="shared" si="570"/>
        <v>1.6802272280299478E-2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07"/>
      <c r="QH114" s="16">
        <v>0</v>
      </c>
      <c r="QI114" s="161">
        <f>(($F$22-$Z$25)*($F$22-$AD$25))/(($V$25-$Z$25)*($V$25-$AD$25))</f>
        <v>7.7523584409765877E-3</v>
      </c>
      <c r="QJ114" s="161">
        <f>(($F$22-$V$25)*($F$22-$AD$25))/(($Z$25-$V$25)*($Z$25-$AD$25))</f>
        <v>-3.0776215105902272E-2</v>
      </c>
      <c r="QK114" s="161">
        <f>(($F$22-$V$25)*($F$22-$Z$25))/(($AD$25-$V$25)*($AD$25-$Z$25))</f>
        <v>1.0230238566649257</v>
      </c>
      <c r="QL114" s="92">
        <f>QI114*$X$25+QJ114*$AB$25+QK114*$AF$25</f>
        <v>-177.80234555469326</v>
      </c>
      <c r="QM114" s="16">
        <f>$V$25</f>
        <v>-548.08000000000004</v>
      </c>
      <c r="QN114" s="16">
        <f>$AF$25</f>
        <v>-186.91</v>
      </c>
      <c r="QO114" s="167">
        <f t="shared" si="569"/>
        <v>7.4292872041893734E-2</v>
      </c>
      <c r="QP114" s="34"/>
      <c r="QQ114" s="159">
        <v>5</v>
      </c>
      <c r="QR114" s="162">
        <v>3</v>
      </c>
      <c r="QS114" s="307"/>
      <c r="QT114" s="16">
        <v>0</v>
      </c>
      <c r="QU114" s="161">
        <f>(($F$22-$AT$25)*($F$22-$AX$25))/(($AP$25-$AT$25)*($AP$25-$AX$25))</f>
        <v>1.8296229944501186E-2</v>
      </c>
      <c r="QV114" s="161">
        <f>(($F$22-$AP$25)*($F$22-$AX$25))/(($AT$25-$AP$25)*($AT$25-$AX$25))</f>
        <v>-7.193577019464388E-2</v>
      </c>
      <c r="QW114" s="161">
        <f>(($F$22-$AP$25)*($F$22-$AT$25))/(($AX$25-$AP$25)*($AX$25-$AT$25))</f>
        <v>1.0536395402501428</v>
      </c>
      <c r="QX114" s="92">
        <f>QU114*$AR$25+QV114*$AV$25+QW114*$AZ$25</f>
        <v>-30.5680002121196</v>
      </c>
      <c r="QY114" s="16">
        <f>$AP$25</f>
        <v>-236.82</v>
      </c>
      <c r="QZ114" s="16">
        <f>$AZ$25</f>
        <v>-59.44</v>
      </c>
      <c r="RA114" s="167">
        <f t="shared" si="570"/>
        <v>0.43213317244764082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08"/>
      <c r="QH115" s="186">
        <v>0</v>
      </c>
      <c r="QI115" s="187">
        <f>(($F$22-$Z$32)*($F$22-$AD$32))/(($V$32-$Z$32)*($V$32-$AD$32))</f>
        <v>-1.6242268172457965E-2</v>
      </c>
      <c r="QJ115" s="187">
        <f>(($F$22-$V$32)*($F$22-$AD$32))/(($Z$32-$V$32)*($Z$32-$AD$32))</f>
        <v>6.6099005206691111E-2</v>
      </c>
      <c r="QK115" s="187">
        <f>(($F$22-$V$32)*($F$22-$Z$32))/(($AD$32-$V$32)*($AD$32-$Z$32))</f>
        <v>0.95014326296576679</v>
      </c>
      <c r="QL115" s="97">
        <f>QI115*$X$31+QJ115*$AB$31+QK115*$AF$32</f>
        <v>-189.58031484532111</v>
      </c>
      <c r="QM115" s="186">
        <f>$V$32</f>
        <v>249</v>
      </c>
      <c r="QN115" s="186">
        <f>$AF$32</f>
        <v>-186.91</v>
      </c>
      <c r="QO115" s="188">
        <f t="shared" si="569"/>
        <v>6.967731284664766E-2</v>
      </c>
      <c r="QP115" s="34"/>
      <c r="QQ115" s="184">
        <v>5</v>
      </c>
      <c r="QR115" s="185">
        <v>4</v>
      </c>
      <c r="QS115" s="308"/>
      <c r="QT115" s="186">
        <v>0</v>
      </c>
      <c r="QU115" s="187">
        <f>(($F$22-$AT$32)*($F$22-$AX$32))/(($AP$32-$AT$32)*($AP$32-$AX$32))</f>
        <v>-0.12417522882439089</v>
      </c>
      <c r="QV115" s="187">
        <f>(($F$22-$AP$32)*($F$22-$AX$32))/(($AT$32-$AP$32)*($AT$32-$AX$32))</f>
        <v>0.70773589928336034</v>
      </c>
      <c r="QW115" s="187">
        <f>(($F$22-$AP$32)*($F$22-$AT$32))/(($AX$32-$AP$32)*($AX$32-$AT$32))</f>
        <v>0.41643932954103052</v>
      </c>
      <c r="QX115" s="97">
        <f>QU115*$AR$31+QV115*$AV$31+QW115*$AZ$32</f>
        <v>-87.840731810037596</v>
      </c>
      <c r="QY115" s="186">
        <f>$AP$32</f>
        <v>18.22</v>
      </c>
      <c r="QZ115" s="186">
        <f>$AZ$32</f>
        <v>-59.44</v>
      </c>
      <c r="RA115" s="188">
        <f t="shared" si="570"/>
        <v>0.15037951796223481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95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71">ABS($F$26/QL116)</f>
        <v>0</v>
      </c>
      <c r="QP116" s="34"/>
      <c r="QQ116" s="191">
        <v>6</v>
      </c>
      <c r="QR116" s="192">
        <v>1</v>
      </c>
      <c r="QS116" s="295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72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96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71"/>
        <v>0</v>
      </c>
      <c r="QP117" s="34"/>
      <c r="QQ117" s="159">
        <v>6</v>
      </c>
      <c r="QR117" s="162">
        <v>2</v>
      </c>
      <c r="QS117" s="296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72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96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71"/>
        <v>0</v>
      </c>
      <c r="QP118" s="34"/>
      <c r="QQ118" s="159">
        <v>6</v>
      </c>
      <c r="QR118" s="162">
        <v>3</v>
      </c>
      <c r="QS118" s="296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72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96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71"/>
        <v>0</v>
      </c>
      <c r="QP119" s="34"/>
      <c r="QQ119" s="159">
        <v>6</v>
      </c>
      <c r="QR119" s="162">
        <v>4</v>
      </c>
      <c r="QS119" s="296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72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97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71"/>
        <v>0</v>
      </c>
      <c r="QP120" s="34"/>
      <c r="QQ120" s="159">
        <v>6</v>
      </c>
      <c r="QR120" s="162">
        <v>1</v>
      </c>
      <c r="QS120" s="297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72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97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71"/>
        <v>0</v>
      </c>
      <c r="QP121" s="34"/>
      <c r="QQ121" s="159">
        <v>6</v>
      </c>
      <c r="QR121" s="162">
        <v>2</v>
      </c>
      <c r="QS121" s="297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72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97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71"/>
        <v>0</v>
      </c>
      <c r="QP122" s="34"/>
      <c r="QQ122" s="159">
        <v>6</v>
      </c>
      <c r="QR122" s="162">
        <v>3</v>
      </c>
      <c r="QS122" s="297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72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97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71"/>
        <v>0</v>
      </c>
      <c r="QP123" s="34"/>
      <c r="QQ123" s="159">
        <v>6</v>
      </c>
      <c r="QR123" s="162">
        <v>4</v>
      </c>
      <c r="QS123" s="297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72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09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71"/>
        <v>0</v>
      </c>
      <c r="QP124" s="34"/>
      <c r="QQ124" s="159">
        <v>6</v>
      </c>
      <c r="QR124" s="162">
        <v>1</v>
      </c>
      <c r="QS124" s="309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72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09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71"/>
        <v>0</v>
      </c>
      <c r="QP125" s="34"/>
      <c r="QQ125" s="159">
        <v>6</v>
      </c>
      <c r="QR125" s="162">
        <v>2</v>
      </c>
      <c r="QS125" s="309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72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09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71"/>
        <v>0</v>
      </c>
      <c r="QP126" s="34"/>
      <c r="QQ126" s="159">
        <v>6</v>
      </c>
      <c r="QR126" s="162">
        <v>3</v>
      </c>
      <c r="QS126" s="309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72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09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71"/>
        <v>0</v>
      </c>
      <c r="QP127" s="34"/>
      <c r="QQ127" s="159">
        <v>6</v>
      </c>
      <c r="QR127" s="162">
        <v>4</v>
      </c>
      <c r="QS127" s="309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72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04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71"/>
        <v>0</v>
      </c>
      <c r="QP128" s="34"/>
      <c r="QQ128" s="159">
        <v>6</v>
      </c>
      <c r="QR128" s="162">
        <v>1</v>
      </c>
      <c r="QS128" s="304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72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04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71"/>
        <v>0</v>
      </c>
      <c r="QP129" s="34"/>
      <c r="QQ129" s="159">
        <v>6</v>
      </c>
      <c r="QR129" s="162">
        <v>2</v>
      </c>
      <c r="QS129" s="304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72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04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71"/>
        <v>0</v>
      </c>
      <c r="QP130" s="34"/>
      <c r="QQ130" s="159">
        <v>6</v>
      </c>
      <c r="QR130" s="162">
        <v>3</v>
      </c>
      <c r="QS130" s="304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72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04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71"/>
        <v>0</v>
      </c>
      <c r="QP131" s="34"/>
      <c r="QQ131" s="159">
        <v>6</v>
      </c>
      <c r="QR131" s="162">
        <v>4</v>
      </c>
      <c r="QS131" s="304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72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05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71"/>
        <v>0</v>
      </c>
      <c r="QP132" s="34"/>
      <c r="QQ132" s="159">
        <v>6</v>
      </c>
      <c r="QR132" s="162">
        <v>1</v>
      </c>
      <c r="QS132" s="305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72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05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71"/>
        <v>0</v>
      </c>
      <c r="QP133" s="34"/>
      <c r="QQ133" s="159">
        <v>6</v>
      </c>
      <c r="QR133" s="162">
        <v>2</v>
      </c>
      <c r="QS133" s="305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72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05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71"/>
        <v>0</v>
      </c>
      <c r="QP134" s="34"/>
      <c r="QQ134" s="159">
        <v>6</v>
      </c>
      <c r="QR134" s="162">
        <v>3</v>
      </c>
      <c r="QS134" s="305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72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05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71"/>
        <v>0</v>
      </c>
      <c r="QP135" s="34"/>
      <c r="QQ135" s="159">
        <v>6</v>
      </c>
      <c r="QR135" s="162">
        <v>4</v>
      </c>
      <c r="QS135" s="305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72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06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71"/>
        <v>0</v>
      </c>
      <c r="QP136" s="34"/>
      <c r="QQ136" s="159">
        <v>6</v>
      </c>
      <c r="QR136" s="162">
        <v>1</v>
      </c>
      <c r="QS136" s="306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72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06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71"/>
        <v>0</v>
      </c>
      <c r="QP137" s="34"/>
      <c r="QQ137" s="159">
        <v>6</v>
      </c>
      <c r="QR137" s="162">
        <v>2</v>
      </c>
      <c r="QS137" s="306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72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06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71"/>
        <v>0</v>
      </c>
      <c r="QP138" s="34"/>
      <c r="QQ138" s="159">
        <v>6</v>
      </c>
      <c r="QR138" s="162">
        <v>3</v>
      </c>
      <c r="QS138" s="306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72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06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71"/>
        <v>0</v>
      </c>
      <c r="QP139" s="34"/>
      <c r="QQ139" s="159">
        <v>6</v>
      </c>
      <c r="QR139" s="162">
        <v>4</v>
      </c>
      <c r="QS139" s="306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72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07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71"/>
        <v>0</v>
      </c>
      <c r="QP140" s="34"/>
      <c r="QQ140" s="159">
        <v>6</v>
      </c>
      <c r="QR140" s="162">
        <v>1</v>
      </c>
      <c r="QS140" s="307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72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07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71"/>
        <v>0</v>
      </c>
      <c r="QP141" s="34"/>
      <c r="QQ141" s="159">
        <v>6</v>
      </c>
      <c r="QR141" s="162">
        <v>2</v>
      </c>
      <c r="QS141" s="307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72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07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71"/>
        <v>0</v>
      </c>
      <c r="QP142" s="34"/>
      <c r="QQ142" s="159">
        <v>6</v>
      </c>
      <c r="QR142" s="162">
        <v>3</v>
      </c>
      <c r="QS142" s="307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72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08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71"/>
        <v>0</v>
      </c>
      <c r="QP143" s="34"/>
      <c r="QQ143" s="184">
        <v>6</v>
      </c>
      <c r="QR143" s="185">
        <v>4</v>
      </c>
      <c r="QS143" s="308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72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95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73">ABS($F$29/QL144)</f>
        <v>0</v>
      </c>
      <c r="QP144" s="34"/>
      <c r="QQ144" s="191">
        <v>7</v>
      </c>
      <c r="QR144" s="192">
        <v>1</v>
      </c>
      <c r="QS144" s="295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74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96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73"/>
        <v>0</v>
      </c>
      <c r="QP145" s="34"/>
      <c r="QQ145" s="159">
        <v>7</v>
      </c>
      <c r="QR145" s="162">
        <v>2</v>
      </c>
      <c r="QS145" s="296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74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96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73"/>
        <v>0</v>
      </c>
      <c r="QP146" s="34"/>
      <c r="QQ146" s="159">
        <v>7</v>
      </c>
      <c r="QR146" s="162">
        <v>3</v>
      </c>
      <c r="QS146" s="296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74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96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73"/>
        <v>0</v>
      </c>
      <c r="QP147" s="34"/>
      <c r="QQ147" s="159">
        <v>7</v>
      </c>
      <c r="QR147" s="162">
        <v>4</v>
      </c>
      <c r="QS147" s="296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74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97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73"/>
        <v>0</v>
      </c>
      <c r="QP148" s="34"/>
      <c r="QQ148" s="159">
        <v>7</v>
      </c>
      <c r="QR148" s="162">
        <v>1</v>
      </c>
      <c r="QS148" s="297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74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97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73"/>
        <v>0</v>
      </c>
      <c r="QP149" s="34"/>
      <c r="QQ149" s="159">
        <v>7</v>
      </c>
      <c r="QR149" s="162">
        <v>2</v>
      </c>
      <c r="QS149" s="297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74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97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73"/>
        <v>0</v>
      </c>
      <c r="QP150" s="34"/>
      <c r="QQ150" s="159">
        <v>7</v>
      </c>
      <c r="QR150" s="162">
        <v>3</v>
      </c>
      <c r="QS150" s="297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74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97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73"/>
        <v>0</v>
      </c>
      <c r="QP151" s="34"/>
      <c r="QQ151" s="159">
        <v>7</v>
      </c>
      <c r="QR151" s="162">
        <v>4</v>
      </c>
      <c r="QS151" s="297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74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09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73"/>
        <v>0</v>
      </c>
      <c r="QP152" s="34"/>
      <c r="QQ152" s="159">
        <v>7</v>
      </c>
      <c r="QR152" s="162">
        <v>1</v>
      </c>
      <c r="QS152" s="309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74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09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73"/>
        <v>0</v>
      </c>
      <c r="QP153" s="34"/>
      <c r="QQ153" s="159">
        <v>7</v>
      </c>
      <c r="QR153" s="162">
        <v>2</v>
      </c>
      <c r="QS153" s="309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74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09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73"/>
        <v>0</v>
      </c>
      <c r="QP154" s="34"/>
      <c r="QQ154" s="159">
        <v>7</v>
      </c>
      <c r="QR154" s="162">
        <v>3</v>
      </c>
      <c r="QS154" s="309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74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09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73"/>
        <v>0</v>
      </c>
      <c r="QP155" s="34"/>
      <c r="QQ155" s="159">
        <v>7</v>
      </c>
      <c r="QR155" s="162">
        <v>4</v>
      </c>
      <c r="QS155" s="309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74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04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73"/>
        <v>0</v>
      </c>
      <c r="QP156" s="34"/>
      <c r="QQ156" s="159">
        <v>7</v>
      </c>
      <c r="QR156" s="162">
        <v>1</v>
      </c>
      <c r="QS156" s="304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74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04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73"/>
        <v>0</v>
      </c>
      <c r="QP157" s="34"/>
      <c r="QQ157" s="159">
        <v>7</v>
      </c>
      <c r="QR157" s="162">
        <v>2</v>
      </c>
      <c r="QS157" s="304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74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04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73"/>
        <v>0</v>
      </c>
      <c r="QP158" s="34"/>
      <c r="QQ158" s="159">
        <v>7</v>
      </c>
      <c r="QR158" s="162">
        <v>3</v>
      </c>
      <c r="QS158" s="304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74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04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73"/>
        <v>0</v>
      </c>
      <c r="QP159" s="34"/>
      <c r="QQ159" s="159">
        <v>7</v>
      </c>
      <c r="QR159" s="162">
        <v>4</v>
      </c>
      <c r="QS159" s="304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74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05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73"/>
        <v>0</v>
      </c>
      <c r="QP160" s="34"/>
      <c r="QQ160" s="159">
        <v>7</v>
      </c>
      <c r="QR160" s="162">
        <v>1</v>
      </c>
      <c r="QS160" s="305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74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05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73"/>
        <v>0</v>
      </c>
      <c r="QP161" s="34"/>
      <c r="QQ161" s="159">
        <v>7</v>
      </c>
      <c r="QR161" s="162">
        <v>2</v>
      </c>
      <c r="QS161" s="305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74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05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73"/>
        <v>0</v>
      </c>
      <c r="QP162" s="34"/>
      <c r="QQ162" s="159">
        <v>7</v>
      </c>
      <c r="QR162" s="162">
        <v>3</v>
      </c>
      <c r="QS162" s="305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74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05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73"/>
        <v>0</v>
      </c>
      <c r="QP163" s="34"/>
      <c r="QQ163" s="159">
        <v>7</v>
      </c>
      <c r="QR163" s="162">
        <v>4</v>
      </c>
      <c r="QS163" s="305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74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06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73"/>
        <v>0</v>
      </c>
      <c r="QP164" s="34"/>
      <c r="QQ164" s="159">
        <v>7</v>
      </c>
      <c r="QR164" s="162">
        <v>1</v>
      </c>
      <c r="QS164" s="306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74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06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73"/>
        <v>0</v>
      </c>
      <c r="QP165" s="34"/>
      <c r="QQ165" s="159">
        <v>7</v>
      </c>
      <c r="QR165" s="162">
        <v>2</v>
      </c>
      <c r="QS165" s="306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74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06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73"/>
        <v>0</v>
      </c>
      <c r="QP166" s="34"/>
      <c r="QQ166" s="159">
        <v>7</v>
      </c>
      <c r="QR166" s="162">
        <v>3</v>
      </c>
      <c r="QS166" s="306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74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06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73"/>
        <v>0</v>
      </c>
      <c r="QP167" s="34"/>
      <c r="QQ167" s="159">
        <v>7</v>
      </c>
      <c r="QR167" s="162">
        <v>4</v>
      </c>
      <c r="QS167" s="306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74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07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73"/>
        <v>0</v>
      </c>
      <c r="QP168" s="34"/>
      <c r="QQ168" s="159">
        <v>7</v>
      </c>
      <c r="QR168" s="162">
        <v>1</v>
      </c>
      <c r="QS168" s="307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74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07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73"/>
        <v>0</v>
      </c>
      <c r="QP169" s="34"/>
      <c r="QQ169" s="159">
        <v>7</v>
      </c>
      <c r="QR169" s="162">
        <v>2</v>
      </c>
      <c r="QS169" s="307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74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07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73"/>
        <v>0</v>
      </c>
      <c r="QP170" s="34"/>
      <c r="QQ170" s="159">
        <v>7</v>
      </c>
      <c r="QR170" s="162">
        <v>3</v>
      </c>
      <c r="QS170" s="307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74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08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73"/>
        <v>0</v>
      </c>
      <c r="QP171" s="34"/>
      <c r="QQ171" s="184">
        <v>7</v>
      </c>
      <c r="QR171" s="185">
        <v>4</v>
      </c>
      <c r="QS171" s="308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74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95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75">ABS($F$32/QL172)</f>
        <v>0</v>
      </c>
      <c r="QP172" s="34"/>
      <c r="QQ172" s="191">
        <v>8</v>
      </c>
      <c r="QR172" s="192">
        <v>1</v>
      </c>
      <c r="QS172" s="295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76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96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75"/>
        <v>0</v>
      </c>
      <c r="QP173" s="34"/>
      <c r="QQ173" s="159">
        <v>8</v>
      </c>
      <c r="QR173" s="162">
        <v>2</v>
      </c>
      <c r="QS173" s="296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76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96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75"/>
        <v>0</v>
      </c>
      <c r="QP174" s="34"/>
      <c r="QQ174" s="159">
        <v>8</v>
      </c>
      <c r="QR174" s="162">
        <v>3</v>
      </c>
      <c r="QS174" s="296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76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96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75"/>
        <v>0</v>
      </c>
      <c r="QP175" s="34"/>
      <c r="QQ175" s="159">
        <v>8</v>
      </c>
      <c r="QR175" s="162">
        <v>4</v>
      </c>
      <c r="QS175" s="296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76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97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75"/>
        <v>0</v>
      </c>
      <c r="QP176" s="34"/>
      <c r="QQ176" s="159">
        <v>8</v>
      </c>
      <c r="QR176" s="162">
        <v>1</v>
      </c>
      <c r="QS176" s="297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76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97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75"/>
        <v>0</v>
      </c>
      <c r="QP177" s="34"/>
      <c r="QQ177" s="159">
        <v>8</v>
      </c>
      <c r="QR177" s="162">
        <v>2</v>
      </c>
      <c r="QS177" s="297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76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97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75"/>
        <v>0</v>
      </c>
      <c r="QP178" s="34"/>
      <c r="QQ178" s="159">
        <v>8</v>
      </c>
      <c r="QR178" s="162">
        <v>3</v>
      </c>
      <c r="QS178" s="297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76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97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75"/>
        <v>0</v>
      </c>
      <c r="QP179" s="34"/>
      <c r="QQ179" s="159">
        <v>8</v>
      </c>
      <c r="QR179" s="162">
        <v>4</v>
      </c>
      <c r="QS179" s="297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76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09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75"/>
        <v>0</v>
      </c>
      <c r="QP180" s="34"/>
      <c r="QQ180" s="159">
        <v>8</v>
      </c>
      <c r="QR180" s="162">
        <v>1</v>
      </c>
      <c r="QS180" s="309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76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09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75"/>
        <v>0</v>
      </c>
      <c r="QP181" s="34"/>
      <c r="QQ181" s="159">
        <v>8</v>
      </c>
      <c r="QR181" s="162">
        <v>2</v>
      </c>
      <c r="QS181" s="309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76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09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75"/>
        <v>0</v>
      </c>
      <c r="QP182" s="34"/>
      <c r="QQ182" s="159">
        <v>8</v>
      </c>
      <c r="QR182" s="162">
        <v>3</v>
      </c>
      <c r="QS182" s="309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76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09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75"/>
        <v>0</v>
      </c>
      <c r="QP183" s="34"/>
      <c r="QQ183" s="159">
        <v>8</v>
      </c>
      <c r="QR183" s="162">
        <v>4</v>
      </c>
      <c r="QS183" s="309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76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04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75"/>
        <v>0</v>
      </c>
      <c r="QP184" s="34"/>
      <c r="QQ184" s="159">
        <v>8</v>
      </c>
      <c r="QR184" s="162">
        <v>1</v>
      </c>
      <c r="QS184" s="304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76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04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75"/>
        <v>0</v>
      </c>
      <c r="QP185" s="34"/>
      <c r="QQ185" s="159">
        <v>8</v>
      </c>
      <c r="QR185" s="162">
        <v>2</v>
      </c>
      <c r="QS185" s="304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76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04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75"/>
        <v>0</v>
      </c>
      <c r="QP186" s="34"/>
      <c r="QQ186" s="159">
        <v>8</v>
      </c>
      <c r="QR186" s="162">
        <v>3</v>
      </c>
      <c r="QS186" s="304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76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04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75"/>
        <v>0</v>
      </c>
      <c r="QP187" s="34"/>
      <c r="QQ187" s="159">
        <v>8</v>
      </c>
      <c r="QR187" s="162">
        <v>4</v>
      </c>
      <c r="QS187" s="304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76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05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75"/>
        <v>0</v>
      </c>
      <c r="QP188" s="34"/>
      <c r="QQ188" s="159">
        <v>8</v>
      </c>
      <c r="QR188" s="162">
        <v>1</v>
      </c>
      <c r="QS188" s="305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76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05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75"/>
        <v>0</v>
      </c>
      <c r="QP189" s="34"/>
      <c r="QQ189" s="159">
        <v>8</v>
      </c>
      <c r="QR189" s="162">
        <v>2</v>
      </c>
      <c r="QS189" s="305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76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05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75"/>
        <v>0</v>
      </c>
      <c r="QP190" s="34"/>
      <c r="QQ190" s="159">
        <v>8</v>
      </c>
      <c r="QR190" s="162">
        <v>3</v>
      </c>
      <c r="QS190" s="305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76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05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75"/>
        <v>0</v>
      </c>
      <c r="QP191" s="34"/>
      <c r="QQ191" s="159">
        <v>8</v>
      </c>
      <c r="QR191" s="162">
        <v>4</v>
      </c>
      <c r="QS191" s="305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76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06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75"/>
        <v>0</v>
      </c>
      <c r="QP192" s="34"/>
      <c r="QQ192" s="159">
        <v>8</v>
      </c>
      <c r="QR192" s="162">
        <v>1</v>
      </c>
      <c r="QS192" s="306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76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06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75"/>
        <v>0</v>
      </c>
      <c r="QP193" s="34"/>
      <c r="QQ193" s="159">
        <v>8</v>
      </c>
      <c r="QR193" s="162">
        <v>2</v>
      </c>
      <c r="QS193" s="306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76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06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75"/>
        <v>0</v>
      </c>
      <c r="QP194" s="34"/>
      <c r="QQ194" s="159">
        <v>8</v>
      </c>
      <c r="QR194" s="162">
        <v>3</v>
      </c>
      <c r="QS194" s="306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76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06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75"/>
        <v>0</v>
      </c>
      <c r="QP195" s="34"/>
      <c r="QQ195" s="159">
        <v>8</v>
      </c>
      <c r="QR195" s="162">
        <v>4</v>
      </c>
      <c r="QS195" s="306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76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07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75"/>
        <v>0</v>
      </c>
      <c r="QP196" s="34"/>
      <c r="QQ196" s="159">
        <v>8</v>
      </c>
      <c r="QR196" s="162">
        <v>1</v>
      </c>
      <c r="QS196" s="307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76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07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75"/>
        <v>0</v>
      </c>
      <c r="QP197" s="34"/>
      <c r="QQ197" s="159">
        <v>8</v>
      </c>
      <c r="QR197" s="162">
        <v>2</v>
      </c>
      <c r="QS197" s="307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76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07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75"/>
        <v>0</v>
      </c>
      <c r="QP198" s="34"/>
      <c r="QQ198" s="159">
        <v>8</v>
      </c>
      <c r="QR198" s="162">
        <v>3</v>
      </c>
      <c r="QS198" s="307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76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08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75"/>
        <v>0</v>
      </c>
      <c r="QP199" s="34"/>
      <c r="QQ199" s="184">
        <v>8</v>
      </c>
      <c r="QR199" s="185">
        <v>4</v>
      </c>
      <c r="QS199" s="308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76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95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77">ABS($F$35/QL200)</f>
        <v>0</v>
      </c>
      <c r="QP200" s="34"/>
      <c r="QQ200" s="191">
        <v>9</v>
      </c>
      <c r="QR200" s="192">
        <v>1</v>
      </c>
      <c r="QS200" s="295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78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96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77"/>
        <v>0</v>
      </c>
      <c r="QP201" s="34"/>
      <c r="QQ201" s="159">
        <v>9</v>
      </c>
      <c r="QR201" s="162">
        <v>2</v>
      </c>
      <c r="QS201" s="296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78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96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-7.6606350555709329E-2</v>
      </c>
      <c r="QK202" s="161">
        <f>(($F$34-$V$19)*($F$34-$Z$19))/(($AD$19-$V$19)*($AD$19-$Z$19))</f>
        <v>1</v>
      </c>
      <c r="QL202" s="92">
        <f>QI202*$X$19+QJ202*$AB$19+QK202*$AF$19</f>
        <v>-536.87803365706657</v>
      </c>
      <c r="QM202" s="16">
        <f>$V$19</f>
        <v>-338.33</v>
      </c>
      <c r="QN202" s="16">
        <f>$AF$19</f>
        <v>-597.79999999999995</v>
      </c>
      <c r="QO202" s="167">
        <f t="shared" si="577"/>
        <v>0</v>
      </c>
      <c r="QP202" s="34"/>
      <c r="QQ202" s="159">
        <v>9</v>
      </c>
      <c r="QR202" s="162">
        <v>3</v>
      </c>
      <c r="QS202" s="296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-0.29878414389222074</v>
      </c>
      <c r="QW202" s="161">
        <f>(($F$34-$AP$19)*($F$34-$AT$19))/(($AX$19-$AP$19)*($AX$19-$AT$19))</f>
        <v>1</v>
      </c>
      <c r="QX202" s="92">
        <f>QU202*$AR$19+QV202*$AV$19+QW202*$AZ$19</f>
        <v>-330.61390390549525</v>
      </c>
      <c r="QY202" s="16">
        <f>$AP$19</f>
        <v>-91.09</v>
      </c>
      <c r="QZ202" s="16">
        <f>$AZ$19</f>
        <v>-534.79999999999995</v>
      </c>
      <c r="RA202" s="167">
        <f t="shared" si="578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96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77"/>
        <v>0</v>
      </c>
      <c r="QP203" s="34"/>
      <c r="QQ203" s="159">
        <v>9</v>
      </c>
      <c r="QR203" s="162">
        <v>4</v>
      </c>
      <c r="QS203" s="296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78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97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77"/>
        <v>0</v>
      </c>
      <c r="QP204" s="34"/>
      <c r="QQ204" s="159">
        <v>9</v>
      </c>
      <c r="QR204" s="162">
        <v>1</v>
      </c>
      <c r="QS204" s="297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78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97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77"/>
        <v>0</v>
      </c>
      <c r="QP205" s="34"/>
      <c r="QQ205" s="159">
        <v>9</v>
      </c>
      <c r="QR205" s="162">
        <v>2</v>
      </c>
      <c r="QS205" s="297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78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97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77"/>
        <v>0</v>
      </c>
      <c r="QP206" s="34"/>
      <c r="QQ206" s="159">
        <v>9</v>
      </c>
      <c r="QR206" s="162">
        <v>3</v>
      </c>
      <c r="QS206" s="297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78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97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77"/>
        <v>0</v>
      </c>
      <c r="QP207" s="34"/>
      <c r="QQ207" s="159">
        <v>9</v>
      </c>
      <c r="QR207" s="162">
        <v>4</v>
      </c>
      <c r="QS207" s="297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78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09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77"/>
        <v>0</v>
      </c>
      <c r="QP208" s="34"/>
      <c r="QQ208" s="159">
        <v>9</v>
      </c>
      <c r="QR208" s="162">
        <v>1</v>
      </c>
      <c r="QS208" s="309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78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09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77"/>
        <v>0</v>
      </c>
      <c r="QP209" s="34"/>
      <c r="QQ209" s="159">
        <v>9</v>
      </c>
      <c r="QR209" s="162">
        <v>2</v>
      </c>
      <c r="QS209" s="309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78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09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77"/>
        <v>0</v>
      </c>
      <c r="QP210" s="34"/>
      <c r="QQ210" s="159">
        <v>9</v>
      </c>
      <c r="QR210" s="162">
        <v>3</v>
      </c>
      <c r="QS210" s="309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78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09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77"/>
        <v>0</v>
      </c>
      <c r="QP211" s="34"/>
      <c r="QQ211" s="159">
        <v>9</v>
      </c>
      <c r="QR211" s="162">
        <v>4</v>
      </c>
      <c r="QS211" s="309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78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04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77"/>
        <v>0</v>
      </c>
      <c r="QP212" s="34"/>
      <c r="QQ212" s="159">
        <v>9</v>
      </c>
      <c r="QR212" s="162">
        <v>1</v>
      </c>
      <c r="QS212" s="304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78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04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77"/>
        <v>0</v>
      </c>
      <c r="QP213" s="34"/>
      <c r="QQ213" s="159">
        <v>9</v>
      </c>
      <c r="QR213" s="162">
        <v>2</v>
      </c>
      <c r="QS213" s="304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78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04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77"/>
        <v>0</v>
      </c>
      <c r="QP214" s="34"/>
      <c r="QQ214" s="159">
        <v>9</v>
      </c>
      <c r="QR214" s="162">
        <v>3</v>
      </c>
      <c r="QS214" s="304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78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04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77"/>
        <v>0</v>
      </c>
      <c r="QP215" s="34"/>
      <c r="QQ215" s="159">
        <v>9</v>
      </c>
      <c r="QR215" s="162">
        <v>4</v>
      </c>
      <c r="QS215" s="304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78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05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77"/>
        <v>0</v>
      </c>
      <c r="QP216" s="34"/>
      <c r="QQ216" s="159">
        <v>9</v>
      </c>
      <c r="QR216" s="162">
        <v>1</v>
      </c>
      <c r="QS216" s="305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78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05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77"/>
        <v>0</v>
      </c>
      <c r="QP217" s="34"/>
      <c r="QQ217" s="159">
        <v>9</v>
      </c>
      <c r="QR217" s="162">
        <v>2</v>
      </c>
      <c r="QS217" s="305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78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05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77"/>
        <v>0</v>
      </c>
      <c r="QP218" s="34"/>
      <c r="QQ218" s="159">
        <v>9</v>
      </c>
      <c r="QR218" s="162">
        <v>3</v>
      </c>
      <c r="QS218" s="305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78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05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77"/>
        <v>0</v>
      </c>
      <c r="QP219" s="34"/>
      <c r="QQ219" s="159">
        <v>9</v>
      </c>
      <c r="QR219" s="162">
        <v>4</v>
      </c>
      <c r="QS219" s="305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78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06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77"/>
        <v>0</v>
      </c>
      <c r="QP220" s="34"/>
      <c r="QQ220" s="159">
        <v>9</v>
      </c>
      <c r="QR220" s="162">
        <v>1</v>
      </c>
      <c r="QS220" s="306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78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06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77"/>
        <v>0</v>
      </c>
      <c r="QP221" s="34"/>
      <c r="QQ221" s="159">
        <v>9</v>
      </c>
      <c r="QR221" s="162">
        <v>2</v>
      </c>
      <c r="QS221" s="306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78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06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77"/>
        <v>0</v>
      </c>
      <c r="QP222" s="34"/>
      <c r="QQ222" s="159">
        <v>9</v>
      </c>
      <c r="QR222" s="162">
        <v>3</v>
      </c>
      <c r="QS222" s="306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78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06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77"/>
        <v>0</v>
      </c>
      <c r="QP223" s="34"/>
      <c r="QQ223" s="159">
        <v>9</v>
      </c>
      <c r="QR223" s="162">
        <v>4</v>
      </c>
      <c r="QS223" s="306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78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07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77"/>
        <v>0</v>
      </c>
      <c r="QP224" s="34"/>
      <c r="QQ224" s="159">
        <v>9</v>
      </c>
      <c r="QR224" s="162">
        <v>1</v>
      </c>
      <c r="QS224" s="307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78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07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77"/>
        <v>0</v>
      </c>
      <c r="QP225" s="34"/>
      <c r="QQ225" s="159">
        <v>9</v>
      </c>
      <c r="QR225" s="162">
        <v>2</v>
      </c>
      <c r="QS225" s="307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78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07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77"/>
        <v>0</v>
      </c>
      <c r="QP226" s="34"/>
      <c r="QQ226" s="159">
        <v>9</v>
      </c>
      <c r="QR226" s="162">
        <v>3</v>
      </c>
      <c r="QS226" s="307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78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08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77"/>
        <v>0</v>
      </c>
      <c r="QP227" s="34"/>
      <c r="QQ227" s="184">
        <v>9</v>
      </c>
      <c r="QR227" s="185">
        <v>4</v>
      </c>
      <c r="QS227" s="308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78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95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335.595954270302</v>
      </c>
      <c r="QM228" s="194">
        <f>$V$5</f>
        <v>458.5</v>
      </c>
      <c r="QN228" s="194">
        <f>$AF$5</f>
        <v>326</v>
      </c>
      <c r="QO228" s="195">
        <f t="shared" ref="QO228:QO255" si="579">ABS($F$38/QL228)</f>
        <v>0</v>
      </c>
      <c r="QP228" s="34"/>
      <c r="QQ228" s="191">
        <v>10</v>
      </c>
      <c r="QR228" s="192">
        <v>1</v>
      </c>
      <c r="QS228" s="295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311.2465575989221</v>
      </c>
      <c r="QY228" s="194">
        <f>$AP$5</f>
        <v>163.95</v>
      </c>
      <c r="QZ228" s="194">
        <f>$AZ$5</f>
        <v>297.12</v>
      </c>
      <c r="RA228" s="195">
        <f t="shared" ref="RA228:RA255" si="580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96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323.41131961816598</v>
      </c>
      <c r="QM229" s="16">
        <f>$V$12</f>
        <v>-338.33</v>
      </c>
      <c r="QN229" s="16">
        <f>$AF$12</f>
        <v>326</v>
      </c>
      <c r="QO229" s="167">
        <f t="shared" si="579"/>
        <v>0</v>
      </c>
      <c r="QP229" s="34"/>
      <c r="QQ229" s="159">
        <v>10</v>
      </c>
      <c r="QR229" s="162">
        <v>2</v>
      </c>
      <c r="QS229" s="296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294.00781688141956</v>
      </c>
      <c r="QY229" s="16">
        <f>$AP$12</f>
        <v>-91.09</v>
      </c>
      <c r="QZ229" s="16">
        <f>$AZ$12</f>
        <v>297.12</v>
      </c>
      <c r="RA229" s="167">
        <f t="shared" si="580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96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-612.10949185635673</v>
      </c>
      <c r="QM230" s="16">
        <f>$V$19</f>
        <v>-338.33</v>
      </c>
      <c r="QN230" s="16">
        <f>$AF$19</f>
        <v>-597.79999999999995</v>
      </c>
      <c r="QO230" s="167">
        <f t="shared" si="579"/>
        <v>0</v>
      </c>
      <c r="QP230" s="34"/>
      <c r="QQ230" s="159">
        <v>10</v>
      </c>
      <c r="QR230" s="162">
        <v>3</v>
      </c>
      <c r="QS230" s="296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-546.43871897289648</v>
      </c>
      <c r="QY230" s="16">
        <f>$AP$19</f>
        <v>-91.09</v>
      </c>
      <c r="QZ230" s="16">
        <f>$AZ$19</f>
        <v>-534.79999999999995</v>
      </c>
      <c r="RA230" s="167">
        <f t="shared" si="580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96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-595.27269283627197</v>
      </c>
      <c r="QM231" s="16">
        <f>$V$26</f>
        <v>458.5</v>
      </c>
      <c r="QN231" s="16">
        <f>$AF$26</f>
        <v>-597.79999999999995</v>
      </c>
      <c r="QO231" s="167">
        <f t="shared" si="579"/>
        <v>0</v>
      </c>
      <c r="QP231" s="34"/>
      <c r="QQ231" s="159">
        <v>10</v>
      </c>
      <c r="QR231" s="162">
        <v>4</v>
      </c>
      <c r="QS231" s="296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-529.20122137404576</v>
      </c>
      <c r="QY231" s="16">
        <f>$AP$26</f>
        <v>163.95</v>
      </c>
      <c r="QZ231" s="16">
        <f>$AZ$26</f>
        <v>-534.79999999999995</v>
      </c>
      <c r="RA231" s="167">
        <f t="shared" si="580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97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79"/>
        <v>0</v>
      </c>
      <c r="QP232" s="34"/>
      <c r="QQ232" s="159">
        <v>10</v>
      </c>
      <c r="QR232" s="162">
        <v>1</v>
      </c>
      <c r="QS232" s="297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80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97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79"/>
        <v>0</v>
      </c>
      <c r="QP233" s="34"/>
      <c r="QQ233" s="159">
        <v>10</v>
      </c>
      <c r="QR233" s="162">
        <v>2</v>
      </c>
      <c r="QS233" s="297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80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97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79"/>
        <v>0</v>
      </c>
      <c r="QP234" s="34"/>
      <c r="QQ234" s="159">
        <v>10</v>
      </c>
      <c r="QR234" s="162">
        <v>3</v>
      </c>
      <c r="QS234" s="297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80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97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79"/>
        <v>0</v>
      </c>
      <c r="QP235" s="34"/>
      <c r="QQ235" s="159">
        <v>10</v>
      </c>
      <c r="QR235" s="162">
        <v>4</v>
      </c>
      <c r="QS235" s="297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80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09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79"/>
        <v>0</v>
      </c>
      <c r="QP236" s="34"/>
      <c r="QQ236" s="159">
        <v>10</v>
      </c>
      <c r="QR236" s="162">
        <v>1</v>
      </c>
      <c r="QS236" s="309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80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09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79"/>
        <v>0</v>
      </c>
      <c r="QP237" s="34"/>
      <c r="QQ237" s="159">
        <v>10</v>
      </c>
      <c r="QR237" s="162">
        <v>2</v>
      </c>
      <c r="QS237" s="309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80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09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79"/>
        <v>0</v>
      </c>
      <c r="QP238" s="34"/>
      <c r="QQ238" s="159">
        <v>10</v>
      </c>
      <c r="QR238" s="162">
        <v>3</v>
      </c>
      <c r="QS238" s="309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80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09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79"/>
        <v>0</v>
      </c>
      <c r="QP239" s="34"/>
      <c r="QQ239" s="159">
        <v>10</v>
      </c>
      <c r="QR239" s="162">
        <v>4</v>
      </c>
      <c r="QS239" s="309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80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04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79"/>
        <v>0</v>
      </c>
      <c r="QP240" s="34"/>
      <c r="QQ240" s="159">
        <v>10</v>
      </c>
      <c r="QR240" s="162">
        <v>1</v>
      </c>
      <c r="QS240" s="304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80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04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79"/>
        <v>0</v>
      </c>
      <c r="QP241" s="34"/>
      <c r="QQ241" s="159">
        <v>10</v>
      </c>
      <c r="QR241" s="162">
        <v>2</v>
      </c>
      <c r="QS241" s="304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80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04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79"/>
        <v>0</v>
      </c>
      <c r="QP242" s="34"/>
      <c r="QQ242" s="159">
        <v>10</v>
      </c>
      <c r="QR242" s="162">
        <v>3</v>
      </c>
      <c r="QS242" s="304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80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04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79"/>
        <v>0</v>
      </c>
      <c r="QP243" s="34"/>
      <c r="QQ243" s="159">
        <v>10</v>
      </c>
      <c r="QR243" s="162">
        <v>4</v>
      </c>
      <c r="QS243" s="304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80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05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79"/>
        <v>0</v>
      </c>
      <c r="QP244" s="34"/>
      <c r="QQ244" s="159">
        <v>10</v>
      </c>
      <c r="QR244" s="162">
        <v>1</v>
      </c>
      <c r="QS244" s="305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80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05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79"/>
        <v>0</v>
      </c>
      <c r="QP245" s="34"/>
      <c r="QQ245" s="159">
        <v>10</v>
      </c>
      <c r="QR245" s="162">
        <v>2</v>
      </c>
      <c r="QS245" s="305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80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05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79"/>
        <v>0</v>
      </c>
      <c r="QP246" s="34"/>
      <c r="QQ246" s="159">
        <v>10</v>
      </c>
      <c r="QR246" s="162">
        <v>3</v>
      </c>
      <c r="QS246" s="305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80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05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79"/>
        <v>0</v>
      </c>
      <c r="QP247" s="34"/>
      <c r="QQ247" s="159">
        <v>10</v>
      </c>
      <c r="QR247" s="162">
        <v>4</v>
      </c>
      <c r="QS247" s="305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80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06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79"/>
        <v>0</v>
      </c>
      <c r="QP248" s="34"/>
      <c r="QQ248" s="159">
        <v>10</v>
      </c>
      <c r="QR248" s="162">
        <v>1</v>
      </c>
      <c r="QS248" s="306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80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06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79"/>
        <v>0</v>
      </c>
      <c r="QP249" s="34"/>
      <c r="QQ249" s="159">
        <v>10</v>
      </c>
      <c r="QR249" s="162">
        <v>2</v>
      </c>
      <c r="QS249" s="306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80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06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79"/>
        <v>0</v>
      </c>
      <c r="QP250" s="34"/>
      <c r="QQ250" s="159">
        <v>10</v>
      </c>
      <c r="QR250" s="162">
        <v>3</v>
      </c>
      <c r="QS250" s="306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80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06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79"/>
        <v>0</v>
      </c>
      <c r="QP251" s="34"/>
      <c r="QQ251" s="159">
        <v>10</v>
      </c>
      <c r="QR251" s="162">
        <v>4</v>
      </c>
      <c r="QS251" s="306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80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07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79"/>
        <v>0</v>
      </c>
      <c r="QP252" s="34"/>
      <c r="QQ252" s="159">
        <v>10</v>
      </c>
      <c r="QR252" s="162">
        <v>1</v>
      </c>
      <c r="QS252" s="307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80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07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79"/>
        <v>0</v>
      </c>
      <c r="QP253" s="34"/>
      <c r="QQ253" s="159">
        <v>10</v>
      </c>
      <c r="QR253" s="162">
        <v>2</v>
      </c>
      <c r="QS253" s="307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80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07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79"/>
        <v>0</v>
      </c>
      <c r="QP254" s="34"/>
      <c r="QQ254" s="159">
        <v>10</v>
      </c>
      <c r="QR254" s="162">
        <v>3</v>
      </c>
      <c r="QS254" s="307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80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08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79"/>
        <v>0</v>
      </c>
      <c r="QP255" s="34"/>
      <c r="QQ255" s="184">
        <v>10</v>
      </c>
      <c r="QR255" s="185">
        <v>4</v>
      </c>
      <c r="QS255" s="308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80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95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81">ABS($F$41/QL256)</f>
        <v>0</v>
      </c>
      <c r="QP256" s="34"/>
      <c r="QQ256" s="191">
        <v>11</v>
      </c>
      <c r="QR256" s="192">
        <v>1</v>
      </c>
      <c r="QS256" s="295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82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96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81"/>
        <v>0</v>
      </c>
      <c r="QP257" s="34"/>
      <c r="QQ257" s="159">
        <v>11</v>
      </c>
      <c r="QR257" s="162">
        <v>2</v>
      </c>
      <c r="QS257" s="296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82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96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81"/>
        <v>0</v>
      </c>
      <c r="QP258" s="34"/>
      <c r="QQ258" s="159">
        <v>11</v>
      </c>
      <c r="QR258" s="162">
        <v>3</v>
      </c>
      <c r="QS258" s="296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82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96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81"/>
        <v>0</v>
      </c>
      <c r="QP259" s="34"/>
      <c r="QQ259" s="159">
        <v>11</v>
      </c>
      <c r="QR259" s="162">
        <v>4</v>
      </c>
      <c r="QS259" s="296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82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97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81"/>
        <v>0</v>
      </c>
      <c r="QP260" s="34"/>
      <c r="QQ260" s="159">
        <v>11</v>
      </c>
      <c r="QR260" s="162">
        <v>1</v>
      </c>
      <c r="QS260" s="297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82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97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81"/>
        <v>0</v>
      </c>
      <c r="QP261" s="34"/>
      <c r="QQ261" s="159">
        <v>11</v>
      </c>
      <c r="QR261" s="162">
        <v>2</v>
      </c>
      <c r="QS261" s="297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82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97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81"/>
        <v>0</v>
      </c>
      <c r="QP262" s="34"/>
      <c r="QQ262" s="159">
        <v>11</v>
      </c>
      <c r="QR262" s="162">
        <v>3</v>
      </c>
      <c r="QS262" s="297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82"/>
        <v>0</v>
      </c>
    </row>
    <row r="263" spans="15:469">
      <c r="QE263" s="159">
        <v>11</v>
      </c>
      <c r="QF263" s="162">
        <v>4</v>
      </c>
      <c r="QG263" s="297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81"/>
        <v>0</v>
      </c>
      <c r="QP263" s="34"/>
      <c r="QQ263" s="159">
        <v>11</v>
      </c>
      <c r="QR263" s="162">
        <v>4</v>
      </c>
      <c r="QS263" s="297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82"/>
        <v>0</v>
      </c>
    </row>
    <row r="264" spans="15:469" ht="15" customHeight="1">
      <c r="QE264" s="159">
        <v>11</v>
      </c>
      <c r="QF264" s="162">
        <v>1</v>
      </c>
      <c r="QG264" s="309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81"/>
        <v>0</v>
      </c>
      <c r="QP264" s="34"/>
      <c r="QQ264" s="159">
        <v>11</v>
      </c>
      <c r="QR264" s="162">
        <v>1</v>
      </c>
      <c r="QS264" s="309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82"/>
        <v>0</v>
      </c>
    </row>
    <row r="265" spans="15:469">
      <c r="QE265" s="159">
        <v>11</v>
      </c>
      <c r="QF265" s="162">
        <v>2</v>
      </c>
      <c r="QG265" s="309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81"/>
        <v>0</v>
      </c>
      <c r="QP265" s="34"/>
      <c r="QQ265" s="159">
        <v>11</v>
      </c>
      <c r="QR265" s="162">
        <v>2</v>
      </c>
      <c r="QS265" s="309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82"/>
        <v>0</v>
      </c>
    </row>
    <row r="266" spans="15:469">
      <c r="QE266" s="159">
        <v>11</v>
      </c>
      <c r="QF266" s="162">
        <v>3</v>
      </c>
      <c r="QG266" s="309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81"/>
        <v>0</v>
      </c>
      <c r="QP266" s="34"/>
      <c r="QQ266" s="159">
        <v>11</v>
      </c>
      <c r="QR266" s="162">
        <v>3</v>
      </c>
      <c r="QS266" s="309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82"/>
        <v>0</v>
      </c>
    </row>
    <row r="267" spans="15:469">
      <c r="QE267" s="159">
        <v>11</v>
      </c>
      <c r="QF267" s="162">
        <v>4</v>
      </c>
      <c r="QG267" s="309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81"/>
        <v>0</v>
      </c>
      <c r="QP267" s="34"/>
      <c r="QQ267" s="159">
        <v>11</v>
      </c>
      <c r="QR267" s="162">
        <v>4</v>
      </c>
      <c r="QS267" s="309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82"/>
        <v>0</v>
      </c>
    </row>
    <row r="268" spans="15:469" ht="15" customHeight="1">
      <c r="QE268" s="159">
        <v>11</v>
      </c>
      <c r="QF268" s="162">
        <v>1</v>
      </c>
      <c r="QG268" s="304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81"/>
        <v>0</v>
      </c>
      <c r="QP268" s="34"/>
      <c r="QQ268" s="159">
        <v>11</v>
      </c>
      <c r="QR268" s="162">
        <v>1</v>
      </c>
      <c r="QS268" s="304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82"/>
        <v>0</v>
      </c>
    </row>
    <row r="269" spans="15:469">
      <c r="QE269" s="159">
        <v>11</v>
      </c>
      <c r="QF269" s="162">
        <v>2</v>
      </c>
      <c r="QG269" s="304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81"/>
        <v>0</v>
      </c>
      <c r="QP269" s="34"/>
      <c r="QQ269" s="159">
        <v>11</v>
      </c>
      <c r="QR269" s="162">
        <v>2</v>
      </c>
      <c r="QS269" s="304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82"/>
        <v>0</v>
      </c>
    </row>
    <row r="270" spans="15:469">
      <c r="QE270" s="159">
        <v>11</v>
      </c>
      <c r="QF270" s="162">
        <v>3</v>
      </c>
      <c r="QG270" s="304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81"/>
        <v>0</v>
      </c>
      <c r="QP270" s="34"/>
      <c r="QQ270" s="159">
        <v>11</v>
      </c>
      <c r="QR270" s="162">
        <v>3</v>
      </c>
      <c r="QS270" s="304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82"/>
        <v>0</v>
      </c>
    </row>
    <row r="271" spans="15:469">
      <c r="QE271" s="159">
        <v>11</v>
      </c>
      <c r="QF271" s="162">
        <v>4</v>
      </c>
      <c r="QG271" s="304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81"/>
        <v>0</v>
      </c>
      <c r="QP271" s="34"/>
      <c r="QQ271" s="159">
        <v>11</v>
      </c>
      <c r="QR271" s="162">
        <v>4</v>
      </c>
      <c r="QS271" s="304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82"/>
        <v>0</v>
      </c>
    </row>
    <row r="272" spans="15:469" ht="15" customHeight="1">
      <c r="QE272" s="159">
        <v>11</v>
      </c>
      <c r="QF272" s="162">
        <v>1</v>
      </c>
      <c r="QG272" s="305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81"/>
        <v>0</v>
      </c>
      <c r="QP272" s="34"/>
      <c r="QQ272" s="159">
        <v>11</v>
      </c>
      <c r="QR272" s="162">
        <v>1</v>
      </c>
      <c r="QS272" s="305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82"/>
        <v>0</v>
      </c>
    </row>
    <row r="273" spans="447:469">
      <c r="QE273" s="159">
        <v>11</v>
      </c>
      <c r="QF273" s="162">
        <v>2</v>
      </c>
      <c r="QG273" s="305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81"/>
        <v>0</v>
      </c>
      <c r="QP273" s="34"/>
      <c r="QQ273" s="159">
        <v>11</v>
      </c>
      <c r="QR273" s="162">
        <v>2</v>
      </c>
      <c r="QS273" s="305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82"/>
        <v>0</v>
      </c>
    </row>
    <row r="274" spans="447:469">
      <c r="QE274" s="159">
        <v>11</v>
      </c>
      <c r="QF274" s="162">
        <v>3</v>
      </c>
      <c r="QG274" s="305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81"/>
        <v>0</v>
      </c>
      <c r="QP274" s="34"/>
      <c r="QQ274" s="159">
        <v>11</v>
      </c>
      <c r="QR274" s="162">
        <v>3</v>
      </c>
      <c r="QS274" s="305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82"/>
        <v>0</v>
      </c>
    </row>
    <row r="275" spans="447:469">
      <c r="QE275" s="159">
        <v>11</v>
      </c>
      <c r="QF275" s="162">
        <v>4</v>
      </c>
      <c r="QG275" s="305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81"/>
        <v>0</v>
      </c>
      <c r="QP275" s="34"/>
      <c r="QQ275" s="159">
        <v>11</v>
      </c>
      <c r="QR275" s="162">
        <v>4</v>
      </c>
      <c r="QS275" s="305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82"/>
        <v>0</v>
      </c>
    </row>
    <row r="276" spans="447:469" ht="15" customHeight="1">
      <c r="QE276" s="159">
        <v>11</v>
      </c>
      <c r="QF276" s="162">
        <v>1</v>
      </c>
      <c r="QG276" s="306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81"/>
        <v>0</v>
      </c>
      <c r="QP276" s="34"/>
      <c r="QQ276" s="159">
        <v>11</v>
      </c>
      <c r="QR276" s="162">
        <v>1</v>
      </c>
      <c r="QS276" s="306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82"/>
        <v>0</v>
      </c>
    </row>
    <row r="277" spans="447:469">
      <c r="QE277" s="159">
        <v>11</v>
      </c>
      <c r="QF277" s="162">
        <v>2</v>
      </c>
      <c r="QG277" s="306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81"/>
        <v>0</v>
      </c>
      <c r="QP277" s="34"/>
      <c r="QQ277" s="159">
        <v>11</v>
      </c>
      <c r="QR277" s="162">
        <v>2</v>
      </c>
      <c r="QS277" s="306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82"/>
        <v>0</v>
      </c>
    </row>
    <row r="278" spans="447:469">
      <c r="QE278" s="159">
        <v>11</v>
      </c>
      <c r="QF278" s="162">
        <v>3</v>
      </c>
      <c r="QG278" s="306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81"/>
        <v>0</v>
      </c>
      <c r="QP278" s="34"/>
      <c r="QQ278" s="159">
        <v>11</v>
      </c>
      <c r="QR278" s="162">
        <v>3</v>
      </c>
      <c r="QS278" s="306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82"/>
        <v>0</v>
      </c>
    </row>
    <row r="279" spans="447:469">
      <c r="QE279" s="159">
        <v>11</v>
      </c>
      <c r="QF279" s="162">
        <v>4</v>
      </c>
      <c r="QG279" s="306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81"/>
        <v>0</v>
      </c>
      <c r="QP279" s="34"/>
      <c r="QQ279" s="159">
        <v>11</v>
      </c>
      <c r="QR279" s="162">
        <v>4</v>
      </c>
      <c r="QS279" s="306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82"/>
        <v>0</v>
      </c>
    </row>
    <row r="280" spans="447:469" ht="15" customHeight="1">
      <c r="QE280" s="159">
        <v>11</v>
      </c>
      <c r="QF280" s="162">
        <v>1</v>
      </c>
      <c r="QG280" s="307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81"/>
        <v>0</v>
      </c>
      <c r="QP280" s="34"/>
      <c r="QQ280" s="159">
        <v>11</v>
      </c>
      <c r="QR280" s="162">
        <v>1</v>
      </c>
      <c r="QS280" s="307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82"/>
        <v>0</v>
      </c>
    </row>
    <row r="281" spans="447:469">
      <c r="QE281" s="159">
        <v>11</v>
      </c>
      <c r="QF281" s="162">
        <v>2</v>
      </c>
      <c r="QG281" s="307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81"/>
        <v>0</v>
      </c>
      <c r="QP281" s="34"/>
      <c r="QQ281" s="159">
        <v>11</v>
      </c>
      <c r="QR281" s="162">
        <v>2</v>
      </c>
      <c r="QS281" s="307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82"/>
        <v>0</v>
      </c>
    </row>
    <row r="282" spans="447:469">
      <c r="QE282" s="159">
        <v>11</v>
      </c>
      <c r="QF282" s="162">
        <v>3</v>
      </c>
      <c r="QG282" s="307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81"/>
        <v>0</v>
      </c>
      <c r="QP282" s="34"/>
      <c r="QQ282" s="159">
        <v>11</v>
      </c>
      <c r="QR282" s="162">
        <v>3</v>
      </c>
      <c r="QS282" s="307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82"/>
        <v>0</v>
      </c>
    </row>
    <row r="283" spans="447:469">
      <c r="QE283" s="184">
        <v>11</v>
      </c>
      <c r="QF283" s="185">
        <v>4</v>
      </c>
      <c r="QG283" s="308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81"/>
        <v>0</v>
      </c>
      <c r="QP283" s="34"/>
      <c r="QQ283" s="184">
        <v>11</v>
      </c>
      <c r="QR283" s="185">
        <v>4</v>
      </c>
      <c r="QS283" s="308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82"/>
        <v>0</v>
      </c>
    </row>
    <row r="284" spans="447:469" ht="15" customHeight="1">
      <c r="QE284" s="191">
        <v>12</v>
      </c>
      <c r="QF284" s="192">
        <v>1</v>
      </c>
      <c r="QG284" s="295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83">ABS($F$44/QL284)</f>
        <v>0</v>
      </c>
      <c r="QP284" s="34"/>
      <c r="QQ284" s="191">
        <v>12</v>
      </c>
      <c r="QR284" s="192">
        <v>1</v>
      </c>
      <c r="QS284" s="295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84">ABS($F$44/QX284)</f>
        <v>0</v>
      </c>
    </row>
    <row r="285" spans="447:469">
      <c r="QE285" s="159">
        <v>12</v>
      </c>
      <c r="QF285" s="162">
        <v>2</v>
      </c>
      <c r="QG285" s="296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83"/>
        <v>0</v>
      </c>
      <c r="QP285" s="34"/>
      <c r="QQ285" s="159">
        <v>12</v>
      </c>
      <c r="QR285" s="162">
        <v>2</v>
      </c>
      <c r="QS285" s="296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84"/>
        <v>0</v>
      </c>
    </row>
    <row r="286" spans="447:469">
      <c r="QE286" s="159">
        <v>12</v>
      </c>
      <c r="QF286" s="162">
        <v>3</v>
      </c>
      <c r="QG286" s="296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83"/>
        <v>0</v>
      </c>
      <c r="QP286" s="34"/>
      <c r="QQ286" s="159">
        <v>12</v>
      </c>
      <c r="QR286" s="162">
        <v>3</v>
      </c>
      <c r="QS286" s="296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84"/>
        <v>0</v>
      </c>
    </row>
    <row r="287" spans="447:469">
      <c r="QE287" s="159">
        <v>12</v>
      </c>
      <c r="QF287" s="162">
        <v>4</v>
      </c>
      <c r="QG287" s="296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83"/>
        <v>0</v>
      </c>
      <c r="QP287" s="34"/>
      <c r="QQ287" s="159">
        <v>12</v>
      </c>
      <c r="QR287" s="162">
        <v>4</v>
      </c>
      <c r="QS287" s="296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84"/>
        <v>0</v>
      </c>
    </row>
    <row r="288" spans="447:469" ht="15" customHeight="1">
      <c r="QE288" s="159">
        <v>12</v>
      </c>
      <c r="QF288" s="162">
        <v>1</v>
      </c>
      <c r="QG288" s="297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83"/>
        <v>0</v>
      </c>
      <c r="QP288" s="34"/>
      <c r="QQ288" s="159">
        <v>12</v>
      </c>
      <c r="QR288" s="162">
        <v>1</v>
      </c>
      <c r="QS288" s="297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84"/>
        <v>0</v>
      </c>
    </row>
    <row r="289" spans="447:469">
      <c r="QE289" s="159">
        <v>12</v>
      </c>
      <c r="QF289" s="162">
        <v>2</v>
      </c>
      <c r="QG289" s="297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83"/>
        <v>0</v>
      </c>
      <c r="QP289" s="34"/>
      <c r="QQ289" s="159">
        <v>12</v>
      </c>
      <c r="QR289" s="162">
        <v>2</v>
      </c>
      <c r="QS289" s="297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84"/>
        <v>0</v>
      </c>
    </row>
    <row r="290" spans="447:469">
      <c r="QE290" s="159">
        <v>12</v>
      </c>
      <c r="QF290" s="162">
        <v>3</v>
      </c>
      <c r="QG290" s="297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83"/>
        <v>0</v>
      </c>
      <c r="QP290" s="34"/>
      <c r="QQ290" s="159">
        <v>12</v>
      </c>
      <c r="QR290" s="162">
        <v>3</v>
      </c>
      <c r="QS290" s="297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84"/>
        <v>0</v>
      </c>
    </row>
    <row r="291" spans="447:469">
      <c r="QE291" s="159">
        <v>12</v>
      </c>
      <c r="QF291" s="162">
        <v>4</v>
      </c>
      <c r="QG291" s="297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83"/>
        <v>0</v>
      </c>
      <c r="QP291" s="34"/>
      <c r="QQ291" s="159">
        <v>12</v>
      </c>
      <c r="QR291" s="162">
        <v>4</v>
      </c>
      <c r="QS291" s="297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84"/>
        <v>0</v>
      </c>
    </row>
    <row r="292" spans="447:469" ht="15" customHeight="1">
      <c r="QE292" s="159">
        <v>12</v>
      </c>
      <c r="QF292" s="162">
        <v>1</v>
      </c>
      <c r="QG292" s="309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83"/>
        <v>0</v>
      </c>
      <c r="QP292" s="34"/>
      <c r="QQ292" s="159">
        <v>12</v>
      </c>
      <c r="QR292" s="162">
        <v>1</v>
      </c>
      <c r="QS292" s="309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84"/>
        <v>0</v>
      </c>
    </row>
    <row r="293" spans="447:469">
      <c r="QE293" s="159">
        <v>12</v>
      </c>
      <c r="QF293" s="162">
        <v>2</v>
      </c>
      <c r="QG293" s="309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83"/>
        <v>0</v>
      </c>
      <c r="QP293" s="34"/>
      <c r="QQ293" s="159">
        <v>12</v>
      </c>
      <c r="QR293" s="162">
        <v>2</v>
      </c>
      <c r="QS293" s="309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84"/>
        <v>0</v>
      </c>
    </row>
    <row r="294" spans="447:469">
      <c r="QE294" s="159">
        <v>12</v>
      </c>
      <c r="QF294" s="162">
        <v>3</v>
      </c>
      <c r="QG294" s="309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83"/>
        <v>0</v>
      </c>
      <c r="QP294" s="34"/>
      <c r="QQ294" s="159">
        <v>12</v>
      </c>
      <c r="QR294" s="162">
        <v>3</v>
      </c>
      <c r="QS294" s="309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84"/>
        <v>0</v>
      </c>
    </row>
    <row r="295" spans="447:469">
      <c r="QE295" s="159">
        <v>12</v>
      </c>
      <c r="QF295" s="162">
        <v>4</v>
      </c>
      <c r="QG295" s="309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83"/>
        <v>0</v>
      </c>
      <c r="QP295" s="34"/>
      <c r="QQ295" s="159">
        <v>12</v>
      </c>
      <c r="QR295" s="162">
        <v>4</v>
      </c>
      <c r="QS295" s="309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84"/>
        <v>0</v>
      </c>
    </row>
    <row r="296" spans="447:469" ht="15" customHeight="1">
      <c r="QE296" s="159">
        <v>12</v>
      </c>
      <c r="QF296" s="162">
        <v>1</v>
      </c>
      <c r="QG296" s="304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83"/>
        <v>0</v>
      </c>
      <c r="QP296" s="34"/>
      <c r="QQ296" s="159">
        <v>12</v>
      </c>
      <c r="QR296" s="162">
        <v>1</v>
      </c>
      <c r="QS296" s="304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84"/>
        <v>0</v>
      </c>
    </row>
    <row r="297" spans="447:469">
      <c r="QE297" s="159">
        <v>12</v>
      </c>
      <c r="QF297" s="162">
        <v>2</v>
      </c>
      <c r="QG297" s="304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83"/>
        <v>0</v>
      </c>
      <c r="QP297" s="34"/>
      <c r="QQ297" s="159">
        <v>12</v>
      </c>
      <c r="QR297" s="162">
        <v>2</v>
      </c>
      <c r="QS297" s="304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84"/>
        <v>0</v>
      </c>
    </row>
    <row r="298" spans="447:469">
      <c r="QE298" s="159">
        <v>12</v>
      </c>
      <c r="QF298" s="162">
        <v>3</v>
      </c>
      <c r="QG298" s="304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83"/>
        <v>0</v>
      </c>
      <c r="QP298" s="34"/>
      <c r="QQ298" s="159">
        <v>12</v>
      </c>
      <c r="QR298" s="162">
        <v>3</v>
      </c>
      <c r="QS298" s="304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84"/>
        <v>0</v>
      </c>
    </row>
    <row r="299" spans="447:469">
      <c r="QE299" s="159">
        <v>12</v>
      </c>
      <c r="QF299" s="162">
        <v>4</v>
      </c>
      <c r="QG299" s="304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83"/>
        <v>0</v>
      </c>
      <c r="QP299" s="34"/>
      <c r="QQ299" s="159">
        <v>12</v>
      </c>
      <c r="QR299" s="162">
        <v>4</v>
      </c>
      <c r="QS299" s="304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84"/>
        <v>0</v>
      </c>
    </row>
    <row r="300" spans="447:469" ht="15" customHeight="1">
      <c r="QE300" s="159">
        <v>12</v>
      </c>
      <c r="QF300" s="162">
        <v>1</v>
      </c>
      <c r="QG300" s="305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83"/>
        <v>0</v>
      </c>
      <c r="QP300" s="34"/>
      <c r="QQ300" s="159">
        <v>12</v>
      </c>
      <c r="QR300" s="162">
        <v>1</v>
      </c>
      <c r="QS300" s="305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84"/>
        <v>0</v>
      </c>
    </row>
    <row r="301" spans="447:469">
      <c r="QE301" s="159">
        <v>12</v>
      </c>
      <c r="QF301" s="162">
        <v>2</v>
      </c>
      <c r="QG301" s="305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83"/>
        <v>0</v>
      </c>
      <c r="QP301" s="34"/>
      <c r="QQ301" s="159">
        <v>12</v>
      </c>
      <c r="QR301" s="162">
        <v>2</v>
      </c>
      <c r="QS301" s="305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84"/>
        <v>0</v>
      </c>
    </row>
    <row r="302" spans="447:469">
      <c r="QE302" s="159">
        <v>12</v>
      </c>
      <c r="QF302" s="162">
        <v>3</v>
      </c>
      <c r="QG302" s="305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83"/>
        <v>0</v>
      </c>
      <c r="QP302" s="34"/>
      <c r="QQ302" s="159">
        <v>12</v>
      </c>
      <c r="QR302" s="162">
        <v>3</v>
      </c>
      <c r="QS302" s="305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84"/>
        <v>0</v>
      </c>
    </row>
    <row r="303" spans="447:469">
      <c r="QE303" s="159">
        <v>12</v>
      </c>
      <c r="QF303" s="162">
        <v>4</v>
      </c>
      <c r="QG303" s="305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83"/>
        <v>0</v>
      </c>
      <c r="QP303" s="34"/>
      <c r="QQ303" s="159">
        <v>12</v>
      </c>
      <c r="QR303" s="162">
        <v>4</v>
      </c>
      <c r="QS303" s="305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84"/>
        <v>0</v>
      </c>
    </row>
    <row r="304" spans="447:469" ht="15" customHeight="1">
      <c r="QE304" s="159">
        <v>12</v>
      </c>
      <c r="QF304" s="162">
        <v>1</v>
      </c>
      <c r="QG304" s="306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83"/>
        <v>0</v>
      </c>
      <c r="QP304" s="34"/>
      <c r="QQ304" s="159">
        <v>12</v>
      </c>
      <c r="QR304" s="162">
        <v>1</v>
      </c>
      <c r="QS304" s="306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84"/>
        <v>0</v>
      </c>
    </row>
    <row r="305" spans="447:469">
      <c r="QE305" s="159">
        <v>12</v>
      </c>
      <c r="QF305" s="162">
        <v>2</v>
      </c>
      <c r="QG305" s="306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83"/>
        <v>0</v>
      </c>
      <c r="QP305" s="34"/>
      <c r="QQ305" s="159">
        <v>12</v>
      </c>
      <c r="QR305" s="162">
        <v>2</v>
      </c>
      <c r="QS305" s="306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84"/>
        <v>0</v>
      </c>
    </row>
    <row r="306" spans="447:469">
      <c r="QE306" s="159">
        <v>12</v>
      </c>
      <c r="QF306" s="162">
        <v>3</v>
      </c>
      <c r="QG306" s="306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83"/>
        <v>0</v>
      </c>
      <c r="QP306" s="34"/>
      <c r="QQ306" s="159">
        <v>12</v>
      </c>
      <c r="QR306" s="162">
        <v>3</v>
      </c>
      <c r="QS306" s="306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84"/>
        <v>0</v>
      </c>
    </row>
    <row r="307" spans="447:469">
      <c r="QE307" s="159">
        <v>12</v>
      </c>
      <c r="QF307" s="162">
        <v>4</v>
      </c>
      <c r="QG307" s="306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83"/>
        <v>0</v>
      </c>
      <c r="QP307" s="34"/>
      <c r="QQ307" s="159">
        <v>12</v>
      </c>
      <c r="QR307" s="162">
        <v>4</v>
      </c>
      <c r="QS307" s="306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84"/>
        <v>0</v>
      </c>
    </row>
    <row r="308" spans="447:469" ht="15" customHeight="1">
      <c r="QE308" s="159">
        <v>12</v>
      </c>
      <c r="QF308" s="162">
        <v>1</v>
      </c>
      <c r="QG308" s="307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83"/>
        <v>0</v>
      </c>
      <c r="QP308" s="34"/>
      <c r="QQ308" s="159">
        <v>12</v>
      </c>
      <c r="QR308" s="162">
        <v>1</v>
      </c>
      <c r="QS308" s="307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84"/>
        <v>0</v>
      </c>
    </row>
    <row r="309" spans="447:469">
      <c r="QE309" s="159">
        <v>12</v>
      </c>
      <c r="QF309" s="162">
        <v>2</v>
      </c>
      <c r="QG309" s="307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83"/>
        <v>0</v>
      </c>
      <c r="QP309" s="34"/>
      <c r="QQ309" s="159">
        <v>12</v>
      </c>
      <c r="QR309" s="162">
        <v>2</v>
      </c>
      <c r="QS309" s="307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84"/>
        <v>0</v>
      </c>
    </row>
    <row r="310" spans="447:469">
      <c r="QE310" s="159">
        <v>12</v>
      </c>
      <c r="QF310" s="162">
        <v>3</v>
      </c>
      <c r="QG310" s="307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83"/>
        <v>0</v>
      </c>
      <c r="QP310" s="34"/>
      <c r="QQ310" s="159">
        <v>12</v>
      </c>
      <c r="QR310" s="162">
        <v>3</v>
      </c>
      <c r="QS310" s="307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84"/>
        <v>0</v>
      </c>
    </row>
    <row r="311" spans="447:469">
      <c r="QE311" s="184">
        <v>12</v>
      </c>
      <c r="QF311" s="185">
        <v>4</v>
      </c>
      <c r="QG311" s="308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83"/>
        <v>0</v>
      </c>
      <c r="QP311" s="34"/>
      <c r="QQ311" s="184">
        <v>12</v>
      </c>
      <c r="QR311" s="185">
        <v>4</v>
      </c>
      <c r="QS311" s="308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84"/>
        <v>0</v>
      </c>
    </row>
    <row r="312" spans="447:469" ht="15" customHeight="1">
      <c r="QE312" s="191">
        <v>13</v>
      </c>
      <c r="QF312" s="192">
        <v>1</v>
      </c>
      <c r="QG312" s="295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85">ABS($F$47/QL312)</f>
        <v>0</v>
      </c>
      <c r="QP312" s="34"/>
      <c r="QQ312" s="191">
        <v>13</v>
      </c>
      <c r="QR312" s="192">
        <v>1</v>
      </c>
      <c r="QS312" s="295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86">ABS($F$47/QX312)</f>
        <v>0</v>
      </c>
    </row>
    <row r="313" spans="447:469">
      <c r="QE313" s="159">
        <v>13</v>
      </c>
      <c r="QF313" s="162">
        <v>2</v>
      </c>
      <c r="QG313" s="296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85"/>
        <v>0</v>
      </c>
      <c r="QP313" s="34"/>
      <c r="QQ313" s="159">
        <v>13</v>
      </c>
      <c r="QR313" s="162">
        <v>2</v>
      </c>
      <c r="QS313" s="296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86"/>
        <v>0</v>
      </c>
    </row>
    <row r="314" spans="447:469">
      <c r="QE314" s="159">
        <v>13</v>
      </c>
      <c r="QF314" s="162">
        <v>3</v>
      </c>
      <c r="QG314" s="296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85"/>
        <v>0</v>
      </c>
      <c r="QP314" s="34"/>
      <c r="QQ314" s="159">
        <v>13</v>
      </c>
      <c r="QR314" s="162">
        <v>3</v>
      </c>
      <c r="QS314" s="296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86"/>
        <v>0</v>
      </c>
    </row>
    <row r="315" spans="447:469">
      <c r="QE315" s="159">
        <v>13</v>
      </c>
      <c r="QF315" s="162">
        <v>4</v>
      </c>
      <c r="QG315" s="296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85"/>
        <v>0</v>
      </c>
      <c r="QP315" s="34"/>
      <c r="QQ315" s="159">
        <v>13</v>
      </c>
      <c r="QR315" s="162">
        <v>4</v>
      </c>
      <c r="QS315" s="296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86"/>
        <v>0</v>
      </c>
    </row>
    <row r="316" spans="447:469" ht="15" customHeight="1">
      <c r="QE316" s="159">
        <v>13</v>
      </c>
      <c r="QF316" s="162">
        <v>1</v>
      </c>
      <c r="QG316" s="297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85"/>
        <v>0</v>
      </c>
      <c r="QP316" s="34"/>
      <c r="QQ316" s="159">
        <v>13</v>
      </c>
      <c r="QR316" s="162">
        <v>1</v>
      </c>
      <c r="QS316" s="297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86"/>
        <v>0</v>
      </c>
    </row>
    <row r="317" spans="447:469">
      <c r="QE317" s="159">
        <v>13</v>
      </c>
      <c r="QF317" s="162">
        <v>2</v>
      </c>
      <c r="QG317" s="297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85"/>
        <v>0</v>
      </c>
      <c r="QP317" s="34"/>
      <c r="QQ317" s="159">
        <v>13</v>
      </c>
      <c r="QR317" s="162">
        <v>2</v>
      </c>
      <c r="QS317" s="297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86"/>
        <v>0</v>
      </c>
    </row>
    <row r="318" spans="447:469">
      <c r="QE318" s="159">
        <v>13</v>
      </c>
      <c r="QF318" s="162">
        <v>3</v>
      </c>
      <c r="QG318" s="297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85"/>
        <v>0</v>
      </c>
      <c r="QP318" s="34"/>
      <c r="QQ318" s="159">
        <v>13</v>
      </c>
      <c r="QR318" s="162">
        <v>3</v>
      </c>
      <c r="QS318" s="297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86"/>
        <v>0</v>
      </c>
    </row>
    <row r="319" spans="447:469">
      <c r="QE319" s="159">
        <v>13</v>
      </c>
      <c r="QF319" s="162">
        <v>4</v>
      </c>
      <c r="QG319" s="297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85"/>
        <v>0</v>
      </c>
      <c r="QP319" s="34"/>
      <c r="QQ319" s="159">
        <v>13</v>
      </c>
      <c r="QR319" s="162">
        <v>4</v>
      </c>
      <c r="QS319" s="297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86"/>
        <v>0</v>
      </c>
    </row>
    <row r="320" spans="447:469" ht="15" customHeight="1">
      <c r="QE320" s="159">
        <v>13</v>
      </c>
      <c r="QF320" s="162">
        <v>1</v>
      </c>
      <c r="QG320" s="309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85"/>
        <v>0</v>
      </c>
      <c r="QP320" s="34"/>
      <c r="QQ320" s="159">
        <v>13</v>
      </c>
      <c r="QR320" s="162">
        <v>1</v>
      </c>
      <c r="QS320" s="309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86"/>
        <v>0</v>
      </c>
    </row>
    <row r="321" spans="447:469">
      <c r="QE321" s="159">
        <v>13</v>
      </c>
      <c r="QF321" s="162">
        <v>2</v>
      </c>
      <c r="QG321" s="309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85"/>
        <v>0</v>
      </c>
      <c r="QP321" s="34"/>
      <c r="QQ321" s="159">
        <v>13</v>
      </c>
      <c r="QR321" s="162">
        <v>2</v>
      </c>
      <c r="QS321" s="309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86"/>
        <v>0</v>
      </c>
    </row>
    <row r="322" spans="447:469">
      <c r="QE322" s="159">
        <v>13</v>
      </c>
      <c r="QF322" s="162">
        <v>3</v>
      </c>
      <c r="QG322" s="309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85"/>
        <v>0</v>
      </c>
      <c r="QP322" s="34"/>
      <c r="QQ322" s="159">
        <v>13</v>
      </c>
      <c r="QR322" s="162">
        <v>3</v>
      </c>
      <c r="QS322" s="309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86"/>
        <v>0</v>
      </c>
    </row>
    <row r="323" spans="447:469">
      <c r="QE323" s="159">
        <v>13</v>
      </c>
      <c r="QF323" s="162">
        <v>4</v>
      </c>
      <c r="QG323" s="309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85"/>
        <v>0</v>
      </c>
      <c r="QP323" s="34"/>
      <c r="QQ323" s="159">
        <v>13</v>
      </c>
      <c r="QR323" s="162">
        <v>4</v>
      </c>
      <c r="QS323" s="309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86"/>
        <v>0</v>
      </c>
    </row>
    <row r="324" spans="447:469" ht="15" customHeight="1">
      <c r="QE324" s="159">
        <v>13</v>
      </c>
      <c r="QF324" s="162">
        <v>1</v>
      </c>
      <c r="QG324" s="304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85"/>
        <v>0</v>
      </c>
      <c r="QP324" s="34"/>
      <c r="QQ324" s="159">
        <v>13</v>
      </c>
      <c r="QR324" s="162">
        <v>1</v>
      </c>
      <c r="QS324" s="304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86"/>
        <v>0</v>
      </c>
    </row>
    <row r="325" spans="447:469">
      <c r="QE325" s="159">
        <v>13</v>
      </c>
      <c r="QF325" s="162">
        <v>2</v>
      </c>
      <c r="QG325" s="304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85"/>
        <v>0</v>
      </c>
      <c r="QP325" s="34"/>
      <c r="QQ325" s="159">
        <v>13</v>
      </c>
      <c r="QR325" s="162">
        <v>2</v>
      </c>
      <c r="QS325" s="304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86"/>
        <v>0</v>
      </c>
    </row>
    <row r="326" spans="447:469">
      <c r="QE326" s="159">
        <v>13</v>
      </c>
      <c r="QF326" s="162">
        <v>3</v>
      </c>
      <c r="QG326" s="304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85"/>
        <v>0</v>
      </c>
      <c r="QP326" s="34"/>
      <c r="QQ326" s="159">
        <v>13</v>
      </c>
      <c r="QR326" s="162">
        <v>3</v>
      </c>
      <c r="QS326" s="304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86"/>
        <v>0</v>
      </c>
    </row>
    <row r="327" spans="447:469">
      <c r="QE327" s="159">
        <v>13</v>
      </c>
      <c r="QF327" s="162">
        <v>4</v>
      </c>
      <c r="QG327" s="304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85"/>
        <v>0</v>
      </c>
      <c r="QP327" s="34"/>
      <c r="QQ327" s="159">
        <v>13</v>
      </c>
      <c r="QR327" s="162">
        <v>4</v>
      </c>
      <c r="QS327" s="304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86"/>
        <v>0</v>
      </c>
    </row>
    <row r="328" spans="447:469" ht="15" customHeight="1">
      <c r="QE328" s="159">
        <v>13</v>
      </c>
      <c r="QF328" s="162">
        <v>1</v>
      </c>
      <c r="QG328" s="305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85"/>
        <v>0</v>
      </c>
      <c r="QP328" s="34"/>
      <c r="QQ328" s="159">
        <v>13</v>
      </c>
      <c r="QR328" s="162">
        <v>1</v>
      </c>
      <c r="QS328" s="305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86"/>
        <v>0</v>
      </c>
    </row>
    <row r="329" spans="447:469">
      <c r="QE329" s="159">
        <v>13</v>
      </c>
      <c r="QF329" s="162">
        <v>2</v>
      </c>
      <c r="QG329" s="305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85"/>
        <v>0</v>
      </c>
      <c r="QP329" s="34"/>
      <c r="QQ329" s="159">
        <v>13</v>
      </c>
      <c r="QR329" s="162">
        <v>2</v>
      </c>
      <c r="QS329" s="305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86"/>
        <v>0</v>
      </c>
    </row>
    <row r="330" spans="447:469">
      <c r="QE330" s="159">
        <v>13</v>
      </c>
      <c r="QF330" s="162">
        <v>3</v>
      </c>
      <c r="QG330" s="305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85"/>
        <v>0</v>
      </c>
      <c r="QP330" s="34"/>
      <c r="QQ330" s="159">
        <v>13</v>
      </c>
      <c r="QR330" s="162">
        <v>3</v>
      </c>
      <c r="QS330" s="305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86"/>
        <v>0</v>
      </c>
    </row>
    <row r="331" spans="447:469">
      <c r="QE331" s="159">
        <v>13</v>
      </c>
      <c r="QF331" s="162">
        <v>4</v>
      </c>
      <c r="QG331" s="305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85"/>
        <v>0</v>
      </c>
      <c r="QP331" s="34"/>
      <c r="QQ331" s="159">
        <v>13</v>
      </c>
      <c r="QR331" s="162">
        <v>4</v>
      </c>
      <c r="QS331" s="305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86"/>
        <v>0</v>
      </c>
    </row>
    <row r="332" spans="447:469" ht="15" customHeight="1">
      <c r="QE332" s="159">
        <v>13</v>
      </c>
      <c r="QF332" s="162">
        <v>1</v>
      </c>
      <c r="QG332" s="306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85"/>
        <v>0</v>
      </c>
      <c r="QP332" s="34"/>
      <c r="QQ332" s="159">
        <v>13</v>
      </c>
      <c r="QR332" s="162">
        <v>1</v>
      </c>
      <c r="QS332" s="306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86"/>
        <v>0</v>
      </c>
    </row>
    <row r="333" spans="447:469">
      <c r="QE333" s="159">
        <v>13</v>
      </c>
      <c r="QF333" s="162">
        <v>2</v>
      </c>
      <c r="QG333" s="306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85"/>
        <v>0</v>
      </c>
      <c r="QP333" s="34"/>
      <c r="QQ333" s="159">
        <v>13</v>
      </c>
      <c r="QR333" s="162">
        <v>2</v>
      </c>
      <c r="QS333" s="306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86"/>
        <v>0</v>
      </c>
    </row>
    <row r="334" spans="447:469">
      <c r="QE334" s="159">
        <v>13</v>
      </c>
      <c r="QF334" s="162">
        <v>3</v>
      </c>
      <c r="QG334" s="306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85"/>
        <v>0</v>
      </c>
      <c r="QP334" s="34"/>
      <c r="QQ334" s="159">
        <v>13</v>
      </c>
      <c r="QR334" s="162">
        <v>3</v>
      </c>
      <c r="QS334" s="306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86"/>
        <v>0</v>
      </c>
    </row>
    <row r="335" spans="447:469">
      <c r="QE335" s="159">
        <v>13</v>
      </c>
      <c r="QF335" s="162">
        <v>4</v>
      </c>
      <c r="QG335" s="306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85"/>
        <v>0</v>
      </c>
      <c r="QP335" s="34"/>
      <c r="QQ335" s="159">
        <v>13</v>
      </c>
      <c r="QR335" s="162">
        <v>4</v>
      </c>
      <c r="QS335" s="306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86"/>
        <v>0</v>
      </c>
    </row>
    <row r="336" spans="447:469" ht="15" customHeight="1">
      <c r="QE336" s="159">
        <v>13</v>
      </c>
      <c r="QF336" s="162">
        <v>1</v>
      </c>
      <c r="QG336" s="307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85"/>
        <v>0</v>
      </c>
      <c r="QP336" s="34"/>
      <c r="QQ336" s="159">
        <v>13</v>
      </c>
      <c r="QR336" s="162">
        <v>1</v>
      </c>
      <c r="QS336" s="307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86"/>
        <v>0</v>
      </c>
    </row>
    <row r="337" spans="447:469">
      <c r="QE337" s="159">
        <v>13</v>
      </c>
      <c r="QF337" s="162">
        <v>2</v>
      </c>
      <c r="QG337" s="307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85"/>
        <v>0</v>
      </c>
      <c r="QP337" s="34"/>
      <c r="QQ337" s="159">
        <v>13</v>
      </c>
      <c r="QR337" s="162">
        <v>2</v>
      </c>
      <c r="QS337" s="307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86"/>
        <v>0</v>
      </c>
    </row>
    <row r="338" spans="447:469">
      <c r="QE338" s="159">
        <v>13</v>
      </c>
      <c r="QF338" s="162">
        <v>3</v>
      </c>
      <c r="QG338" s="307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85"/>
        <v>0</v>
      </c>
      <c r="QP338" s="34"/>
      <c r="QQ338" s="159">
        <v>13</v>
      </c>
      <c r="QR338" s="162">
        <v>3</v>
      </c>
      <c r="QS338" s="307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86"/>
        <v>0</v>
      </c>
    </row>
    <row r="339" spans="447:469" ht="15" thickBot="1">
      <c r="QE339" s="209">
        <v>13</v>
      </c>
      <c r="QF339" s="211">
        <v>4</v>
      </c>
      <c r="QG339" s="345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85"/>
        <v>0</v>
      </c>
      <c r="QP339" s="34"/>
      <c r="QQ339" s="209">
        <v>13</v>
      </c>
      <c r="QR339" s="211">
        <v>4</v>
      </c>
      <c r="QS339" s="345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86"/>
        <v>0</v>
      </c>
    </row>
  </sheetData>
  <sheetProtection algorithmName="SHA-512" hashValue="rBdgoKs3LlCNnZy48VwB/6YH4FfW/heZBtSEZJpG6iQUkx/wth7LccyUfn8Sw9haGyr2F4tTJ9mcMlAWRUlEng==" saltValue="ripYouAJWWI3GBXYEh4dRA==" spinCount="100000" sheet="1" objects="1" scenarios="1"/>
  <dataConsolidate/>
  <mergeCells count="465"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EW23:EW24"/>
    <mergeCell ref="EX23:EX24"/>
    <mergeCell ref="EY23:EY24"/>
    <mergeCell ref="EZ23:EZ24"/>
    <mergeCell ref="FA23:FA24"/>
    <mergeCell ref="FB23:FB24"/>
    <mergeCell ref="FK22:FK24"/>
    <mergeCell ref="FL22:FL24"/>
    <mergeCell ref="FM22:FM24"/>
    <mergeCell ref="FN22:FN24"/>
    <mergeCell ref="FO22:FO24"/>
    <mergeCell ref="FP22:FP24"/>
    <mergeCell ref="FW23:FW24"/>
    <mergeCell ref="FV23:FV24"/>
    <mergeCell ref="FU23:FU24"/>
    <mergeCell ref="FT23:FT24"/>
    <mergeCell ref="FS23:FS24"/>
    <mergeCell ref="FR23:FR24"/>
    <mergeCell ref="GA23:GA24"/>
    <mergeCell ref="FZ23:FZ24"/>
    <mergeCell ref="FY23:FY24"/>
    <mergeCell ref="GK23:GK24"/>
    <mergeCell ref="GJ23:GJ24"/>
    <mergeCell ref="GI23:GI24"/>
    <mergeCell ref="GH23:GH24"/>
    <mergeCell ref="GG23:GG24"/>
    <mergeCell ref="GF23:GF24"/>
    <mergeCell ref="GR23:GR24"/>
    <mergeCell ref="GQ23:GQ24"/>
    <mergeCell ref="GP23:GP24"/>
    <mergeCell ref="GO23:GO24"/>
    <mergeCell ref="GN23:GN24"/>
    <mergeCell ref="GM23:GM24"/>
    <mergeCell ref="GD23:GD24"/>
    <mergeCell ref="GC23:GC24"/>
    <mergeCell ref="GB23:GB24"/>
    <mergeCell ref="HF21:HF24"/>
    <mergeCell ref="HE21:HE24"/>
    <mergeCell ref="HD21:HD24"/>
    <mergeCell ref="HC21:HC24"/>
    <mergeCell ref="HB21:HB24"/>
    <mergeCell ref="HA21:HA24"/>
    <mergeCell ref="HM22:HM24"/>
    <mergeCell ref="HL22:HL24"/>
    <mergeCell ref="HK22:HK24"/>
    <mergeCell ref="HJ22:HJ24"/>
    <mergeCell ref="HI22:HI24"/>
    <mergeCell ref="HH22:HH24"/>
    <mergeCell ref="JX23:JX24"/>
    <mergeCell ref="JW23:JW24"/>
    <mergeCell ref="JV23:JV24"/>
    <mergeCell ref="JU23:JU24"/>
    <mergeCell ref="JT23:JT24"/>
    <mergeCell ref="JS23:JS24"/>
    <mergeCell ref="JZ23:JZ24"/>
    <mergeCell ref="KA23:KA24"/>
    <mergeCell ref="KB23:KB24"/>
    <mergeCell ref="KC23:KC24"/>
    <mergeCell ref="KD23:KD24"/>
    <mergeCell ref="KE23:KE24"/>
    <mergeCell ref="KL23:KL24"/>
    <mergeCell ref="KK23:KK24"/>
    <mergeCell ref="KJ23:KJ24"/>
    <mergeCell ref="KI23:KI24"/>
    <mergeCell ref="KH23:KH24"/>
    <mergeCell ref="KG23:KG24"/>
    <mergeCell ref="NN23:NN24"/>
    <mergeCell ref="NO23:NO24"/>
    <mergeCell ref="MW23:MW24"/>
    <mergeCell ref="MV23:MV24"/>
    <mergeCell ref="MU23:MU24"/>
    <mergeCell ref="MT23:MT24"/>
    <mergeCell ref="MS23:MS24"/>
    <mergeCell ref="MR23:MR24"/>
    <mergeCell ref="ND22:ND24"/>
    <mergeCell ref="NC22:NC24"/>
    <mergeCell ref="NB22:NB24"/>
    <mergeCell ref="NA22:NA24"/>
    <mergeCell ref="MZ22:MZ24"/>
    <mergeCell ref="MY22:MY24"/>
    <mergeCell ref="IE4:IG24"/>
    <mergeCell ref="GV4:GX24"/>
    <mergeCell ref="OA23:OA24"/>
    <mergeCell ref="OB23:OB24"/>
    <mergeCell ref="OC23:OC24"/>
    <mergeCell ref="OD23:OD24"/>
    <mergeCell ref="OE23:OE24"/>
    <mergeCell ref="OF23:OF24"/>
    <mergeCell ref="NP23:NP24"/>
    <mergeCell ref="NQ23:NQ24"/>
    <mergeCell ref="NR23:NR24"/>
    <mergeCell ref="NT23:NT24"/>
    <mergeCell ref="NU23:NU24"/>
    <mergeCell ref="NV23:NV24"/>
    <mergeCell ref="NW23:NW24"/>
    <mergeCell ref="NX23:NX24"/>
    <mergeCell ref="NY23:NY24"/>
    <mergeCell ref="NF23:NF24"/>
    <mergeCell ref="NG23:NG24"/>
    <mergeCell ref="NH23:NH24"/>
    <mergeCell ref="NI23:NI24"/>
    <mergeCell ref="NJ23:NJ24"/>
    <mergeCell ref="NK23:NK24"/>
    <mergeCell ref="NM23:NM24"/>
  </mergeCells>
  <conditionalFormatting sqref="M3">
    <cfRule type="containsText" dxfId="319" priority="398" operator="containsText" text="reprovado">
      <formula>NOT(ISERROR(SEARCH("reprovado",M3)))</formula>
    </cfRule>
    <cfRule type="containsText" dxfId="31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317" priority="353" operator="containsText" text="Reprovado">
      <formula>NOT(ISERROR(SEARCH("Reprovado",J13)))</formula>
    </cfRule>
    <cfRule type="containsText" dxfId="316" priority="354" operator="containsText" text="Aprovado">
      <formula>NOT(ISERROR(SEARCH("Aprovado",J13)))</formula>
    </cfRule>
  </conditionalFormatting>
  <conditionalFormatting sqref="L52">
    <cfRule type="containsText" dxfId="315" priority="351" operator="containsText" text="Reprovado">
      <formula>NOT(ISERROR(SEARCH("Reprovado",L52)))</formula>
    </cfRule>
    <cfRule type="containsText" dxfId="314" priority="352" operator="containsText" text="Aprovado">
      <formula>NOT(ISERROR(SEARCH("Aprovado",L52)))</formula>
    </cfRule>
  </conditionalFormatting>
  <conditionalFormatting sqref="L50">
    <cfRule type="containsText" dxfId="313" priority="347" operator="containsText" text="Reprovado">
      <formula>NOT(ISERROR(SEARCH("Reprovado",L50)))</formula>
    </cfRule>
    <cfRule type="containsText" dxfId="312" priority="348" operator="containsText" text="Aprovado">
      <formula>NOT(ISERROR(SEARCH("Aprovado",L50)))</formula>
    </cfRule>
  </conditionalFormatting>
  <conditionalFormatting sqref="L53">
    <cfRule type="containsText" dxfId="311" priority="345" operator="containsText" text="Reprovado">
      <formula>NOT(ISERROR(SEARCH("Reprovado",L53)))</formula>
    </cfRule>
    <cfRule type="containsText" dxfId="310" priority="346" operator="containsText" text="Aprovado">
      <formula>NOT(ISERROR(SEARCH("Aprovado",L53)))</formula>
    </cfRule>
  </conditionalFormatting>
  <conditionalFormatting sqref="L51">
    <cfRule type="containsText" dxfId="309" priority="341" operator="containsText" text="Reprovado">
      <formula>NOT(ISERROR(SEARCH("Reprovado",L51)))</formula>
    </cfRule>
    <cfRule type="containsText" dxfId="308" priority="342" operator="containsText" text="Aprovado">
      <formula>NOT(ISERROR(SEARCH("Aprovado",L51)))</formula>
    </cfRule>
  </conditionalFormatting>
  <conditionalFormatting sqref="L54">
    <cfRule type="containsText" dxfId="307" priority="339" operator="containsText" text="Reprovado">
      <formula>NOT(ISERROR(SEARCH("Reprovado",L54)))</formula>
    </cfRule>
    <cfRule type="containsText" dxfId="306" priority="340" operator="containsText" text="Aprovado">
      <formula>NOT(ISERROR(SEARCH("Aprovado",L54)))</formula>
    </cfRule>
  </conditionalFormatting>
  <conditionalFormatting sqref="J12:M12 J13:K13 M13">
    <cfRule type="containsText" dxfId="305" priority="405" operator="containsText" text="Reprovado">
      <formula>NOT(ISERROR(SEARCH("Reprovado",J12)))</formula>
    </cfRule>
    <cfRule type="containsText" dxfId="304" priority="406" operator="containsText" text="Aprovado">
      <formula>NOT(ISERROR(SEARCH("Aprovado",J12)))</formula>
    </cfRule>
  </conditionalFormatting>
  <conditionalFormatting sqref="K18:L18">
    <cfRule type="containsText" dxfId="303" priority="169" operator="containsText" text="Reprovado">
      <formula>NOT(ISERROR(SEARCH("Reprovado",K18)))</formula>
    </cfRule>
    <cfRule type="containsText" dxfId="302" priority="170" operator="containsText" text="Aprovado">
      <formula>NOT(ISERROR(SEARCH("Aprovado",K18)))</formula>
    </cfRule>
  </conditionalFormatting>
  <conditionalFormatting sqref="J17">
    <cfRule type="containsText" dxfId="301" priority="165" operator="containsText" text="Reprovado">
      <formula>NOT(ISERROR(SEARCH("Reprovado",J17)))</formula>
    </cfRule>
    <cfRule type="containsText" dxfId="300" priority="166" operator="containsText" text="Aprovado">
      <formula>NOT(ISERROR(SEARCH("Aprovado",J17)))</formula>
    </cfRule>
  </conditionalFormatting>
  <conditionalFormatting sqref="J16">
    <cfRule type="containsText" dxfId="299" priority="167" operator="containsText" text="Reprovado">
      <formula>NOT(ISERROR(SEARCH("Reprovado",J16)))</formula>
    </cfRule>
    <cfRule type="containsText" dxfId="298" priority="168" operator="containsText" text="Aprovado">
      <formula>NOT(ISERROR(SEARCH("Aprovado",J16)))</formula>
    </cfRule>
  </conditionalFormatting>
  <conditionalFormatting sqref="J20">
    <cfRule type="containsText" dxfId="297" priority="161" operator="containsText" text="Reprovado">
      <formula>NOT(ISERROR(SEARCH("Reprovado",J20)))</formula>
    </cfRule>
    <cfRule type="containsText" dxfId="296" priority="162" operator="containsText" text="Aprovado">
      <formula>NOT(ISERROR(SEARCH("Aprovado",J20)))</formula>
    </cfRule>
  </conditionalFormatting>
  <conditionalFormatting sqref="J19">
    <cfRule type="containsText" dxfId="295" priority="163" operator="containsText" text="Reprovado">
      <formula>NOT(ISERROR(SEARCH("Reprovado",J19)))</formula>
    </cfRule>
    <cfRule type="containsText" dxfId="294" priority="164" operator="containsText" text="Aprovado">
      <formula>NOT(ISERROR(SEARCH("Aprovado",J19)))</formula>
    </cfRule>
  </conditionalFormatting>
  <conditionalFormatting sqref="J23">
    <cfRule type="containsText" dxfId="293" priority="157" operator="containsText" text="Reprovado">
      <formula>NOT(ISERROR(SEARCH("Reprovado",J23)))</formula>
    </cfRule>
    <cfRule type="containsText" dxfId="292" priority="158" operator="containsText" text="Aprovado">
      <formula>NOT(ISERROR(SEARCH("Aprovado",J23)))</formula>
    </cfRule>
  </conditionalFormatting>
  <conditionalFormatting sqref="J22">
    <cfRule type="containsText" dxfId="291" priority="159" operator="containsText" text="Reprovado">
      <formula>NOT(ISERROR(SEARCH("Reprovado",J22)))</formula>
    </cfRule>
    <cfRule type="containsText" dxfId="290" priority="160" operator="containsText" text="Aprovado">
      <formula>NOT(ISERROR(SEARCH("Aprovado",J22)))</formula>
    </cfRule>
  </conditionalFormatting>
  <conditionalFormatting sqref="J26">
    <cfRule type="containsText" dxfId="289" priority="153" operator="containsText" text="Reprovado">
      <formula>NOT(ISERROR(SEARCH("Reprovado",J26)))</formula>
    </cfRule>
    <cfRule type="containsText" dxfId="288" priority="154" operator="containsText" text="Aprovado">
      <formula>NOT(ISERROR(SEARCH("Aprovado",J26)))</formula>
    </cfRule>
  </conditionalFormatting>
  <conditionalFormatting sqref="J25">
    <cfRule type="containsText" dxfId="287" priority="155" operator="containsText" text="Reprovado">
      <formula>NOT(ISERROR(SEARCH("Reprovado",J25)))</formula>
    </cfRule>
    <cfRule type="containsText" dxfId="286" priority="156" operator="containsText" text="Aprovado">
      <formula>NOT(ISERROR(SEARCH("Aprovado",J25)))</formula>
    </cfRule>
  </conditionalFormatting>
  <conditionalFormatting sqref="J29">
    <cfRule type="containsText" dxfId="285" priority="149" operator="containsText" text="Reprovado">
      <formula>NOT(ISERROR(SEARCH("Reprovado",J29)))</formula>
    </cfRule>
    <cfRule type="containsText" dxfId="284" priority="150" operator="containsText" text="Aprovado">
      <formula>NOT(ISERROR(SEARCH("Aprovado",J29)))</formula>
    </cfRule>
  </conditionalFormatting>
  <conditionalFormatting sqref="J28">
    <cfRule type="containsText" dxfId="283" priority="151" operator="containsText" text="Reprovado">
      <formula>NOT(ISERROR(SEARCH("Reprovado",J28)))</formula>
    </cfRule>
    <cfRule type="containsText" dxfId="282" priority="152" operator="containsText" text="Aprovado">
      <formula>NOT(ISERROR(SEARCH("Aprovado",J28)))</formula>
    </cfRule>
  </conditionalFormatting>
  <conditionalFormatting sqref="J32">
    <cfRule type="containsText" dxfId="281" priority="145" operator="containsText" text="Reprovado">
      <formula>NOT(ISERROR(SEARCH("Reprovado",J32)))</formula>
    </cfRule>
    <cfRule type="containsText" dxfId="280" priority="146" operator="containsText" text="Aprovado">
      <formula>NOT(ISERROR(SEARCH("Aprovado",J32)))</formula>
    </cfRule>
  </conditionalFormatting>
  <conditionalFormatting sqref="J31">
    <cfRule type="containsText" dxfId="279" priority="147" operator="containsText" text="Reprovado">
      <formula>NOT(ISERROR(SEARCH("Reprovado",J31)))</formula>
    </cfRule>
    <cfRule type="containsText" dxfId="278" priority="148" operator="containsText" text="Aprovado">
      <formula>NOT(ISERROR(SEARCH("Aprovado",J31)))</formula>
    </cfRule>
  </conditionalFormatting>
  <conditionalFormatting sqref="J35">
    <cfRule type="containsText" dxfId="277" priority="141" operator="containsText" text="Reprovado">
      <formula>NOT(ISERROR(SEARCH("Reprovado",J35)))</formula>
    </cfRule>
    <cfRule type="containsText" dxfId="276" priority="142" operator="containsText" text="Aprovado">
      <formula>NOT(ISERROR(SEARCH("Aprovado",J35)))</formula>
    </cfRule>
  </conditionalFormatting>
  <conditionalFormatting sqref="J34">
    <cfRule type="containsText" dxfId="275" priority="143" operator="containsText" text="Reprovado">
      <formula>NOT(ISERROR(SEARCH("Reprovado",J34)))</formula>
    </cfRule>
    <cfRule type="containsText" dxfId="274" priority="144" operator="containsText" text="Aprovado">
      <formula>NOT(ISERROR(SEARCH("Aprovado",J34)))</formula>
    </cfRule>
  </conditionalFormatting>
  <conditionalFormatting sqref="J38">
    <cfRule type="containsText" dxfId="273" priority="137" operator="containsText" text="Reprovado">
      <formula>NOT(ISERROR(SEARCH("Reprovado",J38)))</formula>
    </cfRule>
    <cfRule type="containsText" dxfId="272" priority="138" operator="containsText" text="Aprovado">
      <formula>NOT(ISERROR(SEARCH("Aprovado",J38)))</formula>
    </cfRule>
  </conditionalFormatting>
  <conditionalFormatting sqref="J37">
    <cfRule type="containsText" dxfId="271" priority="139" operator="containsText" text="Reprovado">
      <formula>NOT(ISERROR(SEARCH("Reprovado",J37)))</formula>
    </cfRule>
    <cfRule type="containsText" dxfId="270" priority="140" operator="containsText" text="Aprovado">
      <formula>NOT(ISERROR(SEARCH("Aprovado",J37)))</formula>
    </cfRule>
  </conditionalFormatting>
  <conditionalFormatting sqref="J41">
    <cfRule type="containsText" dxfId="269" priority="133" operator="containsText" text="Reprovado">
      <formula>NOT(ISERROR(SEARCH("Reprovado",J41)))</formula>
    </cfRule>
    <cfRule type="containsText" dxfId="268" priority="134" operator="containsText" text="Aprovado">
      <formula>NOT(ISERROR(SEARCH("Aprovado",J41)))</formula>
    </cfRule>
  </conditionalFormatting>
  <conditionalFormatting sqref="J40">
    <cfRule type="containsText" dxfId="267" priority="135" operator="containsText" text="Reprovado">
      <formula>NOT(ISERROR(SEARCH("Reprovado",J40)))</formula>
    </cfRule>
    <cfRule type="containsText" dxfId="266" priority="136" operator="containsText" text="Aprovado">
      <formula>NOT(ISERROR(SEARCH("Aprovado",J40)))</formula>
    </cfRule>
  </conditionalFormatting>
  <conditionalFormatting sqref="J44">
    <cfRule type="containsText" dxfId="265" priority="129" operator="containsText" text="Reprovado">
      <formula>NOT(ISERROR(SEARCH("Reprovado",J44)))</formula>
    </cfRule>
    <cfRule type="containsText" dxfId="264" priority="130" operator="containsText" text="Aprovado">
      <formula>NOT(ISERROR(SEARCH("Aprovado",J44)))</formula>
    </cfRule>
  </conditionalFormatting>
  <conditionalFormatting sqref="J43">
    <cfRule type="containsText" dxfId="263" priority="131" operator="containsText" text="Reprovado">
      <formula>NOT(ISERROR(SEARCH("Reprovado",J43)))</formula>
    </cfRule>
    <cfRule type="containsText" dxfId="262" priority="132" operator="containsText" text="Aprovado">
      <formula>NOT(ISERROR(SEARCH("Aprovado",J43)))</formula>
    </cfRule>
  </conditionalFormatting>
  <conditionalFormatting sqref="J47">
    <cfRule type="containsText" dxfId="261" priority="125" operator="containsText" text="Reprovado">
      <formula>NOT(ISERROR(SEARCH("Reprovado",J47)))</formula>
    </cfRule>
    <cfRule type="containsText" dxfId="260" priority="126" operator="containsText" text="Aprovado">
      <formula>NOT(ISERROR(SEARCH("Aprovado",J47)))</formula>
    </cfRule>
  </conditionalFormatting>
  <conditionalFormatting sqref="J46">
    <cfRule type="containsText" dxfId="259" priority="127" operator="containsText" text="Reprovado">
      <formula>NOT(ISERROR(SEARCH("Reprovado",J46)))</formula>
    </cfRule>
    <cfRule type="containsText" dxfId="258" priority="128" operator="containsText" text="Aprovado">
      <formula>NOT(ISERROR(SEARCH("Aprovado",J46)))</formula>
    </cfRule>
  </conditionalFormatting>
  <conditionalFormatting sqref="M17:M18">
    <cfRule type="containsText" dxfId="257" priority="121" operator="containsText" text="Reprovado">
      <formula>NOT(ISERROR(SEARCH("Reprovado",M17)))</formula>
    </cfRule>
    <cfRule type="containsText" dxfId="256" priority="122" operator="containsText" text="Aprovado">
      <formula>NOT(ISERROR(SEARCH("Aprovado",M17)))</formula>
    </cfRule>
  </conditionalFormatting>
  <conditionalFormatting sqref="M16">
    <cfRule type="containsText" dxfId="255" priority="123" operator="containsText" text="Reprovado">
      <formula>NOT(ISERROR(SEARCH("Reprovado",M16)))</formula>
    </cfRule>
    <cfRule type="containsText" dxfId="254" priority="124" operator="containsText" text="Aprovado">
      <formula>NOT(ISERROR(SEARCH("Aprovado",M16)))</formula>
    </cfRule>
  </conditionalFormatting>
  <conditionalFormatting sqref="M20:M21">
    <cfRule type="containsText" dxfId="253" priority="117" operator="containsText" text="Reprovado">
      <formula>NOT(ISERROR(SEARCH("Reprovado",M20)))</formula>
    </cfRule>
    <cfRule type="containsText" dxfId="252" priority="118" operator="containsText" text="Aprovado">
      <formula>NOT(ISERROR(SEARCH("Aprovado",M20)))</formula>
    </cfRule>
  </conditionalFormatting>
  <conditionalFormatting sqref="M19">
    <cfRule type="containsText" dxfId="251" priority="119" operator="containsText" text="Reprovado">
      <formula>NOT(ISERROR(SEARCH("Reprovado",M19)))</formula>
    </cfRule>
    <cfRule type="containsText" dxfId="250" priority="120" operator="containsText" text="Aprovado">
      <formula>NOT(ISERROR(SEARCH("Aprovado",M19)))</formula>
    </cfRule>
  </conditionalFormatting>
  <conditionalFormatting sqref="M23:M24">
    <cfRule type="containsText" dxfId="249" priority="113" operator="containsText" text="Reprovado">
      <formula>NOT(ISERROR(SEARCH("Reprovado",M23)))</formula>
    </cfRule>
    <cfRule type="containsText" dxfId="248" priority="114" operator="containsText" text="Aprovado">
      <formula>NOT(ISERROR(SEARCH("Aprovado",M23)))</formula>
    </cfRule>
  </conditionalFormatting>
  <conditionalFormatting sqref="M22">
    <cfRule type="containsText" dxfId="247" priority="115" operator="containsText" text="Reprovado">
      <formula>NOT(ISERROR(SEARCH("Reprovado",M22)))</formula>
    </cfRule>
    <cfRule type="containsText" dxfId="246" priority="116" operator="containsText" text="Aprovado">
      <formula>NOT(ISERROR(SEARCH("Aprovado",M22)))</formula>
    </cfRule>
  </conditionalFormatting>
  <conditionalFormatting sqref="M26:M27">
    <cfRule type="containsText" dxfId="245" priority="109" operator="containsText" text="Reprovado">
      <formula>NOT(ISERROR(SEARCH("Reprovado",M26)))</formula>
    </cfRule>
    <cfRule type="containsText" dxfId="244" priority="110" operator="containsText" text="Aprovado">
      <formula>NOT(ISERROR(SEARCH("Aprovado",M26)))</formula>
    </cfRule>
  </conditionalFormatting>
  <conditionalFormatting sqref="M25">
    <cfRule type="containsText" dxfId="243" priority="111" operator="containsText" text="Reprovado">
      <formula>NOT(ISERROR(SEARCH("Reprovado",M25)))</formula>
    </cfRule>
    <cfRule type="containsText" dxfId="242" priority="112" operator="containsText" text="Aprovado">
      <formula>NOT(ISERROR(SEARCH("Aprovado",M25)))</formula>
    </cfRule>
  </conditionalFormatting>
  <conditionalFormatting sqref="M29:M30">
    <cfRule type="containsText" dxfId="241" priority="105" operator="containsText" text="Reprovado">
      <formula>NOT(ISERROR(SEARCH("Reprovado",M29)))</formula>
    </cfRule>
    <cfRule type="containsText" dxfId="240" priority="106" operator="containsText" text="Aprovado">
      <formula>NOT(ISERROR(SEARCH("Aprovado",M29)))</formula>
    </cfRule>
  </conditionalFormatting>
  <conditionalFormatting sqref="M28">
    <cfRule type="containsText" dxfId="239" priority="107" operator="containsText" text="Reprovado">
      <formula>NOT(ISERROR(SEARCH("Reprovado",M28)))</formula>
    </cfRule>
    <cfRule type="containsText" dxfId="238" priority="108" operator="containsText" text="Aprovado">
      <formula>NOT(ISERROR(SEARCH("Aprovado",M28)))</formula>
    </cfRule>
  </conditionalFormatting>
  <conditionalFormatting sqref="M32:M33">
    <cfRule type="containsText" dxfId="237" priority="101" operator="containsText" text="Reprovado">
      <formula>NOT(ISERROR(SEARCH("Reprovado",M32)))</formula>
    </cfRule>
    <cfRule type="containsText" dxfId="236" priority="102" operator="containsText" text="Aprovado">
      <formula>NOT(ISERROR(SEARCH("Aprovado",M32)))</formula>
    </cfRule>
  </conditionalFormatting>
  <conditionalFormatting sqref="M31">
    <cfRule type="containsText" dxfId="235" priority="103" operator="containsText" text="Reprovado">
      <formula>NOT(ISERROR(SEARCH("Reprovado",M31)))</formula>
    </cfRule>
    <cfRule type="containsText" dxfId="234" priority="104" operator="containsText" text="Aprovado">
      <formula>NOT(ISERROR(SEARCH("Aprovado",M31)))</formula>
    </cfRule>
  </conditionalFormatting>
  <conditionalFormatting sqref="M35:M36">
    <cfRule type="containsText" dxfId="233" priority="97" operator="containsText" text="Reprovado">
      <formula>NOT(ISERROR(SEARCH("Reprovado",M35)))</formula>
    </cfRule>
    <cfRule type="containsText" dxfId="232" priority="98" operator="containsText" text="Aprovado">
      <formula>NOT(ISERROR(SEARCH("Aprovado",M35)))</formula>
    </cfRule>
  </conditionalFormatting>
  <conditionalFormatting sqref="M34">
    <cfRule type="containsText" dxfId="231" priority="99" operator="containsText" text="Reprovado">
      <formula>NOT(ISERROR(SEARCH("Reprovado",M34)))</formula>
    </cfRule>
    <cfRule type="containsText" dxfId="230" priority="100" operator="containsText" text="Aprovado">
      <formula>NOT(ISERROR(SEARCH("Aprovado",M34)))</formula>
    </cfRule>
  </conditionalFormatting>
  <conditionalFormatting sqref="M38:M39">
    <cfRule type="containsText" dxfId="229" priority="93" operator="containsText" text="Reprovado">
      <formula>NOT(ISERROR(SEARCH("Reprovado",M38)))</formula>
    </cfRule>
    <cfRule type="containsText" dxfId="228" priority="94" operator="containsText" text="Aprovado">
      <formula>NOT(ISERROR(SEARCH("Aprovado",M38)))</formula>
    </cfRule>
  </conditionalFormatting>
  <conditionalFormatting sqref="M37">
    <cfRule type="containsText" dxfId="227" priority="95" operator="containsText" text="Reprovado">
      <formula>NOT(ISERROR(SEARCH("Reprovado",M37)))</formula>
    </cfRule>
    <cfRule type="containsText" dxfId="226" priority="96" operator="containsText" text="Aprovado">
      <formula>NOT(ISERROR(SEARCH("Aprovado",M37)))</formula>
    </cfRule>
  </conditionalFormatting>
  <conditionalFormatting sqref="M41:M42">
    <cfRule type="containsText" dxfId="225" priority="89" operator="containsText" text="Reprovado">
      <formula>NOT(ISERROR(SEARCH("Reprovado",M41)))</formula>
    </cfRule>
    <cfRule type="containsText" dxfId="224" priority="90" operator="containsText" text="Aprovado">
      <formula>NOT(ISERROR(SEARCH("Aprovado",M41)))</formula>
    </cfRule>
  </conditionalFormatting>
  <conditionalFormatting sqref="M40">
    <cfRule type="containsText" dxfId="223" priority="91" operator="containsText" text="Reprovado">
      <formula>NOT(ISERROR(SEARCH("Reprovado",M40)))</formula>
    </cfRule>
    <cfRule type="containsText" dxfId="222" priority="92" operator="containsText" text="Aprovado">
      <formula>NOT(ISERROR(SEARCH("Aprovado",M40)))</formula>
    </cfRule>
  </conditionalFormatting>
  <conditionalFormatting sqref="M44:M45">
    <cfRule type="containsText" dxfId="221" priority="85" operator="containsText" text="Reprovado">
      <formula>NOT(ISERROR(SEARCH("Reprovado",M44)))</formula>
    </cfRule>
    <cfRule type="containsText" dxfId="220" priority="86" operator="containsText" text="Aprovado">
      <formula>NOT(ISERROR(SEARCH("Aprovado",M44)))</formula>
    </cfRule>
  </conditionalFormatting>
  <conditionalFormatting sqref="M43">
    <cfRule type="containsText" dxfId="219" priority="87" operator="containsText" text="Reprovado">
      <formula>NOT(ISERROR(SEARCH("Reprovado",M43)))</formula>
    </cfRule>
    <cfRule type="containsText" dxfId="218" priority="88" operator="containsText" text="Aprovado">
      <formula>NOT(ISERROR(SEARCH("Aprovado",M43)))</formula>
    </cfRule>
  </conditionalFormatting>
  <conditionalFormatting sqref="M47:M48">
    <cfRule type="containsText" dxfId="217" priority="81" operator="containsText" text="Reprovado">
      <formula>NOT(ISERROR(SEARCH("Reprovado",M47)))</formula>
    </cfRule>
    <cfRule type="containsText" dxfId="216" priority="82" operator="containsText" text="Aprovado">
      <formula>NOT(ISERROR(SEARCH("Aprovado",M47)))</formula>
    </cfRule>
  </conditionalFormatting>
  <conditionalFormatting sqref="M46">
    <cfRule type="containsText" dxfId="215" priority="83" operator="containsText" text="Reprovado">
      <formula>NOT(ISERROR(SEARCH("Reprovado",M46)))</formula>
    </cfRule>
    <cfRule type="containsText" dxfId="214" priority="84" operator="containsText" text="Aprovado">
      <formula>NOT(ISERROR(SEARCH("Aprovado",M46)))</formula>
    </cfRule>
  </conditionalFormatting>
  <conditionalFormatting sqref="K47">
    <cfRule type="containsText" dxfId="213" priority="33" operator="containsText" text="Reprovado">
      <formula>NOT(ISERROR(SEARCH("Reprovado",K47)))</formula>
    </cfRule>
    <cfRule type="containsText" dxfId="212" priority="34" operator="containsText" text="Aprovado">
      <formula>NOT(ISERROR(SEARCH("Aprovado",K47)))</formula>
    </cfRule>
  </conditionalFormatting>
  <conditionalFormatting sqref="K17">
    <cfRule type="containsText" dxfId="211" priority="53" operator="containsText" text="Reprovado">
      <formula>NOT(ISERROR(SEARCH("Reprovado",K17)))</formula>
    </cfRule>
    <cfRule type="containsText" dxfId="210" priority="54" operator="containsText" text="Aprovado">
      <formula>NOT(ISERROR(SEARCH("Aprovado",K17)))</formula>
    </cfRule>
  </conditionalFormatting>
  <conditionalFormatting sqref="K20">
    <cfRule type="containsText" dxfId="209" priority="51" operator="containsText" text="Reprovado">
      <formula>NOT(ISERROR(SEARCH("Reprovado",K20)))</formula>
    </cfRule>
    <cfRule type="containsText" dxfId="208" priority="52" operator="containsText" text="Aprovado">
      <formula>NOT(ISERROR(SEARCH("Aprovado",K20)))</formula>
    </cfRule>
  </conditionalFormatting>
  <conditionalFormatting sqref="K23">
    <cfRule type="containsText" dxfId="207" priority="49" operator="containsText" text="Reprovado">
      <formula>NOT(ISERROR(SEARCH("Reprovado",K23)))</formula>
    </cfRule>
    <cfRule type="containsText" dxfId="206" priority="50" operator="containsText" text="Aprovado">
      <formula>NOT(ISERROR(SEARCH("Aprovado",K23)))</formula>
    </cfRule>
  </conditionalFormatting>
  <conditionalFormatting sqref="K26">
    <cfRule type="containsText" dxfId="205" priority="47" operator="containsText" text="Reprovado">
      <formula>NOT(ISERROR(SEARCH("Reprovado",K26)))</formula>
    </cfRule>
    <cfRule type="containsText" dxfId="204" priority="48" operator="containsText" text="Aprovado">
      <formula>NOT(ISERROR(SEARCH("Aprovado",K26)))</formula>
    </cfRule>
  </conditionalFormatting>
  <conditionalFormatting sqref="K29">
    <cfRule type="containsText" dxfId="203" priority="45" operator="containsText" text="Reprovado">
      <formula>NOT(ISERROR(SEARCH("Reprovado",K29)))</formula>
    </cfRule>
    <cfRule type="containsText" dxfId="202" priority="46" operator="containsText" text="Aprovado">
      <formula>NOT(ISERROR(SEARCH("Aprovado",K29)))</formula>
    </cfRule>
  </conditionalFormatting>
  <conditionalFormatting sqref="K32">
    <cfRule type="containsText" dxfId="201" priority="43" operator="containsText" text="Reprovado">
      <formula>NOT(ISERROR(SEARCH("Reprovado",K32)))</formula>
    </cfRule>
    <cfRule type="containsText" dxfId="200" priority="44" operator="containsText" text="Aprovado">
      <formula>NOT(ISERROR(SEARCH("Aprovado",K32)))</formula>
    </cfRule>
  </conditionalFormatting>
  <conditionalFormatting sqref="K35">
    <cfRule type="containsText" dxfId="199" priority="41" operator="containsText" text="Reprovado">
      <formula>NOT(ISERROR(SEARCH("Reprovado",K35)))</formula>
    </cfRule>
    <cfRule type="containsText" dxfId="198" priority="42" operator="containsText" text="Aprovado">
      <formula>NOT(ISERROR(SEARCH("Aprovado",K35)))</formula>
    </cfRule>
  </conditionalFormatting>
  <conditionalFormatting sqref="K38">
    <cfRule type="containsText" dxfId="197" priority="39" operator="containsText" text="Reprovado">
      <formula>NOT(ISERROR(SEARCH("Reprovado",K38)))</formula>
    </cfRule>
    <cfRule type="containsText" dxfId="196" priority="40" operator="containsText" text="Aprovado">
      <formula>NOT(ISERROR(SEARCH("Aprovado",K38)))</formula>
    </cfRule>
  </conditionalFormatting>
  <conditionalFormatting sqref="K41">
    <cfRule type="containsText" dxfId="195" priority="37" operator="containsText" text="Reprovado">
      <formula>NOT(ISERROR(SEARCH("Reprovado",K41)))</formula>
    </cfRule>
    <cfRule type="containsText" dxfId="194" priority="38" operator="containsText" text="Aprovado">
      <formula>NOT(ISERROR(SEARCH("Aprovado",K41)))</formula>
    </cfRule>
  </conditionalFormatting>
  <conditionalFormatting sqref="K44">
    <cfRule type="containsText" dxfId="193" priority="35" operator="containsText" text="Reprovado">
      <formula>NOT(ISERROR(SEARCH("Reprovado",K44)))</formula>
    </cfRule>
    <cfRule type="containsText" dxfId="192" priority="36" operator="containsText" text="Aprovado">
      <formula>NOT(ISERROR(SEARCH("Aprovado",K44)))</formula>
    </cfRule>
  </conditionalFormatting>
  <conditionalFormatting sqref="K16">
    <cfRule type="containsText" dxfId="191" priority="31" operator="containsText" text="Reprovado">
      <formula>NOT(ISERROR(SEARCH("Reprovado",K16)))</formula>
    </cfRule>
    <cfRule type="containsText" dxfId="190" priority="32" operator="containsText" text="Aprovado">
      <formula>NOT(ISERROR(SEARCH("Aprovado",K16)))</formula>
    </cfRule>
  </conditionalFormatting>
  <conditionalFormatting sqref="K19">
    <cfRule type="containsText" dxfId="189" priority="29" operator="containsText" text="Reprovado">
      <formula>NOT(ISERROR(SEARCH("Reprovado",K19)))</formula>
    </cfRule>
    <cfRule type="containsText" dxfId="188" priority="30" operator="containsText" text="Aprovado">
      <formula>NOT(ISERROR(SEARCH("Aprovado",K19)))</formula>
    </cfRule>
  </conditionalFormatting>
  <conditionalFormatting sqref="K22">
    <cfRule type="containsText" dxfId="187" priority="27" operator="containsText" text="Reprovado">
      <formula>NOT(ISERROR(SEARCH("Reprovado",K22)))</formula>
    </cfRule>
    <cfRule type="containsText" dxfId="186" priority="28" operator="containsText" text="Aprovado">
      <formula>NOT(ISERROR(SEARCH("Aprovado",K22)))</formula>
    </cfRule>
  </conditionalFormatting>
  <conditionalFormatting sqref="K25">
    <cfRule type="containsText" dxfId="185" priority="25" operator="containsText" text="Reprovado">
      <formula>NOT(ISERROR(SEARCH("Reprovado",K25)))</formula>
    </cfRule>
    <cfRule type="containsText" dxfId="184" priority="26" operator="containsText" text="Aprovado">
      <formula>NOT(ISERROR(SEARCH("Aprovado",K25)))</formula>
    </cfRule>
  </conditionalFormatting>
  <conditionalFormatting sqref="K28">
    <cfRule type="containsText" dxfId="183" priority="23" operator="containsText" text="Reprovado">
      <formula>NOT(ISERROR(SEARCH("Reprovado",K28)))</formula>
    </cfRule>
    <cfRule type="containsText" dxfId="182" priority="24" operator="containsText" text="Aprovado">
      <formula>NOT(ISERROR(SEARCH("Aprovado",K28)))</formula>
    </cfRule>
  </conditionalFormatting>
  <conditionalFormatting sqref="K31">
    <cfRule type="containsText" dxfId="181" priority="21" operator="containsText" text="Reprovado">
      <formula>NOT(ISERROR(SEARCH("Reprovado",K31)))</formula>
    </cfRule>
    <cfRule type="containsText" dxfId="180" priority="22" operator="containsText" text="Aprovado">
      <formula>NOT(ISERROR(SEARCH("Aprovado",K31)))</formula>
    </cfRule>
  </conditionalFormatting>
  <conditionalFormatting sqref="K34">
    <cfRule type="containsText" dxfId="179" priority="19" operator="containsText" text="Reprovado">
      <formula>NOT(ISERROR(SEARCH("Reprovado",K34)))</formula>
    </cfRule>
    <cfRule type="containsText" dxfId="178" priority="20" operator="containsText" text="Aprovado">
      <formula>NOT(ISERROR(SEARCH("Aprovado",K34)))</formula>
    </cfRule>
  </conditionalFormatting>
  <conditionalFormatting sqref="K37">
    <cfRule type="containsText" dxfId="177" priority="17" operator="containsText" text="Reprovado">
      <formula>NOT(ISERROR(SEARCH("Reprovado",K37)))</formula>
    </cfRule>
    <cfRule type="containsText" dxfId="176" priority="18" operator="containsText" text="Aprovado">
      <formula>NOT(ISERROR(SEARCH("Aprovado",K37)))</formula>
    </cfRule>
  </conditionalFormatting>
  <conditionalFormatting sqref="K40">
    <cfRule type="containsText" dxfId="175" priority="15" operator="containsText" text="Reprovado">
      <formula>NOT(ISERROR(SEARCH("Reprovado",K40)))</formula>
    </cfRule>
    <cfRule type="containsText" dxfId="174" priority="16" operator="containsText" text="Aprovado">
      <formula>NOT(ISERROR(SEARCH("Aprovado",K40)))</formula>
    </cfRule>
  </conditionalFormatting>
  <conditionalFormatting sqref="K43">
    <cfRule type="containsText" dxfId="173" priority="13" operator="containsText" text="Reprovado">
      <formula>NOT(ISERROR(SEARCH("Reprovado",K43)))</formula>
    </cfRule>
    <cfRule type="containsText" dxfId="172" priority="14" operator="containsText" text="Aprovado">
      <formula>NOT(ISERROR(SEARCH("Aprovado",K43)))</formula>
    </cfRule>
  </conditionalFormatting>
  <conditionalFormatting sqref="K46">
    <cfRule type="containsText" dxfId="171" priority="11" operator="containsText" text="Reprovado">
      <formula>NOT(ISERROR(SEARCH("Reprovado",K46)))</formula>
    </cfRule>
    <cfRule type="containsText" dxfId="170" priority="12" operator="containsText" text="Aprovado">
      <formula>NOT(ISERROR(SEARCH("Aprovado",K46)))</formula>
    </cfRule>
  </conditionalFormatting>
  <conditionalFormatting sqref="L16">
    <cfRule type="containsText" dxfId="169" priority="9" operator="containsText" text="Reprovado">
      <formula>NOT(ISERROR(SEARCH("Reprovado",L16)))</formula>
    </cfRule>
    <cfRule type="containsText" dxfId="168" priority="10" operator="containsText" text="Aprovado">
      <formula>NOT(ISERROR(SEARCH("Aprovado",L16)))</formula>
    </cfRule>
  </conditionalFormatting>
  <conditionalFormatting sqref="L19">
    <cfRule type="containsText" dxfId="167" priority="7" operator="containsText" text="Reprovado">
      <formula>NOT(ISERROR(SEARCH("Reprovado",L19)))</formula>
    </cfRule>
    <cfRule type="containsText" dxfId="166" priority="8" operator="containsText" text="Aprovado">
      <formula>NOT(ISERROR(SEARCH("Aprovado",L19)))</formula>
    </cfRule>
  </conditionalFormatting>
  <conditionalFormatting sqref="L22">
    <cfRule type="containsText" dxfId="165" priority="5" operator="containsText" text="Reprovado">
      <formula>NOT(ISERROR(SEARCH("Reprovado",L22)))</formula>
    </cfRule>
    <cfRule type="containsText" dxfId="164" priority="6" operator="containsText" text="Aprovado">
      <formula>NOT(ISERROR(SEARCH("Aprovado",L22)))</formula>
    </cfRule>
  </conditionalFormatting>
  <conditionalFormatting sqref="L25">
    <cfRule type="containsText" dxfId="163" priority="3" operator="containsText" text="Reprovado">
      <formula>NOT(ISERROR(SEARCH("Reprovado",L25)))</formula>
    </cfRule>
    <cfRule type="containsText" dxfId="162" priority="4" operator="containsText" text="Aprovado">
      <formula>NOT(ISERROR(SEARCH("Aprovado",L25)))</formula>
    </cfRule>
  </conditionalFormatting>
  <conditionalFormatting sqref="L28">
    <cfRule type="containsText" dxfId="161" priority="1" operator="containsText" text="Reprovado">
      <formula>NOT(ISERROR(SEARCH("Reprovado",L28)))</formula>
    </cfRule>
    <cfRule type="containsText" dxfId="16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7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F339"/>
  <sheetViews>
    <sheetView zoomScaleNormal="100" workbookViewId="0"/>
  </sheetViews>
  <sheetFormatPr defaultColWidth="9.1796875" defaultRowHeight="14.5"/>
  <cols>
    <col min="1" max="1" width="3" style="86" customWidth="1"/>
    <col min="2" max="2" width="11.54296875" style="86" customWidth="1"/>
    <col min="3" max="3" width="45.7265625" style="86" customWidth="1"/>
    <col min="4" max="4" width="5.7265625" style="86" customWidth="1"/>
    <col min="5" max="5" width="22.7265625" style="86" customWidth="1"/>
    <col min="6" max="6" width="27.1796875" style="86" customWidth="1"/>
    <col min="7" max="7" width="6.453125" style="86" customWidth="1"/>
    <col min="8" max="8" width="8.81640625" style="86" hidden="1" customWidth="1"/>
    <col min="9" max="9" width="17" style="86" hidden="1" customWidth="1"/>
    <col min="10" max="10" width="28" style="86" hidden="1" customWidth="1"/>
    <col min="11" max="11" width="30.54296875" style="86" hidden="1" customWidth="1"/>
    <col min="12" max="12" width="32" style="86" hidden="1" customWidth="1"/>
    <col min="13" max="13" width="20" style="86" customWidth="1"/>
    <col min="14" max="14" width="3.26953125" style="86" customWidth="1"/>
    <col min="15" max="15" width="7.7265625" style="86" hidden="1" customWidth="1"/>
    <col min="16" max="16" width="9.453125" style="86" hidden="1" customWidth="1"/>
    <col min="17" max="17" width="13.1796875" style="86" hidden="1" customWidth="1"/>
    <col min="18" max="18" width="12" style="86" hidden="1" customWidth="1"/>
    <col min="19" max="19" width="7.7265625" style="86" hidden="1" customWidth="1"/>
    <col min="20" max="20" width="10.7265625" style="86" hidden="1" customWidth="1"/>
    <col min="21" max="21" width="4.7265625" style="86" hidden="1" customWidth="1"/>
    <col min="22" max="22" width="10.7265625" style="86" hidden="1" customWidth="1"/>
    <col min="23" max="23" width="4.7265625" style="86" hidden="1" customWidth="1"/>
    <col min="24" max="24" width="10.7265625" style="86" hidden="1" customWidth="1"/>
    <col min="25" max="25" width="4.7265625" style="86" hidden="1" customWidth="1"/>
    <col min="26" max="26" width="10.7265625" style="86" hidden="1" customWidth="1"/>
    <col min="27" max="27" width="4.7265625" style="86" hidden="1" customWidth="1"/>
    <col min="28" max="28" width="10.7265625" style="86" hidden="1" customWidth="1"/>
    <col min="29" max="29" width="4.7265625" style="86" hidden="1" customWidth="1"/>
    <col min="30" max="30" width="10.7265625" style="86" hidden="1" customWidth="1"/>
    <col min="31" max="31" width="4.7265625" style="86" hidden="1" customWidth="1"/>
    <col min="32" max="32" width="10.7265625" style="86" hidden="1" customWidth="1"/>
    <col min="33" max="33" width="4.7265625" style="86" hidden="1" customWidth="1"/>
    <col min="34" max="34" width="3.26953125" style="86" hidden="1" customWidth="1"/>
    <col min="35" max="35" width="7.7265625" style="86" hidden="1" customWidth="1"/>
    <col min="36" max="36" width="9.453125" style="86" hidden="1" customWidth="1"/>
    <col min="37" max="37" width="13.1796875" style="86" hidden="1" customWidth="1"/>
    <col min="38" max="38" width="12" style="86" hidden="1" customWidth="1"/>
    <col min="39" max="39" width="7.7265625" style="86" hidden="1" customWidth="1"/>
    <col min="40" max="40" width="10.7265625" style="86" hidden="1" customWidth="1"/>
    <col min="41" max="41" width="4.7265625" style="86" hidden="1" customWidth="1"/>
    <col min="42" max="42" width="10.7265625" style="86" hidden="1" customWidth="1"/>
    <col min="43" max="43" width="4.7265625" style="86" hidden="1" customWidth="1"/>
    <col min="44" max="44" width="10.7265625" style="86" hidden="1" customWidth="1"/>
    <col min="45" max="45" width="4.7265625" style="86" hidden="1" customWidth="1"/>
    <col min="46" max="46" width="10.7265625" style="86" hidden="1" customWidth="1"/>
    <col min="47" max="47" width="4.7265625" style="86" hidden="1" customWidth="1"/>
    <col min="48" max="48" width="10.7265625" style="86" hidden="1" customWidth="1"/>
    <col min="49" max="49" width="4.7265625" style="86" hidden="1" customWidth="1"/>
    <col min="50" max="50" width="10.7265625" style="86" hidden="1" customWidth="1"/>
    <col min="51" max="51" width="4.7265625" style="86" hidden="1" customWidth="1"/>
    <col min="52" max="52" width="10.7265625" style="86" hidden="1" customWidth="1"/>
    <col min="53" max="53" width="4.7265625" style="86" hidden="1" customWidth="1"/>
    <col min="54" max="54" width="3.26953125" style="86" hidden="1" customWidth="1"/>
    <col min="55" max="55" width="10.54296875" style="86" hidden="1" customWidth="1"/>
    <col min="56" max="59" width="9.1796875" style="86" hidden="1" customWidth="1"/>
    <col min="60" max="60" width="9.453125" style="86" hidden="1" customWidth="1"/>
    <col min="61" max="61" width="3.26953125" style="86" hidden="1" customWidth="1"/>
    <col min="62" max="62" width="10.1796875" style="86" hidden="1" customWidth="1"/>
    <col min="63" max="67" width="9.1796875" style="86" hidden="1" customWidth="1"/>
    <col min="68" max="68" width="3.26953125" style="86" hidden="1" customWidth="1"/>
    <col min="69" max="74" width="9.1796875" style="86" hidden="1" customWidth="1"/>
    <col min="75" max="75" width="3.26953125" style="86" hidden="1" customWidth="1"/>
    <col min="76" max="81" width="9.1796875" style="86" hidden="1" customWidth="1"/>
    <col min="82" max="82" width="3.26953125" style="86" hidden="1" customWidth="1"/>
    <col min="83" max="88" width="9.1796875" style="86" hidden="1" customWidth="1"/>
    <col min="89" max="89" width="3.26953125" style="86" hidden="1" customWidth="1"/>
    <col min="90" max="95" width="9.1796875" style="86" hidden="1" customWidth="1"/>
    <col min="96" max="96" width="3.26953125" style="86" hidden="1" customWidth="1"/>
    <col min="97" max="102" width="9.1796875" style="86" hidden="1" customWidth="1"/>
    <col min="103" max="103" width="3.26953125" style="86" hidden="1" customWidth="1"/>
    <col min="104" max="109" width="9.1796875" style="86" hidden="1" customWidth="1"/>
    <col min="110" max="110" width="3.26953125" style="86" hidden="1" customWidth="1"/>
    <col min="111" max="116" width="9.1796875" style="86" hidden="1" customWidth="1"/>
    <col min="117" max="117" width="3.26953125" style="86" hidden="1" customWidth="1"/>
    <col min="118" max="123" width="9.1796875" style="86" hidden="1" customWidth="1"/>
    <col min="124" max="124" width="3.26953125" style="86" hidden="1" customWidth="1"/>
    <col min="125" max="130" width="9.1796875" style="86" hidden="1" customWidth="1"/>
    <col min="131" max="131" width="3.26953125" style="86" hidden="1" customWidth="1"/>
    <col min="132" max="137" width="9.1796875" style="86" hidden="1" customWidth="1"/>
    <col min="138" max="138" width="3.26953125" style="86" hidden="1" customWidth="1"/>
    <col min="139" max="144" width="9.1796875" style="86" hidden="1" customWidth="1"/>
    <col min="145" max="145" width="3.1796875" style="86" hidden="1" customWidth="1"/>
    <col min="146" max="151" width="9.1796875" style="86" hidden="1" customWidth="1"/>
    <col min="152" max="152" width="3.26953125" style="86" hidden="1" customWidth="1"/>
    <col min="153" max="158" width="9.1796875" style="86" hidden="1" customWidth="1"/>
    <col min="159" max="159" width="3.26953125" style="86" hidden="1" customWidth="1"/>
    <col min="160" max="165" width="9.1796875" style="86" hidden="1" customWidth="1"/>
    <col min="166" max="166" width="3.26953125" style="86" hidden="1" customWidth="1"/>
    <col min="167" max="172" width="9.1796875" style="86" hidden="1" customWidth="1"/>
    <col min="173" max="173" width="3.26953125" style="86" hidden="1" customWidth="1"/>
    <col min="174" max="179" width="9.1796875" style="86" hidden="1" customWidth="1"/>
    <col min="180" max="180" width="3.26953125" style="86" hidden="1" customWidth="1"/>
    <col min="181" max="186" width="9.1796875" style="86" hidden="1" customWidth="1"/>
    <col min="187" max="187" width="3.26953125" style="86" hidden="1" customWidth="1"/>
    <col min="188" max="193" width="9.1796875" style="86" hidden="1" customWidth="1"/>
    <col min="194" max="194" width="3.26953125" style="86" hidden="1" customWidth="1"/>
    <col min="195" max="200" width="9.1796875" style="86" hidden="1" customWidth="1"/>
    <col min="201" max="201" width="3.26953125" style="86" hidden="1" customWidth="1"/>
    <col min="202" max="207" width="9.1796875" style="86" hidden="1" customWidth="1"/>
    <col min="208" max="208" width="3.26953125" style="86" hidden="1" customWidth="1"/>
    <col min="209" max="214" width="9.1796875" style="86" hidden="1" customWidth="1"/>
    <col min="215" max="215" width="3.26953125" style="86" hidden="1" customWidth="1"/>
    <col min="216" max="221" width="9.1796875" style="86" hidden="1" customWidth="1"/>
    <col min="222" max="222" width="3.26953125" style="86" hidden="1" customWidth="1"/>
    <col min="223" max="228" width="9.1796875" style="86" hidden="1" customWidth="1"/>
    <col min="229" max="229" width="3.26953125" style="86" hidden="1" customWidth="1"/>
    <col min="230" max="235" width="9.1796875" style="86" hidden="1" customWidth="1"/>
    <col min="236" max="236" width="3.26953125" style="86" hidden="1" customWidth="1"/>
    <col min="237" max="242" width="9.1796875" style="86" hidden="1" customWidth="1"/>
    <col min="243" max="243" width="3.26953125" style="86" hidden="1" customWidth="1"/>
    <col min="244" max="249" width="9.1796875" style="86" hidden="1" customWidth="1"/>
    <col min="250" max="250" width="3.26953125" style="86" hidden="1" customWidth="1"/>
    <col min="251" max="256" width="9.1796875" style="86" hidden="1" customWidth="1"/>
    <col min="257" max="257" width="3.26953125" style="86" hidden="1" customWidth="1"/>
    <col min="258" max="263" width="9.1796875" style="86" hidden="1" customWidth="1"/>
    <col min="264" max="264" width="3.26953125" style="86" hidden="1" customWidth="1"/>
    <col min="265" max="270" width="9.1796875" style="86" hidden="1" customWidth="1"/>
    <col min="271" max="271" width="3.26953125" style="86" hidden="1" customWidth="1"/>
    <col min="272" max="277" width="9.1796875" style="86" hidden="1" customWidth="1"/>
    <col min="278" max="278" width="3.26953125" style="86" hidden="1" customWidth="1"/>
    <col min="279" max="284" width="9.1796875" style="86" hidden="1" customWidth="1"/>
    <col min="285" max="285" width="3.26953125" style="86" hidden="1" customWidth="1"/>
    <col min="286" max="291" width="9.1796875" style="86" hidden="1" customWidth="1"/>
    <col min="292" max="292" width="3.26953125" style="86" hidden="1" customWidth="1"/>
    <col min="293" max="298" width="9.1796875" style="86" hidden="1" customWidth="1"/>
    <col min="299" max="299" width="3.26953125" style="86" hidden="1" customWidth="1"/>
    <col min="300" max="305" width="9.1796875" style="86" hidden="1" customWidth="1"/>
    <col min="306" max="306" width="3.26953125" style="86" hidden="1" customWidth="1"/>
    <col min="307" max="312" width="9.1796875" style="86" hidden="1" customWidth="1"/>
    <col min="313" max="313" width="3.26953125" style="86" hidden="1" customWidth="1"/>
    <col min="314" max="319" width="9.1796875" style="86" hidden="1" customWidth="1"/>
    <col min="320" max="320" width="3.26953125" style="86" hidden="1" customWidth="1"/>
    <col min="321" max="326" width="9.1796875" style="86" hidden="1" customWidth="1"/>
    <col min="327" max="327" width="3.26953125" style="86" hidden="1" customWidth="1"/>
    <col min="328" max="333" width="9.1796875" style="86" hidden="1" customWidth="1"/>
    <col min="334" max="334" width="3.26953125" style="86" hidden="1" customWidth="1"/>
    <col min="335" max="340" width="9.1796875" style="86" hidden="1" customWidth="1"/>
    <col min="341" max="341" width="3.26953125" style="86" hidden="1" customWidth="1"/>
    <col min="342" max="347" width="9.1796875" style="86" hidden="1" customWidth="1"/>
    <col min="348" max="348" width="3.26953125" style="86" hidden="1" customWidth="1"/>
    <col min="349" max="354" width="9.1796875" style="86" hidden="1" customWidth="1"/>
    <col min="355" max="355" width="3.26953125" style="86" hidden="1" customWidth="1"/>
    <col min="356" max="361" width="9.1796875" style="86" hidden="1" customWidth="1"/>
    <col min="362" max="362" width="3.26953125" style="86" hidden="1" customWidth="1"/>
    <col min="363" max="368" width="9.1796875" style="86" hidden="1" customWidth="1"/>
    <col min="369" max="369" width="3.26953125" style="86" hidden="1" customWidth="1"/>
    <col min="370" max="375" width="9.1796875" style="86" hidden="1" customWidth="1"/>
    <col min="376" max="376" width="3.26953125" style="86" hidden="1" customWidth="1"/>
    <col min="377" max="382" width="9.1796875" style="86" hidden="1" customWidth="1"/>
    <col min="383" max="383" width="3.26953125" style="86" hidden="1" customWidth="1"/>
    <col min="384" max="389" width="9.1796875" style="86" hidden="1" customWidth="1"/>
    <col min="390" max="390" width="3.26953125" style="86" hidden="1" customWidth="1"/>
    <col min="391" max="396" width="9.1796875" style="86" hidden="1" customWidth="1"/>
    <col min="397" max="397" width="3.26953125" style="86" hidden="1" customWidth="1"/>
    <col min="398" max="403" width="9.1796875" style="86" hidden="1" customWidth="1"/>
    <col min="404" max="404" width="3.26953125" style="86" hidden="1" customWidth="1"/>
    <col min="405" max="410" width="9.1796875" style="86" hidden="1" customWidth="1"/>
    <col min="411" max="411" width="3.26953125" style="86" hidden="1" customWidth="1"/>
    <col min="412" max="417" width="9.1796875" style="86" hidden="1" customWidth="1"/>
    <col min="418" max="418" width="3.26953125" style="86" hidden="1" customWidth="1"/>
    <col min="419" max="424" width="9.1796875" style="86" hidden="1" customWidth="1"/>
    <col min="425" max="425" width="3.26953125" style="86" hidden="1" customWidth="1"/>
    <col min="426" max="431" width="9.1796875" style="86" hidden="1" customWidth="1"/>
    <col min="432" max="432" width="3.26953125" style="86" hidden="1" customWidth="1"/>
    <col min="433" max="438" width="9.1796875" style="86" hidden="1" customWidth="1"/>
    <col min="439" max="439" width="3.26953125" style="86" hidden="1" customWidth="1"/>
    <col min="440" max="445" width="9.1796875" style="86" hidden="1" customWidth="1"/>
    <col min="446" max="446" width="3.1796875" style="86" hidden="1" customWidth="1"/>
    <col min="447" max="447" width="9.1796875" style="86" hidden="1" customWidth="1"/>
    <col min="448" max="449" width="12.7265625" style="86" hidden="1" customWidth="1"/>
    <col min="450" max="450" width="23.81640625" style="86" hidden="1" customWidth="1"/>
    <col min="451" max="453" width="9.1796875" style="86" hidden="1" customWidth="1"/>
    <col min="454" max="454" width="11.26953125" style="86" hidden="1" customWidth="1"/>
    <col min="455" max="455" width="9.7265625" style="86" hidden="1" customWidth="1"/>
    <col min="456" max="457" width="9.1796875" style="86" hidden="1" customWidth="1"/>
    <col min="458" max="458" width="3.7265625" style="86" hidden="1" customWidth="1"/>
    <col min="459" max="459" width="9.1796875" style="86" hidden="1" customWidth="1"/>
    <col min="460" max="461" width="12.7265625" style="86" hidden="1" customWidth="1"/>
    <col min="462" max="462" width="23.81640625" style="86" hidden="1" customWidth="1"/>
    <col min="463" max="465" width="9.1796875" style="86" hidden="1" customWidth="1"/>
    <col min="466" max="466" width="11.26953125" style="86" hidden="1" customWidth="1"/>
    <col min="467" max="467" width="10" style="86" hidden="1" customWidth="1"/>
    <col min="468" max="469" width="9.1796875" style="86" hidden="1" customWidth="1"/>
    <col min="470" max="470" width="3.453125" style="86" hidden="1" customWidth="1"/>
    <col min="471" max="471" width="16.453125" style="86" hidden="1" customWidth="1"/>
    <col min="472" max="472" width="3.453125" style="86" hidden="1" customWidth="1"/>
    <col min="473" max="473" width="29.54296875" style="86" hidden="1" customWidth="1"/>
    <col min="474" max="474" width="9.1796875" style="86" hidden="1" customWidth="1"/>
    <col min="475" max="495" width="9.1796875" style="86" customWidth="1"/>
    <col min="496" max="16384" width="9.179687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0"/>
      <c r="G2" s="341"/>
      <c r="H2" s="341"/>
      <c r="I2" s="341"/>
      <c r="J2" s="341"/>
      <c r="K2" s="341"/>
      <c r="L2" s="342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389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310" t="s">
        <v>215</v>
      </c>
      <c r="BD2" s="311"/>
      <c r="BE2" s="311"/>
      <c r="BF2" s="311"/>
      <c r="BG2" s="311"/>
      <c r="BH2" s="110">
        <v>1</v>
      </c>
      <c r="BJ2" s="310" t="s">
        <v>216</v>
      </c>
      <c r="BK2" s="311"/>
      <c r="BL2" s="311"/>
      <c r="BM2" s="311"/>
      <c r="BN2" s="311"/>
      <c r="BO2" s="110">
        <v>2</v>
      </c>
      <c r="BQ2" s="310" t="s">
        <v>217</v>
      </c>
      <c r="BR2" s="311"/>
      <c r="BS2" s="311"/>
      <c r="BT2" s="311"/>
      <c r="BU2" s="311"/>
      <c r="BV2" s="110">
        <v>3</v>
      </c>
      <c r="BX2" s="310" t="s">
        <v>218</v>
      </c>
      <c r="BY2" s="311"/>
      <c r="BZ2" s="311"/>
      <c r="CA2" s="311"/>
      <c r="CB2" s="311"/>
      <c r="CC2" s="110">
        <v>4</v>
      </c>
      <c r="CE2" s="310" t="s">
        <v>219</v>
      </c>
      <c r="CF2" s="311"/>
      <c r="CG2" s="311"/>
      <c r="CH2" s="311"/>
      <c r="CI2" s="311"/>
      <c r="CJ2" s="110">
        <v>5</v>
      </c>
      <c r="CL2" s="310" t="s">
        <v>220</v>
      </c>
      <c r="CM2" s="311"/>
      <c r="CN2" s="311"/>
      <c r="CO2" s="311"/>
      <c r="CP2" s="311"/>
      <c r="CQ2" s="110">
        <v>6</v>
      </c>
      <c r="CS2" s="310" t="s">
        <v>221</v>
      </c>
      <c r="CT2" s="311"/>
      <c r="CU2" s="311"/>
      <c r="CV2" s="311"/>
      <c r="CW2" s="311"/>
      <c r="CX2" s="110">
        <v>7</v>
      </c>
      <c r="CY2" s="122"/>
      <c r="CZ2" s="310" t="s">
        <v>222</v>
      </c>
      <c r="DA2" s="311"/>
      <c r="DB2" s="311"/>
      <c r="DC2" s="311"/>
      <c r="DD2" s="311"/>
      <c r="DE2" s="110">
        <v>8</v>
      </c>
      <c r="DG2" s="310" t="s">
        <v>223</v>
      </c>
      <c r="DH2" s="311"/>
      <c r="DI2" s="311"/>
      <c r="DJ2" s="311"/>
      <c r="DK2" s="311"/>
      <c r="DL2" s="110">
        <v>9</v>
      </c>
      <c r="DM2" s="152"/>
      <c r="DN2" s="310" t="s">
        <v>224</v>
      </c>
      <c r="DO2" s="311"/>
      <c r="DP2" s="311"/>
      <c r="DQ2" s="311"/>
      <c r="DR2" s="311"/>
      <c r="DS2" s="110">
        <v>10</v>
      </c>
      <c r="DT2" s="152"/>
      <c r="DU2" s="310" t="s">
        <v>225</v>
      </c>
      <c r="DV2" s="311"/>
      <c r="DW2" s="311"/>
      <c r="DX2" s="311"/>
      <c r="DY2" s="311"/>
      <c r="DZ2" s="110">
        <v>11</v>
      </c>
      <c r="EA2" s="152"/>
      <c r="EB2" s="310" t="s">
        <v>226</v>
      </c>
      <c r="EC2" s="311"/>
      <c r="ED2" s="311"/>
      <c r="EE2" s="311"/>
      <c r="EF2" s="311"/>
      <c r="EG2" s="110">
        <v>12</v>
      </c>
      <c r="EH2" s="152"/>
      <c r="EI2" s="310" t="s">
        <v>227</v>
      </c>
      <c r="EJ2" s="311"/>
      <c r="EK2" s="311"/>
      <c r="EL2" s="311"/>
      <c r="EM2" s="311"/>
      <c r="EN2" s="110">
        <v>13</v>
      </c>
      <c r="EP2" s="310" t="s">
        <v>228</v>
      </c>
      <c r="EQ2" s="311"/>
      <c r="ER2" s="311"/>
      <c r="ES2" s="311"/>
      <c r="ET2" s="311"/>
      <c r="EU2" s="110">
        <v>14</v>
      </c>
      <c r="EW2" s="310" t="s">
        <v>229</v>
      </c>
      <c r="EX2" s="311"/>
      <c r="EY2" s="311"/>
      <c r="EZ2" s="311"/>
      <c r="FA2" s="311"/>
      <c r="FB2" s="110">
        <v>15</v>
      </c>
      <c r="FD2" s="310" t="s">
        <v>230</v>
      </c>
      <c r="FE2" s="311"/>
      <c r="FF2" s="311"/>
      <c r="FG2" s="311"/>
      <c r="FH2" s="311"/>
      <c r="FI2" s="110">
        <v>16</v>
      </c>
      <c r="FK2" s="310" t="s">
        <v>231</v>
      </c>
      <c r="FL2" s="311"/>
      <c r="FM2" s="311"/>
      <c r="FN2" s="311"/>
      <c r="FO2" s="311"/>
      <c r="FP2" s="110">
        <v>17</v>
      </c>
      <c r="FR2" s="310" t="s">
        <v>232</v>
      </c>
      <c r="FS2" s="311"/>
      <c r="FT2" s="311"/>
      <c r="FU2" s="311"/>
      <c r="FV2" s="311"/>
      <c r="FW2" s="110">
        <v>18</v>
      </c>
      <c r="FY2" s="310" t="s">
        <v>233</v>
      </c>
      <c r="FZ2" s="311"/>
      <c r="GA2" s="311"/>
      <c r="GB2" s="311"/>
      <c r="GC2" s="311"/>
      <c r="GD2" s="110">
        <v>19</v>
      </c>
      <c r="GF2" s="310" t="s">
        <v>234</v>
      </c>
      <c r="GG2" s="311"/>
      <c r="GH2" s="311"/>
      <c r="GI2" s="311"/>
      <c r="GJ2" s="311"/>
      <c r="GK2" s="110">
        <v>20</v>
      </c>
      <c r="GM2" s="310" t="s">
        <v>235</v>
      </c>
      <c r="GN2" s="311"/>
      <c r="GO2" s="311"/>
      <c r="GP2" s="311"/>
      <c r="GQ2" s="311"/>
      <c r="GR2" s="110">
        <v>21</v>
      </c>
      <c r="GT2" s="310" t="s">
        <v>236</v>
      </c>
      <c r="GU2" s="311"/>
      <c r="GV2" s="311"/>
      <c r="GW2" s="311"/>
      <c r="GX2" s="311"/>
      <c r="GY2" s="110">
        <v>22</v>
      </c>
      <c r="HA2" s="310" t="s">
        <v>237</v>
      </c>
      <c r="HB2" s="311"/>
      <c r="HC2" s="311"/>
      <c r="HD2" s="311"/>
      <c r="HE2" s="311"/>
      <c r="HF2" s="110">
        <v>23</v>
      </c>
      <c r="HH2" s="310" t="s">
        <v>238</v>
      </c>
      <c r="HI2" s="311"/>
      <c r="HJ2" s="311"/>
      <c r="HK2" s="311"/>
      <c r="HL2" s="311"/>
      <c r="HM2" s="110">
        <v>24</v>
      </c>
      <c r="HO2" s="310" t="s">
        <v>239</v>
      </c>
      <c r="HP2" s="311"/>
      <c r="HQ2" s="311"/>
      <c r="HR2" s="311"/>
      <c r="HS2" s="311"/>
      <c r="HT2" s="110">
        <v>25</v>
      </c>
      <c r="HV2" s="310" t="s">
        <v>240</v>
      </c>
      <c r="HW2" s="311"/>
      <c r="HX2" s="311"/>
      <c r="HY2" s="311"/>
      <c r="HZ2" s="311"/>
      <c r="IA2" s="110">
        <v>26</v>
      </c>
      <c r="IC2" s="310" t="s">
        <v>241</v>
      </c>
      <c r="ID2" s="311"/>
      <c r="IE2" s="311"/>
      <c r="IF2" s="311"/>
      <c r="IG2" s="311"/>
      <c r="IH2" s="110">
        <v>27</v>
      </c>
      <c r="IJ2" s="310" t="s">
        <v>242</v>
      </c>
      <c r="IK2" s="311"/>
      <c r="IL2" s="311"/>
      <c r="IM2" s="311"/>
      <c r="IN2" s="311"/>
      <c r="IO2" s="110">
        <v>28</v>
      </c>
      <c r="IQ2" s="310" t="s">
        <v>243</v>
      </c>
      <c r="IR2" s="311"/>
      <c r="IS2" s="311"/>
      <c r="IT2" s="311"/>
      <c r="IU2" s="311"/>
      <c r="IV2" s="110">
        <v>29</v>
      </c>
      <c r="IX2" s="310" t="s">
        <v>244</v>
      </c>
      <c r="IY2" s="311"/>
      <c r="IZ2" s="311"/>
      <c r="JA2" s="311"/>
      <c r="JB2" s="311"/>
      <c r="JC2" s="110">
        <v>30</v>
      </c>
      <c r="JE2" s="310" t="s">
        <v>245</v>
      </c>
      <c r="JF2" s="311"/>
      <c r="JG2" s="311"/>
      <c r="JH2" s="311"/>
      <c r="JI2" s="311"/>
      <c r="JJ2" s="110">
        <v>31</v>
      </c>
      <c r="JL2" s="310" t="s">
        <v>246</v>
      </c>
      <c r="JM2" s="311"/>
      <c r="JN2" s="311"/>
      <c r="JO2" s="311"/>
      <c r="JP2" s="311"/>
      <c r="JQ2" s="110">
        <v>32</v>
      </c>
      <c r="JS2" s="310" t="s">
        <v>247</v>
      </c>
      <c r="JT2" s="311"/>
      <c r="JU2" s="311"/>
      <c r="JV2" s="311"/>
      <c r="JW2" s="311"/>
      <c r="JX2" s="110">
        <v>33</v>
      </c>
      <c r="JZ2" s="310" t="s">
        <v>248</v>
      </c>
      <c r="KA2" s="311"/>
      <c r="KB2" s="311"/>
      <c r="KC2" s="311"/>
      <c r="KD2" s="311"/>
      <c r="KE2" s="110">
        <v>34</v>
      </c>
      <c r="KG2" s="310" t="s">
        <v>249</v>
      </c>
      <c r="KH2" s="311"/>
      <c r="KI2" s="311"/>
      <c r="KJ2" s="311"/>
      <c r="KK2" s="311"/>
      <c r="KL2" s="110">
        <v>35</v>
      </c>
      <c r="KN2" s="310" t="s">
        <v>250</v>
      </c>
      <c r="KO2" s="311"/>
      <c r="KP2" s="311"/>
      <c r="KQ2" s="311"/>
      <c r="KR2" s="311"/>
      <c r="KS2" s="110">
        <v>36</v>
      </c>
      <c r="KU2" s="310" t="s">
        <v>251</v>
      </c>
      <c r="KV2" s="311"/>
      <c r="KW2" s="311"/>
      <c r="KX2" s="311"/>
      <c r="KY2" s="311"/>
      <c r="KZ2" s="110">
        <v>37</v>
      </c>
      <c r="LB2" s="310" t="s">
        <v>252</v>
      </c>
      <c r="LC2" s="311"/>
      <c r="LD2" s="311"/>
      <c r="LE2" s="311"/>
      <c r="LF2" s="311"/>
      <c r="LG2" s="110">
        <v>38</v>
      </c>
      <c r="LI2" s="310" t="s">
        <v>253</v>
      </c>
      <c r="LJ2" s="311"/>
      <c r="LK2" s="311"/>
      <c r="LL2" s="311"/>
      <c r="LM2" s="311"/>
      <c r="LN2" s="110">
        <v>39</v>
      </c>
      <c r="LP2" s="310" t="s">
        <v>254</v>
      </c>
      <c r="LQ2" s="311"/>
      <c r="LR2" s="311"/>
      <c r="LS2" s="311"/>
      <c r="LT2" s="311"/>
      <c r="LU2" s="110">
        <v>40</v>
      </c>
      <c r="LW2" s="310" t="s">
        <v>255</v>
      </c>
      <c r="LX2" s="311"/>
      <c r="LY2" s="311"/>
      <c r="LZ2" s="311"/>
      <c r="MA2" s="311"/>
      <c r="MB2" s="110">
        <v>41</v>
      </c>
      <c r="MD2" s="310" t="s">
        <v>256</v>
      </c>
      <c r="ME2" s="311"/>
      <c r="MF2" s="311"/>
      <c r="MG2" s="311"/>
      <c r="MH2" s="311"/>
      <c r="MI2" s="110">
        <v>42</v>
      </c>
      <c r="MK2" s="310" t="s">
        <v>257</v>
      </c>
      <c r="ML2" s="311"/>
      <c r="MM2" s="311"/>
      <c r="MN2" s="311"/>
      <c r="MO2" s="311"/>
      <c r="MP2" s="110">
        <v>43</v>
      </c>
      <c r="MR2" s="310" t="s">
        <v>258</v>
      </c>
      <c r="MS2" s="311"/>
      <c r="MT2" s="311"/>
      <c r="MU2" s="311"/>
      <c r="MV2" s="311"/>
      <c r="MW2" s="110">
        <v>44</v>
      </c>
      <c r="MY2" s="310" t="s">
        <v>259</v>
      </c>
      <c r="MZ2" s="311"/>
      <c r="NA2" s="311"/>
      <c r="NB2" s="311"/>
      <c r="NC2" s="311"/>
      <c r="ND2" s="110">
        <v>45</v>
      </c>
      <c r="NF2" s="310" t="s">
        <v>260</v>
      </c>
      <c r="NG2" s="311"/>
      <c r="NH2" s="311"/>
      <c r="NI2" s="311"/>
      <c r="NJ2" s="311"/>
      <c r="NK2" s="110">
        <v>46</v>
      </c>
      <c r="NM2" s="310" t="s">
        <v>261</v>
      </c>
      <c r="NN2" s="311"/>
      <c r="NO2" s="311"/>
      <c r="NP2" s="311"/>
      <c r="NQ2" s="311"/>
      <c r="NR2" s="110">
        <v>47</v>
      </c>
      <c r="NT2" s="310" t="s">
        <v>262</v>
      </c>
      <c r="NU2" s="311"/>
      <c r="NV2" s="311"/>
      <c r="NW2" s="311"/>
      <c r="NX2" s="311"/>
      <c r="NY2" s="110">
        <v>48</v>
      </c>
      <c r="OA2" s="310" t="s">
        <v>263</v>
      </c>
      <c r="OB2" s="311"/>
      <c r="OC2" s="311"/>
      <c r="OD2" s="311"/>
      <c r="OE2" s="311"/>
      <c r="OF2" s="110">
        <v>49</v>
      </c>
      <c r="OH2" s="310" t="s">
        <v>264</v>
      </c>
      <c r="OI2" s="311"/>
      <c r="OJ2" s="311"/>
      <c r="OK2" s="311"/>
      <c r="OL2" s="311"/>
      <c r="OM2" s="110">
        <v>50</v>
      </c>
      <c r="OO2" s="310" t="s">
        <v>265</v>
      </c>
      <c r="OP2" s="311"/>
      <c r="OQ2" s="311"/>
      <c r="OR2" s="311"/>
      <c r="OS2" s="311"/>
      <c r="OT2" s="110">
        <v>51</v>
      </c>
      <c r="OV2" s="310" t="s">
        <v>266</v>
      </c>
      <c r="OW2" s="311"/>
      <c r="OX2" s="311"/>
      <c r="OY2" s="311"/>
      <c r="OZ2" s="311"/>
      <c r="PA2" s="110">
        <v>52</v>
      </c>
      <c r="PC2" s="310" t="s">
        <v>267</v>
      </c>
      <c r="PD2" s="311"/>
      <c r="PE2" s="311"/>
      <c r="PF2" s="311"/>
      <c r="PG2" s="311"/>
      <c r="PH2" s="110">
        <v>53</v>
      </c>
      <c r="PJ2" s="310" t="s">
        <v>268</v>
      </c>
      <c r="PK2" s="311"/>
      <c r="PL2" s="311"/>
      <c r="PM2" s="311"/>
      <c r="PN2" s="311"/>
      <c r="PO2" s="110">
        <v>54</v>
      </c>
      <c r="PQ2" s="310" t="s">
        <v>269</v>
      </c>
      <c r="PR2" s="311"/>
      <c r="PS2" s="311"/>
      <c r="PT2" s="311"/>
      <c r="PU2" s="311"/>
      <c r="PV2" s="110">
        <v>55</v>
      </c>
      <c r="PX2" s="310" t="s">
        <v>270</v>
      </c>
      <c r="PY2" s="311"/>
      <c r="PZ2" s="311"/>
      <c r="QA2" s="311"/>
      <c r="QB2" s="311"/>
      <c r="QC2" s="110">
        <v>56</v>
      </c>
      <c r="QE2" s="310" t="s">
        <v>271</v>
      </c>
      <c r="QF2" s="311"/>
      <c r="QG2" s="311"/>
      <c r="QH2" s="311"/>
      <c r="QI2" s="311"/>
      <c r="QJ2" s="311"/>
      <c r="QK2" s="311"/>
      <c r="QL2" s="311"/>
      <c r="QM2" s="311"/>
      <c r="QN2" s="311"/>
      <c r="QO2" s="346"/>
      <c r="QP2" s="153"/>
      <c r="QQ2" s="347" t="s">
        <v>272</v>
      </c>
      <c r="QR2" s="348"/>
      <c r="QS2" s="348"/>
      <c r="QT2" s="348"/>
      <c r="QU2" s="348"/>
      <c r="QV2" s="348"/>
      <c r="QW2" s="348"/>
      <c r="QX2" s="348"/>
      <c r="QY2" s="348"/>
      <c r="QZ2" s="348"/>
      <c r="RA2" s="349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26"/>
      <c r="G3" s="327"/>
      <c r="H3" s="327"/>
      <c r="I3" s="327"/>
      <c r="J3" s="327"/>
      <c r="K3" s="327"/>
      <c r="L3" s="335"/>
      <c r="M3" s="343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-</v>
      </c>
      <c r="O3" s="252" t="s">
        <v>47</v>
      </c>
      <c r="P3" s="253" t="s">
        <v>25</v>
      </c>
      <c r="Q3" s="253" t="s">
        <v>50</v>
      </c>
      <c r="R3" s="298" t="s">
        <v>275</v>
      </c>
      <c r="S3" s="299"/>
      <c r="T3" s="253" t="s">
        <v>54</v>
      </c>
      <c r="U3" s="253"/>
      <c r="V3" s="302" t="s">
        <v>276</v>
      </c>
      <c r="W3" s="302"/>
      <c r="X3" s="302"/>
      <c r="Y3" s="302"/>
      <c r="Z3" s="302" t="s">
        <v>277</v>
      </c>
      <c r="AA3" s="302"/>
      <c r="AB3" s="302"/>
      <c r="AC3" s="302"/>
      <c r="AD3" s="302" t="s">
        <v>278</v>
      </c>
      <c r="AE3" s="302"/>
      <c r="AF3" s="302"/>
      <c r="AG3" s="303"/>
      <c r="AH3" s="155"/>
      <c r="AI3" s="252" t="s">
        <v>47</v>
      </c>
      <c r="AJ3" s="253" t="s">
        <v>25</v>
      </c>
      <c r="AK3" s="253" t="s">
        <v>50</v>
      </c>
      <c r="AL3" s="298" t="s">
        <v>275</v>
      </c>
      <c r="AM3" s="299"/>
      <c r="AN3" s="253" t="s">
        <v>54</v>
      </c>
      <c r="AO3" s="253"/>
      <c r="AP3" s="302" t="s">
        <v>276</v>
      </c>
      <c r="AQ3" s="302"/>
      <c r="AR3" s="302"/>
      <c r="AS3" s="302"/>
      <c r="AT3" s="302" t="s">
        <v>277</v>
      </c>
      <c r="AU3" s="302"/>
      <c r="AV3" s="302"/>
      <c r="AW3" s="302"/>
      <c r="AX3" s="302" t="s">
        <v>278</v>
      </c>
      <c r="AY3" s="302"/>
      <c r="AZ3" s="302"/>
      <c r="BA3" s="303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26"/>
      <c r="G4" s="327"/>
      <c r="H4" s="327"/>
      <c r="I4" s="327"/>
      <c r="J4" s="327"/>
      <c r="K4" s="327"/>
      <c r="L4" s="335"/>
      <c r="M4" s="344"/>
      <c r="O4" s="252"/>
      <c r="P4" s="253"/>
      <c r="Q4" s="253"/>
      <c r="R4" s="300"/>
      <c r="S4" s="301"/>
      <c r="T4" s="253"/>
      <c r="U4" s="253"/>
      <c r="V4" s="253" t="s">
        <v>68</v>
      </c>
      <c r="W4" s="253"/>
      <c r="X4" s="253" t="s">
        <v>294</v>
      </c>
      <c r="Y4" s="253"/>
      <c r="Z4" s="253" t="s">
        <v>68</v>
      </c>
      <c r="AA4" s="253"/>
      <c r="AB4" s="253" t="s">
        <v>294</v>
      </c>
      <c r="AC4" s="253"/>
      <c r="AD4" s="253" t="s">
        <v>68</v>
      </c>
      <c r="AE4" s="253"/>
      <c r="AF4" s="253" t="s">
        <v>294</v>
      </c>
      <c r="AG4" s="259"/>
      <c r="AH4" s="158"/>
      <c r="AI4" s="252"/>
      <c r="AJ4" s="253"/>
      <c r="AK4" s="253"/>
      <c r="AL4" s="300"/>
      <c r="AM4" s="301"/>
      <c r="AN4" s="253"/>
      <c r="AO4" s="253"/>
      <c r="AP4" s="253" t="s">
        <v>68</v>
      </c>
      <c r="AQ4" s="253"/>
      <c r="AR4" s="253" t="s">
        <v>294</v>
      </c>
      <c r="AS4" s="253"/>
      <c r="AT4" s="253" t="s">
        <v>68</v>
      </c>
      <c r="AU4" s="253"/>
      <c r="AV4" s="253" t="s">
        <v>294</v>
      </c>
      <c r="AW4" s="253"/>
      <c r="AX4" s="253" t="s">
        <v>68</v>
      </c>
      <c r="AY4" s="253"/>
      <c r="AZ4" s="253" t="s">
        <v>294</v>
      </c>
      <c r="BA4" s="259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2" t="s">
        <v>295</v>
      </c>
      <c r="GW4" s="273"/>
      <c r="GX4" s="274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2" t="s">
        <v>295</v>
      </c>
      <c r="IF4" s="273"/>
      <c r="IG4" s="274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96" t="s">
        <v>13</v>
      </c>
      <c r="QH4" s="12">
        <v>60</v>
      </c>
      <c r="QI4" s="161">
        <f>(($F$13-$Z$5)*($F$13-$AD$5))/(($V$5-$Z$5)*($V$5-$AD$5))</f>
        <v>0</v>
      </c>
      <c r="QJ4" s="161">
        <f>(($F$13-$V$5)*($F$13-$AD$5))/(($Z$5-$V$5)*($Z$5-$AD$5))</f>
        <v>0</v>
      </c>
      <c r="QK4" s="161">
        <f>(($F$13-$V$5)*($F$13-$Z$5))/(($AD$5-$V$5)*($AD$5-$Z$5))</f>
        <v>1</v>
      </c>
      <c r="QL4" s="92">
        <f>QI4*$X$5+QJ4*$AB$5+QK4*$AF$5</f>
        <v>326</v>
      </c>
      <c r="QM4" s="12">
        <f>$V$5</f>
        <v>458.5</v>
      </c>
      <c r="QN4" s="12">
        <f>$AF$5</f>
        <v>326</v>
      </c>
      <c r="QO4" s="163">
        <f>ABS($F$14/QL4)</f>
        <v>0</v>
      </c>
      <c r="QP4" s="34"/>
      <c r="QQ4" s="159">
        <v>2</v>
      </c>
      <c r="QR4" s="162">
        <v>1</v>
      </c>
      <c r="QS4" s="296" t="s">
        <v>13</v>
      </c>
      <c r="QT4" s="12">
        <v>60</v>
      </c>
      <c r="QU4" s="161">
        <f>(($F$13-$AT$5)*($F$13-$AX$5))/(($AP$5-$AT$5)*($AP$5-$AX$5))</f>
        <v>0</v>
      </c>
      <c r="QV4" s="161">
        <f>(($F$13-$AP$5)*($F$13-$AX$5))/(($AT$5-$AP$5)*($AT$5-$AX$5))</f>
        <v>0</v>
      </c>
      <c r="QW4" s="161">
        <f>(($F$13-$AP$5)*($F$13-$AT$5))/(($AX$5-$AP$5)*($AX$5-$AT$5))</f>
        <v>1</v>
      </c>
      <c r="QX4" s="92">
        <f>QU4*$AR$5+QV4*$AV$5+QW4*$AZ$5</f>
        <v>297.12</v>
      </c>
      <c r="QY4" s="16">
        <f>$AP$5</f>
        <v>163.95</v>
      </c>
      <c r="QZ4" s="16">
        <f>$AZ$5</f>
        <v>297.12</v>
      </c>
      <c r="RA4" s="163">
        <f>ABS($F$14/QX4)</f>
        <v>0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26"/>
      <c r="G5" s="327"/>
      <c r="H5" s="327"/>
      <c r="I5" s="327"/>
      <c r="J5" s="327"/>
      <c r="K5" s="327"/>
      <c r="L5" s="335"/>
      <c r="M5" s="344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75"/>
      <c r="GW5" s="276"/>
      <c r="GX5" s="277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75"/>
      <c r="IF5" s="276"/>
      <c r="IG5" s="277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96"/>
      <c r="QH5" s="12">
        <v>60</v>
      </c>
      <c r="QI5" s="161">
        <f>(($F$13-$Z$12)*($F$13-$AD$12))/(($V$12-$Z$12)*($V$12-$AD$12))</f>
        <v>0</v>
      </c>
      <c r="QJ5" s="161">
        <f>(($F$13-$V$12)*($F$13-$AD$12))/(($Z$12-$V$12)*($Z$12-$AD$12))</f>
        <v>0</v>
      </c>
      <c r="QK5" s="161">
        <f>(($F$13-$V$12)*($F$13-$Z$12))/(($AD$12-$V$12)*($AD$12-$Z$12))</f>
        <v>1</v>
      </c>
      <c r="QL5" s="92">
        <f>QI5*$X$12+QJ5*$AB$12+QK5*$AF$12</f>
        <v>326</v>
      </c>
      <c r="QM5" s="12">
        <f>$V$12</f>
        <v>-338.33</v>
      </c>
      <c r="QN5" s="12">
        <f>$AF$12</f>
        <v>326</v>
      </c>
      <c r="QO5" s="163">
        <f t="shared" ref="QO5:QO31" si="257">ABS($F$14/QL5)</f>
        <v>0</v>
      </c>
      <c r="QP5" s="34"/>
      <c r="QQ5" s="159">
        <v>2</v>
      </c>
      <c r="QR5" s="162">
        <v>2</v>
      </c>
      <c r="QS5" s="296"/>
      <c r="QT5" s="12">
        <v>60</v>
      </c>
      <c r="QU5" s="161">
        <f>(($F$13-$AT$12)*($F$13-$AX$12))/(($AP$12-$AT$12)*($AP$12-$AX$12))</f>
        <v>0</v>
      </c>
      <c r="QV5" s="161">
        <f>(($F$13-$AP$12)*($F$13-$AX$12))/(($AT$12-$AP$12)*($AT$12-$AX$12))</f>
        <v>0</v>
      </c>
      <c r="QW5" s="161">
        <f>(($F$13-$AP$12)*($F$13-$AT$12))/(($AX$12-$AP$12)*($AX$12-$AT$12))</f>
        <v>1</v>
      </c>
      <c r="QX5" s="92">
        <f>QU5*$AR$12+QV5*$AV$12+QW5*$AZ$12</f>
        <v>297.12</v>
      </c>
      <c r="QY5" s="16">
        <f>$AP$12</f>
        <v>-91.09</v>
      </c>
      <c r="QZ5" s="16">
        <f>$AZ$12</f>
        <v>297.12</v>
      </c>
      <c r="RA5" s="167">
        <f t="shared" ref="RA5:RA31" si="258">ABS($F$14/QX5)</f>
        <v>0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26"/>
      <c r="G6" s="327"/>
      <c r="H6" s="327"/>
      <c r="I6" s="327"/>
      <c r="J6" s="327"/>
      <c r="K6" s="327"/>
      <c r="L6" s="335"/>
      <c r="M6" s="344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75"/>
      <c r="GW6" s="276"/>
      <c r="GX6" s="277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75"/>
      <c r="IF6" s="276"/>
      <c r="IG6" s="277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96"/>
      <c r="QH6" s="12">
        <v>60</v>
      </c>
      <c r="QI6" s="161">
        <f>(($F$13-$Z$19)*($F$13-$AD$19))/(($V$19-$Z$19)*($V$19-$AD$19))</f>
        <v>0</v>
      </c>
      <c r="QJ6" s="161">
        <f>(($F$13-$V$19)*($F$13-$AD$19))/(($Z$19-$V$19)*($Z$19-$AD$19))</f>
        <v>0</v>
      </c>
      <c r="QK6" s="161">
        <f>(($F$13-$V$19)*($F$13-$Z$19))/(($AD$19-$V$19)*($AD$19-$Z$19))</f>
        <v>1</v>
      </c>
      <c r="QL6" s="92">
        <f>QI6*$X$19+QJ6*$AB$19+QK6*$AF$19</f>
        <v>-597.79999999999995</v>
      </c>
      <c r="QM6" s="12">
        <f>$V$19</f>
        <v>-338.33</v>
      </c>
      <c r="QN6" s="12">
        <f>$AF$19</f>
        <v>-597.79999999999995</v>
      </c>
      <c r="QO6" s="163">
        <f t="shared" si="257"/>
        <v>0</v>
      </c>
      <c r="QP6" s="34"/>
      <c r="QQ6" s="159">
        <v>2</v>
      </c>
      <c r="QR6" s="162">
        <v>3</v>
      </c>
      <c r="QS6" s="296"/>
      <c r="QT6" s="12">
        <v>60</v>
      </c>
      <c r="QU6" s="161">
        <f>(($F$13-$AT$19)*($F$13-$AX$19))/(($AP$19-$AT$19)*($AP$19-$AX$19))</f>
        <v>0</v>
      </c>
      <c r="QV6" s="161">
        <f>(($F$13-$AP$19)*($F$13-$AX$19))/(($AT$19-$AP$19)*($AT$19-$AX$19))</f>
        <v>0</v>
      </c>
      <c r="QW6" s="161">
        <f>(($F$13-$AP$19)*($F$13-$AT$19))/(($AX$19-$AP$19)*($AX$19-$AT$19))</f>
        <v>1</v>
      </c>
      <c r="QX6" s="92">
        <f>QU6*$AR$19+QV6*$AV$19+QW6*$AZ$19</f>
        <v>-534.79999999999995</v>
      </c>
      <c r="QY6" s="16">
        <f>$AP$19</f>
        <v>-91.09</v>
      </c>
      <c r="QZ6" s="16">
        <f>$AZ$19</f>
        <v>-534.79999999999995</v>
      </c>
      <c r="RA6" s="167">
        <f t="shared" si="258"/>
        <v>0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26"/>
      <c r="G7" s="327"/>
      <c r="H7" s="327"/>
      <c r="I7" s="327"/>
      <c r="J7" s="327"/>
      <c r="K7" s="327"/>
      <c r="L7" s="335"/>
      <c r="M7" s="344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75"/>
      <c r="GW7" s="276"/>
      <c r="GX7" s="277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75"/>
      <c r="IF7" s="276"/>
      <c r="IG7" s="277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96"/>
      <c r="QH7" s="12">
        <v>60</v>
      </c>
      <c r="QI7" s="161">
        <f>(($F$13-$Z$26)*($F$13-$AD$26))/(($V$26-$Z$26)*($V$26-$AD$26))</f>
        <v>0</v>
      </c>
      <c r="QJ7" s="161">
        <f>(($F$13-$V$26)*($F$13-$AD$26))/(($Z$26-$V$26)*($Z$26-$AD$26))</f>
        <v>0</v>
      </c>
      <c r="QK7" s="161">
        <f>(($F$13-$V$26)*($F$13-$Z$26))/(($AD$26-$V$26)*($AD$26-$Z$26))</f>
        <v>1</v>
      </c>
      <c r="QL7" s="92">
        <f>QI7*$X$26+QJ7*$AB$26+QK7*$AF$26</f>
        <v>-597.79999999999995</v>
      </c>
      <c r="QM7" s="12">
        <f>$V$26</f>
        <v>458.5</v>
      </c>
      <c r="QN7" s="12">
        <f>$AF$26</f>
        <v>-597.79999999999995</v>
      </c>
      <c r="QO7" s="163">
        <f t="shared" si="257"/>
        <v>0</v>
      </c>
      <c r="QP7" s="34"/>
      <c r="QQ7" s="159">
        <v>2</v>
      </c>
      <c r="QR7" s="162">
        <v>4</v>
      </c>
      <c r="QS7" s="296"/>
      <c r="QT7" s="12">
        <v>60</v>
      </c>
      <c r="QU7" s="161">
        <f>(($F$13-$AT$26)*($F$13-$AX$26))/(($AP$26-$AT$26)*($AP$26-$AX$26))</f>
        <v>0</v>
      </c>
      <c r="QV7" s="161">
        <f>(($F$13-$AP$26)*($F$13-$AX$26))/(($AT$26-$AP$26)*($AT$26-$AX$26))</f>
        <v>0</v>
      </c>
      <c r="QW7" s="161">
        <f>(($F$13-$AP$26)*($F$13-$AT$26))/(($AX$26-$AP$26)*($AX$26-$AT$26))</f>
        <v>1</v>
      </c>
      <c r="QX7" s="92">
        <f>QU7*$AR$26+QV7*$AV$26+QW7*$AZ$26</f>
        <v>-534.79999999999995</v>
      </c>
      <c r="QY7" s="16">
        <f>$AP$26</f>
        <v>163.95</v>
      </c>
      <c r="QZ7" s="16">
        <f>$AZ$26</f>
        <v>-534.79999999999995</v>
      </c>
      <c r="RA7" s="167">
        <f t="shared" si="258"/>
        <v>0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26"/>
      <c r="G8" s="327"/>
      <c r="H8" s="327"/>
      <c r="I8" s="327"/>
      <c r="J8" s="327"/>
      <c r="K8" s="327"/>
      <c r="L8" s="327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75"/>
      <c r="GW8" s="276"/>
      <c r="GX8" s="277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75"/>
      <c r="IF8" s="276"/>
      <c r="IG8" s="277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97" t="s">
        <v>15</v>
      </c>
      <c r="QH8" s="12">
        <v>120</v>
      </c>
      <c r="QI8" s="161">
        <f>(($F$13-$Z$6)*($F$13-$AD$6))/(($V$6-$Z$6)*($V$6-$AD$6))</f>
        <v>0</v>
      </c>
      <c r="QJ8" s="161">
        <f>(($F$13-$V$6)*($F$13-$AD$6))/(($Z$6-$V$6)*($Z$6-$AD$6))</f>
        <v>0</v>
      </c>
      <c r="QK8" s="161">
        <f>(($F$13-$V$6)*($F$13-$Z$6))/(($AD$6-$V$6)*($AD$6-$Z$6))</f>
        <v>1</v>
      </c>
      <c r="QL8" s="92">
        <f>QI8*$X$6+QJ8*$AB$6+QK8*$AF$6</f>
        <v>247.2</v>
      </c>
      <c r="QM8" s="12">
        <f>$V$6</f>
        <v>510.42</v>
      </c>
      <c r="QN8" s="12">
        <f>$AF$6</f>
        <v>247.2</v>
      </c>
      <c r="QO8" s="163">
        <f t="shared" si="257"/>
        <v>0</v>
      </c>
      <c r="QP8" s="34"/>
      <c r="QQ8" s="159">
        <v>2</v>
      </c>
      <c r="QR8" s="162">
        <v>1</v>
      </c>
      <c r="QS8" s="297" t="s">
        <v>15</v>
      </c>
      <c r="QT8" s="12">
        <v>120</v>
      </c>
      <c r="QU8" s="161">
        <f>(($F$13-$AT$6)*($F$13-$AX$6))/(($AP$6-$AT$6)*($AP$6-$AX$6))</f>
        <v>0</v>
      </c>
      <c r="QV8" s="161">
        <f>(($F$13-$AP$6)*($F$13-$AX$6))/(($AT$6-$AP$6)*($AT$6-$AX$6))</f>
        <v>0</v>
      </c>
      <c r="QW8" s="161">
        <f>(($F$13-$AP$6)*($F$13-$AT$6))/(($AX$6-$AP$6)*($AX$6-$AT$6))</f>
        <v>1</v>
      </c>
      <c r="QX8" s="92">
        <f>QU8*$AR$6+QV8*$AV$6+QW8*$AZ$6</f>
        <v>178.26</v>
      </c>
      <c r="QY8" s="16">
        <f>$AP$6</f>
        <v>200.39</v>
      </c>
      <c r="QZ8" s="16">
        <f>$AZ$6</f>
        <v>178.26</v>
      </c>
      <c r="RA8" s="163">
        <f t="shared" si="258"/>
        <v>0</v>
      </c>
    </row>
    <row r="9" spans="1:473" ht="15.75" customHeight="1" thickBot="1">
      <c r="B9" s="95"/>
      <c r="C9" s="96"/>
      <c r="D9" s="96"/>
      <c r="E9" s="168" t="s">
        <v>307</v>
      </c>
      <c r="F9" s="328"/>
      <c r="G9" s="329"/>
      <c r="H9" s="329"/>
      <c r="I9" s="329"/>
      <c r="J9" s="329"/>
      <c r="K9" s="329"/>
      <c r="L9" s="329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75"/>
      <c r="GW9" s="276"/>
      <c r="GX9" s="277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75"/>
      <c r="IF9" s="276"/>
      <c r="IG9" s="277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97"/>
      <c r="QH9" s="12">
        <v>120</v>
      </c>
      <c r="QI9" s="161">
        <f>(($F$13-$Z$13)*($F$13-$AD$13))/(($V$13-$Z$13)*($V$13-$AD$13))</f>
        <v>0</v>
      </c>
      <c r="QJ9" s="161">
        <f>(($F$13-$V$13)*($F$13-$AD$13))/(($Z$13-$V$13)*($Z$13-$AD$13))</f>
        <v>0</v>
      </c>
      <c r="QK9" s="161">
        <f>(($F$13-$V$13)*($F$13-$Z$13))/(($AD$13-$V$13)*($AD$13-$Z$13))</f>
        <v>1</v>
      </c>
      <c r="QL9" s="92">
        <f>QI9*$X$13+QJ9*$AB$13+QK9*$AF$13</f>
        <v>247.2</v>
      </c>
      <c r="QM9" s="16">
        <f>$V$13</f>
        <v>-274.87</v>
      </c>
      <c r="QN9" s="16">
        <f>$AF$13</f>
        <v>247.2</v>
      </c>
      <c r="QO9" s="167">
        <f t="shared" si="257"/>
        <v>0</v>
      </c>
      <c r="QP9" s="34"/>
      <c r="QQ9" s="159">
        <v>2</v>
      </c>
      <c r="QR9" s="162">
        <v>2</v>
      </c>
      <c r="QS9" s="297"/>
      <c r="QT9" s="12">
        <v>120</v>
      </c>
      <c r="QU9" s="161">
        <f>(($F$13-$AT$13)*($F$13-$AX$13))/(($AP$13-$AT$13)*($AP$13-$AX$13))</f>
        <v>0</v>
      </c>
      <c r="QV9" s="161">
        <f>(($F$13-$AP$13)*($F$13-$AX$13))/(($AT$13-$AP$13)*($AT$13-$AX$13))</f>
        <v>0</v>
      </c>
      <c r="QW9" s="161">
        <f>(($F$13-$AP$13)*($F$13-$AT$13))/(($AX$13-$AP$13)*($AX$13-$AT$13))</f>
        <v>1</v>
      </c>
      <c r="QX9" s="92">
        <f>QU9*$AR$13+QV9*$AV$13+QW9*$AZ$13</f>
        <v>178.26</v>
      </c>
      <c r="QY9" s="16">
        <f>$AP$13</f>
        <v>-54.65</v>
      </c>
      <c r="QZ9" s="16">
        <f>$AZ$13</f>
        <v>178.26</v>
      </c>
      <c r="RA9" s="163">
        <f t="shared" si="258"/>
        <v>0</v>
      </c>
    </row>
    <row r="10" spans="1:473" ht="20.149999999999999" customHeight="1">
      <c r="B10" s="330" t="s">
        <v>308</v>
      </c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2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75"/>
      <c r="GW10" s="276"/>
      <c r="GX10" s="277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75"/>
      <c r="IF10" s="276"/>
      <c r="IG10" s="277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97"/>
      <c r="QH10" s="12">
        <v>120</v>
      </c>
      <c r="QI10" s="161">
        <f>(($F$13-$Z$20)*($F$13-$AD$20))/(($V$20-$Z$20)*($V$20-$AD$20))</f>
        <v>0</v>
      </c>
      <c r="QJ10" s="161">
        <f>(($F$13-$V$20)*($F$13-$AD$20))/(($Z$20-$V$20)*($Z$20-$AD$20))</f>
        <v>0</v>
      </c>
      <c r="QK10" s="161">
        <f>(($F$13-$V$20)*($F$13-$Z$20))/(($AD$20-$V$20)*($AD$20-$Z$20))</f>
        <v>1</v>
      </c>
      <c r="QL10" s="92">
        <f>QI10*$X$20+QJ10*$AB$20+QK10*$AF$20</f>
        <v>-651.20000000000005</v>
      </c>
      <c r="QM10" s="16">
        <f>$V$20</f>
        <v>-274.87</v>
      </c>
      <c r="QN10" s="16">
        <f>$AF$20</f>
        <v>-651.20000000000005</v>
      </c>
      <c r="QO10" s="167">
        <f t="shared" si="257"/>
        <v>0</v>
      </c>
      <c r="QP10" s="34"/>
      <c r="QQ10" s="159">
        <v>2</v>
      </c>
      <c r="QR10" s="162">
        <v>3</v>
      </c>
      <c r="QS10" s="297"/>
      <c r="QT10" s="12">
        <v>120</v>
      </c>
      <c r="QU10" s="161">
        <f>(($F$13-$AT$20)*($F$13-$AX$20))/(($AP$20-$AT$20)*($AP$20-$AX$20))</f>
        <v>0</v>
      </c>
      <c r="QV10" s="161">
        <f>(($F$13-$AP$20)*($F$13-$AX$20))/(($AT$20-$AP$20)*($AT$20-$AX$20))</f>
        <v>0</v>
      </c>
      <c r="QW10" s="161">
        <f>(($F$13-$AP$20)*($F$13-$AT$20))/(($AX$20-$AP$20)*($AX$20-$AT$20))</f>
        <v>1</v>
      </c>
      <c r="QX10" s="92">
        <f>QU10*$AR$20+QV10*$AV$20+QW10*$AZ$20</f>
        <v>-653.65</v>
      </c>
      <c r="QY10" s="16">
        <f>$AP$20</f>
        <v>-54.65</v>
      </c>
      <c r="QZ10" s="16">
        <f>$AZ$20</f>
        <v>-653.65</v>
      </c>
      <c r="RA10" s="163">
        <f t="shared" si="258"/>
        <v>0</v>
      </c>
    </row>
    <row r="11" spans="1:473" ht="15" customHeight="1">
      <c r="B11" s="118" t="s">
        <v>279</v>
      </c>
      <c r="C11" s="257" t="s">
        <v>309</v>
      </c>
      <c r="D11" s="258"/>
      <c r="E11" s="119" t="s">
        <v>310</v>
      </c>
      <c r="F11" s="257" t="s">
        <v>311</v>
      </c>
      <c r="G11" s="25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75"/>
      <c r="GW11" s="276"/>
      <c r="GX11" s="277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75"/>
      <c r="IF11" s="276"/>
      <c r="IG11" s="277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97"/>
      <c r="QH11" s="12">
        <v>120</v>
      </c>
      <c r="QI11" s="161">
        <f>(($F$13-$Z$27)*($F$13-$AD$27))/(($V$27-$Z$27)*($V$27-$AD$27))</f>
        <v>0</v>
      </c>
      <c r="QJ11" s="161">
        <f>(($F$13-$V$27)*($F$13-$AD$27))/(($Z$27-$V$27)*($Z$27-$AD$27))</f>
        <v>0</v>
      </c>
      <c r="QK11" s="161">
        <f>(($F$13-$V$27)*($F$13-$Z$27))/(($AD$27-$V$27)*($AD$27-$Z$27))</f>
        <v>1</v>
      </c>
      <c r="QL11" s="92">
        <f>QI11*$X$27+QJ11*$AB$27+QK11*$AF$27</f>
        <v>-651.20000000000005</v>
      </c>
      <c r="QM11" s="16">
        <f>$V$27</f>
        <v>510.42</v>
      </c>
      <c r="QN11" s="16">
        <f>$AF$27</f>
        <v>-651.20000000000005</v>
      </c>
      <c r="QO11" s="167">
        <f t="shared" si="257"/>
        <v>0</v>
      </c>
      <c r="QP11" s="34"/>
      <c r="QQ11" s="159">
        <v>2</v>
      </c>
      <c r="QR11" s="162">
        <v>4</v>
      </c>
      <c r="QS11" s="297"/>
      <c r="QT11" s="12">
        <v>120</v>
      </c>
      <c r="QU11" s="161">
        <f>(($F$13-$AT$27)*($F$13-$AX$27))/(($AP$27-$AT$27)*($AP$27-$AX$27))</f>
        <v>0</v>
      </c>
      <c r="QV11" s="161">
        <f>(($F$13-$AP$27)*($F$13-$AX$27))/(($AT$27-$AP$27)*($AT$27-$AX$27))</f>
        <v>0</v>
      </c>
      <c r="QW11" s="161">
        <f>(($F$13-$AP$27)*($F$13-$AT$27))/(($AX$27-$AP$27)*($AX$27-$AT$27))</f>
        <v>1</v>
      </c>
      <c r="QX11" s="92">
        <f>QU11*$AR$27+QV11*$AV$27+QW11*$AZ$27</f>
        <v>-653.65</v>
      </c>
      <c r="QY11" s="16">
        <f>$AP$27</f>
        <v>200.39</v>
      </c>
      <c r="QZ11" s="16">
        <f>$AZ$27</f>
        <v>-653.65</v>
      </c>
      <c r="RA11" s="163">
        <f t="shared" si="258"/>
        <v>0</v>
      </c>
      <c r="RC11" s="147"/>
    </row>
    <row r="12" spans="1:473" ht="15" customHeight="1">
      <c r="B12" s="85">
        <v>1</v>
      </c>
      <c r="C12" s="333" t="s">
        <v>316</v>
      </c>
      <c r="D12" s="334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75"/>
      <c r="GW12" s="276"/>
      <c r="GX12" s="277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75"/>
      <c r="IF12" s="276"/>
      <c r="IG12" s="277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09" t="s">
        <v>17</v>
      </c>
      <c r="QH12" s="12">
        <v>180</v>
      </c>
      <c r="QI12" s="161">
        <f>(($F$13-$Z$7)*($F$13-$AD$7))/(($V$7-$Z$7)*($V$7-$AD$7))</f>
        <v>0</v>
      </c>
      <c r="QJ12" s="161">
        <f>(($F$13-$V$7)*($F$13-$AD$7))/(($Z$7-$V$7)*($Z$7-$AD$7))</f>
        <v>0</v>
      </c>
      <c r="QK12" s="161">
        <f>(($F$13-$V$7)*($F$13-$Z$7))/(($AD$7-$V$7)*($AD$7-$Z$7))</f>
        <v>1</v>
      </c>
      <c r="QL12" s="92">
        <f>QI12*$X$7+QJ12*$AB$7+QK12*$AF$7</f>
        <v>162.80000000000001</v>
      </c>
      <c r="QM12" s="16">
        <f>$V$7</f>
        <v>562.66999999999996</v>
      </c>
      <c r="QN12" s="16">
        <f>$AF$7</f>
        <v>162.80000000000001</v>
      </c>
      <c r="QO12" s="167">
        <f t="shared" si="257"/>
        <v>0</v>
      </c>
      <c r="QP12" s="34"/>
      <c r="QQ12" s="159">
        <v>2</v>
      </c>
      <c r="QR12" s="162">
        <v>1</v>
      </c>
      <c r="QS12" s="309" t="s">
        <v>17</v>
      </c>
      <c r="QT12" s="12">
        <v>180</v>
      </c>
      <c r="QU12" s="161">
        <f>(($F$13-$AT$7)*($F$13-$AX$7))/(($AP$7-$AT$7)*($AP$7-$AX$7))</f>
        <v>0</v>
      </c>
      <c r="QV12" s="161">
        <f>(($F$13-$AP$7)*($F$13-$AX$7))/(($AT$7-$AP$7)*($AT$7-$AX$7))</f>
        <v>0</v>
      </c>
      <c r="QW12" s="161">
        <f>(($F$13-$AP$7)*($F$13-$AT$7))/(($AX$7-$AP$7)*($AX$7-$AT$7))</f>
        <v>1</v>
      </c>
      <c r="QX12" s="92">
        <f>QU12*$AR$7+QV12*$AV$7+QW12*$AZ$7</f>
        <v>59.41</v>
      </c>
      <c r="QY12" s="16">
        <f>$AP$7</f>
        <v>236.82</v>
      </c>
      <c r="QZ12" s="16">
        <f>$AZ$7</f>
        <v>59.41</v>
      </c>
      <c r="RA12" s="163">
        <f t="shared" si="258"/>
        <v>0</v>
      </c>
    </row>
    <row r="13" spans="1:473" ht="15" customHeight="1">
      <c r="B13" s="281">
        <v>2</v>
      </c>
      <c r="C13" s="312" t="s">
        <v>320</v>
      </c>
      <c r="D13" s="337" t="s">
        <v>321</v>
      </c>
      <c r="E13" s="3" t="s">
        <v>322</v>
      </c>
      <c r="F13" s="169"/>
      <c r="G13" s="175" t="s">
        <v>72</v>
      </c>
      <c r="H13" s="176">
        <v>2</v>
      </c>
      <c r="I13" s="177" t="str">
        <f xml:space="preserve"> IF(AND(F13&gt;0,F14&gt;0),1,(IF(AND(F13&lt;0,F14&gt;0),2,(IF(AND(F13&lt;0,F14&lt;0),3,(IF(AND(F13&gt;0,F14&lt;0),4,"-")))))))</f>
        <v>-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-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-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-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75"/>
      <c r="GW13" s="276"/>
      <c r="GX13" s="277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75"/>
      <c r="IF13" s="276"/>
      <c r="IG13" s="277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09"/>
      <c r="QH13" s="12">
        <v>180</v>
      </c>
      <c r="QI13" s="161">
        <f>(($F$13-$Z$14)*($F$13-$AD$14))/(($V$14-$Z$14)*($V$14-$AD$14))</f>
        <v>0</v>
      </c>
      <c r="QJ13" s="161">
        <f>(($F$13-$V$14)*($F$13-$AD$14))/(($Z$14-$V$14)*($Z$14-$AD$14))</f>
        <v>0</v>
      </c>
      <c r="QK13" s="161">
        <f>(($F$13-$V$14)*($F$13-$Z$14))/(($AD$14-$V$14)*($AD$14-$Z$14))</f>
        <v>1</v>
      </c>
      <c r="QL13" s="92">
        <f>QI13*$X$14+QJ13*$AB$14+QK13*$AF$14</f>
        <v>162.80000000000001</v>
      </c>
      <c r="QM13" s="16">
        <f>$V$14</f>
        <v>-210.54</v>
      </c>
      <c r="QN13" s="16">
        <f>$AF$14</f>
        <v>162.80000000000001</v>
      </c>
      <c r="QO13" s="167">
        <f t="shared" si="257"/>
        <v>0</v>
      </c>
      <c r="QP13" s="34"/>
      <c r="QQ13" s="159">
        <v>2</v>
      </c>
      <c r="QR13" s="162">
        <v>2</v>
      </c>
      <c r="QS13" s="309"/>
      <c r="QT13" s="12">
        <v>180</v>
      </c>
      <c r="QU13" s="161">
        <f>(($F$13-$AT$14)*($F$13-$AX$14))/(($AP$14-$AT$14)*($AP$14-$AX$14))</f>
        <v>0</v>
      </c>
      <c r="QV13" s="161">
        <f>(($F$13-$AP$14)*($F$13-$AX$14))/(($AT$14-$AP$14)*($AT$14-$AX$14))</f>
        <v>0</v>
      </c>
      <c r="QW13" s="161">
        <f>(($F$13-$AP$14)*($F$13-$AT$14))/(($AX$14-$AP$14)*($AX$14-$AT$14))</f>
        <v>1</v>
      </c>
      <c r="QX13" s="92">
        <f>QU13*$AR$14+QV13*$AV$14+QW13*$AZ$14</f>
        <v>59.41</v>
      </c>
      <c r="QY13" s="16">
        <f>$AP$14</f>
        <v>-18.22</v>
      </c>
      <c r="QZ13" s="16">
        <f>$AZ$14</f>
        <v>59.41</v>
      </c>
      <c r="RA13" s="167">
        <f t="shared" si="258"/>
        <v>0</v>
      </c>
    </row>
    <row r="14" spans="1:473" ht="15" customHeight="1">
      <c r="B14" s="292"/>
      <c r="C14" s="313"/>
      <c r="D14" s="338"/>
      <c r="E14" s="3" t="s">
        <v>323</v>
      </c>
      <c r="F14" s="169"/>
      <c r="G14" s="175" t="s">
        <v>72</v>
      </c>
      <c r="H14" s="176">
        <v>2</v>
      </c>
      <c r="I14" s="177" t="str">
        <f>I13</f>
        <v>-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-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-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75"/>
      <c r="GW14" s="276"/>
      <c r="GX14" s="277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75"/>
      <c r="IF14" s="276"/>
      <c r="IG14" s="277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09"/>
      <c r="QH14" s="12">
        <v>180</v>
      </c>
      <c r="QI14" s="161">
        <f>(($F$13-$Z$21)*($F$13-$AD$21))/(($V$21-$Z$21)*($V$21-$AD$21))</f>
        <v>0</v>
      </c>
      <c r="QJ14" s="161">
        <f>(($F$13-$V$21)*($F$13-$AD$21))/(($Z$21-$V$21)*($Z$21-$AD$21))</f>
        <v>0</v>
      </c>
      <c r="QK14" s="161">
        <f>(($F$13-$V$21)*($F$13-$Z$21))/(($AD$21-$V$21)*($AD$21-$Z$21))</f>
        <v>1</v>
      </c>
      <c r="QL14" s="92">
        <f>QI14*$X$21+QJ14*$AB$21+QK14*$AF$21</f>
        <v>-704.4</v>
      </c>
      <c r="QM14" s="16">
        <f>$V$21</f>
        <v>-210.54</v>
      </c>
      <c r="QN14" s="16">
        <f>$AF$21</f>
        <v>-704.4</v>
      </c>
      <c r="QO14" s="167">
        <f t="shared" si="257"/>
        <v>0</v>
      </c>
      <c r="QP14" s="34"/>
      <c r="QQ14" s="159">
        <v>2</v>
      </c>
      <c r="QR14" s="162">
        <v>3</v>
      </c>
      <c r="QS14" s="309"/>
      <c r="QT14" s="12">
        <v>180</v>
      </c>
      <c r="QU14" s="161">
        <f>(($F$13-$AT$21)*($F$13-$AX$21))/(($AP$21-$AT$21)*($AP$21-$AX$21))</f>
        <v>0</v>
      </c>
      <c r="QV14" s="161">
        <f>(($F$13-$AP$21)*($F$13-$AX$21))/(($AT$21-$AP$21)*($AT$21-$AX$21))</f>
        <v>0</v>
      </c>
      <c r="QW14" s="161">
        <f>(($F$13-$AP$21)*($F$13-$AT$21))/(($AX$21-$AP$21)*($AX$21-$AT$21))</f>
        <v>1</v>
      </c>
      <c r="QX14" s="92">
        <f>QU14*$AR$21+QV14*$AV$21+QW14*$AZ$21</f>
        <v>-772.52</v>
      </c>
      <c r="QY14" s="16">
        <f>$AP$21</f>
        <v>-18.22</v>
      </c>
      <c r="QZ14" s="16">
        <f>$AZ$21</f>
        <v>-772.52</v>
      </c>
      <c r="RA14" s="167">
        <f t="shared" si="258"/>
        <v>0</v>
      </c>
    </row>
    <row r="15" spans="1:473" ht="15" customHeight="1">
      <c r="B15" s="292"/>
      <c r="C15" s="313"/>
      <c r="D15" s="339"/>
      <c r="E15" s="3" t="s">
        <v>324</v>
      </c>
      <c r="F15" s="169"/>
      <c r="G15" s="175" t="s">
        <v>299</v>
      </c>
      <c r="H15" s="176">
        <v>2</v>
      </c>
      <c r="I15" s="177" t="str">
        <f>I13</f>
        <v>-</v>
      </c>
      <c r="J15" s="177" t="str">
        <f>IF(ISBLANK(F15),"-",(IF(AND(F15&lt;=Input!$D$7,F15&gt;=Input!$D$10),"aprovado","reprovado")))</f>
        <v>-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75"/>
      <c r="GW15" s="276"/>
      <c r="GX15" s="277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75"/>
      <c r="IF15" s="276"/>
      <c r="IG15" s="277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09"/>
      <c r="QH15" s="12">
        <v>180</v>
      </c>
      <c r="QI15" s="161">
        <f>(($F$13-$Z$28)*($F$13-$AD$28))/(($V$28-$Z$28)*($V$28-$AD$28))</f>
        <v>0</v>
      </c>
      <c r="QJ15" s="161">
        <f>(($F$13-$V$28)*($F$13-$AD$28))/(($Z$28-$V$28)*($Z$28-$AD$28))</f>
        <v>0</v>
      </c>
      <c r="QK15" s="161">
        <f>(($F$13-$V$28)*($F$13-$Z$28))/(($AD$28-$V$28)*($AD$28-$Z$28))</f>
        <v>1</v>
      </c>
      <c r="QL15" s="92">
        <f>QI15*$X$28+QJ15*$AB$28+QK15*$AF$28</f>
        <v>-704.4</v>
      </c>
      <c r="QM15" s="16">
        <f>$V$28</f>
        <v>562.66999999999996</v>
      </c>
      <c r="QN15" s="16">
        <f>$AF$28</f>
        <v>-704.4</v>
      </c>
      <c r="QO15" s="167">
        <f t="shared" si="257"/>
        <v>0</v>
      </c>
      <c r="QP15" s="34"/>
      <c r="QQ15" s="159">
        <v>2</v>
      </c>
      <c r="QR15" s="162">
        <v>4</v>
      </c>
      <c r="QS15" s="309"/>
      <c r="QT15" s="12">
        <v>180</v>
      </c>
      <c r="QU15" s="161">
        <f>(($F$13-$AT$28)*($F$13-$AX$28))/(($AP$28-$AT$28)*($AP$28-$AX$28))</f>
        <v>0</v>
      </c>
      <c r="QV15" s="161">
        <f>(($F$13-$AP$28)*($F$13-$AX$28))/(($AT$28-$AP$28)*($AT$28-$AX$28))</f>
        <v>0</v>
      </c>
      <c r="QW15" s="161">
        <f>(($F$13-$AP$28)*($F$13-$AT$28))/(($AX$28-$AP$28)*($AX$28-$AT$28))</f>
        <v>1</v>
      </c>
      <c r="QX15" s="92">
        <f>QU15*$AR$28+QV15*$AV$28+QW15*$AZ$28</f>
        <v>-772.52</v>
      </c>
      <c r="QY15" s="16">
        <f>$AP$28</f>
        <v>236.82</v>
      </c>
      <c r="QZ15" s="16">
        <f>$AZ$28</f>
        <v>-772.52</v>
      </c>
      <c r="RA15" s="167">
        <f t="shared" si="258"/>
        <v>0</v>
      </c>
    </row>
    <row r="16" spans="1:473" ht="15" customHeight="1">
      <c r="B16" s="292"/>
      <c r="C16" s="313"/>
      <c r="D16" s="312" t="s">
        <v>325</v>
      </c>
      <c r="E16" s="180" t="s">
        <v>322</v>
      </c>
      <c r="F16" s="169"/>
      <c r="G16" s="175" t="s">
        <v>72</v>
      </c>
      <c r="H16" s="176">
        <v>3</v>
      </c>
      <c r="I16" s="177" t="str">
        <f xml:space="preserve"> IF(AND(F16&gt;0,F17&gt;0),1,(IF(AND(F16&lt;0,F17&gt;0),2,(IF(AND(F16&lt;0,F17&lt;0),3,(IF(AND(F16&gt;0,F17&lt;0),4,"-")))))))</f>
        <v>-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-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-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-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75"/>
      <c r="GW16" s="276"/>
      <c r="GX16" s="277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75"/>
      <c r="IF16" s="276"/>
      <c r="IG16" s="277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04" t="s">
        <v>18</v>
      </c>
      <c r="QH16" s="12">
        <v>-60</v>
      </c>
      <c r="QI16" s="161">
        <f>(($F$13-$Z$8)*($F$13-$AD$8))/(($V$8-$Z$8)*($V$8-$AD$8))</f>
        <v>0</v>
      </c>
      <c r="QJ16" s="161">
        <f>(($F$13-$V$8)*($F$13-$AD$8))/(($Z$8-$V$8)*($Z$8-$AD$8))</f>
        <v>0</v>
      </c>
      <c r="QK16" s="161">
        <f>(($F$13-$V$8)*($F$13-$Z$8))/(($AD$8-$V$8)*($AD$8-$Z$8))</f>
        <v>1</v>
      </c>
      <c r="QL16" s="92">
        <f>QI16*$X$8+QJ16*$AB$8+QK16*$AF$8</f>
        <v>402.13</v>
      </c>
      <c r="QM16" s="16">
        <f>$V$8</f>
        <v>406.67</v>
      </c>
      <c r="QN16" s="16">
        <f>$AF$8</f>
        <v>402.13</v>
      </c>
      <c r="QO16" s="167">
        <f t="shared" si="257"/>
        <v>0</v>
      </c>
      <c r="QP16" s="34"/>
      <c r="QQ16" s="159">
        <v>2</v>
      </c>
      <c r="QR16" s="162">
        <v>1</v>
      </c>
      <c r="QS16" s="304" t="s">
        <v>18</v>
      </c>
      <c r="QT16" s="12">
        <v>-60</v>
      </c>
      <c r="QU16" s="161">
        <f>(($F$13-$AT$8)*($F$13-$AX$8))/(($AP$8-$AT$8)*($AP$8-$AX$8))</f>
        <v>0</v>
      </c>
      <c r="QV16" s="161">
        <f>(($F$13-$AP$8)*($F$13-$AX$8))/(($AT$8-$AP$8)*($AT$8-$AX$8))</f>
        <v>0</v>
      </c>
      <c r="QW16" s="161">
        <f>(($F$13-$AP$8)*($F$13-$AT$8))/(($AX$8-$AP$8)*($AX$8-$AT$8))</f>
        <v>1</v>
      </c>
      <c r="QX16" s="92">
        <f>QU16*$AR$8+QV16*$AV$8+QW16*$AZ$8</f>
        <v>415.98</v>
      </c>
      <c r="QY16" s="16">
        <f>$AP$8</f>
        <v>127.52</v>
      </c>
      <c r="QZ16" s="16">
        <f>$AZ$8</f>
        <v>415.98</v>
      </c>
      <c r="RA16" s="163">
        <f t="shared" si="258"/>
        <v>0</v>
      </c>
    </row>
    <row r="17" spans="2:469" ht="15" customHeight="1">
      <c r="B17" s="292"/>
      <c r="C17" s="313"/>
      <c r="D17" s="313"/>
      <c r="E17" s="180" t="s">
        <v>323</v>
      </c>
      <c r="F17" s="169"/>
      <c r="G17" s="175" t="s">
        <v>72</v>
      </c>
      <c r="H17" s="176">
        <v>3</v>
      </c>
      <c r="I17" s="177" t="str">
        <f>I16</f>
        <v>-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-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-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75"/>
      <c r="GW17" s="276"/>
      <c r="GX17" s="277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75"/>
      <c r="IF17" s="276"/>
      <c r="IG17" s="277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04"/>
      <c r="QH17" s="12">
        <v>-60</v>
      </c>
      <c r="QI17" s="161">
        <f>(($F$13-$Z$15)*($F$13-$AD$15))/(($V$15-$Z$15)*($V$15-$AD$15))</f>
        <v>0</v>
      </c>
      <c r="QJ17" s="161">
        <f>(($F$13-$V$15)*($F$13-$AD$15))/(($Z$15-$V$15)*($Z$15-$AD$15))</f>
        <v>0</v>
      </c>
      <c r="QK17" s="161">
        <f>(($F$13-$V$15)*($F$13-$Z$15))/(($AD$15-$V$15)*($AD$15-$Z$15))</f>
        <v>1</v>
      </c>
      <c r="QL17" s="92">
        <f>QI17*$X$15+QJ17*$AB$15+QK17*$AF$15</f>
        <v>402.13</v>
      </c>
      <c r="QM17" s="16">
        <f>$V$15</f>
        <v>-391.07</v>
      </c>
      <c r="QN17" s="16">
        <f>$AF$15</f>
        <v>402.13</v>
      </c>
      <c r="QO17" s="167">
        <f t="shared" si="257"/>
        <v>0</v>
      </c>
      <c r="QP17" s="34"/>
      <c r="QQ17" s="159">
        <v>2</v>
      </c>
      <c r="QR17" s="162">
        <v>2</v>
      </c>
      <c r="QS17" s="304"/>
      <c r="QT17" s="12">
        <v>-60</v>
      </c>
      <c r="QU17" s="161">
        <f>(($F$13-$AT$15)*($F$13-$AX$15))/(($AP$15-$AT$15)*($AP$15-$AX$15))</f>
        <v>0</v>
      </c>
      <c r="QV17" s="161">
        <f>(($F$13-$AP$15)*($F$13-$AX$15))/(($AT$15-$AP$15)*($AT$15-$AX$15))</f>
        <v>0</v>
      </c>
      <c r="QW17" s="161">
        <f>(($F$13-$AP$15)*($F$13-$AT$15))/(($AX$15-$AP$15)*($AX$15-$AT$15))</f>
        <v>1</v>
      </c>
      <c r="QX17" s="92">
        <f>QU17*$AR$15+QV17*$AV$15+QW17*$AZ$15</f>
        <v>415.98</v>
      </c>
      <c r="QY17" s="16">
        <f>$AP$15</f>
        <v>-127.52</v>
      </c>
      <c r="QZ17" s="16">
        <f>$AZ$15</f>
        <v>415.98</v>
      </c>
      <c r="RA17" s="163">
        <f t="shared" si="258"/>
        <v>0</v>
      </c>
    </row>
    <row r="18" spans="2:469" ht="15" customHeight="1">
      <c r="B18" s="336"/>
      <c r="C18" s="314"/>
      <c r="D18" s="314"/>
      <c r="E18" s="3" t="s">
        <v>324</v>
      </c>
      <c r="F18" s="169"/>
      <c r="G18" s="175" t="s">
        <v>299</v>
      </c>
      <c r="H18" s="176">
        <v>3</v>
      </c>
      <c r="I18" s="177" t="str">
        <f>I16</f>
        <v>-</v>
      </c>
      <c r="J18" s="177" t="str">
        <f>IF(ISBLANK(F18),"-",(IF(AND(F18&lt;=Input!$D$7,F18&gt;=Input!$D$10),"aprovado","reprovado")))</f>
        <v>-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75"/>
      <c r="GW18" s="276"/>
      <c r="GX18" s="277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75"/>
      <c r="IF18" s="276"/>
      <c r="IG18" s="277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04"/>
      <c r="QH18" s="12">
        <v>-60</v>
      </c>
      <c r="QI18" s="161">
        <f>(($F$13-$Z$22)*($F$13-$AD$22))/(($V$22-$Z$22)*($V$22-$AD$22))</f>
        <v>0</v>
      </c>
      <c r="QJ18" s="161">
        <f>(($F$13-$V$22)*($F$13-$AD$22))/(($Z$22-$V$22)*($Z$22-$AD$22))</f>
        <v>0</v>
      </c>
      <c r="QK18" s="161">
        <f>(($F$13-$V$22)*($F$13-$Z$22))/(($AD$22-$V$22)*($AD$22-$Z$22))</f>
        <v>1</v>
      </c>
      <c r="QL18" s="92">
        <f>QI18*$X$22+QJ18*$AB$22+QK18*$AF$22</f>
        <v>-495</v>
      </c>
      <c r="QM18" s="16">
        <f>$V$22</f>
        <v>-391.07</v>
      </c>
      <c r="QN18" s="16">
        <f>$AF$22</f>
        <v>-495</v>
      </c>
      <c r="QO18" s="167">
        <f t="shared" si="257"/>
        <v>0</v>
      </c>
      <c r="QP18" s="34"/>
      <c r="QQ18" s="159">
        <v>2</v>
      </c>
      <c r="QR18" s="162">
        <v>3</v>
      </c>
      <c r="QS18" s="304"/>
      <c r="QT18" s="12">
        <v>-60</v>
      </c>
      <c r="QU18" s="161">
        <f>(($F$13-$AT$22)*($F$13-$AX$22))/(($AP$22-$AT$22)*($AP$22-$AX$22))</f>
        <v>0</v>
      </c>
      <c r="QV18" s="161">
        <f>(($F$13-$AP$22)*($F$13-$AX$22))/(($AT$22-$AP$22)*($AT$22-$AX$22))</f>
        <v>0</v>
      </c>
      <c r="QW18" s="161">
        <f>(($F$13-$AP$22)*($F$13-$AT$22))/(($AX$22-$AP$22)*($AX$22-$AT$22))</f>
        <v>1</v>
      </c>
      <c r="QX18" s="92">
        <f>QU18*$AR$22+QV18*$AV$22+QW18*$AZ$22</f>
        <v>-415.95</v>
      </c>
      <c r="QY18" s="16">
        <f>$AP$22</f>
        <v>-127.52</v>
      </c>
      <c r="QZ18" s="16">
        <f>$AZ$22</f>
        <v>-415.95</v>
      </c>
      <c r="RA18" s="163">
        <f t="shared" si="258"/>
        <v>0</v>
      </c>
    </row>
    <row r="19" spans="2:469" ht="15" customHeight="1">
      <c r="B19" s="281">
        <v>3</v>
      </c>
      <c r="C19" s="312" t="s">
        <v>326</v>
      </c>
      <c r="D19" s="312" t="s">
        <v>321</v>
      </c>
      <c r="E19" s="180" t="s">
        <v>322</v>
      </c>
      <c r="F19" s="169"/>
      <c r="G19" s="175" t="s">
        <v>72</v>
      </c>
      <c r="H19" s="176">
        <v>4</v>
      </c>
      <c r="I19" s="177" t="str">
        <f xml:space="preserve"> IF(AND(F19&gt;0,F20&gt;0),1,(IF(AND(F19&lt;0,F20&gt;0),2,(IF(AND(F19&lt;0,F20&lt;0),3,(IF(AND(F19&gt;0,F20&lt;0),4,"-")))))))</f>
        <v>-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-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-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-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75"/>
      <c r="GW19" s="276"/>
      <c r="GX19" s="277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75"/>
      <c r="IF19" s="276"/>
      <c r="IG19" s="277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04"/>
      <c r="QH19" s="12">
        <v>-60</v>
      </c>
      <c r="QI19" s="161">
        <f>(($F$13-$Z$29)*($F$13-$AD$29))/(($V$29-$Z$29)*($V$29-$AD$29))</f>
        <v>0</v>
      </c>
      <c r="QJ19" s="161">
        <f>(($F$13-$V$29)*($F$13-$AD$29))/(($Z$29-$V$29)*($Z$29-$AD$29))</f>
        <v>0</v>
      </c>
      <c r="QK19" s="161">
        <f>(($F$13-$V$29)*($F$13-$Z$29))/(($AD$29-$V$29)*($AD$29-$Z$29))</f>
        <v>1</v>
      </c>
      <c r="QL19" s="92">
        <f>QI19*$X$29+QJ19*$AB$29+QK19*$AF$29</f>
        <v>-495</v>
      </c>
      <c r="QM19" s="16">
        <f>$V$29</f>
        <v>406.67</v>
      </c>
      <c r="QN19" s="16">
        <f>$AF$29</f>
        <v>-495</v>
      </c>
      <c r="QO19" s="167">
        <f t="shared" si="257"/>
        <v>0</v>
      </c>
      <c r="QP19" s="34"/>
      <c r="QQ19" s="159">
        <v>2</v>
      </c>
      <c r="QR19" s="162">
        <v>4</v>
      </c>
      <c r="QS19" s="304"/>
      <c r="QT19" s="12">
        <v>-60</v>
      </c>
      <c r="QU19" s="161">
        <f>(($F$13-$AT$29)*($F$13-$AX$29))/(($AP$29-$AT$29)*($AP$29-$AX$29))</f>
        <v>0</v>
      </c>
      <c r="QV19" s="161">
        <f>(($F$13-$AP$29)*($F$13-$AX$29))/(($AT$29-$AP$29)*($AT$29-$AX$29))</f>
        <v>0</v>
      </c>
      <c r="QW19" s="161">
        <f>(($F$13-$AP$29)*($F$13-$AT$29))/(($AX$29-$AP$29)*($AX$29-$AT$29))</f>
        <v>1</v>
      </c>
      <c r="QX19" s="92">
        <f>QU19*$AR$29+QV19*$AV$29+QW19*$AZ$29</f>
        <v>-415.95</v>
      </c>
      <c r="QY19" s="16">
        <f>$AP$29</f>
        <v>127.52</v>
      </c>
      <c r="QZ19" s="16">
        <f>$AZ$29</f>
        <v>-415.95</v>
      </c>
      <c r="RA19" s="163">
        <f t="shared" si="258"/>
        <v>0</v>
      </c>
    </row>
    <row r="20" spans="2:469" ht="15" customHeight="1">
      <c r="B20" s="292"/>
      <c r="C20" s="313"/>
      <c r="D20" s="313"/>
      <c r="E20" s="180" t="s">
        <v>323</v>
      </c>
      <c r="F20" s="169"/>
      <c r="G20" s="175" t="s">
        <v>72</v>
      </c>
      <c r="H20" s="176">
        <v>4</v>
      </c>
      <c r="I20" s="177" t="str">
        <f>I19</f>
        <v>-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-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-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75"/>
      <c r="GW20" s="276"/>
      <c r="GX20" s="277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75"/>
      <c r="IF20" s="276"/>
      <c r="IG20" s="277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05" t="s">
        <v>19</v>
      </c>
      <c r="QH20" s="12">
        <v>-120</v>
      </c>
      <c r="QI20" s="161">
        <f>(($F$13-$Z$9)*($F$13-$AD$9))/(($V$9-$Z$9)*($V$9-$AD$9))</f>
        <v>0</v>
      </c>
      <c r="QJ20" s="161">
        <f>(($F$13-$V$9)*($F$13-$AD$9))/(($Z$9-$V$9)*($Z$9-$AD$9))</f>
        <v>0</v>
      </c>
      <c r="QK20" s="161">
        <f>(($F$13-$V$9)*($F$13-$Z$9))/(($AD$9-$V$9)*($AD$9-$Z$9))</f>
        <v>1</v>
      </c>
      <c r="QL20" s="92">
        <f>QI20*$X$9+QJ20*$AB$9+QK20*$AF$9</f>
        <v>480</v>
      </c>
      <c r="QM20" s="16">
        <f>$V$9</f>
        <v>353.96</v>
      </c>
      <c r="QN20" s="16">
        <f>$AF$9</f>
        <v>480</v>
      </c>
      <c r="QO20" s="167">
        <f t="shared" si="257"/>
        <v>0</v>
      </c>
      <c r="QP20" s="34"/>
      <c r="QQ20" s="159">
        <v>2</v>
      </c>
      <c r="QR20" s="162">
        <v>1</v>
      </c>
      <c r="QS20" s="305" t="s">
        <v>19</v>
      </c>
      <c r="QT20" s="12">
        <v>-120</v>
      </c>
      <c r="QU20" s="161">
        <f>(($F$13-$AT$9)*($F$13-$AX$9))/(($AP$9-$AT$9)*($AP$9-$AX$9))</f>
        <v>0</v>
      </c>
      <c r="QV20" s="161">
        <f>(($F$13-$AP$9)*($F$13-$AX$9))/(($AT$9-$AP$9)*($AT$9-$AX$9))</f>
        <v>0</v>
      </c>
      <c r="QW20" s="161">
        <f>(($F$13-$AP$9)*($F$13-$AT$9))/(($AX$9-$AP$9)*($AX$9-$AT$9))</f>
        <v>1</v>
      </c>
      <c r="QX20" s="92">
        <f>QU20*$AR$9+QV20*$AV$9+QW20*$AZ$9</f>
        <v>534.82000000000005</v>
      </c>
      <c r="QY20" s="16">
        <f>$AP$9</f>
        <v>91.09</v>
      </c>
      <c r="QZ20" s="16">
        <f>$AZ$9</f>
        <v>534.82000000000005</v>
      </c>
      <c r="RA20" s="163">
        <f t="shared" si="258"/>
        <v>0</v>
      </c>
    </row>
    <row r="21" spans="2:469" ht="15" customHeight="1">
      <c r="B21" s="292"/>
      <c r="C21" s="313"/>
      <c r="D21" s="314"/>
      <c r="E21" s="3" t="s">
        <v>324</v>
      </c>
      <c r="F21" s="169"/>
      <c r="G21" s="175" t="s">
        <v>299</v>
      </c>
      <c r="H21" s="176">
        <v>4</v>
      </c>
      <c r="I21" s="177" t="str">
        <f>I19</f>
        <v>-</v>
      </c>
      <c r="J21" s="177" t="str">
        <f>IF(ISBLANK(F21),"-",(IF(AND(F21&lt;=Input!$D$7,F21&gt;=Input!$D$10),"aprovado","reprovado")))</f>
        <v>-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75"/>
      <c r="GW21" s="276"/>
      <c r="GX21" s="277"/>
      <c r="GY21" s="26">
        <v>-515.88</v>
      </c>
      <c r="HA21" s="281">
        <v>20</v>
      </c>
      <c r="HB21" s="283">
        <v>510.29</v>
      </c>
      <c r="HC21" s="285">
        <v>1</v>
      </c>
      <c r="HD21" s="285">
        <v>0</v>
      </c>
      <c r="HE21" s="285">
        <v>0</v>
      </c>
      <c r="HF21" s="287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75"/>
      <c r="IF21" s="276"/>
      <c r="IG21" s="277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05"/>
      <c r="QH21" s="12">
        <v>-120</v>
      </c>
      <c r="QI21" s="161">
        <f>(($F$13-$Z$16)*($F$13-$AD$16))/(($V$16-$Z$16)*($V$16-$AD$16))</f>
        <v>0</v>
      </c>
      <c r="QJ21" s="161">
        <f>(($F$13-$V$16)*($F$13-$AD$16))/(($Z$16-$V$16)*($Z$16-$AD$16))</f>
        <v>0</v>
      </c>
      <c r="QK21" s="161">
        <f>(($F$13-$V$16)*($F$13-$Z$16))/(($AD$16-$V$16)*($AD$16-$Z$16))</f>
        <v>1</v>
      </c>
      <c r="QL21" s="92">
        <f>QI21*$X$16+QJ21*$AB$16+QK21*$AF$16</f>
        <v>480</v>
      </c>
      <c r="QM21" s="16">
        <f>$V$16</f>
        <v>-443.33</v>
      </c>
      <c r="QN21" s="16">
        <f>$AF$16</f>
        <v>480</v>
      </c>
      <c r="QO21" s="167">
        <f t="shared" si="257"/>
        <v>0</v>
      </c>
      <c r="QP21" s="34"/>
      <c r="QQ21" s="159">
        <v>2</v>
      </c>
      <c r="QR21" s="162">
        <v>2</v>
      </c>
      <c r="QS21" s="305"/>
      <c r="QT21" s="12">
        <v>-120</v>
      </c>
      <c r="QU21" s="161">
        <f>(($F$13-$AT$16)*($F$13-$AX$16))/(($AP$16-$AT$16)*($AP$16-$AX$16))</f>
        <v>0</v>
      </c>
      <c r="QV21" s="161">
        <f>(($F$13-$AP$16)*($F$13-$AX$16))/(($AT$16-$AP$16)*($AT$16-$AX$16))</f>
        <v>0</v>
      </c>
      <c r="QW21" s="161">
        <f>(($F$13-$AP$16)*($F$13-$AT$16))/(($AX$16-$AP$16)*($AX$16-$AT$16))</f>
        <v>1</v>
      </c>
      <c r="QX21" s="92">
        <f>QU21*$AR$16+QV21*$AV$16+QW21*$AZ$16</f>
        <v>534.82000000000005</v>
      </c>
      <c r="QY21" s="16">
        <f>$AP$16</f>
        <v>-163.95</v>
      </c>
      <c r="QZ21" s="16">
        <f>$AZ$16</f>
        <v>534.82000000000005</v>
      </c>
      <c r="RA21" s="163">
        <f t="shared" si="258"/>
        <v>0</v>
      </c>
    </row>
    <row r="22" spans="2:469" ht="15" customHeight="1">
      <c r="B22" s="292"/>
      <c r="C22" s="313"/>
      <c r="D22" s="312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1">
        <v>18</v>
      </c>
      <c r="FL22" s="283">
        <f t="shared" si="67"/>
        <v>-210.54</v>
      </c>
      <c r="FM22" s="285">
        <v>1</v>
      </c>
      <c r="FN22" s="285">
        <v>0</v>
      </c>
      <c r="FO22" s="285">
        <v>0</v>
      </c>
      <c r="FP22" s="287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75"/>
      <c r="GW22" s="276"/>
      <c r="GX22" s="277"/>
      <c r="GY22" s="26">
        <v>-478.57</v>
      </c>
      <c r="HA22" s="292"/>
      <c r="HB22" s="291"/>
      <c r="HC22" s="290"/>
      <c r="HD22" s="290"/>
      <c r="HE22" s="290"/>
      <c r="HF22" s="289"/>
      <c r="HH22" s="281">
        <v>20</v>
      </c>
      <c r="HI22" s="283">
        <v>562.5</v>
      </c>
      <c r="HJ22" s="285">
        <v>1</v>
      </c>
      <c r="HK22" s="285">
        <v>0</v>
      </c>
      <c r="HL22" s="285">
        <v>0</v>
      </c>
      <c r="HM22" s="287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75"/>
      <c r="IF22" s="276"/>
      <c r="IG22" s="277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1">
        <v>20</v>
      </c>
      <c r="MZ22" s="283">
        <v>-170.1</v>
      </c>
      <c r="NA22" s="285">
        <v>1</v>
      </c>
      <c r="NB22" s="285">
        <v>0</v>
      </c>
      <c r="NC22" s="285">
        <v>0</v>
      </c>
      <c r="ND22" s="287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05"/>
      <c r="QH22" s="12">
        <v>-120</v>
      </c>
      <c r="QI22" s="161">
        <f>(($F$13-$Z$23)*($F$13-$AD$23))/(($V$23-$Z$23)*($V$23-$AD$23))</f>
        <v>0</v>
      </c>
      <c r="QJ22" s="161">
        <f>(($F$13-$V$23)*($F$13-$AD$23))/(($Z$23-$V$23)*($Z$23-$AD$23))</f>
        <v>0</v>
      </c>
      <c r="QK22" s="161">
        <f>(($F$13-$V$23)*($F$13-$Z$23))/(($AD$23-$V$23)*($AD$23-$Z$23))</f>
        <v>1</v>
      </c>
      <c r="QL22" s="92">
        <f>QI22*$X$23+QJ22*$AB$23+QK22*$AF$23</f>
        <v>-391.42</v>
      </c>
      <c r="QM22" s="16">
        <f>$V$23</f>
        <v>-443.33</v>
      </c>
      <c r="QN22" s="16">
        <f>$AF$23</f>
        <v>-391.42</v>
      </c>
      <c r="QO22" s="167">
        <f t="shared" si="257"/>
        <v>0</v>
      </c>
      <c r="QP22" s="34"/>
      <c r="QQ22" s="159">
        <v>2</v>
      </c>
      <c r="QR22" s="162">
        <v>3</v>
      </c>
      <c r="QS22" s="305"/>
      <c r="QT22" s="12">
        <v>-120</v>
      </c>
      <c r="QU22" s="161">
        <f>(($F$13-$AT$23)*($F$13-$AX$23))/(($AP$23-$AT$23)*($AP$23-$AX$23))</f>
        <v>0</v>
      </c>
      <c r="QV22" s="161">
        <f>(($F$13-$AP$23)*($F$13-$AX$23))/(($AT$23-$AP$23)*($AT$23-$AX$23))</f>
        <v>0</v>
      </c>
      <c r="QW22" s="161">
        <f>(($F$13-$AP$23)*($F$13-$AT$23))/(($AX$23-$AP$23)*($AX$23-$AT$23))</f>
        <v>1</v>
      </c>
      <c r="QX22" s="92">
        <f>QU22*$AR$23+QV22*$AV$23+QW22*$AZ$23</f>
        <v>-297.12</v>
      </c>
      <c r="QY22" s="16">
        <f>$AP$23</f>
        <v>-163.95</v>
      </c>
      <c r="QZ22" s="16">
        <f>$AZ$23</f>
        <v>-297.12</v>
      </c>
      <c r="RA22" s="163">
        <f t="shared" si="258"/>
        <v>0</v>
      </c>
    </row>
    <row r="23" spans="2:469" ht="15" customHeight="1">
      <c r="B23" s="292"/>
      <c r="C23" s="313"/>
      <c r="D23" s="313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1">
        <v>20</v>
      </c>
      <c r="EX23" s="283">
        <v>-338.33</v>
      </c>
      <c r="EY23" s="285">
        <v>1</v>
      </c>
      <c r="EZ23" s="285">
        <v>0</v>
      </c>
      <c r="FA23" s="285">
        <v>0</v>
      </c>
      <c r="FB23" s="293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2"/>
      <c r="FL23" s="291"/>
      <c r="FM23" s="290"/>
      <c r="FN23" s="290"/>
      <c r="FO23" s="290"/>
      <c r="FP23" s="289"/>
      <c r="FR23" s="281">
        <v>20</v>
      </c>
      <c r="FS23" s="283">
        <v>-391.07</v>
      </c>
      <c r="FT23" s="285">
        <v>1</v>
      </c>
      <c r="FU23" s="285">
        <v>0</v>
      </c>
      <c r="FV23" s="285">
        <v>0</v>
      </c>
      <c r="FW23" s="287">
        <v>0</v>
      </c>
      <c r="FY23" s="281">
        <v>20</v>
      </c>
      <c r="FZ23" s="283">
        <v>-443.33</v>
      </c>
      <c r="GA23" s="285">
        <v>1</v>
      </c>
      <c r="GB23" s="285">
        <v>0</v>
      </c>
      <c r="GC23" s="285">
        <v>0</v>
      </c>
      <c r="GD23" s="287">
        <v>0</v>
      </c>
      <c r="GF23" s="281">
        <v>20</v>
      </c>
      <c r="GG23" s="283">
        <v>-495.6</v>
      </c>
      <c r="GH23" s="285">
        <v>1</v>
      </c>
      <c r="GI23" s="285">
        <v>0</v>
      </c>
      <c r="GJ23" s="285">
        <v>0</v>
      </c>
      <c r="GK23" s="287">
        <v>0</v>
      </c>
      <c r="GM23" s="281">
        <v>20</v>
      </c>
      <c r="GN23" s="283">
        <v>-548.08000000000004</v>
      </c>
      <c r="GO23" s="285">
        <v>1</v>
      </c>
      <c r="GP23" s="285">
        <v>0</v>
      </c>
      <c r="GQ23" s="285">
        <v>0</v>
      </c>
      <c r="GR23" s="287">
        <v>0</v>
      </c>
      <c r="GT23" s="75">
        <v>19</v>
      </c>
      <c r="GU23" s="160">
        <v>229.25</v>
      </c>
      <c r="GV23" s="275"/>
      <c r="GW23" s="276"/>
      <c r="GX23" s="277"/>
      <c r="GY23" s="26">
        <v>-388.94</v>
      </c>
      <c r="HA23" s="292"/>
      <c r="HB23" s="291"/>
      <c r="HC23" s="290"/>
      <c r="HD23" s="290"/>
      <c r="HE23" s="290"/>
      <c r="HF23" s="289"/>
      <c r="HH23" s="292"/>
      <c r="HI23" s="291"/>
      <c r="HJ23" s="290"/>
      <c r="HK23" s="290"/>
      <c r="HL23" s="290"/>
      <c r="HM23" s="28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75"/>
      <c r="IF23" s="276"/>
      <c r="IG23" s="277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1">
        <v>20</v>
      </c>
      <c r="JT23" s="283">
        <v>517.14</v>
      </c>
      <c r="JU23" s="285">
        <v>1</v>
      </c>
      <c r="JV23" s="285">
        <v>0</v>
      </c>
      <c r="JW23" s="285">
        <v>0</v>
      </c>
      <c r="JX23" s="287">
        <v>0</v>
      </c>
      <c r="JZ23" s="281">
        <v>20</v>
      </c>
      <c r="KA23" s="283">
        <v>468</v>
      </c>
      <c r="KB23" s="285">
        <v>1</v>
      </c>
      <c r="KC23" s="285">
        <v>0</v>
      </c>
      <c r="KD23" s="285">
        <v>0</v>
      </c>
      <c r="KE23" s="287">
        <v>0</v>
      </c>
      <c r="KG23" s="281">
        <v>20</v>
      </c>
      <c r="KH23" s="283">
        <v>409.06</v>
      </c>
      <c r="KI23" s="285">
        <v>1</v>
      </c>
      <c r="KJ23" s="285">
        <v>0</v>
      </c>
      <c r="KK23" s="285">
        <v>0</v>
      </c>
      <c r="KL23" s="287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1">
        <v>20</v>
      </c>
      <c r="MS23" s="283">
        <v>-277.2</v>
      </c>
      <c r="MT23" s="285">
        <v>1</v>
      </c>
      <c r="MU23" s="285">
        <v>0</v>
      </c>
      <c r="MV23" s="285">
        <v>0</v>
      </c>
      <c r="MW23" s="287">
        <v>0</v>
      </c>
      <c r="MY23" s="292"/>
      <c r="MZ23" s="291"/>
      <c r="NA23" s="290"/>
      <c r="NB23" s="290"/>
      <c r="NC23" s="290"/>
      <c r="ND23" s="289"/>
      <c r="NF23" s="281">
        <v>20</v>
      </c>
      <c r="NG23" s="283">
        <v>-500.81</v>
      </c>
      <c r="NH23" s="285">
        <v>1</v>
      </c>
      <c r="NI23" s="285">
        <v>0</v>
      </c>
      <c r="NJ23" s="285">
        <v>0</v>
      </c>
      <c r="NK23" s="287">
        <v>0</v>
      </c>
      <c r="NM23" s="281">
        <v>20</v>
      </c>
      <c r="NN23" s="283">
        <v>-612.61</v>
      </c>
      <c r="NO23" s="285">
        <v>1</v>
      </c>
      <c r="NP23" s="285">
        <v>0</v>
      </c>
      <c r="NQ23" s="285">
        <v>0</v>
      </c>
      <c r="NR23" s="287">
        <v>0</v>
      </c>
      <c r="NT23" s="281">
        <v>20</v>
      </c>
      <c r="NU23" s="283">
        <v>-662.58</v>
      </c>
      <c r="NV23" s="285">
        <v>1</v>
      </c>
      <c r="NW23" s="285">
        <v>0</v>
      </c>
      <c r="NX23" s="285">
        <v>0</v>
      </c>
      <c r="NY23" s="287">
        <v>0</v>
      </c>
      <c r="OA23" s="281">
        <v>20</v>
      </c>
      <c r="OB23" s="283">
        <v>-712.06</v>
      </c>
      <c r="OC23" s="285">
        <v>1</v>
      </c>
      <c r="OD23" s="285">
        <v>0</v>
      </c>
      <c r="OE23" s="285">
        <v>0</v>
      </c>
      <c r="OF23" s="287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05"/>
      <c r="QH23" s="12">
        <v>-120</v>
      </c>
      <c r="QI23" s="161">
        <f>(($F$13-$Z$30)*($F$13-$AD$30))/(($V$30-$Z$30)*($V$30-$AD$30))</f>
        <v>0</v>
      </c>
      <c r="QJ23" s="161">
        <f>(($F$13-$V$30)*($F$13-$AD$30))/(($Z$30-$V$30)*($Z$30-$AD$30))</f>
        <v>0</v>
      </c>
      <c r="QK23" s="161">
        <f>(($F$13-$V$30)*($F$13-$Z$30))/(($AD$30-$V$30)*($AD$30-$Z$30))</f>
        <v>1</v>
      </c>
      <c r="QL23" s="92">
        <f>QI23*$X$30+QJ23*$AB$30+QK23*$AF$30</f>
        <v>-391.42</v>
      </c>
      <c r="QM23" s="16">
        <f>$V$30</f>
        <v>353.96</v>
      </c>
      <c r="QN23" s="16">
        <f>$AF$30</f>
        <v>-391.42</v>
      </c>
      <c r="QO23" s="167">
        <f t="shared" si="257"/>
        <v>0</v>
      </c>
      <c r="QP23" s="34"/>
      <c r="QQ23" s="159">
        <v>2</v>
      </c>
      <c r="QR23" s="162">
        <v>4</v>
      </c>
      <c r="QS23" s="305"/>
      <c r="QT23" s="12">
        <v>-120</v>
      </c>
      <c r="QU23" s="161">
        <f>(($F$13-$AT$30)*($F$13-$AX$30))/(($AP$30-$AT$30)*($AP$30-$AX$30))</f>
        <v>0</v>
      </c>
      <c r="QV23" s="161">
        <f>(($F$13-$AP$30)*($F$13-$AX$30))/(($AT$30-$AP$30)*($AT$30-$AX$30))</f>
        <v>0</v>
      </c>
      <c r="QW23" s="161">
        <f>(($F$13-$AP$30)*($F$13-$AT$30))/(($AX$30-$AP$30)*($AX$30-$AT$30))</f>
        <v>1</v>
      </c>
      <c r="QX23" s="92">
        <f>QU23*$AR$30+QV23*$AV$30+QW23*$AZ$30</f>
        <v>-297.12</v>
      </c>
      <c r="QY23" s="16">
        <f>$AP$30</f>
        <v>91.09</v>
      </c>
      <c r="QZ23" s="16">
        <f>$AZ$30</f>
        <v>-297.12</v>
      </c>
      <c r="RA23" s="163">
        <f t="shared" si="258"/>
        <v>0</v>
      </c>
    </row>
    <row r="24" spans="2:469" ht="15" customHeight="1" thickBot="1">
      <c r="B24" s="336"/>
      <c r="C24" s="314"/>
      <c r="D24" s="314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2"/>
      <c r="EX24" s="284"/>
      <c r="EY24" s="286"/>
      <c r="EZ24" s="286"/>
      <c r="FA24" s="286"/>
      <c r="FB24" s="294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2"/>
      <c r="FL24" s="284"/>
      <c r="FM24" s="286"/>
      <c r="FN24" s="286"/>
      <c r="FO24" s="286"/>
      <c r="FP24" s="288"/>
      <c r="FR24" s="282"/>
      <c r="FS24" s="284"/>
      <c r="FT24" s="286"/>
      <c r="FU24" s="286"/>
      <c r="FV24" s="286"/>
      <c r="FW24" s="288"/>
      <c r="FY24" s="282"/>
      <c r="FZ24" s="284"/>
      <c r="GA24" s="286"/>
      <c r="GB24" s="286"/>
      <c r="GC24" s="286"/>
      <c r="GD24" s="288"/>
      <c r="GF24" s="282"/>
      <c r="GG24" s="284"/>
      <c r="GH24" s="286"/>
      <c r="GI24" s="286"/>
      <c r="GJ24" s="286"/>
      <c r="GK24" s="288"/>
      <c r="GM24" s="282"/>
      <c r="GN24" s="284"/>
      <c r="GO24" s="286"/>
      <c r="GP24" s="286"/>
      <c r="GQ24" s="286"/>
      <c r="GR24" s="288"/>
      <c r="GT24" s="33">
        <v>20</v>
      </c>
      <c r="GU24" s="181">
        <v>458.5</v>
      </c>
      <c r="GV24" s="278"/>
      <c r="GW24" s="279"/>
      <c r="GX24" s="280"/>
      <c r="GY24" s="27">
        <v>0</v>
      </c>
      <c r="HA24" s="282"/>
      <c r="HB24" s="284"/>
      <c r="HC24" s="286"/>
      <c r="HD24" s="286"/>
      <c r="HE24" s="286"/>
      <c r="HF24" s="288"/>
      <c r="HH24" s="282"/>
      <c r="HI24" s="284"/>
      <c r="HJ24" s="286"/>
      <c r="HK24" s="286"/>
      <c r="HL24" s="286"/>
      <c r="HM24" s="288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78"/>
      <c r="IF24" s="279"/>
      <c r="IG24" s="280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2"/>
      <c r="JT24" s="284"/>
      <c r="JU24" s="286"/>
      <c r="JV24" s="286"/>
      <c r="JW24" s="286"/>
      <c r="JX24" s="288"/>
      <c r="JZ24" s="282"/>
      <c r="KA24" s="284"/>
      <c r="KB24" s="286"/>
      <c r="KC24" s="286"/>
      <c r="KD24" s="286"/>
      <c r="KE24" s="288"/>
      <c r="KG24" s="282"/>
      <c r="KH24" s="284"/>
      <c r="KI24" s="286"/>
      <c r="KJ24" s="286"/>
      <c r="KK24" s="286"/>
      <c r="KL24" s="288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2"/>
      <c r="MS24" s="284"/>
      <c r="MT24" s="286"/>
      <c r="MU24" s="286"/>
      <c r="MV24" s="286"/>
      <c r="MW24" s="288"/>
      <c r="MY24" s="282"/>
      <c r="MZ24" s="284"/>
      <c r="NA24" s="286"/>
      <c r="NB24" s="286"/>
      <c r="NC24" s="286"/>
      <c r="ND24" s="288"/>
      <c r="NF24" s="282"/>
      <c r="NG24" s="284"/>
      <c r="NH24" s="286"/>
      <c r="NI24" s="286"/>
      <c r="NJ24" s="286"/>
      <c r="NK24" s="288"/>
      <c r="NM24" s="282"/>
      <c r="NN24" s="284"/>
      <c r="NO24" s="286"/>
      <c r="NP24" s="286"/>
      <c r="NQ24" s="286"/>
      <c r="NR24" s="288"/>
      <c r="NT24" s="282"/>
      <c r="NU24" s="284"/>
      <c r="NV24" s="286"/>
      <c r="NW24" s="286"/>
      <c r="NX24" s="286"/>
      <c r="NY24" s="288"/>
      <c r="OA24" s="282"/>
      <c r="OB24" s="284"/>
      <c r="OC24" s="286"/>
      <c r="OD24" s="286"/>
      <c r="OE24" s="286"/>
      <c r="OF24" s="288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06" t="s">
        <v>20</v>
      </c>
      <c r="QH24" s="12">
        <v>-180</v>
      </c>
      <c r="QI24" s="161">
        <f>(($F$13-$Z$10)*($F$13-$AD$10))/(($V$10-$Z$10)*($V$10-$AD$10))</f>
        <v>0</v>
      </c>
      <c r="QJ24" s="161">
        <f>(($F$13-$V$10)*($F$13-$AD$10))/(($Z$10-$V$10)*($Z$10-$AD$10))</f>
        <v>0</v>
      </c>
      <c r="QK24" s="161">
        <f>(($F$13-$V$10)*($F$13-$Z$10))/(($AD$10-$V$10)*($AD$10-$Z$10))</f>
        <v>1</v>
      </c>
      <c r="QL24" s="92">
        <f>QI24*$X$10+QJ24*$AB$10+QK24*$AF$10</f>
        <v>556.07000000000005</v>
      </c>
      <c r="QM24" s="16">
        <f>$V$10</f>
        <v>301.67</v>
      </c>
      <c r="QN24" s="16">
        <f>$AF$10</f>
        <v>556.07000000000005</v>
      </c>
      <c r="QO24" s="167">
        <f t="shared" si="257"/>
        <v>0</v>
      </c>
      <c r="QP24" s="34"/>
      <c r="QQ24" s="159">
        <v>2</v>
      </c>
      <c r="QR24" s="162">
        <v>1</v>
      </c>
      <c r="QS24" s="306" t="s">
        <v>20</v>
      </c>
      <c r="QT24" s="12">
        <v>-180</v>
      </c>
      <c r="QU24" s="161">
        <f>(($F$13-$AT$10)*($F$13-$AX$10))/(($AP$10-$AT$10)*($AP$10-$AX$10))</f>
        <v>0</v>
      </c>
      <c r="QV24" s="161">
        <f>(($F$13-$AP$10)*($F$13-$AX$10))/(($AT$10-$AP$10)*($AT$10-$AX$10))</f>
        <v>0</v>
      </c>
      <c r="QW24" s="161">
        <f>(($F$13-$AP$10)*($F$13-$AT$10))/(($AX$10-$AP$10)*($AX$10-$AT$10))</f>
        <v>1</v>
      </c>
      <c r="QX24" s="92">
        <f>QU24*$AR$10+QV24*$AV$10+QW24*$AZ$10</f>
        <v>653.67999999999995</v>
      </c>
      <c r="QY24" s="16">
        <f>$AP$10</f>
        <v>54.65</v>
      </c>
      <c r="QZ24" s="16">
        <f>$AZ$10</f>
        <v>653.67999999999995</v>
      </c>
      <c r="RA24" s="163">
        <f t="shared" si="258"/>
        <v>0</v>
      </c>
    </row>
    <row r="25" spans="2:469" ht="15" customHeight="1" thickBot="1">
      <c r="B25" s="281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306"/>
      <c r="QH25" s="12">
        <v>-180</v>
      </c>
      <c r="QI25" s="161">
        <f>(($F$13-$Z$17)*($F$13-$AD$17))/(($V$17-$Z$17)*($V$17-$AD$17))</f>
        <v>0</v>
      </c>
      <c r="QJ25" s="161">
        <f>(($F$13-$V$17)*($F$13-$AD$17))/(($Z$17-$V$17)*($Z$17-$AD$17))</f>
        <v>0</v>
      </c>
      <c r="QK25" s="161">
        <f>(($F$13-$V$17)*($F$13-$Z$17))/(($AD$17-$V$17)*($AD$17-$Z$17))</f>
        <v>1</v>
      </c>
      <c r="QL25" s="92">
        <f>QI25*$X$17+QJ25*$AB$17+QK25*$AF$17</f>
        <v>556.07000000000005</v>
      </c>
      <c r="QM25" s="16">
        <f>$V$17</f>
        <v>-495.6</v>
      </c>
      <c r="QN25" s="16">
        <f>$AF$17</f>
        <v>556.07000000000005</v>
      </c>
      <c r="QO25" s="167">
        <f t="shared" si="257"/>
        <v>0</v>
      </c>
      <c r="QP25" s="34"/>
      <c r="QQ25" s="159">
        <v>2</v>
      </c>
      <c r="QR25" s="162">
        <v>2</v>
      </c>
      <c r="QS25" s="306"/>
      <c r="QT25" s="12">
        <v>-180</v>
      </c>
      <c r="QU25" s="161">
        <f>(($F$13-$AT$17)*($F$13-$AX$17))/(($AP$17-$AT$17)*($AP$17-$AX$17))</f>
        <v>0</v>
      </c>
      <c r="QV25" s="161">
        <f>(($F$13-$AP$17)*($F$13-$AX$17))/(($AT$17-$AP$17)*($AT$17-$AX$17))</f>
        <v>0</v>
      </c>
      <c r="QW25" s="161">
        <f>(($F$13-$AP$17)*($F$13-$AT$17))/(($AX$17-$AP$17)*($AX$17-$AT$17))</f>
        <v>1</v>
      </c>
      <c r="QX25" s="92">
        <f>QU25*$AR$17+QV25*$AV$17+QW25*$AZ$17</f>
        <v>653.67999999999995</v>
      </c>
      <c r="QY25" s="16">
        <f>$AP$17</f>
        <v>-200.39</v>
      </c>
      <c r="QZ25" s="16">
        <f>$AZ$17</f>
        <v>653.67999999999995</v>
      </c>
      <c r="RA25" s="163">
        <f t="shared" si="258"/>
        <v>0</v>
      </c>
    </row>
    <row r="26" spans="2:469" ht="15" customHeight="1">
      <c r="B26" s="292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310" t="s">
        <v>330</v>
      </c>
      <c r="BD26" s="311"/>
      <c r="BE26" s="311"/>
      <c r="BF26" s="311"/>
      <c r="BG26" s="311"/>
      <c r="BH26" s="110">
        <v>1</v>
      </c>
      <c r="BJ26" s="310" t="s">
        <v>331</v>
      </c>
      <c r="BK26" s="311"/>
      <c r="BL26" s="311"/>
      <c r="BM26" s="311"/>
      <c r="BN26" s="311"/>
      <c r="BO26" s="110">
        <v>2</v>
      </c>
      <c r="BQ26" s="310" t="s">
        <v>332</v>
      </c>
      <c r="BR26" s="311"/>
      <c r="BS26" s="311"/>
      <c r="BT26" s="311"/>
      <c r="BU26" s="311"/>
      <c r="BV26" s="110">
        <v>3</v>
      </c>
      <c r="BX26" s="310" t="s">
        <v>333</v>
      </c>
      <c r="BY26" s="311"/>
      <c r="BZ26" s="311"/>
      <c r="CA26" s="311"/>
      <c r="CB26" s="311"/>
      <c r="CC26" s="110">
        <v>4</v>
      </c>
      <c r="CE26" s="310" t="s">
        <v>334</v>
      </c>
      <c r="CF26" s="311"/>
      <c r="CG26" s="311"/>
      <c r="CH26" s="311"/>
      <c r="CI26" s="311"/>
      <c r="CJ26" s="110">
        <v>5</v>
      </c>
      <c r="CL26" s="310" t="s">
        <v>335</v>
      </c>
      <c r="CM26" s="311"/>
      <c r="CN26" s="311"/>
      <c r="CO26" s="311"/>
      <c r="CP26" s="311"/>
      <c r="CQ26" s="110">
        <v>6</v>
      </c>
      <c r="CS26" s="310" t="s">
        <v>336</v>
      </c>
      <c r="CT26" s="311"/>
      <c r="CU26" s="311"/>
      <c r="CV26" s="311"/>
      <c r="CW26" s="311"/>
      <c r="CX26" s="110">
        <v>7</v>
      </c>
      <c r="CZ26" s="310" t="s">
        <v>337</v>
      </c>
      <c r="DA26" s="311"/>
      <c r="DB26" s="311"/>
      <c r="DC26" s="311"/>
      <c r="DD26" s="311"/>
      <c r="DE26" s="110">
        <v>8</v>
      </c>
      <c r="DG26" s="310" t="s">
        <v>338</v>
      </c>
      <c r="DH26" s="311"/>
      <c r="DI26" s="311"/>
      <c r="DJ26" s="311"/>
      <c r="DK26" s="311"/>
      <c r="DL26" s="110">
        <v>9</v>
      </c>
      <c r="DM26" s="152"/>
      <c r="DN26" s="310" t="s">
        <v>339</v>
      </c>
      <c r="DO26" s="311"/>
      <c r="DP26" s="311"/>
      <c r="DQ26" s="311"/>
      <c r="DR26" s="311"/>
      <c r="DS26" s="110">
        <v>10</v>
      </c>
      <c r="DT26" s="152"/>
      <c r="DU26" s="310" t="s">
        <v>340</v>
      </c>
      <c r="DV26" s="311"/>
      <c r="DW26" s="311"/>
      <c r="DX26" s="311"/>
      <c r="DY26" s="311"/>
      <c r="DZ26" s="110">
        <v>11</v>
      </c>
      <c r="EA26" s="152"/>
      <c r="EB26" s="310" t="s">
        <v>341</v>
      </c>
      <c r="EC26" s="311"/>
      <c r="ED26" s="311"/>
      <c r="EE26" s="311"/>
      <c r="EF26" s="311"/>
      <c r="EG26" s="110">
        <v>12</v>
      </c>
      <c r="EH26" s="152"/>
      <c r="EI26" s="310" t="s">
        <v>342</v>
      </c>
      <c r="EJ26" s="311"/>
      <c r="EK26" s="311"/>
      <c r="EL26" s="311"/>
      <c r="EM26" s="311"/>
      <c r="EN26" s="110">
        <v>13</v>
      </c>
      <c r="EP26" s="310" t="s">
        <v>343</v>
      </c>
      <c r="EQ26" s="311"/>
      <c r="ER26" s="311"/>
      <c r="ES26" s="311"/>
      <c r="ET26" s="311"/>
      <c r="EU26" s="110">
        <v>14</v>
      </c>
      <c r="EW26" s="310" t="s">
        <v>344</v>
      </c>
      <c r="EX26" s="311"/>
      <c r="EY26" s="311"/>
      <c r="EZ26" s="311"/>
      <c r="FA26" s="311"/>
      <c r="FB26" s="110">
        <v>15</v>
      </c>
      <c r="FD26" s="310" t="s">
        <v>345</v>
      </c>
      <c r="FE26" s="311"/>
      <c r="FF26" s="311"/>
      <c r="FG26" s="311"/>
      <c r="FH26" s="311"/>
      <c r="FI26" s="110">
        <v>16</v>
      </c>
      <c r="FK26" s="310" t="s">
        <v>346</v>
      </c>
      <c r="FL26" s="311"/>
      <c r="FM26" s="311"/>
      <c r="FN26" s="311"/>
      <c r="FO26" s="311"/>
      <c r="FP26" s="110">
        <v>17</v>
      </c>
      <c r="FR26" s="310" t="s">
        <v>347</v>
      </c>
      <c r="FS26" s="311"/>
      <c r="FT26" s="311"/>
      <c r="FU26" s="311"/>
      <c r="FV26" s="311"/>
      <c r="FW26" s="110">
        <v>18</v>
      </c>
      <c r="FY26" s="310" t="s">
        <v>348</v>
      </c>
      <c r="FZ26" s="311"/>
      <c r="GA26" s="311"/>
      <c r="GB26" s="311"/>
      <c r="GC26" s="311"/>
      <c r="GD26" s="110">
        <v>19</v>
      </c>
      <c r="GF26" s="310" t="s">
        <v>349</v>
      </c>
      <c r="GG26" s="311"/>
      <c r="GH26" s="311"/>
      <c r="GI26" s="311"/>
      <c r="GJ26" s="311"/>
      <c r="GK26" s="110">
        <v>20</v>
      </c>
      <c r="GM26" s="310" t="s">
        <v>350</v>
      </c>
      <c r="GN26" s="311"/>
      <c r="GO26" s="311"/>
      <c r="GP26" s="311"/>
      <c r="GQ26" s="311"/>
      <c r="GR26" s="110">
        <v>21</v>
      </c>
      <c r="GT26" s="310" t="s">
        <v>351</v>
      </c>
      <c r="GU26" s="311"/>
      <c r="GV26" s="311"/>
      <c r="GW26" s="311"/>
      <c r="GX26" s="311"/>
      <c r="GY26" s="110">
        <v>22</v>
      </c>
      <c r="HA26" s="310" t="s">
        <v>352</v>
      </c>
      <c r="HB26" s="311"/>
      <c r="HC26" s="311"/>
      <c r="HD26" s="311"/>
      <c r="HE26" s="311"/>
      <c r="HF26" s="110">
        <v>23</v>
      </c>
      <c r="HH26" s="310" t="s">
        <v>353</v>
      </c>
      <c r="HI26" s="311"/>
      <c r="HJ26" s="311"/>
      <c r="HK26" s="311"/>
      <c r="HL26" s="311"/>
      <c r="HM26" s="110">
        <v>24</v>
      </c>
      <c r="HO26" s="310" t="s">
        <v>354</v>
      </c>
      <c r="HP26" s="311"/>
      <c r="HQ26" s="311"/>
      <c r="HR26" s="311"/>
      <c r="HS26" s="311"/>
      <c r="HT26" s="110">
        <v>25</v>
      </c>
      <c r="HV26" s="310" t="s">
        <v>355</v>
      </c>
      <c r="HW26" s="311"/>
      <c r="HX26" s="311"/>
      <c r="HY26" s="311"/>
      <c r="HZ26" s="311"/>
      <c r="IA26" s="110">
        <v>26</v>
      </c>
      <c r="IC26" s="310" t="s">
        <v>356</v>
      </c>
      <c r="ID26" s="311"/>
      <c r="IE26" s="311"/>
      <c r="IF26" s="311"/>
      <c r="IG26" s="311"/>
      <c r="IH26" s="110">
        <v>27</v>
      </c>
      <c r="IJ26" s="310" t="s">
        <v>357</v>
      </c>
      <c r="IK26" s="311"/>
      <c r="IL26" s="311"/>
      <c r="IM26" s="311"/>
      <c r="IN26" s="311"/>
      <c r="IO26" s="110">
        <v>28</v>
      </c>
      <c r="IQ26" s="310" t="s">
        <v>358</v>
      </c>
      <c r="IR26" s="311"/>
      <c r="IS26" s="311"/>
      <c r="IT26" s="311"/>
      <c r="IU26" s="311"/>
      <c r="IV26" s="110">
        <v>29</v>
      </c>
      <c r="IX26" s="310" t="s">
        <v>359</v>
      </c>
      <c r="IY26" s="311"/>
      <c r="IZ26" s="311"/>
      <c r="JA26" s="311"/>
      <c r="JB26" s="311"/>
      <c r="JC26" s="110">
        <v>30</v>
      </c>
      <c r="JE26" s="310" t="s">
        <v>360</v>
      </c>
      <c r="JF26" s="311"/>
      <c r="JG26" s="311"/>
      <c r="JH26" s="311"/>
      <c r="JI26" s="311"/>
      <c r="JJ26" s="110">
        <v>31</v>
      </c>
      <c r="JL26" s="310" t="s">
        <v>361</v>
      </c>
      <c r="JM26" s="311"/>
      <c r="JN26" s="311"/>
      <c r="JO26" s="311"/>
      <c r="JP26" s="311"/>
      <c r="JQ26" s="110">
        <v>32</v>
      </c>
      <c r="JS26" s="310" t="s">
        <v>362</v>
      </c>
      <c r="JT26" s="311"/>
      <c r="JU26" s="311"/>
      <c r="JV26" s="311"/>
      <c r="JW26" s="311"/>
      <c r="JX26" s="110">
        <v>33</v>
      </c>
      <c r="JZ26" s="310" t="s">
        <v>363</v>
      </c>
      <c r="KA26" s="311"/>
      <c r="KB26" s="311"/>
      <c r="KC26" s="311"/>
      <c r="KD26" s="311"/>
      <c r="KE26" s="110">
        <v>34</v>
      </c>
      <c r="KG26" s="310" t="s">
        <v>364</v>
      </c>
      <c r="KH26" s="311"/>
      <c r="KI26" s="311"/>
      <c r="KJ26" s="311"/>
      <c r="KK26" s="311"/>
      <c r="KL26" s="110">
        <v>35</v>
      </c>
      <c r="KN26" s="310" t="s">
        <v>365</v>
      </c>
      <c r="KO26" s="311"/>
      <c r="KP26" s="311"/>
      <c r="KQ26" s="311"/>
      <c r="KR26" s="311"/>
      <c r="KS26" s="110">
        <v>36</v>
      </c>
      <c r="KU26" s="310" t="s">
        <v>366</v>
      </c>
      <c r="KV26" s="311"/>
      <c r="KW26" s="311"/>
      <c r="KX26" s="311"/>
      <c r="KY26" s="311"/>
      <c r="KZ26" s="110">
        <v>37</v>
      </c>
      <c r="LB26" s="310" t="s">
        <v>367</v>
      </c>
      <c r="LC26" s="311"/>
      <c r="LD26" s="311"/>
      <c r="LE26" s="311"/>
      <c r="LF26" s="311"/>
      <c r="LG26" s="110">
        <v>38</v>
      </c>
      <c r="LI26" s="310" t="s">
        <v>368</v>
      </c>
      <c r="LJ26" s="311"/>
      <c r="LK26" s="311"/>
      <c r="LL26" s="311"/>
      <c r="LM26" s="311"/>
      <c r="LN26" s="110">
        <v>39</v>
      </c>
      <c r="LP26" s="310" t="s">
        <v>369</v>
      </c>
      <c r="LQ26" s="311"/>
      <c r="LR26" s="311"/>
      <c r="LS26" s="311"/>
      <c r="LT26" s="311"/>
      <c r="LU26" s="110">
        <v>40</v>
      </c>
      <c r="LW26" s="310" t="s">
        <v>370</v>
      </c>
      <c r="LX26" s="311"/>
      <c r="LY26" s="311"/>
      <c r="LZ26" s="311"/>
      <c r="MA26" s="311"/>
      <c r="MB26" s="110">
        <v>41</v>
      </c>
      <c r="MD26" s="310" t="s">
        <v>371</v>
      </c>
      <c r="ME26" s="311"/>
      <c r="MF26" s="311"/>
      <c r="MG26" s="311"/>
      <c r="MH26" s="311"/>
      <c r="MI26" s="110">
        <v>42</v>
      </c>
      <c r="MK26" s="310" t="s">
        <v>372</v>
      </c>
      <c r="ML26" s="311"/>
      <c r="MM26" s="311"/>
      <c r="MN26" s="311"/>
      <c r="MO26" s="311"/>
      <c r="MP26" s="110">
        <v>43</v>
      </c>
      <c r="MR26" s="310" t="s">
        <v>373</v>
      </c>
      <c r="MS26" s="311"/>
      <c r="MT26" s="311"/>
      <c r="MU26" s="311"/>
      <c r="MV26" s="311"/>
      <c r="MW26" s="110">
        <v>44</v>
      </c>
      <c r="MY26" s="310" t="s">
        <v>374</v>
      </c>
      <c r="MZ26" s="311"/>
      <c r="NA26" s="311"/>
      <c r="NB26" s="311"/>
      <c r="NC26" s="311"/>
      <c r="ND26" s="110">
        <v>45</v>
      </c>
      <c r="NF26" s="310" t="s">
        <v>375</v>
      </c>
      <c r="NG26" s="311"/>
      <c r="NH26" s="311"/>
      <c r="NI26" s="311"/>
      <c r="NJ26" s="311"/>
      <c r="NK26" s="110">
        <v>46</v>
      </c>
      <c r="NM26" s="310" t="s">
        <v>376</v>
      </c>
      <c r="NN26" s="311"/>
      <c r="NO26" s="311"/>
      <c r="NP26" s="311"/>
      <c r="NQ26" s="311"/>
      <c r="NR26" s="110">
        <v>47</v>
      </c>
      <c r="NT26" s="310" t="s">
        <v>377</v>
      </c>
      <c r="NU26" s="311"/>
      <c r="NV26" s="311"/>
      <c r="NW26" s="311"/>
      <c r="NX26" s="311"/>
      <c r="NY26" s="110">
        <v>48</v>
      </c>
      <c r="OA26" s="310" t="s">
        <v>378</v>
      </c>
      <c r="OB26" s="311"/>
      <c r="OC26" s="311"/>
      <c r="OD26" s="311"/>
      <c r="OE26" s="311"/>
      <c r="OF26" s="110">
        <v>49</v>
      </c>
      <c r="OH26" s="310" t="s">
        <v>379</v>
      </c>
      <c r="OI26" s="311"/>
      <c r="OJ26" s="311"/>
      <c r="OK26" s="311"/>
      <c r="OL26" s="311"/>
      <c r="OM26" s="110">
        <v>50</v>
      </c>
      <c r="OO26" s="310" t="s">
        <v>380</v>
      </c>
      <c r="OP26" s="311"/>
      <c r="OQ26" s="311"/>
      <c r="OR26" s="311"/>
      <c r="OS26" s="311"/>
      <c r="OT26" s="110">
        <v>51</v>
      </c>
      <c r="OV26" s="310" t="s">
        <v>381</v>
      </c>
      <c r="OW26" s="311"/>
      <c r="OX26" s="311"/>
      <c r="OY26" s="311"/>
      <c r="OZ26" s="311"/>
      <c r="PA26" s="110">
        <v>52</v>
      </c>
      <c r="PC26" s="310" t="s">
        <v>382</v>
      </c>
      <c r="PD26" s="311"/>
      <c r="PE26" s="311"/>
      <c r="PF26" s="311"/>
      <c r="PG26" s="311"/>
      <c r="PH26" s="110">
        <v>53</v>
      </c>
      <c r="PJ26" s="310" t="s">
        <v>383</v>
      </c>
      <c r="PK26" s="311"/>
      <c r="PL26" s="311"/>
      <c r="PM26" s="311"/>
      <c r="PN26" s="311"/>
      <c r="PO26" s="110">
        <v>54</v>
      </c>
      <c r="PQ26" s="310" t="s">
        <v>384</v>
      </c>
      <c r="PR26" s="311"/>
      <c r="PS26" s="311"/>
      <c r="PT26" s="311"/>
      <c r="PU26" s="311"/>
      <c r="PV26" s="110">
        <v>55</v>
      </c>
      <c r="PX26" s="310" t="s">
        <v>385</v>
      </c>
      <c r="PY26" s="311"/>
      <c r="PZ26" s="311"/>
      <c r="QA26" s="311"/>
      <c r="QB26" s="311"/>
      <c r="QC26" s="110">
        <v>56</v>
      </c>
      <c r="QE26" s="159">
        <v>2</v>
      </c>
      <c r="QF26" s="162">
        <v>3</v>
      </c>
      <c r="QG26" s="306"/>
      <c r="QH26" s="12">
        <v>-180</v>
      </c>
      <c r="QI26" s="161">
        <f>(($F$13-$Z$24)*($F$13-$AD$24))/(($V$24-$Z$24)*($V$24-$AD$24))</f>
        <v>0</v>
      </c>
      <c r="QJ26" s="161">
        <f>(($F$13-$V$24)*($F$13-$AD$24))/(($Z$24-$V$24)*($Z$24-$AD$24))</f>
        <v>0</v>
      </c>
      <c r="QK26" s="161">
        <f>(($F$13-$V$24)*($F$13-$Z$24))/(($AD$24-$V$24)*($AD$24-$Z$24))</f>
        <v>1</v>
      </c>
      <c r="QL26" s="92">
        <f>QI26*$X$24+QJ26*$AB$24+QK26*$AF$24</f>
        <v>-289.33</v>
      </c>
      <c r="QM26" s="16">
        <f>$V$24</f>
        <v>-495.6</v>
      </c>
      <c r="QN26" s="16">
        <f>$AF$24</f>
        <v>-289.33</v>
      </c>
      <c r="QO26" s="167">
        <f>ABS($F$14/QL26)</f>
        <v>0</v>
      </c>
      <c r="QP26" s="34"/>
      <c r="QQ26" s="159">
        <v>2</v>
      </c>
      <c r="QR26" s="162">
        <v>3</v>
      </c>
      <c r="QS26" s="306"/>
      <c r="QT26" s="12">
        <v>-180</v>
      </c>
      <c r="QU26" s="161">
        <f>(($F$13-$AT$24)*($F$13-$AX$24))/(($AP$24-$AT$24)*($AP$24-$AX$24))</f>
        <v>0</v>
      </c>
      <c r="QV26" s="161">
        <f>(($F$13-$AP$24)*($F$13-$AX$24))/(($AT$24-$AP$24)*($AT$24-$AX$24))</f>
        <v>0</v>
      </c>
      <c r="QW26" s="161">
        <f>(($F$13-$AP$24)*($F$13-$AT$24))/(($AX$24-$AP$24)*($AX$24-$AT$24))</f>
        <v>1</v>
      </c>
      <c r="QX26" s="92">
        <f>QU26*$AR$24+QV26*$AV$24+QW26*$AZ$24</f>
        <v>-178.26</v>
      </c>
      <c r="QY26" s="16">
        <f>$AP$24</f>
        <v>-200.39</v>
      </c>
      <c r="QZ26" s="16">
        <f>$AZ$24</f>
        <v>-178.26</v>
      </c>
      <c r="RA26" s="163">
        <f>ABS($F$14/QX26)</f>
        <v>0</v>
      </c>
    </row>
    <row r="27" spans="2:469" ht="15" customHeight="1">
      <c r="B27" s="292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06"/>
      <c r="QH27" s="12">
        <v>-180</v>
      </c>
      <c r="QI27" s="161">
        <f>(($F$13-$Z$31)*($F$13-$AD$31))/(($V$31-$Z$31)*($V$31-$AD$31))</f>
        <v>0</v>
      </c>
      <c r="QJ27" s="161">
        <f>(($F$13-$V$31)*($F$13-$AD$31))/(($Z$31-$V$31)*($Z$31-$AD$31))</f>
        <v>0</v>
      </c>
      <c r="QK27" s="161">
        <f>(($F$13-$V$31)*($F$13-$Z$31))/(($AD$31-$V$31)*($AD$31-$Z$31))</f>
        <v>1</v>
      </c>
      <c r="QL27" s="92">
        <f>QI27*$X$31+QJ27*$AB$31+QK27*$AF$31</f>
        <v>-289.33</v>
      </c>
      <c r="QM27" s="16">
        <f>$V$31</f>
        <v>301.67</v>
      </c>
      <c r="QN27" s="16">
        <f>$AF$31</f>
        <v>-289.33</v>
      </c>
      <c r="QO27" s="167">
        <f t="shared" si="257"/>
        <v>0</v>
      </c>
      <c r="QP27" s="34"/>
      <c r="QQ27" s="159">
        <v>2</v>
      </c>
      <c r="QR27" s="162">
        <v>4</v>
      </c>
      <c r="QS27" s="306"/>
      <c r="QT27" s="12">
        <v>-180</v>
      </c>
      <c r="QU27" s="161">
        <f>(($F$13-$AT$31)*($F$13-$AX$31))/(($AP$31-$AT$31)*($AP$31-$AX$31))</f>
        <v>0</v>
      </c>
      <c r="QV27" s="161">
        <f>(($F$13-$AP$31)*($F$13-$AX$31))/(($AT$31-$AP$31)*($AT$31-$AX$31))</f>
        <v>0</v>
      </c>
      <c r="QW27" s="161">
        <f>(($F$13-$AP$31)*($F$13-$AT$31))/(($AX$31-$AP$31)*($AX$31-$AT$31))</f>
        <v>1</v>
      </c>
      <c r="QX27" s="92">
        <f>QU27*$AR$31+QV27*$AV$31+QW27*$AZ$31</f>
        <v>-178.26</v>
      </c>
      <c r="QY27" s="16">
        <f>$AP$31</f>
        <v>54.65</v>
      </c>
      <c r="QZ27" s="16">
        <f>$AZ$31</f>
        <v>-178.26</v>
      </c>
      <c r="RA27" s="163">
        <f t="shared" si="258"/>
        <v>0</v>
      </c>
    </row>
    <row r="28" spans="2:469" ht="15" customHeight="1">
      <c r="B28" s="292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307" t="s">
        <v>21</v>
      </c>
      <c r="QH28" s="12">
        <v>0</v>
      </c>
      <c r="QI28" s="161">
        <f>(($F$13-$Z$11)*($F$13-$AD$11))/(($V$11-$Z$11)*($V$11-$AD$11))</f>
        <v>0</v>
      </c>
      <c r="QJ28" s="161">
        <f>(($F$13-$V$11)*($F$13-$AD$11))/(($Z$11-$V$11)*($Z$11-$AD$11))</f>
        <v>0</v>
      </c>
      <c r="QK28" s="161">
        <f>(($F$13-$V$11)*($F$13-$Z$11))/(($AD$11-$V$11)*($AD$11-$Z$11))</f>
        <v>1</v>
      </c>
      <c r="QL28" s="92">
        <f>QI28*$X$11+QJ28*$AB$11+QK28*$AF$11</f>
        <v>631.37</v>
      </c>
      <c r="QM28" s="16">
        <f>$V$11</f>
        <v>249</v>
      </c>
      <c r="QN28" s="16">
        <f>$AF$11</f>
        <v>631.37</v>
      </c>
      <c r="QO28" s="167">
        <f t="shared" si="257"/>
        <v>0</v>
      </c>
      <c r="QP28" s="34"/>
      <c r="QQ28" s="159">
        <v>2</v>
      </c>
      <c r="QR28" s="162">
        <v>1</v>
      </c>
      <c r="QS28" s="307" t="s">
        <v>21</v>
      </c>
      <c r="QT28" s="12">
        <v>0</v>
      </c>
      <c r="QU28" s="161">
        <f>(($F$13-$AT$11)*($F$13-$AX$11))/(($AP$11-$AT$11)*($AP$11-$AX$11))</f>
        <v>0</v>
      </c>
      <c r="QV28" s="161">
        <f>(($F$13-$AP$11)*($F$13-$AX$11))/(($AT$11-$AP$11)*($AT$11-$AX$11))</f>
        <v>0</v>
      </c>
      <c r="QW28" s="161">
        <f>(($F$13-$AP$11)*($F$13-$AT$11))/(($AX$11-$AP$11)*($AX$11-$AT$11))</f>
        <v>1</v>
      </c>
      <c r="QX28" s="92">
        <f>QU28*$AR$11+QV28*$AV$11+QW28*$AZ$11</f>
        <v>772.52</v>
      </c>
      <c r="QY28" s="16">
        <f>$AP$11</f>
        <v>18.22</v>
      </c>
      <c r="QZ28" s="16">
        <f>$AZ$11</f>
        <v>772.52</v>
      </c>
      <c r="RA28" s="163">
        <f t="shared" si="258"/>
        <v>0</v>
      </c>
    </row>
    <row r="29" spans="2:469" ht="15" customHeight="1">
      <c r="B29" s="292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307"/>
      <c r="QH29" s="12">
        <v>0</v>
      </c>
      <c r="QI29" s="161">
        <f>(($F$13-$Z$18)*($F$13-$AD$18))/(($V$18-$Z$18)*($V$18-$AD$18))</f>
        <v>0</v>
      </c>
      <c r="QJ29" s="161">
        <f>(($F$13-$V$18)*($F$13-$AD$18))/(($Z$18-$V$18)*($Z$18-$AD$18))</f>
        <v>0</v>
      </c>
      <c r="QK29" s="161">
        <f>(($F$13-$V$18)*($F$13-$Z$18))/(($AD$18-$V$18)*($AD$18-$Z$18))</f>
        <v>1</v>
      </c>
      <c r="QL29" s="92">
        <f>QI29*$X$18+QJ29*$AB$18+QK29*$AF$18</f>
        <v>631.37</v>
      </c>
      <c r="QM29" s="16">
        <f>$V$18</f>
        <v>-548.08000000000004</v>
      </c>
      <c r="QN29" s="16">
        <f>$AF$18</f>
        <v>631.37</v>
      </c>
      <c r="QO29" s="167">
        <f t="shared" si="257"/>
        <v>0</v>
      </c>
      <c r="QP29" s="34"/>
      <c r="QQ29" s="159">
        <v>2</v>
      </c>
      <c r="QR29" s="162">
        <v>2</v>
      </c>
      <c r="QS29" s="307"/>
      <c r="QT29" s="12">
        <v>0</v>
      </c>
      <c r="QU29" s="161">
        <f>(($F$13-$AT$18)*($F$13-$AX$18))/(($AP$18-$AT$18)*($AP$18-$AX$18))</f>
        <v>0</v>
      </c>
      <c r="QV29" s="161">
        <f>(($F$13-$AP$18)*($F$13-$AX$18))/(($AT$18-$AP$18)*($AT$18-$AX$18))</f>
        <v>0</v>
      </c>
      <c r="QW29" s="161">
        <f>(($F$13-$AP$18)*($F$13-$AT$18))/(($AX$18-$AP$18)*($AX$18-$AT$18))</f>
        <v>1</v>
      </c>
      <c r="QX29" s="92">
        <f>QU29*$AR$18+QV29*$AV$18+QW29*$AZ$18</f>
        <v>772.52</v>
      </c>
      <c r="QY29" s="16">
        <f>$AP$18</f>
        <v>-236.82</v>
      </c>
      <c r="QZ29" s="16">
        <f>$AZ$18</f>
        <v>772.52</v>
      </c>
      <c r="RA29" s="167">
        <f t="shared" si="258"/>
        <v>0</v>
      </c>
    </row>
    <row r="30" spans="2:469" ht="15" customHeight="1">
      <c r="B30" s="336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307"/>
      <c r="QH30" s="16">
        <v>0</v>
      </c>
      <c r="QI30" s="161">
        <f>(($F$13-$Z$25)*($F$13-$AD$25))/(($V$25-$Z$25)*($V$25-$AD$25))</f>
        <v>0</v>
      </c>
      <c r="QJ30" s="161">
        <f>(($F$13-$V$25)*($F$13-$AD$25))/(($Z$25-$V$25)*($Z$25-$AD$25))</f>
        <v>0</v>
      </c>
      <c r="QK30" s="161">
        <f>(($F$13-$V$25)*($F$13-$Z$25))/(($AD$25-$V$25)*($AD$25-$Z$25))</f>
        <v>1</v>
      </c>
      <c r="QL30" s="92">
        <f>QI30*$X$25+QJ30*$AB$25+QK30*$AF$25</f>
        <v>-186.91</v>
      </c>
      <c r="QM30" s="16">
        <f>$V$25</f>
        <v>-548.08000000000004</v>
      </c>
      <c r="QN30" s="16">
        <f>$AF$25</f>
        <v>-186.91</v>
      </c>
      <c r="QO30" s="167">
        <f t="shared" si="257"/>
        <v>0</v>
      </c>
      <c r="QP30" s="34"/>
      <c r="QQ30" s="159">
        <v>2</v>
      </c>
      <c r="QR30" s="162">
        <v>3</v>
      </c>
      <c r="QS30" s="307"/>
      <c r="QT30" s="16">
        <v>0</v>
      </c>
      <c r="QU30" s="161">
        <f>(($F$13-$AT$25)*($F$13-$AX$25))/(($AP$25-$AT$25)*($AP$25-$AX$25))</f>
        <v>0</v>
      </c>
      <c r="QV30" s="161">
        <f>(($F$13-$AP$25)*($F$13-$AX$25))/(($AT$25-$AP$25)*($AT$25-$AX$25))</f>
        <v>0</v>
      </c>
      <c r="QW30" s="161">
        <f>(($F$13-$AP$25)*($F$13-$AT$25))/(($AX$25-$AP$25)*($AX$25-$AT$25))</f>
        <v>1</v>
      </c>
      <c r="QX30" s="92">
        <f>QU30*$AR$25+QV30*$AV$25+QW30*$AZ$25</f>
        <v>-59.44</v>
      </c>
      <c r="QY30" s="16">
        <f>$AP$25</f>
        <v>-236.82</v>
      </c>
      <c r="QZ30" s="16">
        <f>$AZ$25</f>
        <v>-59.44</v>
      </c>
      <c r="RA30" s="167">
        <f t="shared" si="258"/>
        <v>0</v>
      </c>
    </row>
    <row r="31" spans="2:469" ht="15" customHeight="1">
      <c r="B31" s="318">
        <v>5</v>
      </c>
      <c r="C31" s="321" t="s">
        <v>390</v>
      </c>
      <c r="D31" s="321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308"/>
      <c r="QH31" s="186">
        <v>0</v>
      </c>
      <c r="QI31" s="187">
        <f>(($F$13-$Z$32)*($F$13-$AD$32))/(($V$32-$Z$32)*($V$32-$AD$32))</f>
        <v>0</v>
      </c>
      <c r="QJ31" s="187">
        <f>(($F$13-$V$32)*($F$13-$AD$32))/(($Z$32-$V$32)*($Z$32-$AD$32))</f>
        <v>0</v>
      </c>
      <c r="QK31" s="187">
        <f>(($F$13-$V$32)*($F$13-$Z$32))/(($AD$32-$V$32)*($AD$32-$Z$32))</f>
        <v>1</v>
      </c>
      <c r="QL31" s="97">
        <f>QI31*$X$31+QJ31*$AB$31+QK31*$AF$32</f>
        <v>-186.91</v>
      </c>
      <c r="QM31" s="186">
        <f>$V$32</f>
        <v>249</v>
      </c>
      <c r="QN31" s="186">
        <f>$AF$32</f>
        <v>-186.91</v>
      </c>
      <c r="QO31" s="188">
        <f t="shared" si="257"/>
        <v>0</v>
      </c>
      <c r="QP31" s="34"/>
      <c r="QQ31" s="184">
        <v>2</v>
      </c>
      <c r="QR31" s="185">
        <v>4</v>
      </c>
      <c r="QS31" s="308"/>
      <c r="QT31" s="186">
        <v>0</v>
      </c>
      <c r="QU31" s="187">
        <f>(($F$13-$AT$32)*($F$13-$AX$32))/(($AP$32-$AT$32)*($AP$32-$AX$32))</f>
        <v>0</v>
      </c>
      <c r="QV31" s="187">
        <f>(($F$13-$AP$32)*($F$13-$AX$32))/(($AT$32-$AP$32)*($AT$32-$AX$32))</f>
        <v>0</v>
      </c>
      <c r="QW31" s="187">
        <f>(($F$13-$AP$32)*($F$13-$AT$32))/(($AX$32-$AP$32)*($AX$32-$AT$32))</f>
        <v>1</v>
      </c>
      <c r="QX31" s="97">
        <f>QU31*$AR$31+QV31*$AV$31+QW31*$AZ$32</f>
        <v>-59.44</v>
      </c>
      <c r="QY31" s="186">
        <f>$AP$32</f>
        <v>18.22</v>
      </c>
      <c r="QZ31" s="186">
        <f>$AZ$32</f>
        <v>-59.44</v>
      </c>
      <c r="RA31" s="188">
        <f t="shared" si="258"/>
        <v>0</v>
      </c>
    </row>
    <row r="32" spans="2:469" ht="15" customHeight="1">
      <c r="B32" s="319"/>
      <c r="C32" s="321"/>
      <c r="D32" s="321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295" t="s">
        <v>13</v>
      </c>
      <c r="QH32" s="15">
        <v>60</v>
      </c>
      <c r="QI32" s="193">
        <f>(($F$16-$Z$5)*($F$16-$AD$5))/(($V$5-$Z$5)*($V$5-$AD$5))</f>
        <v>0</v>
      </c>
      <c r="QJ32" s="193">
        <f>(($F$16-$V$5)*($F$16-$AD$5))/(($Z$5-$V$5)*($Z$5-$AD$5))</f>
        <v>0</v>
      </c>
      <c r="QK32" s="193">
        <f>(($F$16-$V$5)*($F$16-$Z$5))/(($AD$5-$V$5)*($AD$5-$Z$5))</f>
        <v>1</v>
      </c>
      <c r="QL32" s="98">
        <f>QI32*$X$5+QJ32*$AB$5+QK32*$AF$5</f>
        <v>326</v>
      </c>
      <c r="QM32" s="194">
        <f>$V$5</f>
        <v>458.5</v>
      </c>
      <c r="QN32" s="194">
        <f>$AF$5</f>
        <v>326</v>
      </c>
      <c r="QO32" s="195">
        <f t="shared" ref="QO32:QO59" si="552">ABS($F$17/QL32)</f>
        <v>0</v>
      </c>
      <c r="QP32" s="34"/>
      <c r="QQ32" s="191">
        <v>3</v>
      </c>
      <c r="QR32" s="192">
        <v>1</v>
      </c>
      <c r="QS32" s="295" t="s">
        <v>13</v>
      </c>
      <c r="QT32" s="15">
        <v>60</v>
      </c>
      <c r="QU32" s="193">
        <f>(($F$16-$AT$5)*($F$16-$AX$5))/(($AP$5-$AT$5)*($AP$5-$AX$5))</f>
        <v>0</v>
      </c>
      <c r="QV32" s="193">
        <f>(($F$16-$AP$5)*($F$16-$AX$5))/(($AT$5-$AP$5)*($AT$5-$AX$5))</f>
        <v>0</v>
      </c>
      <c r="QW32" s="193">
        <f>(($F$16-$AP$5)*($F$16-$AT$5))/(($AX$5-$AP$5)*($AX$5-$AT$5))</f>
        <v>1</v>
      </c>
      <c r="QX32" s="98">
        <f>QU32*$AR$5+QV32*$AV$5+QW32*$AZ$5</f>
        <v>297.12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0</v>
      </c>
    </row>
    <row r="33" spans="2:469" ht="15" customHeight="1">
      <c r="B33" s="319"/>
      <c r="C33" s="321"/>
      <c r="D33" s="321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296"/>
      <c r="QH33" s="12">
        <v>60</v>
      </c>
      <c r="QI33" s="161">
        <f>(($F$16-$Z$12)*($F$16-$AD$12))/(($V$12-$Z$12)*($V$12-$AD$12))</f>
        <v>0</v>
      </c>
      <c r="QJ33" s="161">
        <f>(($F$16-$V$12)*($F$16-$AD$12))/(($Z$12-$V$12)*($Z$12-$AD$12))</f>
        <v>0</v>
      </c>
      <c r="QK33" s="161">
        <f>(($F$16-$V$12)*($F$16-$Z$12))/(($AD$12-$V$12)*($AD$12-$Z$12))</f>
        <v>1</v>
      </c>
      <c r="QL33" s="92">
        <f>QI33*$X$12+QJ33*$AB$12+QK33*$AF$12</f>
        <v>326</v>
      </c>
      <c r="QM33" s="16">
        <f>$V$12</f>
        <v>-338.33</v>
      </c>
      <c r="QN33" s="16">
        <f>$AF$12</f>
        <v>326</v>
      </c>
      <c r="QO33" s="167">
        <f t="shared" si="552"/>
        <v>0</v>
      </c>
      <c r="QP33" s="34"/>
      <c r="QQ33" s="159">
        <v>3</v>
      </c>
      <c r="QR33" s="162">
        <v>2</v>
      </c>
      <c r="QS33" s="296"/>
      <c r="QT33" s="12">
        <v>60</v>
      </c>
      <c r="QU33" s="161">
        <f>(($F$16-$AT$12)*($F$16-$AX$12))/(($AP$12-$AT$12)*($AP$12-$AX$12))</f>
        <v>0</v>
      </c>
      <c r="QV33" s="161">
        <f>(($F$16-$AP$12)*($F$16-$AX$12))/(($AT$12-$AP$12)*($AT$12-$AX$12))</f>
        <v>0</v>
      </c>
      <c r="QW33" s="161">
        <f>(($F$16-$AP$12)*($F$16-$AT$12))/(($AX$12-$AP$12)*($AX$12-$AT$12))</f>
        <v>1</v>
      </c>
      <c r="QX33" s="92">
        <f>QU33*$AR$12+QV33*$AV$12+QW33*$AZ$12</f>
        <v>297.12</v>
      </c>
      <c r="QY33" s="16">
        <f>$AP$12</f>
        <v>-91.09</v>
      </c>
      <c r="QZ33" s="16">
        <f>$AZ$12</f>
        <v>297.12</v>
      </c>
      <c r="RA33" s="167">
        <f t="shared" si="553"/>
        <v>0</v>
      </c>
    </row>
    <row r="34" spans="2:469" ht="15" customHeight="1">
      <c r="B34" s="319"/>
      <c r="C34" s="321"/>
      <c r="D34" s="321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296"/>
      <c r="QH34" s="12">
        <v>60</v>
      </c>
      <c r="QI34" s="161">
        <f>(($F$16-$Z$19)*($F$16-$AD$19))/(($V$19-$Z$19)*($V$19-$AD$19))</f>
        <v>0</v>
      </c>
      <c r="QJ34" s="161">
        <f>(($F$16-$V$19)*($F$16-$AD$19))/(($Z$19-$V$19)*($Z$19-$AD$19))</f>
        <v>0</v>
      </c>
      <c r="QK34" s="161">
        <f>(($F$16-$V$19)*($F$16-$Z$19))/(($AD$19-$V$19)*($AD$19-$Z$19))</f>
        <v>1</v>
      </c>
      <c r="QL34" s="92">
        <f>QI34*$X$19+QJ34*$AB$19+QK34*$AF$19</f>
        <v>-597.79999999999995</v>
      </c>
      <c r="QM34" s="16">
        <f>$V$19</f>
        <v>-338.33</v>
      </c>
      <c r="QN34" s="16">
        <f>$AF$19</f>
        <v>-597.79999999999995</v>
      </c>
      <c r="QO34" s="167">
        <f t="shared" si="552"/>
        <v>0</v>
      </c>
      <c r="QP34" s="34"/>
      <c r="QQ34" s="159">
        <v>3</v>
      </c>
      <c r="QR34" s="162">
        <v>3</v>
      </c>
      <c r="QS34" s="296"/>
      <c r="QT34" s="12">
        <v>60</v>
      </c>
      <c r="QU34" s="161">
        <f>(($F$16-$AT$19)*($F$16-$AX$19))/(($AP$19-$AT$19)*($AP$19-$AX$19))</f>
        <v>0</v>
      </c>
      <c r="QV34" s="161">
        <f>(($F$16-$AP$19)*($F$16-$AX$19))/(($AT$19-$AP$19)*($AT$19-$AX$19))</f>
        <v>0</v>
      </c>
      <c r="QW34" s="161">
        <f>(($F$16-$AP$19)*($F$16-$AT$19))/(($AX$19-$AP$19)*($AX$19-$AT$19))</f>
        <v>1</v>
      </c>
      <c r="QX34" s="92">
        <f>QU34*$AR$19+QV34*$AV$19+QW34*$AZ$19</f>
        <v>-534.79999999999995</v>
      </c>
      <c r="QY34" s="16">
        <f>$AP$19</f>
        <v>-91.09</v>
      </c>
      <c r="QZ34" s="16">
        <f>$AZ$19</f>
        <v>-534.79999999999995</v>
      </c>
      <c r="RA34" s="167">
        <f t="shared" si="553"/>
        <v>0</v>
      </c>
    </row>
    <row r="35" spans="2:469" ht="15" customHeight="1">
      <c r="B35" s="319"/>
      <c r="C35" s="321"/>
      <c r="D35" s="321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296"/>
      <c r="QH35" s="12">
        <v>60</v>
      </c>
      <c r="QI35" s="161">
        <f>(($F$16-$Z$26)*($F$16-$AD$26))/(($V$26-$Z$26)*($V$26-$AD$26))</f>
        <v>0</v>
      </c>
      <c r="QJ35" s="161">
        <f>(($F$16-$V$26)*($F$16-$AD$26))/(($Z$26-$V$26)*($Z$26-$AD$26))</f>
        <v>0</v>
      </c>
      <c r="QK35" s="161">
        <f>(($F$16-$V$26)*($F$16-$Z$26))/(($AD$26-$V$26)*($AD$26-$Z$26))</f>
        <v>1</v>
      </c>
      <c r="QL35" s="92">
        <f>QI35*$X$26+QJ35*$AB$26+QK35*$AF$26</f>
        <v>-597.79999999999995</v>
      </c>
      <c r="QM35" s="16">
        <f>$V$26</f>
        <v>458.5</v>
      </c>
      <c r="QN35" s="16">
        <f>$AF$26</f>
        <v>-597.79999999999995</v>
      </c>
      <c r="QO35" s="167">
        <f t="shared" si="552"/>
        <v>0</v>
      </c>
      <c r="QP35" s="34"/>
      <c r="QQ35" s="159">
        <v>3</v>
      </c>
      <c r="QR35" s="162">
        <v>4</v>
      </c>
      <c r="QS35" s="296"/>
      <c r="QT35" s="12">
        <v>60</v>
      </c>
      <c r="QU35" s="161">
        <f>(($F$16-$AT$26)*($F$16-$AX$26))/(($AP$26-$AT$26)*($AP$26-$AX$26))</f>
        <v>0</v>
      </c>
      <c r="QV35" s="161">
        <f>(($F$16-$AP$26)*($F$16-$AX$26))/(($AT$26-$AP$26)*($AT$26-$AX$26))</f>
        <v>0</v>
      </c>
      <c r="QW35" s="161">
        <f>(($F$16-$AP$26)*($F$16-$AT$26))/(($AX$26-$AP$26)*($AX$26-$AT$26))</f>
        <v>1</v>
      </c>
      <c r="QX35" s="92">
        <f>QU35*$AR$26+QV35*$AV$26+QW35*$AZ$26</f>
        <v>-534.79999999999995</v>
      </c>
      <c r="QY35" s="16">
        <f>$AP$26</f>
        <v>163.95</v>
      </c>
      <c r="QZ35" s="16">
        <f>$AZ$26</f>
        <v>-534.79999999999995</v>
      </c>
      <c r="RA35" s="167">
        <f t="shared" si="553"/>
        <v>0</v>
      </c>
    </row>
    <row r="36" spans="2:469" ht="15" customHeight="1">
      <c r="B36" s="320"/>
      <c r="C36" s="321"/>
      <c r="D36" s="321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297" t="s">
        <v>15</v>
      </c>
      <c r="QH36" s="12">
        <v>120</v>
      </c>
      <c r="QI36" s="161">
        <f>(($F$16-$Z$6)*($F$16-$AD$6))/(($V$6-$Z$6)*($V$6-$AD$6))</f>
        <v>0</v>
      </c>
      <c r="QJ36" s="161">
        <f>(($F$16-$V$6)*($F$16-$AD$6))/(($Z$6-$V$6)*($Z$6-$AD$6))</f>
        <v>0</v>
      </c>
      <c r="QK36" s="161">
        <f>(($F$16-$V$6)*($F$16-$Z$6))/(($AD$6-$V$6)*($AD$6-$Z$6))</f>
        <v>1</v>
      </c>
      <c r="QL36" s="92">
        <f>QI36*$X$6+QJ36*$AB$6+QK36*$AF$6</f>
        <v>247.2</v>
      </c>
      <c r="QM36" s="16">
        <f>$V$6</f>
        <v>510.42</v>
      </c>
      <c r="QN36" s="16">
        <f>$AF$6</f>
        <v>247.2</v>
      </c>
      <c r="QO36" s="167">
        <f t="shared" si="552"/>
        <v>0</v>
      </c>
      <c r="QP36" s="34"/>
      <c r="QQ36" s="159">
        <v>3</v>
      </c>
      <c r="QR36" s="162">
        <v>1</v>
      </c>
      <c r="QS36" s="297" t="s">
        <v>15</v>
      </c>
      <c r="QT36" s="12">
        <v>120</v>
      </c>
      <c r="QU36" s="161">
        <f>(($F$16-$AT$6)*($F$16-$AX$6))/(($AP$6-$AT$6)*($AP$6-$AX$6))</f>
        <v>0</v>
      </c>
      <c r="QV36" s="161">
        <f>(($F$16-$AP$6)*($F$16-$AX$6))/(($AT$6-$AP$6)*($AT$6-$AX$6))</f>
        <v>0</v>
      </c>
      <c r="QW36" s="161">
        <f>(($F$16-$AP$6)*($F$16-$AT$6))/(($AX$6-$AP$6)*($AX$6-$AT$6))</f>
        <v>1</v>
      </c>
      <c r="QX36" s="92">
        <f>QU36*$AR$6+QV36*$AV$6+QW36*$AZ$6</f>
        <v>178.26</v>
      </c>
      <c r="QY36" s="16">
        <f>$AP$6</f>
        <v>200.39</v>
      </c>
      <c r="QZ36" s="16">
        <f>$AZ$6</f>
        <v>178.26</v>
      </c>
      <c r="RA36" s="167">
        <f t="shared" si="553"/>
        <v>0</v>
      </c>
    </row>
    <row r="37" spans="2:469" ht="15" customHeight="1">
      <c r="B37" s="322">
        <v>6</v>
      </c>
      <c r="C37" s="312" t="s">
        <v>391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297"/>
      <c r="QH37" s="12">
        <v>120</v>
      </c>
      <c r="QI37" s="161">
        <f>(($F$16-$Z$13)*($F$16-$AD$13))/(($V$13-$Z$13)*($V$13-$AD$13))</f>
        <v>0</v>
      </c>
      <c r="QJ37" s="161">
        <f>(($F$16-$V$13)*($F$16-$AD$13))/(($Z$13-$V$13)*($Z$13-$AD$13))</f>
        <v>0</v>
      </c>
      <c r="QK37" s="161">
        <f>(($F$16-$V$13)*($F$16-$Z$13))/(($AD$13-$V$13)*($AD$13-$Z$13))</f>
        <v>1</v>
      </c>
      <c r="QL37" s="92">
        <f>QI37*$X$13+QJ37*$AB$13+QK37*$AF$13</f>
        <v>247.2</v>
      </c>
      <c r="QM37" s="16">
        <f>$V$13</f>
        <v>-274.87</v>
      </c>
      <c r="QN37" s="16">
        <f>$AF$13</f>
        <v>247.2</v>
      </c>
      <c r="QO37" s="167">
        <f t="shared" si="552"/>
        <v>0</v>
      </c>
      <c r="QP37" s="34"/>
      <c r="QQ37" s="159">
        <v>3</v>
      </c>
      <c r="QR37" s="162">
        <v>2</v>
      </c>
      <c r="QS37" s="297"/>
      <c r="QT37" s="12">
        <v>120</v>
      </c>
      <c r="QU37" s="161">
        <f>(($F$16-$AT$13)*($F$16-$AX$13))/(($AP$13-$AT$13)*($AP$13-$AX$13))</f>
        <v>0</v>
      </c>
      <c r="QV37" s="161">
        <f>(($F$16-$AP$13)*($F$16-$AX$13))/(($AT$13-$AP$13)*($AT$13-$AX$13))</f>
        <v>0</v>
      </c>
      <c r="QW37" s="161">
        <f>(($F$16-$AP$13)*($F$16-$AT$13))/(($AX$13-$AP$13)*($AX$13-$AT$13))</f>
        <v>1</v>
      </c>
      <c r="QX37" s="92">
        <f>QU37*$AR$13+QV37*$AV$13+QW37*$AZ$13</f>
        <v>178.26</v>
      </c>
      <c r="QY37" s="16">
        <f>$AP$13</f>
        <v>-54.65</v>
      </c>
      <c r="QZ37" s="16">
        <f>$AZ$13</f>
        <v>178.26</v>
      </c>
      <c r="RA37" s="167">
        <f t="shared" si="553"/>
        <v>0</v>
      </c>
    </row>
    <row r="38" spans="2:469" ht="15" customHeight="1">
      <c r="B38" s="322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297"/>
      <c r="QH38" s="12">
        <v>120</v>
      </c>
      <c r="QI38" s="161">
        <f>(($F$16-$Z$20)*($F$16-$AD$20))/(($V$20-$Z$20)*($V$20-$AD$20))</f>
        <v>0</v>
      </c>
      <c r="QJ38" s="161">
        <f>(($F$16-$V$20)*($F$16-$AD$20))/(($Z$20-$V$20)*($Z$20-$AD$20))</f>
        <v>0</v>
      </c>
      <c r="QK38" s="161">
        <f>(($F$16-$V$20)*($F$16-$Z$20))/(($AD$20-$V$20)*($AD$20-$Z$20))</f>
        <v>1</v>
      </c>
      <c r="QL38" s="92">
        <f>QI38*$X$20+QJ38*$AB$20+QK38*$AF$20</f>
        <v>-651.20000000000005</v>
      </c>
      <c r="QM38" s="16">
        <f>$V$20</f>
        <v>-274.87</v>
      </c>
      <c r="QN38" s="16">
        <f>$AF$20</f>
        <v>-651.20000000000005</v>
      </c>
      <c r="QO38" s="167">
        <f t="shared" si="552"/>
        <v>0</v>
      </c>
      <c r="QP38" s="34"/>
      <c r="QQ38" s="159">
        <v>3</v>
      </c>
      <c r="QR38" s="162">
        <v>3</v>
      </c>
      <c r="QS38" s="297"/>
      <c r="QT38" s="12">
        <v>120</v>
      </c>
      <c r="QU38" s="161">
        <f>(($F$16-$AT$20)*($F$16-$AX$20))/(($AP$20-$AT$20)*($AP$20-$AX$20))</f>
        <v>0</v>
      </c>
      <c r="QV38" s="161">
        <f>(($F$16-$AP$20)*($F$16-$AX$20))/(($AT$20-$AP$20)*($AT$20-$AX$20))</f>
        <v>0</v>
      </c>
      <c r="QW38" s="161">
        <f>(($F$16-$AP$20)*($F$16-$AT$20))/(($AX$20-$AP$20)*($AX$20-$AT$20))</f>
        <v>1</v>
      </c>
      <c r="QX38" s="92">
        <f>QU38*$AR$20+QV38*$AV$20+QW38*$AZ$20</f>
        <v>-653.65</v>
      </c>
      <c r="QY38" s="16">
        <f>$AP$20</f>
        <v>-54.65</v>
      </c>
      <c r="QZ38" s="16">
        <f>$AZ$20</f>
        <v>-653.65</v>
      </c>
      <c r="RA38" s="167">
        <f t="shared" si="553"/>
        <v>0</v>
      </c>
    </row>
    <row r="39" spans="2:469" ht="15" customHeight="1">
      <c r="B39" s="322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297"/>
      <c r="QH39" s="12">
        <v>120</v>
      </c>
      <c r="QI39" s="161">
        <f>(($F$16-$Z$27)*($F$16-$AD$27))/(($V$27-$Z$27)*($V$27-$AD$27))</f>
        <v>0</v>
      </c>
      <c r="QJ39" s="161">
        <f>(($F$16-$V$27)*($F$16-$AD$27))/(($Z$27-$V$27)*($Z$27-$AD$27))</f>
        <v>0</v>
      </c>
      <c r="QK39" s="161">
        <f>(($F$16-$V$27)*($F$16-$Z$27))/(($AD$27-$V$27)*($AD$27-$Z$27))</f>
        <v>1</v>
      </c>
      <c r="QL39" s="92">
        <f>QI39*$X$27+QJ39*$AB$27+QK39*$AF$27</f>
        <v>-651.20000000000005</v>
      </c>
      <c r="QM39" s="16">
        <f>$V$27</f>
        <v>510.42</v>
      </c>
      <c r="QN39" s="16">
        <f>$AF$27</f>
        <v>-651.20000000000005</v>
      </c>
      <c r="QO39" s="167">
        <f t="shared" si="552"/>
        <v>0</v>
      </c>
      <c r="QP39" s="34"/>
      <c r="QQ39" s="159">
        <v>3</v>
      </c>
      <c r="QR39" s="162">
        <v>4</v>
      </c>
      <c r="QS39" s="297"/>
      <c r="QT39" s="12">
        <v>120</v>
      </c>
      <c r="QU39" s="161">
        <f>(($F$16-$AT$27)*($F$16-$AX$27))/(($AP$27-$AT$27)*($AP$27-$AX$27))</f>
        <v>0</v>
      </c>
      <c r="QV39" s="161">
        <f>(($F$16-$AP$27)*($F$16-$AX$27))/(($AT$27-$AP$27)*($AT$27-$AX$27))</f>
        <v>0</v>
      </c>
      <c r="QW39" s="161">
        <f>(($F$16-$AP$27)*($F$16-$AT$27))/(($AX$27-$AP$27)*($AX$27-$AT$27))</f>
        <v>1</v>
      </c>
      <c r="QX39" s="92">
        <f>QU39*$AR$27+QV39*$AV$27+QW39*$AZ$27</f>
        <v>-653.65</v>
      </c>
      <c r="QY39" s="16">
        <f>$AP$27</f>
        <v>200.39</v>
      </c>
      <c r="QZ39" s="16">
        <f>$AZ$27</f>
        <v>-653.65</v>
      </c>
      <c r="RA39" s="167">
        <f t="shared" si="553"/>
        <v>0</v>
      </c>
    </row>
    <row r="40" spans="2:469" ht="15" customHeight="1">
      <c r="B40" s="322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309" t="s">
        <v>17</v>
      </c>
      <c r="QH40" s="12">
        <v>180</v>
      </c>
      <c r="QI40" s="161">
        <f>(($F$16-$Z$7)*($F$16-$AD$7))/(($V$7-$Z$7)*($V$7-$AD$7))</f>
        <v>0</v>
      </c>
      <c r="QJ40" s="161">
        <f>(($F$16-$V$7)*($F$16-$AD$7))/(($Z$7-$V$7)*($Z$7-$AD$7))</f>
        <v>0</v>
      </c>
      <c r="QK40" s="161">
        <f>(($F$16-$V$7)*($F$16-$Z$7))/(($AD$7-$V$7)*($AD$7-$Z$7))</f>
        <v>1</v>
      </c>
      <c r="QL40" s="92">
        <f>QI40*$X$7+QJ40*$AB$7+QK40*$AF$7</f>
        <v>162.80000000000001</v>
      </c>
      <c r="QM40" s="16">
        <f>$V$7</f>
        <v>562.66999999999996</v>
      </c>
      <c r="QN40" s="16">
        <f>$AF$7</f>
        <v>162.80000000000001</v>
      </c>
      <c r="QO40" s="167">
        <f t="shared" si="552"/>
        <v>0</v>
      </c>
      <c r="QP40" s="34"/>
      <c r="QQ40" s="159">
        <v>3</v>
      </c>
      <c r="QR40" s="162">
        <v>1</v>
      </c>
      <c r="QS40" s="309" t="s">
        <v>17</v>
      </c>
      <c r="QT40" s="12">
        <v>180</v>
      </c>
      <c r="QU40" s="161">
        <f>(($F$16-$AT$7)*($F$16-$AX$7))/(($AP$7-$AT$7)*($AP$7-$AX$7))</f>
        <v>0</v>
      </c>
      <c r="QV40" s="161">
        <f>(($F$16-$AP$7)*($F$16-$AX$7))/(($AT$7-$AP$7)*($AT$7-$AX$7))</f>
        <v>0</v>
      </c>
      <c r="QW40" s="161">
        <f>(($F$16-$AP$7)*($F$16-$AT$7))/(($AX$7-$AP$7)*($AX$7-$AT$7))</f>
        <v>1</v>
      </c>
      <c r="QX40" s="92">
        <f>QU40*$AR$7+QV40*$AV$7+QW40*$AZ$7</f>
        <v>59.41</v>
      </c>
      <c r="QY40" s="16">
        <f>$AP$7</f>
        <v>236.82</v>
      </c>
      <c r="QZ40" s="16">
        <f>$AZ$7</f>
        <v>59.41</v>
      </c>
      <c r="RA40" s="167">
        <f t="shared" si="553"/>
        <v>0</v>
      </c>
    </row>
    <row r="41" spans="2:469" ht="15" customHeight="1">
      <c r="B41" s="322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309"/>
      <c r="QH41" s="12">
        <v>180</v>
      </c>
      <c r="QI41" s="161">
        <f>(($F$16-$Z$14)*($F$16-$AD$14))/(($V$14-$Z$14)*($V$14-$AD$14))</f>
        <v>0</v>
      </c>
      <c r="QJ41" s="161">
        <f>(($F$16-$V$14)*($F$16-$AD$14))/(($Z$14-$V$14)*($Z$14-$AD$14))</f>
        <v>0</v>
      </c>
      <c r="QK41" s="161">
        <f>(($F$16-$V$14)*($F$16-$Z$14))/(($AD$14-$V$14)*($AD$14-$Z$14))</f>
        <v>1</v>
      </c>
      <c r="QL41" s="92">
        <f>QI41*$X$14+QJ41*$AB$14+QK41*$AF$14</f>
        <v>162.80000000000001</v>
      </c>
      <c r="QM41" s="16">
        <f>$V$14</f>
        <v>-210.54</v>
      </c>
      <c r="QN41" s="16">
        <f>$AF$14</f>
        <v>162.80000000000001</v>
      </c>
      <c r="QO41" s="167">
        <f t="shared" si="552"/>
        <v>0</v>
      </c>
      <c r="QP41" s="34"/>
      <c r="QQ41" s="159">
        <v>3</v>
      </c>
      <c r="QR41" s="162">
        <v>2</v>
      </c>
      <c r="QS41" s="309"/>
      <c r="QT41" s="12">
        <v>180</v>
      </c>
      <c r="QU41" s="161">
        <f>(($F$16-$AT$14)*($F$16-$AX$14))/(($AP$14-$AT$14)*($AP$14-$AX$14))</f>
        <v>0</v>
      </c>
      <c r="QV41" s="161">
        <f>(($F$16-$AP$14)*($F$16-$AX$14))/(($AT$14-$AP$14)*($AT$14-$AX$14))</f>
        <v>0</v>
      </c>
      <c r="QW41" s="161">
        <f>(($F$16-$AP$14)*($F$16-$AT$14))/(($AX$14-$AP$14)*($AX$14-$AT$14))</f>
        <v>1</v>
      </c>
      <c r="QX41" s="92">
        <f>QU41*$AR$14+QV41*$AV$14+QW41*$AZ$14</f>
        <v>59.41</v>
      </c>
      <c r="QY41" s="16">
        <f>$AP$14</f>
        <v>-18.22</v>
      </c>
      <c r="QZ41" s="16">
        <f>$AZ$14</f>
        <v>59.41</v>
      </c>
      <c r="RA41" s="167">
        <f t="shared" si="553"/>
        <v>0</v>
      </c>
    </row>
    <row r="42" spans="2:469" ht="15" customHeight="1">
      <c r="B42" s="322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309"/>
      <c r="QH42" s="12">
        <v>180</v>
      </c>
      <c r="QI42" s="161">
        <f>(($F$16-$Z$21)*($F$16-$AD$21))/(($V$21-$Z$21)*($V$21-$AD$21))</f>
        <v>0</v>
      </c>
      <c r="QJ42" s="161">
        <f>(($F$16-$V$21)*($F$16-$AD$21))/(($Z$21-$V$21)*($Z$21-$AD$21))</f>
        <v>0</v>
      </c>
      <c r="QK42" s="161">
        <f>(($F$16-$V$21)*($F$16-$Z$21))/(($AD$21-$V$21)*($AD$21-$Z$21))</f>
        <v>1</v>
      </c>
      <c r="QL42" s="92">
        <f>QI42*$X$21+QJ42*$AB$21+QK42*$AF$21</f>
        <v>-704.4</v>
      </c>
      <c r="QM42" s="16">
        <f>$V$21</f>
        <v>-210.54</v>
      </c>
      <c r="QN42" s="16">
        <f>$AF$21</f>
        <v>-704.4</v>
      </c>
      <c r="QO42" s="167">
        <f t="shared" si="552"/>
        <v>0</v>
      </c>
      <c r="QP42" s="34"/>
      <c r="QQ42" s="159">
        <v>3</v>
      </c>
      <c r="QR42" s="162">
        <v>3</v>
      </c>
      <c r="QS42" s="309"/>
      <c r="QT42" s="12">
        <v>180</v>
      </c>
      <c r="QU42" s="161">
        <f>(($F$16-$AT$21)*($F$16-$AX$21))/(($AP$21-$AT$21)*($AP$21-$AX$21))</f>
        <v>0</v>
      </c>
      <c r="QV42" s="161">
        <f>(($F$16-$AP$21)*($F$16-$AX$21))/(($AT$21-$AP$21)*($AT$21-$AX$21))</f>
        <v>0</v>
      </c>
      <c r="QW42" s="161">
        <f>(($F$16-$AP$21)*($F$16-$AT$21))/(($AX$21-$AP$21)*($AX$21-$AT$21))</f>
        <v>1</v>
      </c>
      <c r="QX42" s="92">
        <f>QU42*$AR$21+QV42*$AV$21+QW42*$AZ$21</f>
        <v>-772.52</v>
      </c>
      <c r="QY42" s="16">
        <f>$AP$21</f>
        <v>-18.22</v>
      </c>
      <c r="QZ42" s="16">
        <f>$AZ$21</f>
        <v>-772.52</v>
      </c>
      <c r="RA42" s="167">
        <f t="shared" si="553"/>
        <v>0</v>
      </c>
    </row>
    <row r="43" spans="2:469" ht="15" customHeight="1">
      <c r="B43" s="322">
        <v>7</v>
      </c>
      <c r="C43" s="314" t="s">
        <v>392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309"/>
      <c r="QH43" s="12">
        <v>180</v>
      </c>
      <c r="QI43" s="161">
        <f>(($F$16-$Z$28)*($F$16-$AD$28))/(($V$28-$Z$28)*($V$28-$AD$28))</f>
        <v>0</v>
      </c>
      <c r="QJ43" s="161">
        <f>(($F$16-$V$28)*($F$16-$AD$28))/(($Z$28-$V$28)*($Z$28-$AD$28))</f>
        <v>0</v>
      </c>
      <c r="QK43" s="161">
        <f>(($F$16-$V$28)*($F$16-$Z$28))/(($AD$28-$V$28)*($AD$28-$Z$28))</f>
        <v>1</v>
      </c>
      <c r="QL43" s="92">
        <f>QI43*$X$28+QJ43*$AB$28+QK43*$AF$28</f>
        <v>-704.4</v>
      </c>
      <c r="QM43" s="16">
        <f>$V$28</f>
        <v>562.66999999999996</v>
      </c>
      <c r="QN43" s="16">
        <f>$AF$28</f>
        <v>-704.4</v>
      </c>
      <c r="QO43" s="167">
        <f t="shared" si="552"/>
        <v>0</v>
      </c>
      <c r="QP43" s="34"/>
      <c r="QQ43" s="159">
        <v>3</v>
      </c>
      <c r="QR43" s="162">
        <v>4</v>
      </c>
      <c r="QS43" s="309"/>
      <c r="QT43" s="12">
        <v>180</v>
      </c>
      <c r="QU43" s="161">
        <f>(($F$16-$AT$28)*($F$16-$AX$28))/(($AP$28-$AT$28)*($AP$28-$AX$28))</f>
        <v>0</v>
      </c>
      <c r="QV43" s="161">
        <f>(($F$16-$AP$28)*($F$16-$AX$28))/(($AT$28-$AP$28)*($AT$28-$AX$28))</f>
        <v>0</v>
      </c>
      <c r="QW43" s="161">
        <f>(($F$16-$AP$28)*($F$16-$AT$28))/(($AX$28-$AP$28)*($AX$28-$AT$28))</f>
        <v>1</v>
      </c>
      <c r="QX43" s="92">
        <f>QU43*$AR$28+QV43*$AV$28+QW43*$AZ$28</f>
        <v>-772.52</v>
      </c>
      <c r="QY43" s="16">
        <f>$AP$28</f>
        <v>236.82</v>
      </c>
      <c r="QZ43" s="16">
        <f>$AZ$28</f>
        <v>-772.52</v>
      </c>
      <c r="RA43" s="167">
        <f t="shared" si="553"/>
        <v>0</v>
      </c>
    </row>
    <row r="44" spans="2:469" ht="15" customHeight="1">
      <c r="B44" s="322"/>
      <c r="C44" s="321"/>
      <c r="D44" s="321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304" t="s">
        <v>18</v>
      </c>
      <c r="QH44" s="12">
        <v>-60</v>
      </c>
      <c r="QI44" s="161">
        <f>(($F$16-$Z$8)*($F$16-$AD$8))/(($V$8-$Z$8)*($V$8-$AD$8))</f>
        <v>0</v>
      </c>
      <c r="QJ44" s="161">
        <f>(($F$16-$V$8)*($F$16-$AD$8))/(($Z$8-$V$8)*($Z$8-$AD$8))</f>
        <v>0</v>
      </c>
      <c r="QK44" s="161">
        <f>(($F$16-$V$8)*($F$16-$Z$8))/(($AD$8-$V$8)*($AD$8-$Z$8))</f>
        <v>1</v>
      </c>
      <c r="QL44" s="92">
        <f>QI44*$X$8+QJ44*$AB$8+QK44*$AF$8</f>
        <v>402.13</v>
      </c>
      <c r="QM44" s="16">
        <f>$V$8</f>
        <v>406.67</v>
      </c>
      <c r="QN44" s="16">
        <f>$AF$8</f>
        <v>402.13</v>
      </c>
      <c r="QO44" s="167">
        <f t="shared" si="552"/>
        <v>0</v>
      </c>
      <c r="QP44" s="34"/>
      <c r="QQ44" s="159">
        <v>3</v>
      </c>
      <c r="QR44" s="162">
        <v>1</v>
      </c>
      <c r="QS44" s="304" t="s">
        <v>18</v>
      </c>
      <c r="QT44" s="12">
        <v>-60</v>
      </c>
      <c r="QU44" s="161">
        <f>(($F$16-$AT$8)*($F$16-$AX$8))/(($AP$8-$AT$8)*($AP$8-$AX$8))</f>
        <v>0</v>
      </c>
      <c r="QV44" s="161">
        <f>(($F$16-$AP$8)*($F$16-$AX$8))/(($AT$8-$AP$8)*($AT$8-$AX$8))</f>
        <v>0</v>
      </c>
      <c r="QW44" s="161">
        <f>(($F$16-$AP$8)*($F$16-$AT$8))/(($AX$8-$AP$8)*($AX$8-$AT$8))</f>
        <v>1</v>
      </c>
      <c r="QX44" s="92">
        <f>QU44*$AR$8+QV44*$AV$8+QW44*$AZ$8</f>
        <v>415.98</v>
      </c>
      <c r="QY44" s="16">
        <f>$AP$8</f>
        <v>127.52</v>
      </c>
      <c r="QZ44" s="16">
        <f>$AZ$8</f>
        <v>415.98</v>
      </c>
      <c r="RA44" s="167">
        <f t="shared" si="553"/>
        <v>0</v>
      </c>
    </row>
    <row r="45" spans="2:469" ht="15" customHeight="1">
      <c r="B45" s="322"/>
      <c r="C45" s="321"/>
      <c r="D45" s="321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304"/>
      <c r="QH45" s="12">
        <v>-60</v>
      </c>
      <c r="QI45" s="161">
        <f>(($F$16-$Z$15)*($F$16-$AD$15))/(($V$15-$Z$15)*($V$15-$AD$15))</f>
        <v>0</v>
      </c>
      <c r="QJ45" s="161">
        <f>(($F$16-$V$15)*($F$16-$AD$15))/(($Z$15-$V$15)*($Z$15-$AD$15))</f>
        <v>0</v>
      </c>
      <c r="QK45" s="161">
        <f>(($F$16-$V$15)*($F$16-$Z$15))/(($AD$15-$V$15)*($AD$15-$Z$15))</f>
        <v>1</v>
      </c>
      <c r="QL45" s="92">
        <f>QI45*$X$15+QJ45*$AB$15+QK45*$AF$15</f>
        <v>402.13</v>
      </c>
      <c r="QM45" s="16">
        <f>$V$15</f>
        <v>-391.07</v>
      </c>
      <c r="QN45" s="16">
        <f>$AF$15</f>
        <v>402.13</v>
      </c>
      <c r="QO45" s="167">
        <f t="shared" si="552"/>
        <v>0</v>
      </c>
      <c r="QP45" s="34"/>
      <c r="QQ45" s="159">
        <v>3</v>
      </c>
      <c r="QR45" s="162">
        <v>2</v>
      </c>
      <c r="QS45" s="304"/>
      <c r="QT45" s="12">
        <v>-60</v>
      </c>
      <c r="QU45" s="161">
        <f>(($F$16-$AT$15)*($F$16-$AX$15))/(($AP$15-$AT$15)*($AP$15-$AX$15))</f>
        <v>0</v>
      </c>
      <c r="QV45" s="161">
        <f>(($F$16-$AP$15)*($F$16-$AX$15))/(($AT$15-$AP$15)*($AT$15-$AX$15))</f>
        <v>0</v>
      </c>
      <c r="QW45" s="161">
        <f>(($F$16-$AP$15)*($F$16-$AT$15))/(($AX$15-$AP$15)*($AX$15-$AT$15))</f>
        <v>1</v>
      </c>
      <c r="QX45" s="92">
        <f>QU45*$AR$15+QV45*$AV$15+QW45*$AZ$15</f>
        <v>415.98</v>
      </c>
      <c r="QY45" s="16">
        <f>$AP$15</f>
        <v>-127.52</v>
      </c>
      <c r="QZ45" s="16">
        <f>$AZ$15</f>
        <v>415.98</v>
      </c>
      <c r="RA45" s="167">
        <f t="shared" si="553"/>
        <v>0</v>
      </c>
    </row>
    <row r="46" spans="2:469" ht="15" customHeight="1">
      <c r="B46" s="322"/>
      <c r="C46" s="321"/>
      <c r="D46" s="321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304"/>
      <c r="QH46" s="12">
        <v>-60</v>
      </c>
      <c r="QI46" s="161">
        <f>(($F$16-$Z$22)*($F$16-$AD$22))/(($V$22-$Z$22)*($V$22-$AD$22))</f>
        <v>0</v>
      </c>
      <c r="QJ46" s="161">
        <f>(($F$16-$V$22)*($F$16-$AD$22))/(($Z$22-$V$22)*($Z$22-$AD$22))</f>
        <v>0</v>
      </c>
      <c r="QK46" s="161">
        <f>(($F$16-$V$22)*($F$16-$Z$22))/(($AD$22-$V$22)*($AD$22-$Z$22))</f>
        <v>1</v>
      </c>
      <c r="QL46" s="92">
        <f>QI46*$X$22+QJ46*$AB$22+QK46*$AF$22</f>
        <v>-495</v>
      </c>
      <c r="QM46" s="16">
        <f>$V$22</f>
        <v>-391.07</v>
      </c>
      <c r="QN46" s="16">
        <f>$AF$22</f>
        <v>-495</v>
      </c>
      <c r="QO46" s="167">
        <f t="shared" si="552"/>
        <v>0</v>
      </c>
      <c r="QP46" s="34"/>
      <c r="QQ46" s="159">
        <v>3</v>
      </c>
      <c r="QR46" s="162">
        <v>3</v>
      </c>
      <c r="QS46" s="304"/>
      <c r="QT46" s="12">
        <v>-60</v>
      </c>
      <c r="QU46" s="161">
        <f>(($F$16-$AT$22)*($F$16-$AX$22))/(($AP$22-$AT$22)*($AP$22-$AX$22))</f>
        <v>0</v>
      </c>
      <c r="QV46" s="161">
        <f>(($F$16-$AP$22)*($F$16-$AX$22))/(($AT$22-$AP$22)*($AT$22-$AX$22))</f>
        <v>0</v>
      </c>
      <c r="QW46" s="161">
        <f>(($F$16-$AP$22)*($F$16-$AT$22))/(($AX$22-$AP$22)*($AX$22-$AT$22))</f>
        <v>1</v>
      </c>
      <c r="QX46" s="92">
        <f>QU46*$AR$22+QV46*$AV$22+QW46*$AZ$22</f>
        <v>-415.95</v>
      </c>
      <c r="QY46" s="16">
        <f>$AP$22</f>
        <v>-127.52</v>
      </c>
      <c r="QZ46" s="16">
        <f>$AZ$22</f>
        <v>-415.95</v>
      </c>
      <c r="RA46" s="167">
        <f t="shared" si="553"/>
        <v>0</v>
      </c>
    </row>
    <row r="47" spans="2:469" ht="15" customHeight="1">
      <c r="B47" s="322"/>
      <c r="C47" s="321"/>
      <c r="D47" s="321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304"/>
      <c r="QH47" s="12">
        <v>-60</v>
      </c>
      <c r="QI47" s="161">
        <f>(($F$16-$Z$29)*($F$16-$AD$29))/(($V$29-$Z$29)*($V$29-$AD$29))</f>
        <v>0</v>
      </c>
      <c r="QJ47" s="161">
        <f>(($F$16-$V$29)*($F$16-$AD$29))/(($Z$29-$V$29)*($Z$29-$AD$29))</f>
        <v>0</v>
      </c>
      <c r="QK47" s="161">
        <f>(($F$16-$V$29)*($F$16-$Z$29))/(($AD$29-$V$29)*($AD$29-$Z$29))</f>
        <v>1</v>
      </c>
      <c r="QL47" s="92">
        <f>QI47*$X$29+QJ47*$AB$29+QK47*$AF$29</f>
        <v>-495</v>
      </c>
      <c r="QM47" s="16">
        <f>$V$29</f>
        <v>406.67</v>
      </c>
      <c r="QN47" s="16">
        <f>$AF$29</f>
        <v>-495</v>
      </c>
      <c r="QO47" s="167">
        <f t="shared" si="552"/>
        <v>0</v>
      </c>
      <c r="QP47" s="34"/>
      <c r="QQ47" s="159">
        <v>3</v>
      </c>
      <c r="QR47" s="162">
        <v>4</v>
      </c>
      <c r="QS47" s="304"/>
      <c r="QT47" s="12">
        <v>-60</v>
      </c>
      <c r="QU47" s="161">
        <f>(($F$16-$AT$29)*($F$16-$AX$29))/(($AP$29-$AT$29)*($AP$29-$AX$29))</f>
        <v>0</v>
      </c>
      <c r="QV47" s="161">
        <f>(($F$16-$AP$29)*($F$16-$AX$29))/(($AT$29-$AP$29)*($AT$29-$AX$29))</f>
        <v>0</v>
      </c>
      <c r="QW47" s="161">
        <f>(($F$16-$AP$29)*($F$16-$AT$29))/(($AX$29-$AP$29)*($AX$29-$AT$29))</f>
        <v>1</v>
      </c>
      <c r="QX47" s="92">
        <f>QU47*$AR$29+QV47*$AV$29+QW47*$AZ$29</f>
        <v>-415.95</v>
      </c>
      <c r="QY47" s="16">
        <f>$AP$29</f>
        <v>127.52</v>
      </c>
      <c r="QZ47" s="16">
        <f>$AZ$29</f>
        <v>-415.95</v>
      </c>
      <c r="RA47" s="167">
        <f t="shared" si="553"/>
        <v>0</v>
      </c>
    </row>
    <row r="48" spans="2:469" ht="15" customHeight="1" thickBot="1">
      <c r="B48" s="323"/>
      <c r="C48" s="324"/>
      <c r="D48" s="324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5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305" t="s">
        <v>19</v>
      </c>
      <c r="QH48" s="12">
        <v>-120</v>
      </c>
      <c r="QI48" s="161">
        <f>(($F$16-$Z$9)*($F$16-$AD$9))/(($V$9-$Z$9)*($V$9-$AD$9))</f>
        <v>0</v>
      </c>
      <c r="QJ48" s="161">
        <f>(($F$16-$V$9)*($F$16-$AD$9))/(($Z$9-$V$9)*($Z$9-$AD$9))</f>
        <v>0</v>
      </c>
      <c r="QK48" s="161">
        <f>(($F$16-$V$9)*($F$16-$Z$9))/(($AD$9-$V$9)*($AD$9-$Z$9))</f>
        <v>1</v>
      </c>
      <c r="QL48" s="92">
        <f>QI48*$X$9+QJ48*$AB$9+QK48*$AF$9</f>
        <v>480</v>
      </c>
      <c r="QM48" s="16">
        <f>$V$9</f>
        <v>353.96</v>
      </c>
      <c r="QN48" s="16">
        <f>$AF$9</f>
        <v>480</v>
      </c>
      <c r="QO48" s="167">
        <f t="shared" si="552"/>
        <v>0</v>
      </c>
      <c r="QP48" s="34"/>
      <c r="QQ48" s="159">
        <v>3</v>
      </c>
      <c r="QR48" s="162">
        <v>1</v>
      </c>
      <c r="QS48" s="305" t="s">
        <v>19</v>
      </c>
      <c r="QT48" s="12">
        <v>-120</v>
      </c>
      <c r="QU48" s="161">
        <f>(($F$16-$AT$9)*($F$16-$AX$9))/(($AP$9-$AT$9)*($AP$9-$AX$9))</f>
        <v>0</v>
      </c>
      <c r="QV48" s="161">
        <f>(($F$16-$AP$9)*($F$16-$AX$9))/(($AT$9-$AP$9)*($AT$9-$AX$9))</f>
        <v>0</v>
      </c>
      <c r="QW48" s="161">
        <f>(($F$16-$AP$9)*($F$16-$AT$9))/(($AX$9-$AP$9)*($AX$9-$AT$9))</f>
        <v>1</v>
      </c>
      <c r="QX48" s="92">
        <f>QU48*$AR$9+QV48*$AV$9+QW48*$AZ$9</f>
        <v>534.82000000000005</v>
      </c>
      <c r="QY48" s="16">
        <f>$AP$9</f>
        <v>91.09</v>
      </c>
      <c r="QZ48" s="16">
        <f>$AZ$9</f>
        <v>534.82000000000005</v>
      </c>
      <c r="RA48" s="167">
        <f t="shared" si="553"/>
        <v>0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305"/>
      <c r="QH49" s="12">
        <v>-120</v>
      </c>
      <c r="QI49" s="161">
        <f>(($F$16-$Z$16)*($F$16-$AD$16))/(($V$16-$Z$16)*($V$16-$AD$16))</f>
        <v>0</v>
      </c>
      <c r="QJ49" s="161">
        <f>(($F$16-$V$16)*($F$16-$AD$16))/(($Z$16-$V$16)*($Z$16-$AD$16))</f>
        <v>0</v>
      </c>
      <c r="QK49" s="161">
        <f>(($F$16-$V$16)*($F$16-$Z$16))/(($AD$16-$V$16)*($AD$16-$Z$16))</f>
        <v>1</v>
      </c>
      <c r="QL49" s="92">
        <f>QI49*$X$16+QJ49*$AB$16+QK49*$AF$16</f>
        <v>480</v>
      </c>
      <c r="QM49" s="16">
        <f>$V$16</f>
        <v>-443.33</v>
      </c>
      <c r="QN49" s="16">
        <f>$AF$16</f>
        <v>480</v>
      </c>
      <c r="QO49" s="167">
        <f t="shared" si="552"/>
        <v>0</v>
      </c>
      <c r="QP49" s="34"/>
      <c r="QQ49" s="159">
        <v>3</v>
      </c>
      <c r="QR49" s="162">
        <v>2</v>
      </c>
      <c r="QS49" s="305"/>
      <c r="QT49" s="12">
        <v>-120</v>
      </c>
      <c r="QU49" s="161">
        <f>(($F$16-$AT$16)*($F$16-$AX$16))/(($AP$16-$AT$16)*($AP$16-$AX$16))</f>
        <v>0</v>
      </c>
      <c r="QV49" s="161">
        <f>(($F$16-$AP$16)*($F$16-$AX$16))/(($AT$16-$AP$16)*($AT$16-$AX$16))</f>
        <v>0</v>
      </c>
      <c r="QW49" s="161">
        <f>(($F$16-$AP$16)*($F$16-$AT$16))/(($AX$16-$AP$16)*($AX$16-$AT$16))</f>
        <v>1</v>
      </c>
      <c r="QX49" s="92">
        <f>QU49*$AR$16+QV49*$AV$16+QW49*$AZ$16</f>
        <v>534.82000000000005</v>
      </c>
      <c r="QY49" s="16">
        <f>$AP$16</f>
        <v>-163.95</v>
      </c>
      <c r="QZ49" s="16">
        <f>$AZ$16</f>
        <v>534.82000000000005</v>
      </c>
      <c r="RA49" s="167">
        <f t="shared" si="553"/>
        <v>0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305"/>
      <c r="QH50" s="12">
        <v>-120</v>
      </c>
      <c r="QI50" s="161">
        <f>(($F$16-$Z$23)*($F$16-$AD$23))/(($V$23-$Z$23)*($V$23-$AD$23))</f>
        <v>0</v>
      </c>
      <c r="QJ50" s="161">
        <f>(($F$16-$V$23)*($F$16-$AD$23))/(($Z$23-$V$23)*($Z$23-$AD$23))</f>
        <v>0</v>
      </c>
      <c r="QK50" s="161">
        <f>(($F$16-$V$23)*($F$16-$Z$23))/(($AD$23-$V$23)*($AD$23-$Z$23))</f>
        <v>1</v>
      </c>
      <c r="QL50" s="92">
        <f>QI50*$X$23+QJ50*$AB$23+QK50*$AF$23</f>
        <v>-391.42</v>
      </c>
      <c r="QM50" s="16">
        <f>$V$23</f>
        <v>-443.33</v>
      </c>
      <c r="QN50" s="16">
        <f>$AF$23</f>
        <v>-391.42</v>
      </c>
      <c r="QO50" s="167">
        <f t="shared" si="552"/>
        <v>0</v>
      </c>
      <c r="QP50" s="34"/>
      <c r="QQ50" s="159">
        <v>3</v>
      </c>
      <c r="QR50" s="162">
        <v>3</v>
      </c>
      <c r="QS50" s="305"/>
      <c r="QT50" s="12">
        <v>-120</v>
      </c>
      <c r="QU50" s="161">
        <f>(($F$16-$AT$23)*($F$16-$AX$23))/(($AP$23-$AT$23)*($AP$23-$AX$23))</f>
        <v>0</v>
      </c>
      <c r="QV50" s="161">
        <f>(($F$16-$AP$23)*($F$16-$AX$23))/(($AT$23-$AP$23)*($AT$23-$AX$23))</f>
        <v>0</v>
      </c>
      <c r="QW50" s="161">
        <f>(($F$16-$AP$23)*($F$16-$AT$23))/(($AX$23-$AP$23)*($AX$23-$AT$23))</f>
        <v>1</v>
      </c>
      <c r="QX50" s="92">
        <f>QU50*$AR$23+QV50*$AV$23+QW50*$AZ$23</f>
        <v>-297.12</v>
      </c>
      <c r="QY50" s="16">
        <f>$AP$23</f>
        <v>-163.95</v>
      </c>
      <c r="QZ50" s="16">
        <f>$AZ$23</f>
        <v>-297.12</v>
      </c>
      <c r="RA50" s="167">
        <f t="shared" si="553"/>
        <v>0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305"/>
      <c r="QH51" s="12">
        <v>-120</v>
      </c>
      <c r="QI51" s="161">
        <f>(($F$16-$Z$30)*($F$16-$AD$30))/(($V$30-$Z$30)*($V$30-$AD$30))</f>
        <v>0</v>
      </c>
      <c r="QJ51" s="161">
        <f>(($F$16-$V$30)*($F$16-$AD$30))/(($Z$30-$V$30)*($Z$30-$AD$30))</f>
        <v>0</v>
      </c>
      <c r="QK51" s="161">
        <f>(($F$16-$V$30)*($F$16-$Z$30))/(($AD$30-$V$30)*($AD$30-$Z$30))</f>
        <v>1</v>
      </c>
      <c r="QL51" s="92">
        <f>QI51*$X$30+QJ51*$AB$30+QK51*$AF$30</f>
        <v>-391.42</v>
      </c>
      <c r="QM51" s="16">
        <f>$V$30</f>
        <v>353.96</v>
      </c>
      <c r="QN51" s="16">
        <f>$AF$30</f>
        <v>-391.42</v>
      </c>
      <c r="QO51" s="167">
        <f t="shared" si="552"/>
        <v>0</v>
      </c>
      <c r="QP51" s="34"/>
      <c r="QQ51" s="159">
        <v>3</v>
      </c>
      <c r="QR51" s="162">
        <v>4</v>
      </c>
      <c r="QS51" s="305"/>
      <c r="QT51" s="12">
        <v>-120</v>
      </c>
      <c r="QU51" s="161">
        <f>(($F$16-$AT$30)*($F$16-$AX$30))/(($AP$30-$AT$30)*($AP$30-$AX$30))</f>
        <v>0</v>
      </c>
      <c r="QV51" s="161">
        <f>(($F$16-$AP$30)*($F$16-$AX$30))/(($AT$30-$AP$30)*($AT$30-$AX$30))</f>
        <v>0</v>
      </c>
      <c r="QW51" s="161">
        <f>(($F$16-$AP$30)*($F$16-$AT$30))/(($AX$30-$AP$30)*($AX$30-$AT$30))</f>
        <v>1</v>
      </c>
      <c r="QX51" s="92">
        <f>QU51*$AR$30+QV51*$AV$30+QW51*$AZ$30</f>
        <v>-297.12</v>
      </c>
      <c r="QY51" s="16">
        <f>$AP$30</f>
        <v>91.09</v>
      </c>
      <c r="QZ51" s="16">
        <f>$AZ$30</f>
        <v>-297.12</v>
      </c>
      <c r="RA51" s="167">
        <f t="shared" si="553"/>
        <v>0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306" t="s">
        <v>20</v>
      </c>
      <c r="QH52" s="12">
        <v>-180</v>
      </c>
      <c r="QI52" s="161">
        <f>(($F$16-$Z$10)*($F$16-$AD$10))/(($V$10-$Z$10)*($V$10-$AD$10))</f>
        <v>0</v>
      </c>
      <c r="QJ52" s="161">
        <f>(($F$16-$V$10)*($F$16-$AD$10))/(($Z$10-$V$10)*($Z$10-$AD$10))</f>
        <v>0</v>
      </c>
      <c r="QK52" s="161">
        <f>(($F$16-$V$10)*($F$16-$Z$10))/(($AD$10-$V$10)*($AD$10-$Z$10))</f>
        <v>1</v>
      </c>
      <c r="QL52" s="92">
        <f>QI52*$X$10+QJ52*$AB$10+QK52*$AF$10</f>
        <v>556.07000000000005</v>
      </c>
      <c r="QM52" s="16">
        <f>$V$10</f>
        <v>301.67</v>
      </c>
      <c r="QN52" s="16">
        <f>$AF$10</f>
        <v>556.07000000000005</v>
      </c>
      <c r="QO52" s="167">
        <f t="shared" si="552"/>
        <v>0</v>
      </c>
      <c r="QP52" s="34"/>
      <c r="QQ52" s="159">
        <v>3</v>
      </c>
      <c r="QR52" s="162">
        <v>1</v>
      </c>
      <c r="QS52" s="306" t="s">
        <v>20</v>
      </c>
      <c r="QT52" s="12">
        <v>-180</v>
      </c>
      <c r="QU52" s="161">
        <f>(($F$16-$AT$10)*($F$16-$AX$10))/(($AP$10-$AT$10)*($AP$10-$AX$10))</f>
        <v>0</v>
      </c>
      <c r="QV52" s="161">
        <f>(($F$16-$AP$10)*($F$16-$AX$10))/(($AT$10-$AP$10)*($AT$10-$AX$10))</f>
        <v>0</v>
      </c>
      <c r="QW52" s="161">
        <f>(($F$16-$AP$10)*($F$16-$AT$10))/(($AX$10-$AP$10)*($AX$10-$AT$10))</f>
        <v>1</v>
      </c>
      <c r="QX52" s="92">
        <f>QU52*$AR$10+QV52*$AV$10+QW52*$AZ$10</f>
        <v>653.67999999999995</v>
      </c>
      <c r="QY52" s="16">
        <f>$AP$10</f>
        <v>54.65</v>
      </c>
      <c r="QZ52" s="16">
        <f>$AZ$10</f>
        <v>653.67999999999995</v>
      </c>
      <c r="RA52" s="167">
        <f t="shared" si="553"/>
        <v>0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306"/>
      <c r="QH53" s="12">
        <v>-180</v>
      </c>
      <c r="QI53" s="161">
        <f>(($F$16-$Z$17)*($F$16-$AD$17))/(($V$17-$Z$17)*($V$17-$AD$17))</f>
        <v>0</v>
      </c>
      <c r="QJ53" s="161">
        <f>(($F$16-$V$17)*($F$16-$AD$17))/(($Z$17-$V$17)*($Z$17-$AD$17))</f>
        <v>0</v>
      </c>
      <c r="QK53" s="161">
        <f>(($F$16-$V$17)*($F$16-$Z$17))/(($AD$17-$V$17)*($AD$17-$Z$17))</f>
        <v>1</v>
      </c>
      <c r="QL53" s="92">
        <f>QI53*$X$17+QJ53*$AB$17+QK53*$AF$17</f>
        <v>556.07000000000005</v>
      </c>
      <c r="QM53" s="16">
        <f>$V$17</f>
        <v>-495.6</v>
      </c>
      <c r="QN53" s="16">
        <f>$AF$17</f>
        <v>556.07000000000005</v>
      </c>
      <c r="QO53" s="167">
        <f t="shared" si="552"/>
        <v>0</v>
      </c>
      <c r="QP53" s="34"/>
      <c r="QQ53" s="159">
        <v>3</v>
      </c>
      <c r="QR53" s="162">
        <v>2</v>
      </c>
      <c r="QS53" s="306"/>
      <c r="QT53" s="12">
        <v>-180</v>
      </c>
      <c r="QU53" s="161">
        <f>(($F$16-$AT$17)*($F$16-$AX$17))/(($AP$17-$AT$17)*($AP$17-$AX$17))</f>
        <v>0</v>
      </c>
      <c r="QV53" s="161">
        <f>(($F$16-$AP$17)*($F$16-$AX$17))/(($AT$17-$AP$17)*($AT$17-$AX$17))</f>
        <v>0</v>
      </c>
      <c r="QW53" s="161">
        <f>(($F$16-$AP$17)*($F$16-$AT$17))/(($AX$17-$AP$17)*($AX$17-$AT$17))</f>
        <v>1</v>
      </c>
      <c r="QX53" s="92">
        <f>QU53*$AR$17+QV53*$AV$17+QW53*$AZ$17</f>
        <v>653.67999999999995</v>
      </c>
      <c r="QY53" s="16">
        <f>$AP$17</f>
        <v>-200.39</v>
      </c>
      <c r="QZ53" s="16">
        <f>$AZ$17</f>
        <v>653.67999999999995</v>
      </c>
      <c r="RA53" s="167">
        <f t="shared" si="553"/>
        <v>0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306"/>
      <c r="QH54" s="12">
        <v>-180</v>
      </c>
      <c r="QI54" s="161">
        <f>(($F$16-$Z$24)*($F$16-$AD$24))/(($V$24-$Z$24)*($V$24-$AD$24))</f>
        <v>0</v>
      </c>
      <c r="QJ54" s="161">
        <f>(($F$16-$V$24)*($F$16-$AD$24))/(($Z$24-$V$24)*($Z$24-$AD$24))</f>
        <v>0</v>
      </c>
      <c r="QK54" s="161">
        <f>(($F$16-$V$24)*($F$16-$Z$24))/(($AD$24-$V$24)*($AD$24-$Z$24))</f>
        <v>1</v>
      </c>
      <c r="QL54" s="92">
        <f>QI54*$X$24+QJ54*$AB$24+QK54*$AF$24</f>
        <v>-289.33</v>
      </c>
      <c r="QM54" s="16">
        <f>$V$24</f>
        <v>-495.6</v>
      </c>
      <c r="QN54" s="16">
        <f>$AF$24</f>
        <v>-289.33</v>
      </c>
      <c r="QO54" s="167">
        <f t="shared" si="552"/>
        <v>0</v>
      </c>
      <c r="QP54" s="34"/>
      <c r="QQ54" s="159">
        <v>3</v>
      </c>
      <c r="QR54" s="162">
        <v>3</v>
      </c>
      <c r="QS54" s="306"/>
      <c r="QT54" s="12">
        <v>-180</v>
      </c>
      <c r="QU54" s="161">
        <f>(($F$16-$AT$24)*($F$16-$AX$24))/(($AP$24-$AT$24)*($AP$24-$AX$24))</f>
        <v>0</v>
      </c>
      <c r="QV54" s="161">
        <f>(($F$16-$AP$24)*($F$16-$AX$24))/(($AT$24-$AP$24)*($AT$24-$AX$24))</f>
        <v>0</v>
      </c>
      <c r="QW54" s="161">
        <f>(($F$16-$AP$24)*($F$16-$AT$24))/(($AX$24-$AP$24)*($AX$24-$AT$24))</f>
        <v>1</v>
      </c>
      <c r="QX54" s="92">
        <f>QU54*$AR$24+QV54*$AV$24+QW54*$AZ$24</f>
        <v>-178.26</v>
      </c>
      <c r="QY54" s="16">
        <f>$AP$24</f>
        <v>-200.39</v>
      </c>
      <c r="QZ54" s="16">
        <f>$AZ$24</f>
        <v>-178.26</v>
      </c>
      <c r="RA54" s="167">
        <f t="shared" si="553"/>
        <v>0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306"/>
      <c r="QH55" s="12">
        <v>-180</v>
      </c>
      <c r="QI55" s="161">
        <f>(($F$16-$Z$31)*($F$16-$AD$31))/(($V$31-$Z$31)*($V$31-$AD$31))</f>
        <v>0</v>
      </c>
      <c r="QJ55" s="161">
        <f>(($F$16-$V$31)*($F$16-$AD$31))/(($Z$31-$V$31)*($Z$31-$AD$31))</f>
        <v>0</v>
      </c>
      <c r="QK55" s="161">
        <f>(($F$16-$V$31)*($F$16-$Z$31))/(($AD$31-$V$31)*($AD$31-$Z$31))</f>
        <v>1</v>
      </c>
      <c r="QL55" s="92">
        <f>QI55*$X$31+QJ55*$AB$31+QK55*$AF$31</f>
        <v>-289.33</v>
      </c>
      <c r="QM55" s="16">
        <f>$V$31</f>
        <v>301.67</v>
      </c>
      <c r="QN55" s="16">
        <f>$AF$31</f>
        <v>-289.33</v>
      </c>
      <c r="QO55" s="167">
        <f t="shared" si="552"/>
        <v>0</v>
      </c>
      <c r="QP55" s="34"/>
      <c r="QQ55" s="159">
        <v>3</v>
      </c>
      <c r="QR55" s="162">
        <v>4</v>
      </c>
      <c r="QS55" s="306"/>
      <c r="QT55" s="12">
        <v>-180</v>
      </c>
      <c r="QU55" s="161">
        <f>(($F$16-$AT$31)*($F$16-$AX$31))/(($AP$31-$AT$31)*($AP$31-$AX$31))</f>
        <v>0</v>
      </c>
      <c r="QV55" s="161">
        <f>(($F$16-$AP$31)*($F$16-$AX$31))/(($AT$31-$AP$31)*($AT$31-$AX$31))</f>
        <v>0</v>
      </c>
      <c r="QW55" s="161">
        <f>(($F$16-$AP$31)*($F$16-$AT$31))/(($AX$31-$AP$31)*($AX$31-$AT$31))</f>
        <v>1</v>
      </c>
      <c r="QX55" s="92">
        <f>QU55*$AR$31+QV55*$AV$31+QW55*$AZ$31</f>
        <v>-178.26</v>
      </c>
      <c r="QY55" s="16">
        <f>$AP$31</f>
        <v>54.65</v>
      </c>
      <c r="QZ55" s="16">
        <f>$AZ$31</f>
        <v>-178.26</v>
      </c>
      <c r="RA55" s="167">
        <f t="shared" si="553"/>
        <v>0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307" t="s">
        <v>21</v>
      </c>
      <c r="QH56" s="12">
        <v>0</v>
      </c>
      <c r="QI56" s="161">
        <f>(($F$16-$Z$11)*($F$16-$AD$11))/(($V$11-$Z$11)*($V$11-$AD$11))</f>
        <v>0</v>
      </c>
      <c r="QJ56" s="161">
        <f>(($F$16-$V$11)*($F$16-$AD$11))/(($Z$11-$V$11)*($Z$11-$AD$11))</f>
        <v>0</v>
      </c>
      <c r="QK56" s="161">
        <f>(($F$16-$V$11)*($F$16-$Z$11))/(($AD$11-$V$11)*($AD$11-$Z$11))</f>
        <v>1</v>
      </c>
      <c r="QL56" s="92">
        <f>QI56*$X$11+QJ56*$AB$11+QK56*$AF$11</f>
        <v>631.37</v>
      </c>
      <c r="QM56" s="16">
        <f>$V$11</f>
        <v>249</v>
      </c>
      <c r="QN56" s="16">
        <f>$AF$11</f>
        <v>631.37</v>
      </c>
      <c r="QO56" s="167">
        <f t="shared" si="552"/>
        <v>0</v>
      </c>
      <c r="QP56" s="34"/>
      <c r="QQ56" s="159">
        <v>3</v>
      </c>
      <c r="QR56" s="162">
        <v>1</v>
      </c>
      <c r="QS56" s="307" t="s">
        <v>21</v>
      </c>
      <c r="QT56" s="12">
        <v>0</v>
      </c>
      <c r="QU56" s="161">
        <f>(($F$16-$AT$11)*($F$16-$AX$11))/(($AP$11-$AT$11)*($AP$11-$AX$11))</f>
        <v>0</v>
      </c>
      <c r="QV56" s="161">
        <f>(($F$16-$AP$11)*($F$16-$AX$11))/(($AT$11-$AP$11)*($AT$11-$AX$11))</f>
        <v>0</v>
      </c>
      <c r="QW56" s="161">
        <f>(($F$16-$AP$11)*($F$16-$AT$11))/(($AX$11-$AP$11)*($AX$11-$AT$11))</f>
        <v>1</v>
      </c>
      <c r="QX56" s="92">
        <f>QU56*$AR$11+QV56*$AV$11+QW56*$AZ$11</f>
        <v>772.52</v>
      </c>
      <c r="QY56" s="16">
        <f>$AP$11</f>
        <v>18.22</v>
      </c>
      <c r="QZ56" s="16">
        <f>$AZ$11</f>
        <v>772.52</v>
      </c>
      <c r="RA56" s="167">
        <f t="shared" si="553"/>
        <v>0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307"/>
      <c r="QH57" s="12">
        <v>0</v>
      </c>
      <c r="QI57" s="161">
        <f>(($F$16-$Z$18)*($F$16-$AD$18))/(($V$18-$Z$18)*($V$18-$AD$18))</f>
        <v>0</v>
      </c>
      <c r="QJ57" s="161">
        <f>(($F$16-$V$18)*($F$16-$AD$18))/(($Z$18-$V$18)*($Z$18-$AD$18))</f>
        <v>0</v>
      </c>
      <c r="QK57" s="161">
        <f>(($F$16-$V$18)*($F$16-$Z$18))/(($AD$18-$V$18)*($AD$18-$Z$18))</f>
        <v>1</v>
      </c>
      <c r="QL57" s="92">
        <f>QI57*$X$18+QJ57*$AB$18+QK57*$AF$18</f>
        <v>631.37</v>
      </c>
      <c r="QM57" s="16">
        <f>$V$18</f>
        <v>-548.08000000000004</v>
      </c>
      <c r="QN57" s="16">
        <f>$AF$18</f>
        <v>631.37</v>
      </c>
      <c r="QO57" s="167">
        <f t="shared" si="552"/>
        <v>0</v>
      </c>
      <c r="QP57" s="34"/>
      <c r="QQ57" s="159">
        <v>3</v>
      </c>
      <c r="QR57" s="162">
        <v>2</v>
      </c>
      <c r="QS57" s="307"/>
      <c r="QT57" s="12">
        <v>0</v>
      </c>
      <c r="QU57" s="161">
        <f>(($F$16-$AT$18)*($F$16-$AX$18))/(($AP$18-$AT$18)*($AP$18-$AX$18))</f>
        <v>0</v>
      </c>
      <c r="QV57" s="161">
        <f>(($F$16-$AP$18)*($F$16-$AX$18))/(($AT$18-$AP$18)*($AT$18-$AX$18))</f>
        <v>0</v>
      </c>
      <c r="QW57" s="161">
        <f>(($F$16-$AP$18)*($F$16-$AT$18))/(($AX$18-$AP$18)*($AX$18-$AT$18))</f>
        <v>1</v>
      </c>
      <c r="QX57" s="92">
        <f>QU57*$AR$18+QV57*$AV$18+QW57*$AZ$18</f>
        <v>772.52</v>
      </c>
      <c r="QY57" s="16">
        <f>$AP$18</f>
        <v>-236.82</v>
      </c>
      <c r="QZ57" s="16">
        <f>$AZ$18</f>
        <v>772.52</v>
      </c>
      <c r="RA57" s="167">
        <f t="shared" si="553"/>
        <v>0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307"/>
      <c r="QH58" s="16">
        <v>0</v>
      </c>
      <c r="QI58" s="161">
        <f>(($F$16-$Z$25)*($F$16-$AD$25))/(($V$25-$Z$25)*($V$25-$AD$25))</f>
        <v>0</v>
      </c>
      <c r="QJ58" s="161">
        <f>(($F$16-$V$25)*($F$16-$AD$25))/(($Z$25-$V$25)*($Z$25-$AD$25))</f>
        <v>0</v>
      </c>
      <c r="QK58" s="161">
        <f>(($F$16-$V$25)*($F$16-$Z$25))/(($AD$25-$V$25)*($AD$25-$Z$25))</f>
        <v>1</v>
      </c>
      <c r="QL58" s="92">
        <f>QI58*$X$25+QJ58*$AB$25+QK58*$AF$25</f>
        <v>-186.91</v>
      </c>
      <c r="QM58" s="16">
        <f>$V$25</f>
        <v>-548.08000000000004</v>
      </c>
      <c r="QN58" s="16">
        <f>$AF$25</f>
        <v>-186.91</v>
      </c>
      <c r="QO58" s="167">
        <f t="shared" si="552"/>
        <v>0</v>
      </c>
      <c r="QP58" s="34"/>
      <c r="QQ58" s="159">
        <v>3</v>
      </c>
      <c r="QR58" s="162">
        <v>3</v>
      </c>
      <c r="QS58" s="307"/>
      <c r="QT58" s="16">
        <v>0</v>
      </c>
      <c r="QU58" s="161">
        <f>(($F$16-$AT$25)*($F$16-$AX$25))/(($AP$25-$AT$25)*($AP$25-$AX$25))</f>
        <v>0</v>
      </c>
      <c r="QV58" s="161">
        <f>(($F$16-$AP$25)*($F$16-$AX$25))/(($AT$25-$AP$25)*($AT$25-$AX$25))</f>
        <v>0</v>
      </c>
      <c r="QW58" s="161">
        <f>(($F$16-$AP$25)*($F$16-$AT$25))/(($AX$25-$AP$25)*($AX$25-$AT$25))</f>
        <v>1</v>
      </c>
      <c r="QX58" s="92">
        <f>QU58*$AR$25+QV58*$AV$25+QW58*$AZ$25</f>
        <v>-59.44</v>
      </c>
      <c r="QY58" s="16">
        <f>$AP$25</f>
        <v>-236.82</v>
      </c>
      <c r="QZ58" s="16">
        <f>$AZ$25</f>
        <v>-59.44</v>
      </c>
      <c r="RA58" s="167">
        <f t="shared" si="553"/>
        <v>0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308"/>
      <c r="QH59" s="186">
        <v>0</v>
      </c>
      <c r="QI59" s="187">
        <f>(($F$16-$Z$32)*($F$16-$AD$32))/(($V$32-$Z$32)*($V$32-$AD$32))</f>
        <v>0</v>
      </c>
      <c r="QJ59" s="187">
        <f>(($F$16-$V$32)*($F$16-$AD$32))/(($Z$32-$V$32)*($Z$32-$AD$32))</f>
        <v>0</v>
      </c>
      <c r="QK59" s="187">
        <f>(($F$16-$V$32)*($F$16-$Z$32))/(($AD$32-$V$32)*($AD$32-$Z$32))</f>
        <v>1</v>
      </c>
      <c r="QL59" s="97">
        <f>QI59*$X$31+QJ59*$AB$31+QK59*$AF$32</f>
        <v>-186.91</v>
      </c>
      <c r="QM59" s="186">
        <f>$V$32</f>
        <v>249</v>
      </c>
      <c r="QN59" s="186">
        <f>$AF$32</f>
        <v>-186.91</v>
      </c>
      <c r="QO59" s="188">
        <f t="shared" si="552"/>
        <v>0</v>
      </c>
      <c r="QP59" s="34"/>
      <c r="QQ59" s="184">
        <v>3</v>
      </c>
      <c r="QR59" s="185">
        <v>4</v>
      </c>
      <c r="QS59" s="308"/>
      <c r="QT59" s="186">
        <v>0</v>
      </c>
      <c r="QU59" s="187">
        <f>(($F$16-$AT$32)*($F$16-$AX$32))/(($AP$32-$AT$32)*($AP$32-$AX$32))</f>
        <v>0</v>
      </c>
      <c r="QV59" s="187">
        <f>(($F$16-$AP$32)*($F$16-$AX$32))/(($AT$32-$AP$32)*($AT$32-$AX$32))</f>
        <v>0</v>
      </c>
      <c r="QW59" s="187">
        <f>(($F$16-$AP$32)*($F$16-$AT$32))/(($AX$32-$AP$32)*($AX$32-$AT$32))</f>
        <v>1</v>
      </c>
      <c r="QX59" s="97">
        <f>QU59*$AR$31+QV59*$AV$31+QW59*$AZ$32</f>
        <v>-59.44</v>
      </c>
      <c r="QY59" s="186">
        <f>$AP$32</f>
        <v>18.22</v>
      </c>
      <c r="QZ59" s="186">
        <f>$AZ$32</f>
        <v>-59.44</v>
      </c>
      <c r="RA59" s="188">
        <f t="shared" si="553"/>
        <v>0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295" t="s">
        <v>13</v>
      </c>
      <c r="QH60" s="15">
        <v>60</v>
      </c>
      <c r="QI60" s="193">
        <f>(($F$19-$Z$5)*($F$19-$AD$5))/(($V$5-$Z$5)*($V$5-$AD$5))</f>
        <v>0</v>
      </c>
      <c r="QJ60" s="193">
        <f>(($F$19-$V$5)*($F$19-$AD$5))/(($Z$5-$V$5)*($Z$5-$AD$5))</f>
        <v>0</v>
      </c>
      <c r="QK60" s="193">
        <f>(($F$19-$V$5)*($F$19-$Z$5))/(($AD$5-$V$5)*($AD$5-$Z$5))</f>
        <v>1</v>
      </c>
      <c r="QL60" s="98">
        <f>QI60*$X$5+QJ60*$AB$5+QK60*$AF$5</f>
        <v>326</v>
      </c>
      <c r="QM60" s="194">
        <f>$V$5</f>
        <v>458.5</v>
      </c>
      <c r="QN60" s="194">
        <f>$AF$5</f>
        <v>326</v>
      </c>
      <c r="QO60" s="195">
        <f t="shared" ref="QO60:QO87" si="554">ABS($F$20/QL60)</f>
        <v>0</v>
      </c>
      <c r="QP60" s="34"/>
      <c r="QQ60" s="191">
        <v>4</v>
      </c>
      <c r="QR60" s="192">
        <v>1</v>
      </c>
      <c r="QS60" s="295" t="s">
        <v>13</v>
      </c>
      <c r="QT60" s="15">
        <v>60</v>
      </c>
      <c r="QU60" s="193">
        <f>(($F$19-$AT$5)*($F$19-$AX$5))/(($AP$5-$AT$5)*($AP$5-$AX$5))</f>
        <v>0</v>
      </c>
      <c r="QV60" s="193">
        <f>(($F$19-$AP$5)*($F$19-$AX$5))/(($AT$5-$AP$5)*($AT$5-$AX$5))</f>
        <v>0</v>
      </c>
      <c r="QW60" s="193">
        <f>(($F$19-$AP$5)*($F$19-$AT$5))/(($AX$5-$AP$5)*($AX$5-$AT$5))</f>
        <v>1</v>
      </c>
      <c r="QX60" s="98">
        <f>QU60*$AR$5+QV60*$AV$5+QW60*$AZ$5</f>
        <v>297.12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0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96"/>
      <c r="QH61" s="12">
        <v>60</v>
      </c>
      <c r="QI61" s="161">
        <f>(($F$19-$Z$12)*($F$19-$AD$12))/(($V$12-$Z$12)*($V$12-$AD$12))</f>
        <v>0</v>
      </c>
      <c r="QJ61" s="161">
        <f>(($F$19-$V$12)*($F$19-$AD$12))/(($Z$12-$V$12)*($Z$12-$AD$12))</f>
        <v>0</v>
      </c>
      <c r="QK61" s="161">
        <f>(($F$19-$V$12)*($F$19-$Z$12))/(($AD$12-$V$12)*($AD$12-$Z$12))</f>
        <v>1</v>
      </c>
      <c r="QL61" s="92">
        <f>QI61*$X$12+QJ61*$AB$12+QK61*$AF$12</f>
        <v>326</v>
      </c>
      <c r="QM61" s="16">
        <f>$V$12</f>
        <v>-338.33</v>
      </c>
      <c r="QN61" s="16">
        <f>$AF$12</f>
        <v>326</v>
      </c>
      <c r="QO61" s="167">
        <f t="shared" si="554"/>
        <v>0</v>
      </c>
      <c r="QP61" s="34"/>
      <c r="QQ61" s="159">
        <v>4</v>
      </c>
      <c r="QR61" s="162">
        <v>2</v>
      </c>
      <c r="QS61" s="296"/>
      <c r="QT61" s="12">
        <v>60</v>
      </c>
      <c r="QU61" s="161">
        <f>(($F$19-$AT$12)*($F$19-$AX$12))/(($AP$12-$AT$12)*($AP$12-$AX$12))</f>
        <v>0</v>
      </c>
      <c r="QV61" s="161">
        <f>(($F$19-$AP$12)*($F$19-$AX$12))/(($AT$12-$AP$12)*($AT$12-$AX$12))</f>
        <v>0</v>
      </c>
      <c r="QW61" s="161">
        <f>(($F$19-$AP$12)*($F$19-$AT$12))/(($AX$12-$AP$12)*($AX$12-$AT$12))</f>
        <v>1</v>
      </c>
      <c r="QX61" s="92">
        <f>QU61*$AR$12+QV61*$AV$12+QW61*$AZ$12</f>
        <v>297.12</v>
      </c>
      <c r="QY61" s="16">
        <f>$AP$12</f>
        <v>-91.09</v>
      </c>
      <c r="QZ61" s="16">
        <f>$AZ$12</f>
        <v>297.12</v>
      </c>
      <c r="RA61" s="167">
        <f t="shared" si="555"/>
        <v>0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96"/>
      <c r="QH62" s="12">
        <v>60</v>
      </c>
      <c r="QI62" s="161">
        <f>(($F$19-$Z$19)*($F$19-$AD$19))/(($V$19-$Z$19)*($V$19-$AD$19))</f>
        <v>0</v>
      </c>
      <c r="QJ62" s="161">
        <f>(($F$19-$V$19)*($F$19-$AD$19))/(($Z$19-$V$19)*($Z$19-$AD$19))</f>
        <v>0</v>
      </c>
      <c r="QK62" s="161">
        <f>(($F$19-$V$19)*($F$19-$Z$19))/(($AD$19-$V$19)*($AD$19-$Z$19))</f>
        <v>1</v>
      </c>
      <c r="QL62" s="92">
        <f>QI62*$X$19+QJ62*$AB$19+QK62*$AF$19</f>
        <v>-597.79999999999995</v>
      </c>
      <c r="QM62" s="16">
        <f>$V$19</f>
        <v>-338.33</v>
      </c>
      <c r="QN62" s="16">
        <f>$AF$19</f>
        <v>-597.79999999999995</v>
      </c>
      <c r="QO62" s="167">
        <f t="shared" si="554"/>
        <v>0</v>
      </c>
      <c r="QP62" s="34"/>
      <c r="QQ62" s="159">
        <v>4</v>
      </c>
      <c r="QR62" s="162">
        <v>3</v>
      </c>
      <c r="QS62" s="296"/>
      <c r="QT62" s="12">
        <v>60</v>
      </c>
      <c r="QU62" s="161">
        <f>(($F$19-$AT$19)*($F$19-$AX$19))/(($AP$19-$AT$19)*($AP$19-$AX$19))</f>
        <v>0</v>
      </c>
      <c r="QV62" s="161">
        <f>(($F$19-$AP$19)*($F$19-$AX$19))/(($AT$19-$AP$19)*($AT$19-$AX$19))</f>
        <v>0</v>
      </c>
      <c r="QW62" s="161">
        <f>(($F$19-$AP$19)*($F$19-$AT$19))/(($AX$19-$AP$19)*($AX$19-$AT$19))</f>
        <v>1</v>
      </c>
      <c r="QX62" s="92">
        <f>QU62*$AR$19+QV62*$AV$19+QW62*$AZ$19</f>
        <v>-534.79999999999995</v>
      </c>
      <c r="QY62" s="16">
        <f>$AP$19</f>
        <v>-91.09</v>
      </c>
      <c r="QZ62" s="16">
        <f>$AZ$19</f>
        <v>-534.79999999999995</v>
      </c>
      <c r="RA62" s="167">
        <f t="shared" si="555"/>
        <v>0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96"/>
      <c r="QH63" s="12">
        <v>60</v>
      </c>
      <c r="QI63" s="161">
        <f>(($F$19-$Z$26)*($F$19-$AD$26))/(($V$26-$Z$26)*($V$26-$AD$26))</f>
        <v>0</v>
      </c>
      <c r="QJ63" s="161">
        <f>(($F$19-$V$26)*($F$19-$AD$26))/(($Z$26-$V$26)*($Z$26-$AD$26))</f>
        <v>0</v>
      </c>
      <c r="QK63" s="161">
        <f>(($F$19-$V$26)*($F$19-$Z$26))/(($AD$26-$V$26)*($AD$26-$Z$26))</f>
        <v>1</v>
      </c>
      <c r="QL63" s="92">
        <f>QI63*$X$26+QJ63*$AB$26+QK63*$AF$26</f>
        <v>-597.79999999999995</v>
      </c>
      <c r="QM63" s="16">
        <f>$V$26</f>
        <v>458.5</v>
      </c>
      <c r="QN63" s="16">
        <f>$AF$26</f>
        <v>-597.79999999999995</v>
      </c>
      <c r="QO63" s="167">
        <f t="shared" si="554"/>
        <v>0</v>
      </c>
      <c r="QP63" s="34"/>
      <c r="QQ63" s="159">
        <v>4</v>
      </c>
      <c r="QR63" s="162">
        <v>4</v>
      </c>
      <c r="QS63" s="296"/>
      <c r="QT63" s="12">
        <v>60</v>
      </c>
      <c r="QU63" s="161">
        <f>(($F$19-$AT$26)*($F$19-$AX$26))/(($AP$26-$AT$26)*($AP$26-$AX$26))</f>
        <v>0</v>
      </c>
      <c r="QV63" s="161">
        <f>(($F$19-$AP$26)*($F$19-$AX$26))/(($AT$26-$AP$26)*($AT$26-$AX$26))</f>
        <v>0</v>
      </c>
      <c r="QW63" s="161">
        <f>(($F$19-$AP$26)*($F$19-$AT$26))/(($AX$26-$AP$26)*($AX$26-$AT$26))</f>
        <v>1</v>
      </c>
      <c r="QX63" s="92">
        <f>QU63*$AR$26+QV63*$AV$26+QW63*$AZ$26</f>
        <v>-534.79999999999995</v>
      </c>
      <c r="QY63" s="16">
        <f>$AP$26</f>
        <v>163.95</v>
      </c>
      <c r="QZ63" s="16">
        <f>$AZ$26</f>
        <v>-534.79999999999995</v>
      </c>
      <c r="RA63" s="167">
        <f t="shared" si="555"/>
        <v>0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97" t="s">
        <v>15</v>
      </c>
      <c r="QH64" s="12">
        <v>120</v>
      </c>
      <c r="QI64" s="161">
        <f>(($F$19-$Z$6)*($F$19-$AD$6))/(($V$6-$Z$6)*($V$6-$AD$6))</f>
        <v>0</v>
      </c>
      <c r="QJ64" s="161">
        <f>(($F$19-$V$6)*($F$19-$AD$6))/(($Z$6-$V$6)*($Z$6-$AD$6))</f>
        <v>0</v>
      </c>
      <c r="QK64" s="161">
        <f>(($F$19-$V$6)*($F$19-$Z$6))/(($AD$6-$V$6)*($AD$6-$Z$6))</f>
        <v>1</v>
      </c>
      <c r="QL64" s="92">
        <f>QI64*$X$6+QJ64*$AB$6+QK64*$AF$6</f>
        <v>247.2</v>
      </c>
      <c r="QM64" s="16">
        <f>$V$6</f>
        <v>510.42</v>
      </c>
      <c r="QN64" s="16">
        <f>$AF$6</f>
        <v>247.2</v>
      </c>
      <c r="QO64" s="167">
        <f t="shared" si="554"/>
        <v>0</v>
      </c>
      <c r="QP64" s="34"/>
      <c r="QQ64" s="159">
        <v>4</v>
      </c>
      <c r="QR64" s="162">
        <v>1</v>
      </c>
      <c r="QS64" s="297" t="s">
        <v>15</v>
      </c>
      <c r="QT64" s="12">
        <v>120</v>
      </c>
      <c r="QU64" s="161">
        <f>(($F$19-$AT$6)*($F$19-$AX$6))/(($AP$6-$AT$6)*($AP$6-$AX$6))</f>
        <v>0</v>
      </c>
      <c r="QV64" s="161">
        <f>(($F$19-$AP$6)*($F$19-$AX$6))/(($AT$6-$AP$6)*($AT$6-$AX$6))</f>
        <v>0</v>
      </c>
      <c r="QW64" s="161">
        <f>(($F$19-$AP$6)*($F$19-$AT$6))/(($AX$6-$AP$6)*($AX$6-$AT$6))</f>
        <v>1</v>
      </c>
      <c r="QX64" s="92">
        <f>QU64*$AR$6+QV64*$AV$6+QW64*$AZ$6</f>
        <v>178.26</v>
      </c>
      <c r="QY64" s="16">
        <f>$AP$6</f>
        <v>200.39</v>
      </c>
      <c r="QZ64" s="16">
        <f>$AZ$6</f>
        <v>178.26</v>
      </c>
      <c r="RA64" s="167">
        <f t="shared" si="555"/>
        <v>0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97"/>
      <c r="QH65" s="12">
        <v>120</v>
      </c>
      <c r="QI65" s="161">
        <f>(($F$19-$Z$13)*($F$19-$AD$13))/(($V$13-$Z$13)*($V$13-$AD$13))</f>
        <v>0</v>
      </c>
      <c r="QJ65" s="161">
        <f>(($F$19-$V$13)*($F$19-$AD$13))/(($Z$13-$V$13)*($Z$13-$AD$13))</f>
        <v>0</v>
      </c>
      <c r="QK65" s="161">
        <f>(($F$19-$V$13)*($F$19-$Z$13))/(($AD$13-$V$13)*($AD$13-$Z$13))</f>
        <v>1</v>
      </c>
      <c r="QL65" s="92">
        <f>QI65*$X$13+QJ65*$AB$13+QK65*$AF$13</f>
        <v>247.2</v>
      </c>
      <c r="QM65" s="16">
        <f>$V$13</f>
        <v>-274.87</v>
      </c>
      <c r="QN65" s="16">
        <f>$AF$13</f>
        <v>247.2</v>
      </c>
      <c r="QO65" s="167">
        <f t="shared" si="554"/>
        <v>0</v>
      </c>
      <c r="QP65" s="34"/>
      <c r="QQ65" s="159">
        <v>4</v>
      </c>
      <c r="QR65" s="162">
        <v>2</v>
      </c>
      <c r="QS65" s="297"/>
      <c r="QT65" s="12">
        <v>120</v>
      </c>
      <c r="QU65" s="161">
        <f>(($F$19-$AT$13)*($F$19-$AX$13))/(($AP$13-$AT$13)*($AP$13-$AX$13))</f>
        <v>0</v>
      </c>
      <c r="QV65" s="161">
        <f>(($F$19-$AP$13)*($F$19-$AX$13))/(($AT$13-$AP$13)*($AT$13-$AX$13))</f>
        <v>0</v>
      </c>
      <c r="QW65" s="161">
        <f>(($F$19-$AP$13)*($F$19-$AT$13))/(($AX$13-$AP$13)*($AX$13-$AT$13))</f>
        <v>1</v>
      </c>
      <c r="QX65" s="92">
        <f>QU65*$AR$13+QV65*$AV$13+QW65*$AZ$13</f>
        <v>178.26</v>
      </c>
      <c r="QY65" s="16">
        <f>$AP$13</f>
        <v>-54.65</v>
      </c>
      <c r="QZ65" s="16">
        <f>$AZ$13</f>
        <v>178.26</v>
      </c>
      <c r="RA65" s="167">
        <f t="shared" si="555"/>
        <v>0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97"/>
      <c r="QH66" s="12">
        <v>120</v>
      </c>
      <c r="QI66" s="161">
        <f>(($F$19-$Z$20)*($F$19-$AD$20))/(($V$20-$Z$20)*($V$20-$AD$20))</f>
        <v>0</v>
      </c>
      <c r="QJ66" s="161">
        <f>(($F$19-$V$20)*($F$19-$AD$20))/(($Z$20-$V$20)*($Z$20-$AD$20))</f>
        <v>0</v>
      </c>
      <c r="QK66" s="161">
        <f>(($F$19-$V$20)*($F$19-$Z$20))/(($AD$20-$V$20)*($AD$20-$Z$20))</f>
        <v>1</v>
      </c>
      <c r="QL66" s="92">
        <f>QI66*$X$20+QJ66*$AB$20+QK66*$AF$20</f>
        <v>-651.20000000000005</v>
      </c>
      <c r="QM66" s="16">
        <f>$V$20</f>
        <v>-274.87</v>
      </c>
      <c r="QN66" s="16">
        <f>$AF$20</f>
        <v>-651.20000000000005</v>
      </c>
      <c r="QO66" s="167">
        <f t="shared" si="554"/>
        <v>0</v>
      </c>
      <c r="QP66" s="34"/>
      <c r="QQ66" s="159">
        <v>4</v>
      </c>
      <c r="QR66" s="162">
        <v>3</v>
      </c>
      <c r="QS66" s="297"/>
      <c r="QT66" s="12">
        <v>120</v>
      </c>
      <c r="QU66" s="161">
        <f>(($F$19-$AT$20)*($F$19-$AX$20))/(($AP$20-$AT$20)*($AP$20-$AX$20))</f>
        <v>0</v>
      </c>
      <c r="QV66" s="161">
        <f>(($F$19-$AP$20)*($F$19-$AX$20))/(($AT$20-$AP$20)*($AT$20-$AX$20))</f>
        <v>0</v>
      </c>
      <c r="QW66" s="161">
        <f>(($F$19-$AP$20)*($F$19-$AT$20))/(($AX$20-$AP$20)*($AX$20-$AT$20))</f>
        <v>1</v>
      </c>
      <c r="QX66" s="92">
        <f>QU66*$AR$20+QV66*$AV$20+QW66*$AZ$20</f>
        <v>-653.65</v>
      </c>
      <c r="QY66" s="16">
        <f>$AP$20</f>
        <v>-54.65</v>
      </c>
      <c r="QZ66" s="16">
        <f>$AZ$20</f>
        <v>-653.65</v>
      </c>
      <c r="RA66" s="167">
        <f t="shared" si="555"/>
        <v>0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97"/>
      <c r="QH67" s="12">
        <v>120</v>
      </c>
      <c r="QI67" s="161">
        <f>(($F$19-$Z$27)*($F$19-$AD$27))/(($V$27-$Z$27)*($V$27-$AD$27))</f>
        <v>0</v>
      </c>
      <c r="QJ67" s="161">
        <f>(($F$19-$V$27)*($F$19-$AD$27))/(($Z$27-$V$27)*($Z$27-$AD$27))</f>
        <v>0</v>
      </c>
      <c r="QK67" s="161">
        <f>(($F$19-$V$27)*($F$19-$Z$27))/(($AD$27-$V$27)*($AD$27-$Z$27))</f>
        <v>1</v>
      </c>
      <c r="QL67" s="92">
        <f>QI67*$X$27+QJ67*$AB$27+QK67*$AF$27</f>
        <v>-651.20000000000005</v>
      </c>
      <c r="QM67" s="16">
        <f>$V$27</f>
        <v>510.42</v>
      </c>
      <c r="QN67" s="16">
        <f>$AF$27</f>
        <v>-651.20000000000005</v>
      </c>
      <c r="QO67" s="167">
        <f t="shared" si="554"/>
        <v>0</v>
      </c>
      <c r="QP67" s="34"/>
      <c r="QQ67" s="159">
        <v>4</v>
      </c>
      <c r="QR67" s="162">
        <v>4</v>
      </c>
      <c r="QS67" s="297"/>
      <c r="QT67" s="12">
        <v>120</v>
      </c>
      <c r="QU67" s="161">
        <f>(($F$19-$AT$27)*($F$19-$AX$27))/(($AP$27-$AT$27)*($AP$27-$AX$27))</f>
        <v>0</v>
      </c>
      <c r="QV67" s="161">
        <f>(($F$19-$AP$27)*($F$19-$AX$27))/(($AT$27-$AP$27)*($AT$27-$AX$27))</f>
        <v>0</v>
      </c>
      <c r="QW67" s="161">
        <f>(($F$19-$AP$27)*($F$19-$AT$27))/(($AX$27-$AP$27)*($AX$27-$AT$27))</f>
        <v>1</v>
      </c>
      <c r="QX67" s="92">
        <f>QU67*$AR$27+QV67*$AV$27+QW67*$AZ$27</f>
        <v>-653.65</v>
      </c>
      <c r="QY67" s="16">
        <f>$AP$27</f>
        <v>200.39</v>
      </c>
      <c r="QZ67" s="16">
        <f>$AZ$27</f>
        <v>-653.65</v>
      </c>
      <c r="RA67" s="167">
        <f t="shared" si="555"/>
        <v>0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09" t="s">
        <v>17</v>
      </c>
      <c r="QH68" s="12">
        <v>180</v>
      </c>
      <c r="QI68" s="161">
        <f>(($F$19-$Z$7)*($F$19-$AD$7))/(($V$7-$Z$7)*($V$7-$AD$7))</f>
        <v>0</v>
      </c>
      <c r="QJ68" s="161">
        <f>(($F$19-$V$7)*($F$19-$AD$7))/(($Z$7-$V$7)*($Z$7-$AD$7))</f>
        <v>0</v>
      </c>
      <c r="QK68" s="161">
        <f>(($F$19-$V$7)*($F$19-$Z$7))/(($AD$7-$V$7)*($AD$7-$Z$7))</f>
        <v>1</v>
      </c>
      <c r="QL68" s="92">
        <f>QI68*$X$7+QJ68*$AB$7+QK68*$AF$7</f>
        <v>162.80000000000001</v>
      </c>
      <c r="QM68" s="16">
        <f>$V$7</f>
        <v>562.66999999999996</v>
      </c>
      <c r="QN68" s="16">
        <f>$AF$7</f>
        <v>162.80000000000001</v>
      </c>
      <c r="QO68" s="167">
        <f t="shared" si="554"/>
        <v>0</v>
      </c>
      <c r="QP68" s="34"/>
      <c r="QQ68" s="159">
        <v>4</v>
      </c>
      <c r="QR68" s="162">
        <v>1</v>
      </c>
      <c r="QS68" s="309" t="s">
        <v>17</v>
      </c>
      <c r="QT68" s="12">
        <v>180</v>
      </c>
      <c r="QU68" s="161">
        <f>(($F$19-$AT$7)*($F$19-$AX$7))/(($AP$7-$AT$7)*($AP$7-$AX$7))</f>
        <v>0</v>
      </c>
      <c r="QV68" s="161">
        <f>(($F$19-$AP$7)*($F$19-$AX$7))/(($AT$7-$AP$7)*($AT$7-$AX$7))</f>
        <v>0</v>
      </c>
      <c r="QW68" s="161">
        <f>(($F$19-$AP$7)*($F$19-$AT$7))/(($AX$7-$AP$7)*($AX$7-$AT$7))</f>
        <v>1</v>
      </c>
      <c r="QX68" s="92">
        <f>QU68*$AR$7+QV68*$AV$7+QW68*$AZ$7</f>
        <v>59.41</v>
      </c>
      <c r="QY68" s="16">
        <f>$AP$7</f>
        <v>236.82</v>
      </c>
      <c r="QZ68" s="16">
        <f>$AZ$7</f>
        <v>59.41</v>
      </c>
      <c r="RA68" s="167">
        <f t="shared" si="555"/>
        <v>0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09"/>
      <c r="QH69" s="12">
        <v>180</v>
      </c>
      <c r="QI69" s="161">
        <f>(($F$19-$Z$14)*($F$19-$AD$14))/(($V$14-$Z$14)*($V$14-$AD$14))</f>
        <v>0</v>
      </c>
      <c r="QJ69" s="161">
        <f>(($F$19-$V$14)*($F$19-$AD$14))/(($Z$14-$V$14)*($Z$14-$AD$14))</f>
        <v>0</v>
      </c>
      <c r="QK69" s="161">
        <f>(($F$19-$V$14)*($F$19-$Z$14))/(($AD$14-$V$14)*($AD$14-$Z$14))</f>
        <v>1</v>
      </c>
      <c r="QL69" s="92">
        <f>QI69*$X$14+QJ69*$AB$14+QK69*$AF$14</f>
        <v>162.80000000000001</v>
      </c>
      <c r="QM69" s="16">
        <f>$V$14</f>
        <v>-210.54</v>
      </c>
      <c r="QN69" s="16">
        <f>$AF$14</f>
        <v>162.80000000000001</v>
      </c>
      <c r="QO69" s="167">
        <f t="shared" si="554"/>
        <v>0</v>
      </c>
      <c r="QP69" s="34"/>
      <c r="QQ69" s="159">
        <v>4</v>
      </c>
      <c r="QR69" s="162">
        <v>2</v>
      </c>
      <c r="QS69" s="309"/>
      <c r="QT69" s="12">
        <v>180</v>
      </c>
      <c r="QU69" s="161">
        <f>(($F$19-$AT$14)*($F$19-$AX$14))/(($AP$14-$AT$14)*($AP$14-$AX$14))</f>
        <v>0</v>
      </c>
      <c r="QV69" s="161">
        <f>(($F$19-$AP$14)*($F$19-$AX$14))/(($AT$14-$AP$14)*($AT$14-$AX$14))</f>
        <v>0</v>
      </c>
      <c r="QW69" s="161">
        <f>(($F$19-$AP$14)*($F$19-$AT$14))/(($AX$14-$AP$14)*($AX$14-$AT$14))</f>
        <v>1</v>
      </c>
      <c r="QX69" s="92">
        <f>QU69*$AR$14+QV69*$AV$14+QW69*$AZ$14</f>
        <v>59.41</v>
      </c>
      <c r="QY69" s="16">
        <f>$AP$14</f>
        <v>-18.22</v>
      </c>
      <c r="QZ69" s="16">
        <f>$AZ$14</f>
        <v>59.41</v>
      </c>
      <c r="RA69" s="167">
        <f t="shared" si="555"/>
        <v>0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09"/>
      <c r="QH70" s="12">
        <v>180</v>
      </c>
      <c r="QI70" s="161">
        <f>(($F$19-$Z$21)*($F$19-$AD$21))/(($V$21-$Z$21)*($V$21-$AD$21))</f>
        <v>0</v>
      </c>
      <c r="QJ70" s="161">
        <f>(($F$19-$V$21)*($F$19-$AD$21))/(($Z$21-$V$21)*($Z$21-$AD$21))</f>
        <v>0</v>
      </c>
      <c r="QK70" s="161">
        <f>(($F$19-$V$21)*($F$19-$Z$21))/(($AD$21-$V$21)*($AD$21-$Z$21))</f>
        <v>1</v>
      </c>
      <c r="QL70" s="92">
        <f>QI70*$X$21+QJ70*$AB$21+QK70*$AF$21</f>
        <v>-704.4</v>
      </c>
      <c r="QM70" s="16">
        <f>$V$21</f>
        <v>-210.54</v>
      </c>
      <c r="QN70" s="16">
        <f>$AF$21</f>
        <v>-704.4</v>
      </c>
      <c r="QO70" s="167">
        <f t="shared" si="554"/>
        <v>0</v>
      </c>
      <c r="QP70" s="34"/>
      <c r="QQ70" s="159">
        <v>4</v>
      </c>
      <c r="QR70" s="162">
        <v>3</v>
      </c>
      <c r="QS70" s="309"/>
      <c r="QT70" s="12">
        <v>180</v>
      </c>
      <c r="QU70" s="161">
        <f>(($F$19-$AT$21)*($F$19-$AX$21))/(($AP$21-$AT$21)*($AP$21-$AX$21))</f>
        <v>0</v>
      </c>
      <c r="QV70" s="161">
        <f>(($F$19-$AP$21)*($F$19-$AX$21))/(($AT$21-$AP$21)*($AT$21-$AX$21))</f>
        <v>0</v>
      </c>
      <c r="QW70" s="161">
        <f>(($F$19-$AP$21)*($F$19-$AT$21))/(($AX$21-$AP$21)*($AX$21-$AT$21))</f>
        <v>1</v>
      </c>
      <c r="QX70" s="92">
        <f>QU70*$AR$21+QV70*$AV$21+QW70*$AZ$21</f>
        <v>-772.52</v>
      </c>
      <c r="QY70" s="16">
        <f>$AP$21</f>
        <v>-18.22</v>
      </c>
      <c r="QZ70" s="16">
        <f>$AZ$21</f>
        <v>-772.52</v>
      </c>
      <c r="RA70" s="167">
        <f t="shared" si="555"/>
        <v>0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09"/>
      <c r="QH71" s="12">
        <v>180</v>
      </c>
      <c r="QI71" s="161">
        <f>(($F$19-$Z$28)*($F$19-$AD$28))/(($V$28-$Z$28)*($V$28-$AD$28))</f>
        <v>0</v>
      </c>
      <c r="QJ71" s="161">
        <f>(($F$19-$V$28)*($F$19-$AD$28))/(($Z$28-$V$28)*($Z$28-$AD$28))</f>
        <v>0</v>
      </c>
      <c r="QK71" s="161">
        <f>(($F$19-$V$28)*($F$19-$Z$28))/(($AD$28-$V$28)*($AD$28-$Z$28))</f>
        <v>1</v>
      </c>
      <c r="QL71" s="92">
        <f>QI71*$X$28+QJ71*$AB$28+QK71*$AF$28</f>
        <v>-704.4</v>
      </c>
      <c r="QM71" s="16">
        <f>$V$28</f>
        <v>562.66999999999996</v>
      </c>
      <c r="QN71" s="16">
        <f>$AF$28</f>
        <v>-704.4</v>
      </c>
      <c r="QO71" s="167">
        <f t="shared" si="554"/>
        <v>0</v>
      </c>
      <c r="QP71" s="34"/>
      <c r="QQ71" s="159">
        <v>4</v>
      </c>
      <c r="QR71" s="162">
        <v>4</v>
      </c>
      <c r="QS71" s="309"/>
      <c r="QT71" s="12">
        <v>180</v>
      </c>
      <c r="QU71" s="161">
        <f>(($F$19-$AT$28)*($F$19-$AX$28))/(($AP$28-$AT$28)*($AP$28-$AX$28))</f>
        <v>0</v>
      </c>
      <c r="QV71" s="161">
        <f>(($F$19-$AP$28)*($F$19-$AX$28))/(($AT$28-$AP$28)*($AT$28-$AX$28))</f>
        <v>0</v>
      </c>
      <c r="QW71" s="161">
        <f>(($F$19-$AP$28)*($F$19-$AT$28))/(($AX$28-$AP$28)*($AX$28-$AT$28))</f>
        <v>1</v>
      </c>
      <c r="QX71" s="92">
        <f>QU71*$AR$28+QV71*$AV$28+QW71*$AZ$28</f>
        <v>-772.52</v>
      </c>
      <c r="QY71" s="16">
        <f>$AP$28</f>
        <v>236.82</v>
      </c>
      <c r="QZ71" s="16">
        <f>$AZ$28</f>
        <v>-772.52</v>
      </c>
      <c r="RA71" s="167">
        <f t="shared" si="555"/>
        <v>0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04" t="s">
        <v>18</v>
      </c>
      <c r="QH72" s="12">
        <v>-60</v>
      </c>
      <c r="QI72" s="161">
        <f>(($F$19-$Z$8)*($F$19-$AD$8))/(($V$8-$Z$8)*($V$8-$AD$8))</f>
        <v>0</v>
      </c>
      <c r="QJ72" s="161">
        <f>(($F$19-$V$8)*($F$19-$AD$8))/(($Z$8-$V$8)*($Z$8-$AD$8))</f>
        <v>0</v>
      </c>
      <c r="QK72" s="161">
        <f>(($F$19-$V$8)*($F$19-$Z$8))/(($AD$8-$V$8)*($AD$8-$Z$8))</f>
        <v>1</v>
      </c>
      <c r="QL72" s="92">
        <f>QI72*$X$8+QJ72*$AB$8+QK72*$AF$8</f>
        <v>402.13</v>
      </c>
      <c r="QM72" s="16">
        <f>$V$8</f>
        <v>406.67</v>
      </c>
      <c r="QN72" s="16">
        <f>$AF$8</f>
        <v>402.13</v>
      </c>
      <c r="QO72" s="167">
        <f t="shared" si="554"/>
        <v>0</v>
      </c>
      <c r="QP72" s="34"/>
      <c r="QQ72" s="159">
        <v>4</v>
      </c>
      <c r="QR72" s="162">
        <v>1</v>
      </c>
      <c r="QS72" s="304" t="s">
        <v>18</v>
      </c>
      <c r="QT72" s="12">
        <v>-60</v>
      </c>
      <c r="QU72" s="161">
        <f>(($F$19-$AT$8)*($F$19-$AX$8))/(($AP$8-$AT$8)*($AP$8-$AX$8))</f>
        <v>0</v>
      </c>
      <c r="QV72" s="161">
        <f>(($F$19-$AP$8)*($F$19-$AX$8))/(($AT$8-$AP$8)*($AT$8-$AX$8))</f>
        <v>0</v>
      </c>
      <c r="QW72" s="161">
        <f>(($F$19-$AP$8)*($F$19-$AT$8))/(($AX$8-$AP$8)*($AX$8-$AT$8))</f>
        <v>1</v>
      </c>
      <c r="QX72" s="92">
        <f>QU72*$AR$8+QV72*$AV$8+QW72*$AZ$8</f>
        <v>415.98</v>
      </c>
      <c r="QY72" s="16">
        <f>$AP$8</f>
        <v>127.52</v>
      </c>
      <c r="QZ72" s="16">
        <f>$AZ$8</f>
        <v>415.98</v>
      </c>
      <c r="RA72" s="167">
        <f t="shared" si="555"/>
        <v>0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04"/>
      <c r="QH73" s="12">
        <v>-60</v>
      </c>
      <c r="QI73" s="161">
        <f>(($F$19-$Z$15)*($F$19-$AD$15))/(($V$15-$Z$15)*($V$15-$AD$15))</f>
        <v>0</v>
      </c>
      <c r="QJ73" s="161">
        <f>(($F$19-$V$15)*($F$19-$AD$15))/(($Z$15-$V$15)*($Z$15-$AD$15))</f>
        <v>0</v>
      </c>
      <c r="QK73" s="161">
        <f>(($F$19-$V$15)*($F$19-$Z$15))/(($AD$15-$V$15)*($AD$15-$Z$15))</f>
        <v>1</v>
      </c>
      <c r="QL73" s="92">
        <f>QI73*$X$15+QJ73*$AB$15+QK73*$AF$15</f>
        <v>402.13</v>
      </c>
      <c r="QM73" s="16">
        <f>$V$15</f>
        <v>-391.07</v>
      </c>
      <c r="QN73" s="16">
        <f>$AF$15</f>
        <v>402.13</v>
      </c>
      <c r="QO73" s="167">
        <f t="shared" si="554"/>
        <v>0</v>
      </c>
      <c r="QP73" s="34"/>
      <c r="QQ73" s="159">
        <v>4</v>
      </c>
      <c r="QR73" s="162">
        <v>2</v>
      </c>
      <c r="QS73" s="304"/>
      <c r="QT73" s="12">
        <v>-60</v>
      </c>
      <c r="QU73" s="161">
        <f>(($F$19-$AT$15)*($F$19-$AX$15))/(($AP$15-$AT$15)*($AP$15-$AX$15))</f>
        <v>0</v>
      </c>
      <c r="QV73" s="161">
        <f>(($F$19-$AP$15)*($F$19-$AX$15))/(($AT$15-$AP$15)*($AT$15-$AX$15))</f>
        <v>0</v>
      </c>
      <c r="QW73" s="161">
        <f>(($F$19-$AP$15)*($F$19-$AT$15))/(($AX$15-$AP$15)*($AX$15-$AT$15))</f>
        <v>1</v>
      </c>
      <c r="QX73" s="92">
        <f>QU73*$AR$15+QV73*$AV$15+QW73*$AZ$15</f>
        <v>415.98</v>
      </c>
      <c r="QY73" s="16">
        <f>$AP$15</f>
        <v>-127.52</v>
      </c>
      <c r="QZ73" s="16">
        <f>$AZ$15</f>
        <v>415.98</v>
      </c>
      <c r="RA73" s="167">
        <f t="shared" si="555"/>
        <v>0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04"/>
      <c r="QH74" s="12">
        <v>-60</v>
      </c>
      <c r="QI74" s="161">
        <f>(($F$19-$Z$22)*($F$19-$AD$22))/(($V$22-$Z$22)*($V$22-$AD$22))</f>
        <v>0</v>
      </c>
      <c r="QJ74" s="161">
        <f>(($F$19-$V$22)*($F$19-$AD$22))/(($Z$22-$V$22)*($Z$22-$AD$22))</f>
        <v>0</v>
      </c>
      <c r="QK74" s="161">
        <f>(($F$19-$V$22)*($F$19-$Z$22))/(($AD$22-$V$22)*($AD$22-$Z$22))</f>
        <v>1</v>
      </c>
      <c r="QL74" s="92">
        <f>QI74*$X$22+QJ74*$AB$22+QK74*$AF$22</f>
        <v>-495</v>
      </c>
      <c r="QM74" s="16">
        <f>$V$22</f>
        <v>-391.07</v>
      </c>
      <c r="QN74" s="16">
        <f>$AF$22</f>
        <v>-495</v>
      </c>
      <c r="QO74" s="167">
        <f t="shared" si="554"/>
        <v>0</v>
      </c>
      <c r="QP74" s="34"/>
      <c r="QQ74" s="159">
        <v>4</v>
      </c>
      <c r="QR74" s="162">
        <v>3</v>
      </c>
      <c r="QS74" s="304"/>
      <c r="QT74" s="12">
        <v>-60</v>
      </c>
      <c r="QU74" s="161">
        <f>(($F$19-$AT$22)*($F$19-$AX$22))/(($AP$22-$AT$22)*($AP$22-$AX$22))</f>
        <v>0</v>
      </c>
      <c r="QV74" s="161">
        <f>(($F$19-$AP$22)*($F$19-$AX$22))/(($AT$22-$AP$22)*($AT$22-$AX$22))</f>
        <v>0</v>
      </c>
      <c r="QW74" s="161">
        <f>(($F$19-$AP$22)*($F$19-$AT$22))/(($AX$22-$AP$22)*($AX$22-$AT$22))</f>
        <v>1</v>
      </c>
      <c r="QX74" s="92">
        <f>QU74*$AR$22+QV74*$AV$22+QW74*$AZ$22</f>
        <v>-415.95</v>
      </c>
      <c r="QY74" s="16">
        <f>$AP$22</f>
        <v>-127.52</v>
      </c>
      <c r="QZ74" s="16">
        <f>$AZ$22</f>
        <v>-415.95</v>
      </c>
      <c r="RA74" s="167">
        <f t="shared" si="555"/>
        <v>0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04"/>
      <c r="QH75" s="12">
        <v>-60</v>
      </c>
      <c r="QI75" s="161">
        <f>(($F$19-$Z$29)*($F$19-$AD$29))/(($V$29-$Z$29)*($V$29-$AD$29))</f>
        <v>0</v>
      </c>
      <c r="QJ75" s="161">
        <f>(($F$19-$V$29)*($F$19-$AD$29))/(($Z$29-$V$29)*($Z$29-$AD$29))</f>
        <v>0</v>
      </c>
      <c r="QK75" s="161">
        <f>(($F$19-$V$29)*($F$19-$Z$29))/(($AD$29-$V$29)*($AD$29-$Z$29))</f>
        <v>1</v>
      </c>
      <c r="QL75" s="92">
        <f>QI75*$X$29+QJ75*$AB$29+QK75*$AF$29</f>
        <v>-495</v>
      </c>
      <c r="QM75" s="16">
        <f>$V$29</f>
        <v>406.67</v>
      </c>
      <c r="QN75" s="16">
        <f>$AF$29</f>
        <v>-495</v>
      </c>
      <c r="QO75" s="167">
        <f t="shared" si="554"/>
        <v>0</v>
      </c>
      <c r="QP75" s="34"/>
      <c r="QQ75" s="159">
        <v>4</v>
      </c>
      <c r="QR75" s="162">
        <v>4</v>
      </c>
      <c r="QS75" s="304"/>
      <c r="QT75" s="12">
        <v>-60</v>
      </c>
      <c r="QU75" s="161">
        <f>(($F$19-$AT$29)*($F$19-$AX$29))/(($AP$29-$AT$29)*($AP$29-$AX$29))</f>
        <v>0</v>
      </c>
      <c r="QV75" s="161">
        <f>(($F$19-$AP$29)*($F$19-$AX$29))/(($AT$29-$AP$29)*($AT$29-$AX$29))</f>
        <v>0</v>
      </c>
      <c r="QW75" s="161">
        <f>(($F$19-$AP$29)*($F$19-$AT$29))/(($AX$29-$AP$29)*($AX$29-$AT$29))</f>
        <v>1</v>
      </c>
      <c r="QX75" s="92">
        <f>QU75*$AR$29+QV75*$AV$29+QW75*$AZ$29</f>
        <v>-415.95</v>
      </c>
      <c r="QY75" s="16">
        <f>$AP$29</f>
        <v>127.52</v>
      </c>
      <c r="QZ75" s="16">
        <f>$AZ$29</f>
        <v>-415.95</v>
      </c>
      <c r="RA75" s="167">
        <f t="shared" si="555"/>
        <v>0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05" t="s">
        <v>19</v>
      </c>
      <c r="QH76" s="12">
        <v>-120</v>
      </c>
      <c r="QI76" s="161">
        <f>(($F$19-$Z$9)*($F$19-$AD$9))/(($V$9-$Z$9)*($V$9-$AD$9))</f>
        <v>0</v>
      </c>
      <c r="QJ76" s="161">
        <f>(($F$19-$V$9)*($F$19-$AD$9))/(($Z$9-$V$9)*($Z$9-$AD$9))</f>
        <v>0</v>
      </c>
      <c r="QK76" s="161">
        <f>(($F$19-$V$9)*($F$19-$Z$9))/(($AD$9-$V$9)*($AD$9-$Z$9))</f>
        <v>1</v>
      </c>
      <c r="QL76" s="92">
        <f>QI76*$X$9+QJ76*$AB$9+QK76*$AF$9</f>
        <v>480</v>
      </c>
      <c r="QM76" s="16">
        <f>$V$9</f>
        <v>353.96</v>
      </c>
      <c r="QN76" s="16">
        <f>$AF$9</f>
        <v>480</v>
      </c>
      <c r="QO76" s="167">
        <f t="shared" si="554"/>
        <v>0</v>
      </c>
      <c r="QP76" s="34"/>
      <c r="QQ76" s="159">
        <v>4</v>
      </c>
      <c r="QR76" s="162">
        <v>1</v>
      </c>
      <c r="QS76" s="305" t="s">
        <v>19</v>
      </c>
      <c r="QT76" s="12">
        <v>-120</v>
      </c>
      <c r="QU76" s="161">
        <f>(($F$19-$AT$9)*($F$19-$AX$9))/(($AP$9-$AT$9)*($AP$9-$AX$9))</f>
        <v>0</v>
      </c>
      <c r="QV76" s="161">
        <f>(($F$19-$AP$9)*($F$19-$AX$9))/(($AT$9-$AP$9)*($AT$9-$AX$9))</f>
        <v>0</v>
      </c>
      <c r="QW76" s="161">
        <f>(($F$19-$AP$9)*($F$19-$AT$9))/(($AX$9-$AP$9)*($AX$9-$AT$9))</f>
        <v>1</v>
      </c>
      <c r="QX76" s="92">
        <f>QU76*$AR$9+QV76*$AV$9+QW76*$AZ$9</f>
        <v>534.82000000000005</v>
      </c>
      <c r="QY76" s="16">
        <f>$AP$9</f>
        <v>91.09</v>
      </c>
      <c r="QZ76" s="16">
        <f>$AZ$9</f>
        <v>534.82000000000005</v>
      </c>
      <c r="RA76" s="167">
        <f t="shared" si="555"/>
        <v>0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05"/>
      <c r="QH77" s="12">
        <v>-120</v>
      </c>
      <c r="QI77" s="161">
        <f>(($F$19-$Z$16)*($F$19-$AD$16))/(($V$16-$Z$16)*($V$16-$AD$16))</f>
        <v>0</v>
      </c>
      <c r="QJ77" s="161">
        <f>(($F$19-$V$16)*($F$19-$AD$16))/(($Z$16-$V$16)*($Z$16-$AD$16))</f>
        <v>0</v>
      </c>
      <c r="QK77" s="161">
        <f>(($F$19-$V$16)*($F$19-$Z$16))/(($AD$16-$V$16)*($AD$16-$Z$16))</f>
        <v>1</v>
      </c>
      <c r="QL77" s="92">
        <f>QI77*$X$16+QJ77*$AB$16+QK77*$AF$16</f>
        <v>480</v>
      </c>
      <c r="QM77" s="16">
        <f>$V$16</f>
        <v>-443.33</v>
      </c>
      <c r="QN77" s="16">
        <f>$AF$16</f>
        <v>480</v>
      </c>
      <c r="QO77" s="167">
        <f t="shared" si="554"/>
        <v>0</v>
      </c>
      <c r="QP77" s="34"/>
      <c r="QQ77" s="159">
        <v>4</v>
      </c>
      <c r="QR77" s="162">
        <v>2</v>
      </c>
      <c r="QS77" s="305"/>
      <c r="QT77" s="12">
        <v>-120</v>
      </c>
      <c r="QU77" s="161">
        <f>(($F$19-$AT$16)*($F$19-$AX$16))/(($AP$16-$AT$16)*($AP$16-$AX$16))</f>
        <v>0</v>
      </c>
      <c r="QV77" s="161">
        <f>(($F$19-$AP$16)*($F$19-$AX$16))/(($AT$16-$AP$16)*($AT$16-$AX$16))</f>
        <v>0</v>
      </c>
      <c r="QW77" s="161">
        <f>(($F$19-$AP$16)*($F$19-$AT$16))/(($AX$16-$AP$16)*($AX$16-$AT$16))</f>
        <v>1</v>
      </c>
      <c r="QX77" s="92">
        <f>QU77*$AR$16+QV77*$AV$16+QW77*$AZ$16</f>
        <v>534.82000000000005</v>
      </c>
      <c r="QY77" s="16">
        <f>$AP$16</f>
        <v>-163.95</v>
      </c>
      <c r="QZ77" s="16">
        <f>$AZ$16</f>
        <v>534.82000000000005</v>
      </c>
      <c r="RA77" s="167">
        <f t="shared" si="555"/>
        <v>0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05"/>
      <c r="QH78" s="12">
        <v>-120</v>
      </c>
      <c r="QI78" s="161">
        <f>(($F$19-$Z$23)*($F$19-$AD$23))/(($V$23-$Z$23)*($V$23-$AD$23))</f>
        <v>0</v>
      </c>
      <c r="QJ78" s="161">
        <f>(($F$19-$V$23)*($F$19-$AD$23))/(($Z$23-$V$23)*($Z$23-$AD$23))</f>
        <v>0</v>
      </c>
      <c r="QK78" s="161">
        <f>(($F$19-$V$23)*($F$19-$Z$23))/(($AD$23-$V$23)*($AD$23-$Z$23))</f>
        <v>1</v>
      </c>
      <c r="QL78" s="92">
        <f>QI78*$X$23+QJ78*$AB$23+QK78*$AF$23</f>
        <v>-391.42</v>
      </c>
      <c r="QM78" s="16">
        <f>$V$23</f>
        <v>-443.33</v>
      </c>
      <c r="QN78" s="16">
        <f>$AF$23</f>
        <v>-391.42</v>
      </c>
      <c r="QO78" s="167">
        <f t="shared" si="554"/>
        <v>0</v>
      </c>
      <c r="QP78" s="34"/>
      <c r="QQ78" s="159">
        <v>4</v>
      </c>
      <c r="QR78" s="162">
        <v>3</v>
      </c>
      <c r="QS78" s="305"/>
      <c r="QT78" s="12">
        <v>-120</v>
      </c>
      <c r="QU78" s="161">
        <f>(($F$19-$AT$23)*($F$19-$AX$23))/(($AP$23-$AT$23)*($AP$23-$AX$23))</f>
        <v>0</v>
      </c>
      <c r="QV78" s="161">
        <f>(($F$19-$AP$23)*($F$19-$AX$23))/(($AT$23-$AP$23)*($AT$23-$AX$23))</f>
        <v>0</v>
      </c>
      <c r="QW78" s="161">
        <f>(($F$19-$AP$23)*($F$19-$AT$23))/(($AX$23-$AP$23)*($AX$23-$AT$23))</f>
        <v>1</v>
      </c>
      <c r="QX78" s="92">
        <f>QU78*$AR$23+QV78*$AV$23+QW78*$AZ$23</f>
        <v>-297.12</v>
      </c>
      <c r="QY78" s="16">
        <f>$AP$23</f>
        <v>-163.95</v>
      </c>
      <c r="QZ78" s="16">
        <f>$AZ$23</f>
        <v>-297.12</v>
      </c>
      <c r="RA78" s="167">
        <f t="shared" si="555"/>
        <v>0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05"/>
      <c r="QH79" s="12">
        <v>-120</v>
      </c>
      <c r="QI79" s="161">
        <f>(($F$19-$Z$30)*($F$19-$AD$30))/(($V$30-$Z$30)*($V$30-$AD$30))</f>
        <v>0</v>
      </c>
      <c r="QJ79" s="161">
        <f>(($F$19-$V$30)*($F$19-$AD$30))/(($Z$30-$V$30)*($Z$30-$AD$30))</f>
        <v>0</v>
      </c>
      <c r="QK79" s="161">
        <f>(($F$19-$V$30)*($F$19-$Z$30))/(($AD$30-$V$30)*($AD$30-$Z$30))</f>
        <v>1</v>
      </c>
      <c r="QL79" s="92">
        <f>QI79*$X$30+QJ79*$AB$30+QK79*$AF$30</f>
        <v>-391.42</v>
      </c>
      <c r="QM79" s="16">
        <f>$V$30</f>
        <v>353.96</v>
      </c>
      <c r="QN79" s="16">
        <f>$AF$30</f>
        <v>-391.42</v>
      </c>
      <c r="QO79" s="167">
        <f t="shared" si="554"/>
        <v>0</v>
      </c>
      <c r="QP79" s="34"/>
      <c r="QQ79" s="159">
        <v>4</v>
      </c>
      <c r="QR79" s="162">
        <v>4</v>
      </c>
      <c r="QS79" s="305"/>
      <c r="QT79" s="12">
        <v>-120</v>
      </c>
      <c r="QU79" s="161">
        <f>(($F$19-$AT$30)*($F$19-$AX$30))/(($AP$30-$AT$30)*($AP$30-$AX$30))</f>
        <v>0</v>
      </c>
      <c r="QV79" s="161">
        <f>(($F$19-$AP$30)*($F$19-$AX$30))/(($AT$30-$AP$30)*($AT$30-$AX$30))</f>
        <v>0</v>
      </c>
      <c r="QW79" s="161">
        <f>(($F$19-$AP$30)*($F$19-$AT$30))/(($AX$30-$AP$30)*($AX$30-$AT$30))</f>
        <v>1</v>
      </c>
      <c r="QX79" s="92">
        <f>QU79*$AR$30+QV79*$AV$30+QW79*$AZ$30</f>
        <v>-297.12</v>
      </c>
      <c r="QY79" s="16">
        <f>$AP$30</f>
        <v>91.09</v>
      </c>
      <c r="QZ79" s="16">
        <f>$AZ$30</f>
        <v>-297.12</v>
      </c>
      <c r="RA79" s="167">
        <f t="shared" si="555"/>
        <v>0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06" t="s">
        <v>20</v>
      </c>
      <c r="QH80" s="12">
        <v>-180</v>
      </c>
      <c r="QI80" s="161">
        <f>(($F$19-$Z$10)*($F$19-$AD$10))/(($V$10-$Z$10)*($V$10-$AD$10))</f>
        <v>0</v>
      </c>
      <c r="QJ80" s="161">
        <f>(($F$19-$V$10)*($F$19-$AD$10))/(($Z$10-$V$10)*($Z$10-$AD$10))</f>
        <v>0</v>
      </c>
      <c r="QK80" s="161">
        <f>(($F$19-$V$10)*($F$19-$Z$10))/(($AD$10-$V$10)*($AD$10-$Z$10))</f>
        <v>1</v>
      </c>
      <c r="QL80" s="92">
        <f>QI80*$X$10+QJ80*$AB$10+QK80*$AF$10</f>
        <v>556.07000000000005</v>
      </c>
      <c r="QM80" s="16">
        <f>$V$10</f>
        <v>301.67</v>
      </c>
      <c r="QN80" s="16">
        <f>$AF$10</f>
        <v>556.07000000000005</v>
      </c>
      <c r="QO80" s="167">
        <f t="shared" si="554"/>
        <v>0</v>
      </c>
      <c r="QP80" s="34"/>
      <c r="QQ80" s="159">
        <v>4</v>
      </c>
      <c r="QR80" s="162">
        <v>1</v>
      </c>
      <c r="QS80" s="306" t="s">
        <v>20</v>
      </c>
      <c r="QT80" s="12">
        <v>-180</v>
      </c>
      <c r="QU80" s="161">
        <f>(($F$19-$AT$10)*($F$19-$AX$10))/(($AP$10-$AT$10)*($AP$10-$AX$10))</f>
        <v>0</v>
      </c>
      <c r="QV80" s="161">
        <f>(($F$19-$AP$10)*($F$19-$AX$10))/(($AT$10-$AP$10)*($AT$10-$AX$10))</f>
        <v>0</v>
      </c>
      <c r="QW80" s="161">
        <f>(($F$19-$AP$10)*($F$19-$AT$10))/(($AX$10-$AP$10)*($AX$10-$AT$10))</f>
        <v>1</v>
      </c>
      <c r="QX80" s="92">
        <f>QU80*$AR$10+QV80*$AV$10+QW80*$AZ$10</f>
        <v>653.67999999999995</v>
      </c>
      <c r="QY80" s="16">
        <f>$AP$10</f>
        <v>54.65</v>
      </c>
      <c r="QZ80" s="16">
        <f>$AZ$10</f>
        <v>653.67999999999995</v>
      </c>
      <c r="RA80" s="167">
        <f t="shared" si="555"/>
        <v>0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06"/>
      <c r="QH81" s="12">
        <v>-180</v>
      </c>
      <c r="QI81" s="161">
        <f>(($F$19-$Z$17)*($F$19-$AD$17))/(($V$17-$Z$17)*($V$17-$AD$17))</f>
        <v>0</v>
      </c>
      <c r="QJ81" s="161">
        <f>(($F$19-$V$17)*($F$19-$AD$17))/(($Z$17-$V$17)*($Z$17-$AD$17))</f>
        <v>0</v>
      </c>
      <c r="QK81" s="161">
        <f>(($F$19-$V$17)*($F$19-$Z$17))/(($AD$17-$V$17)*($AD$17-$Z$17))</f>
        <v>1</v>
      </c>
      <c r="QL81" s="92">
        <f>QI81*$X$17+QJ81*$AB$17+QK81*$AF$17</f>
        <v>556.07000000000005</v>
      </c>
      <c r="QM81" s="16">
        <f>$V$17</f>
        <v>-495.6</v>
      </c>
      <c r="QN81" s="16">
        <f>$AF$17</f>
        <v>556.07000000000005</v>
      </c>
      <c r="QO81" s="167">
        <f t="shared" si="554"/>
        <v>0</v>
      </c>
      <c r="QP81" s="34"/>
      <c r="QQ81" s="159">
        <v>4</v>
      </c>
      <c r="QR81" s="162">
        <v>2</v>
      </c>
      <c r="QS81" s="306"/>
      <c r="QT81" s="12">
        <v>-180</v>
      </c>
      <c r="QU81" s="161">
        <f>(($F$19-$AT$17)*($F$19-$AX$17))/(($AP$17-$AT$17)*($AP$17-$AX$17))</f>
        <v>0</v>
      </c>
      <c r="QV81" s="161">
        <f>(($F$19-$AP$17)*($F$19-$AX$17))/(($AT$17-$AP$17)*($AT$17-$AX$17))</f>
        <v>0</v>
      </c>
      <c r="QW81" s="161">
        <f>(($F$19-$AP$17)*($F$19-$AT$17))/(($AX$17-$AP$17)*($AX$17-$AT$17))</f>
        <v>1</v>
      </c>
      <c r="QX81" s="92">
        <f>QU81*$AR$17+QV81*$AV$17+QW81*$AZ$17</f>
        <v>653.67999999999995</v>
      </c>
      <c r="QY81" s="16">
        <f>$AP$17</f>
        <v>-200.39</v>
      </c>
      <c r="QZ81" s="16">
        <f>$AZ$17</f>
        <v>653.67999999999995</v>
      </c>
      <c r="RA81" s="167">
        <f t="shared" si="555"/>
        <v>0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06"/>
      <c r="QH82" s="12">
        <v>-180</v>
      </c>
      <c r="QI82" s="161">
        <f>(($F$19-$Z$24)*($F$19-$AD$24))/(($V$24-$Z$24)*($V$24-$AD$24))</f>
        <v>0</v>
      </c>
      <c r="QJ82" s="161">
        <f>(($F$19-$V$24)*($F$19-$AD$24))/(($Z$24-$V$24)*($Z$24-$AD$24))</f>
        <v>0</v>
      </c>
      <c r="QK82" s="161">
        <f>(($F$19-$V$24)*($F$19-$Z$24))/(($AD$24-$V$24)*($AD$24-$Z$24))</f>
        <v>1</v>
      </c>
      <c r="QL82" s="92">
        <f>QI82*$X$24+QJ82*$AB$24+QK82*$AF$24</f>
        <v>-289.33</v>
      </c>
      <c r="QM82" s="16">
        <f>$V$24</f>
        <v>-495.6</v>
      </c>
      <c r="QN82" s="16">
        <f>$AF$24</f>
        <v>-289.33</v>
      </c>
      <c r="QO82" s="167">
        <f t="shared" si="554"/>
        <v>0</v>
      </c>
      <c r="QP82" s="34"/>
      <c r="QQ82" s="159">
        <v>4</v>
      </c>
      <c r="QR82" s="162">
        <v>3</v>
      </c>
      <c r="QS82" s="306"/>
      <c r="QT82" s="12">
        <v>-180</v>
      </c>
      <c r="QU82" s="161">
        <f>(($F$19-$AT$24)*($F$19-$AX$24))/(($AP$24-$AT$24)*($AP$24-$AX$24))</f>
        <v>0</v>
      </c>
      <c r="QV82" s="161">
        <f>(($F$19-$AP$24)*($F$19-$AX$24))/(($AT$24-$AP$24)*($AT$24-$AX$24))</f>
        <v>0</v>
      </c>
      <c r="QW82" s="161">
        <f>(($F$19-$AP$24)*($F$19-$AT$24))/(($AX$24-$AP$24)*($AX$24-$AT$24))</f>
        <v>1</v>
      </c>
      <c r="QX82" s="92">
        <f>QU82*$AR$24+QV82*$AV$24+QW82*$AZ$24</f>
        <v>-178.26</v>
      </c>
      <c r="QY82" s="16">
        <f>$AP$24</f>
        <v>-200.39</v>
      </c>
      <c r="QZ82" s="16">
        <f>$AZ$24</f>
        <v>-178.26</v>
      </c>
      <c r="RA82" s="167">
        <f t="shared" si="555"/>
        <v>0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06"/>
      <c r="QH83" s="12">
        <v>-180</v>
      </c>
      <c r="QI83" s="161">
        <f>(($F$19-$Z$31)*($F$19-$AD$31))/(($V$31-$Z$31)*($V$31-$AD$31))</f>
        <v>0</v>
      </c>
      <c r="QJ83" s="161">
        <f>(($F$19-$V$31)*($F$19-$AD$31))/(($Z$31-$V$31)*($Z$31-$AD$31))</f>
        <v>0</v>
      </c>
      <c r="QK83" s="161">
        <f>(($F$19-$V$31)*($F$19-$Z$31))/(($AD$31-$V$31)*($AD$31-$Z$31))</f>
        <v>1</v>
      </c>
      <c r="QL83" s="92">
        <f>QI83*$X$31+QJ83*$AB$31+QK83*$AF$31</f>
        <v>-289.33</v>
      </c>
      <c r="QM83" s="16">
        <f>$V$31</f>
        <v>301.67</v>
      </c>
      <c r="QN83" s="16">
        <f>$AF$31</f>
        <v>-289.33</v>
      </c>
      <c r="QO83" s="167">
        <f t="shared" si="554"/>
        <v>0</v>
      </c>
      <c r="QP83" s="34"/>
      <c r="QQ83" s="159">
        <v>4</v>
      </c>
      <c r="QR83" s="162">
        <v>4</v>
      </c>
      <c r="QS83" s="306"/>
      <c r="QT83" s="12">
        <v>-180</v>
      </c>
      <c r="QU83" s="161">
        <f>(($F$19-$AT$31)*($F$19-$AX$31))/(($AP$31-$AT$31)*($AP$31-$AX$31))</f>
        <v>0</v>
      </c>
      <c r="QV83" s="161">
        <f>(($F$19-$AP$31)*($F$19-$AX$31))/(($AT$31-$AP$31)*($AT$31-$AX$31))</f>
        <v>0</v>
      </c>
      <c r="QW83" s="161">
        <f>(($F$19-$AP$31)*($F$19-$AT$31))/(($AX$31-$AP$31)*($AX$31-$AT$31))</f>
        <v>1</v>
      </c>
      <c r="QX83" s="92">
        <f>QU83*$AR$31+QV83*$AV$31+QW83*$AZ$31</f>
        <v>-178.26</v>
      </c>
      <c r="QY83" s="16">
        <f>$AP$31</f>
        <v>54.65</v>
      </c>
      <c r="QZ83" s="16">
        <f>$AZ$31</f>
        <v>-178.26</v>
      </c>
      <c r="RA83" s="167">
        <f t="shared" si="555"/>
        <v>0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07" t="s">
        <v>21</v>
      </c>
      <c r="QH84" s="12">
        <v>0</v>
      </c>
      <c r="QI84" s="161">
        <f>(($F$19-$Z$11)*($F$19-$AD$11))/(($V$11-$Z$11)*($V$11-$AD$11))</f>
        <v>0</v>
      </c>
      <c r="QJ84" s="161">
        <f>(($F$19-$V$11)*($F$19-$AD$11))/(($Z$11-$V$11)*($Z$11-$AD$11))</f>
        <v>0</v>
      </c>
      <c r="QK84" s="161">
        <f>(($F$19-$V$11)*($F$19-$Z$11))/(($AD$11-$V$11)*($AD$11-$Z$11))</f>
        <v>1</v>
      </c>
      <c r="QL84" s="92">
        <f>QI84*$X$11+QJ84*$AB$11+QK84*$AF$11</f>
        <v>631.37</v>
      </c>
      <c r="QM84" s="16">
        <f>$V$11</f>
        <v>249</v>
      </c>
      <c r="QN84" s="16">
        <f>$AF$11</f>
        <v>631.37</v>
      </c>
      <c r="QO84" s="167">
        <f t="shared" si="554"/>
        <v>0</v>
      </c>
      <c r="QP84" s="34"/>
      <c r="QQ84" s="159">
        <v>4</v>
      </c>
      <c r="QR84" s="162">
        <v>1</v>
      </c>
      <c r="QS84" s="307" t="s">
        <v>21</v>
      </c>
      <c r="QT84" s="12">
        <v>0</v>
      </c>
      <c r="QU84" s="161">
        <f>(($F$19-$AT$11)*($F$19-$AX$11))/(($AP$11-$AT$11)*($AP$11-$AX$11))</f>
        <v>0</v>
      </c>
      <c r="QV84" s="161">
        <f>(($F$19-$AP$11)*($F$19-$AX$11))/(($AT$11-$AP$11)*($AT$11-$AX$11))</f>
        <v>0</v>
      </c>
      <c r="QW84" s="161">
        <f>(($F$19-$AP$11)*($F$19-$AT$11))/(($AX$11-$AP$11)*($AX$11-$AT$11))</f>
        <v>1</v>
      </c>
      <c r="QX84" s="92">
        <f>QU84*$AR$11+QV84*$AV$11+QW84*$AZ$11</f>
        <v>772.52</v>
      </c>
      <c r="QY84" s="16">
        <f>$AP$11</f>
        <v>18.22</v>
      </c>
      <c r="QZ84" s="16">
        <f>$AZ$11</f>
        <v>772.52</v>
      </c>
      <c r="RA84" s="167">
        <f t="shared" si="555"/>
        <v>0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07"/>
      <c r="QH85" s="12">
        <v>0</v>
      </c>
      <c r="QI85" s="161">
        <f>(($F$19-$Z$18)*($F$19-$AD$18))/(($V$18-$Z$18)*($V$18-$AD$18))</f>
        <v>0</v>
      </c>
      <c r="QJ85" s="161">
        <f>(($F$19-$V$18)*($F$19-$AD$18))/(($Z$18-$V$18)*($Z$18-$AD$18))</f>
        <v>0</v>
      </c>
      <c r="QK85" s="161">
        <f>(($F$19-$V$18)*($F$19-$Z$18))/(($AD$18-$V$18)*($AD$18-$Z$18))</f>
        <v>1</v>
      </c>
      <c r="QL85" s="92">
        <f>QI85*$X$18+QJ85*$AB$18+QK85*$AF$18</f>
        <v>631.37</v>
      </c>
      <c r="QM85" s="16">
        <f>$V$18</f>
        <v>-548.08000000000004</v>
      </c>
      <c r="QN85" s="16">
        <f>$AF$18</f>
        <v>631.37</v>
      </c>
      <c r="QO85" s="167">
        <f t="shared" si="554"/>
        <v>0</v>
      </c>
      <c r="QP85" s="34"/>
      <c r="QQ85" s="159">
        <v>4</v>
      </c>
      <c r="QR85" s="162">
        <v>2</v>
      </c>
      <c r="QS85" s="307"/>
      <c r="QT85" s="12">
        <v>0</v>
      </c>
      <c r="QU85" s="161">
        <f>(($F$19-$AT$18)*($F$19-$AX$18))/(($AP$18-$AT$18)*($AP$18-$AX$18))</f>
        <v>0</v>
      </c>
      <c r="QV85" s="161">
        <f>(($F$19-$AP$18)*($F$19-$AX$18))/(($AT$18-$AP$18)*($AT$18-$AX$18))</f>
        <v>0</v>
      </c>
      <c r="QW85" s="161">
        <f>(($F$19-$AP$18)*($F$19-$AT$18))/(($AX$18-$AP$18)*($AX$18-$AT$18))</f>
        <v>1</v>
      </c>
      <c r="QX85" s="92">
        <f>QU85*$AR$18+QV85*$AV$18+QW85*$AZ$18</f>
        <v>772.52</v>
      </c>
      <c r="QY85" s="16">
        <f>$AP$18</f>
        <v>-236.82</v>
      </c>
      <c r="QZ85" s="16">
        <f>$AZ$18</f>
        <v>772.52</v>
      </c>
      <c r="RA85" s="167">
        <f t="shared" si="555"/>
        <v>0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07"/>
      <c r="QH86" s="16">
        <v>0</v>
      </c>
      <c r="QI86" s="161">
        <f>(($F$19-$Z$25)*($F$19-$AD$25))/(($V$25-$Z$25)*($V$25-$AD$25))</f>
        <v>0</v>
      </c>
      <c r="QJ86" s="161">
        <f>(($F$19-$V$25)*($F$19-$AD$25))/(($Z$25-$V$25)*($Z$25-$AD$25))</f>
        <v>0</v>
      </c>
      <c r="QK86" s="161">
        <f>(($F$19-$V$25)*($F$19-$Z$25))/(($AD$25-$V$25)*($AD$25-$Z$25))</f>
        <v>1</v>
      </c>
      <c r="QL86" s="92">
        <f>QI86*$X$25+QJ86*$AB$25+QK86*$AF$25</f>
        <v>-186.91</v>
      </c>
      <c r="QM86" s="16">
        <f>$V$25</f>
        <v>-548.08000000000004</v>
      </c>
      <c r="QN86" s="16">
        <f>$AF$25</f>
        <v>-186.91</v>
      </c>
      <c r="QO86" s="167">
        <f t="shared" si="554"/>
        <v>0</v>
      </c>
      <c r="QP86" s="34"/>
      <c r="QQ86" s="159">
        <v>4</v>
      </c>
      <c r="QR86" s="162">
        <v>3</v>
      </c>
      <c r="QS86" s="307"/>
      <c r="QT86" s="16">
        <v>0</v>
      </c>
      <c r="QU86" s="161">
        <f>(($F$19-$AT$25)*($F$19-$AX$25))/(($AP$25-$AT$25)*($AP$25-$AX$25))</f>
        <v>0</v>
      </c>
      <c r="QV86" s="161">
        <f>(($F$19-$AP$25)*($F$19-$AX$25))/(($AT$25-$AP$25)*($AT$25-$AX$25))</f>
        <v>0</v>
      </c>
      <c r="QW86" s="161">
        <f>(($F$19-$AP$25)*($F$19-$AT$25))/(($AX$25-$AP$25)*($AX$25-$AT$25))</f>
        <v>1</v>
      </c>
      <c r="QX86" s="92">
        <f>QU86*$AR$25+QV86*$AV$25+QW86*$AZ$25</f>
        <v>-59.44</v>
      </c>
      <c r="QY86" s="16">
        <f>$AP$25</f>
        <v>-236.82</v>
      </c>
      <c r="QZ86" s="16">
        <f>$AZ$25</f>
        <v>-59.44</v>
      </c>
      <c r="RA86" s="167">
        <f t="shared" si="555"/>
        <v>0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08"/>
      <c r="QH87" s="186">
        <v>0</v>
      </c>
      <c r="QI87" s="187">
        <f>(($F$19-$Z$32)*($F$19-$AD$32))/(($V$32-$Z$32)*($V$32-$AD$32))</f>
        <v>0</v>
      </c>
      <c r="QJ87" s="187">
        <f>(($F$19-$V$32)*($F$19-$AD$32))/(($Z$32-$V$32)*($Z$32-$AD$32))</f>
        <v>0</v>
      </c>
      <c r="QK87" s="187">
        <f>(($F$19-$V$32)*($F$19-$Z$32))/(($AD$32-$V$32)*($AD$32-$Z$32))</f>
        <v>1</v>
      </c>
      <c r="QL87" s="97">
        <f>QI87*$X$31+QJ87*$AB$31+QK87*$AF$32</f>
        <v>-186.91</v>
      </c>
      <c r="QM87" s="186">
        <f>$V$32</f>
        <v>249</v>
      </c>
      <c r="QN87" s="186">
        <f>$AF$32</f>
        <v>-186.91</v>
      </c>
      <c r="QO87" s="188">
        <f t="shared" si="554"/>
        <v>0</v>
      </c>
      <c r="QP87" s="34"/>
      <c r="QQ87" s="184">
        <v>4</v>
      </c>
      <c r="QR87" s="185">
        <v>4</v>
      </c>
      <c r="QS87" s="308"/>
      <c r="QT87" s="186">
        <v>0</v>
      </c>
      <c r="QU87" s="187">
        <f>(($F$19-$AT$32)*($F$19-$AX$32))/(($AP$32-$AT$32)*($AP$32-$AX$32))</f>
        <v>0</v>
      </c>
      <c r="QV87" s="187">
        <f>(($F$19-$AP$32)*($F$19-$AX$32))/(($AT$32-$AP$32)*($AT$32-$AX$32))</f>
        <v>0</v>
      </c>
      <c r="QW87" s="187">
        <f>(($F$19-$AP$32)*($F$19-$AT$32))/(($AX$32-$AP$32)*($AX$32-$AT$32))</f>
        <v>1</v>
      </c>
      <c r="QX87" s="97">
        <f>QU87*$AR$31+QV87*$AV$31+QW87*$AZ$32</f>
        <v>-59.44</v>
      </c>
      <c r="QY87" s="186">
        <f>$AP$32</f>
        <v>18.22</v>
      </c>
      <c r="QZ87" s="186">
        <f>$AZ$32</f>
        <v>-59.44</v>
      </c>
      <c r="RA87" s="188">
        <f t="shared" si="555"/>
        <v>0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95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56">ABS($F$23/QL88)</f>
        <v>0</v>
      </c>
      <c r="QP88" s="34"/>
      <c r="QQ88" s="191">
        <v>5</v>
      </c>
      <c r="QR88" s="192">
        <v>1</v>
      </c>
      <c r="QS88" s="295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96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56"/>
        <v>0</v>
      </c>
      <c r="QP89" s="34"/>
      <c r="QQ89" s="159">
        <v>5</v>
      </c>
      <c r="QR89" s="162">
        <v>2</v>
      </c>
      <c r="QS89" s="296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57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96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56"/>
        <v>0</v>
      </c>
      <c r="QP90" s="34"/>
      <c r="QQ90" s="159">
        <v>5</v>
      </c>
      <c r="QR90" s="162">
        <v>3</v>
      </c>
      <c r="QS90" s="296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57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96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56"/>
        <v>0</v>
      </c>
      <c r="QP91" s="34"/>
      <c r="QQ91" s="159">
        <v>5</v>
      </c>
      <c r="QR91" s="162">
        <v>4</v>
      </c>
      <c r="QS91" s="296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57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97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56"/>
        <v>0</v>
      </c>
      <c r="QP92" s="34"/>
      <c r="QQ92" s="159">
        <v>5</v>
      </c>
      <c r="QR92" s="162">
        <v>1</v>
      </c>
      <c r="QS92" s="297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57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97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56"/>
        <v>0</v>
      </c>
      <c r="QP93" s="34"/>
      <c r="QQ93" s="159">
        <v>5</v>
      </c>
      <c r="QR93" s="162">
        <v>2</v>
      </c>
      <c r="QS93" s="297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57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97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56"/>
        <v>0</v>
      </c>
      <c r="QP94" s="34"/>
      <c r="QQ94" s="159">
        <v>5</v>
      </c>
      <c r="QR94" s="162">
        <v>3</v>
      </c>
      <c r="QS94" s="297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57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97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56"/>
        <v>0</v>
      </c>
      <c r="QP95" s="34"/>
      <c r="QQ95" s="159">
        <v>5</v>
      </c>
      <c r="QR95" s="162">
        <v>4</v>
      </c>
      <c r="QS95" s="297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57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09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56"/>
        <v>0</v>
      </c>
      <c r="QP96" s="34"/>
      <c r="QQ96" s="159">
        <v>5</v>
      </c>
      <c r="QR96" s="162">
        <v>1</v>
      </c>
      <c r="QS96" s="309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57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09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56"/>
        <v>0</v>
      </c>
      <c r="QP97" s="34"/>
      <c r="QQ97" s="159">
        <v>5</v>
      </c>
      <c r="QR97" s="162">
        <v>2</v>
      </c>
      <c r="QS97" s="309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57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09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56"/>
        <v>0</v>
      </c>
      <c r="QP98" s="34"/>
      <c r="QQ98" s="159">
        <v>5</v>
      </c>
      <c r="QR98" s="162">
        <v>3</v>
      </c>
      <c r="QS98" s="309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57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09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56"/>
        <v>0</v>
      </c>
      <c r="QP99" s="34"/>
      <c r="QQ99" s="159">
        <v>5</v>
      </c>
      <c r="QR99" s="162">
        <v>4</v>
      </c>
      <c r="QS99" s="309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57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04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56"/>
        <v>0</v>
      </c>
      <c r="QP100" s="34"/>
      <c r="QQ100" s="159">
        <v>5</v>
      </c>
      <c r="QR100" s="162">
        <v>1</v>
      </c>
      <c r="QS100" s="304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57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04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56"/>
        <v>0</v>
      </c>
      <c r="QP101" s="34"/>
      <c r="QQ101" s="159">
        <v>5</v>
      </c>
      <c r="QR101" s="162">
        <v>2</v>
      </c>
      <c r="QS101" s="304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57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04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56"/>
        <v>0</v>
      </c>
      <c r="QP102" s="34"/>
      <c r="QQ102" s="159">
        <v>5</v>
      </c>
      <c r="QR102" s="162">
        <v>3</v>
      </c>
      <c r="QS102" s="304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57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04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56"/>
        <v>0</v>
      </c>
      <c r="QP103" s="34"/>
      <c r="QQ103" s="159">
        <v>5</v>
      </c>
      <c r="QR103" s="162">
        <v>4</v>
      </c>
      <c r="QS103" s="304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57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05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56"/>
        <v>0</v>
      </c>
      <c r="QP104" s="34"/>
      <c r="QQ104" s="159">
        <v>5</v>
      </c>
      <c r="QR104" s="162">
        <v>1</v>
      </c>
      <c r="QS104" s="305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57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05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56"/>
        <v>0</v>
      </c>
      <c r="QP105" s="34"/>
      <c r="QQ105" s="159">
        <v>5</v>
      </c>
      <c r="QR105" s="162">
        <v>2</v>
      </c>
      <c r="QS105" s="305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57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05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56"/>
        <v>0</v>
      </c>
      <c r="QP106" s="34"/>
      <c r="QQ106" s="159">
        <v>5</v>
      </c>
      <c r="QR106" s="162">
        <v>3</v>
      </c>
      <c r="QS106" s="305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57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05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56"/>
        <v>0</v>
      </c>
      <c r="QP107" s="34"/>
      <c r="QQ107" s="159">
        <v>5</v>
      </c>
      <c r="QR107" s="162">
        <v>4</v>
      </c>
      <c r="QS107" s="305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57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06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56"/>
        <v>0</v>
      </c>
      <c r="QP108" s="34"/>
      <c r="QQ108" s="159">
        <v>5</v>
      </c>
      <c r="QR108" s="162">
        <v>1</v>
      </c>
      <c r="QS108" s="306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57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06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56"/>
        <v>0</v>
      </c>
      <c r="QP109" s="34"/>
      <c r="QQ109" s="159">
        <v>5</v>
      </c>
      <c r="QR109" s="162">
        <v>2</v>
      </c>
      <c r="QS109" s="306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57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06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56"/>
        <v>0</v>
      </c>
      <c r="QP110" s="34"/>
      <c r="QQ110" s="159">
        <v>5</v>
      </c>
      <c r="QR110" s="162">
        <v>3</v>
      </c>
      <c r="QS110" s="306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57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06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56"/>
        <v>0</v>
      </c>
      <c r="QP111" s="34"/>
      <c r="QQ111" s="159">
        <v>5</v>
      </c>
      <c r="QR111" s="162">
        <v>4</v>
      </c>
      <c r="QS111" s="306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57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07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56"/>
        <v>0</v>
      </c>
      <c r="QP112" s="34"/>
      <c r="QQ112" s="159">
        <v>5</v>
      </c>
      <c r="QR112" s="162">
        <v>1</v>
      </c>
      <c r="QS112" s="307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57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07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56"/>
        <v>0</v>
      </c>
      <c r="QP113" s="34"/>
      <c r="QQ113" s="159">
        <v>5</v>
      </c>
      <c r="QR113" s="162">
        <v>2</v>
      </c>
      <c r="QS113" s="307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57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07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56"/>
        <v>0</v>
      </c>
      <c r="QP114" s="34"/>
      <c r="QQ114" s="159">
        <v>5</v>
      </c>
      <c r="QR114" s="162">
        <v>3</v>
      </c>
      <c r="QS114" s="307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57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08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56"/>
        <v>0</v>
      </c>
      <c r="QP115" s="34"/>
      <c r="QQ115" s="184">
        <v>5</v>
      </c>
      <c r="QR115" s="185">
        <v>4</v>
      </c>
      <c r="QS115" s="308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57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95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0</v>
      </c>
      <c r="QP116" s="34"/>
      <c r="QQ116" s="191">
        <v>6</v>
      </c>
      <c r="QR116" s="192">
        <v>1</v>
      </c>
      <c r="QS116" s="295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96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58"/>
        <v>0</v>
      </c>
      <c r="QP117" s="34"/>
      <c r="QQ117" s="159">
        <v>6</v>
      </c>
      <c r="QR117" s="162">
        <v>2</v>
      </c>
      <c r="QS117" s="296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59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96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58"/>
        <v>0</v>
      </c>
      <c r="QP118" s="34"/>
      <c r="QQ118" s="159">
        <v>6</v>
      </c>
      <c r="QR118" s="162">
        <v>3</v>
      </c>
      <c r="QS118" s="296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59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96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58"/>
        <v>0</v>
      </c>
      <c r="QP119" s="34"/>
      <c r="QQ119" s="159">
        <v>6</v>
      </c>
      <c r="QR119" s="162">
        <v>4</v>
      </c>
      <c r="QS119" s="296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59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97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58"/>
        <v>0</v>
      </c>
      <c r="QP120" s="34"/>
      <c r="QQ120" s="159">
        <v>6</v>
      </c>
      <c r="QR120" s="162">
        <v>1</v>
      </c>
      <c r="QS120" s="297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59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97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58"/>
        <v>0</v>
      </c>
      <c r="QP121" s="34"/>
      <c r="QQ121" s="159">
        <v>6</v>
      </c>
      <c r="QR121" s="162">
        <v>2</v>
      </c>
      <c r="QS121" s="297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59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97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58"/>
        <v>0</v>
      </c>
      <c r="QP122" s="34"/>
      <c r="QQ122" s="159">
        <v>6</v>
      </c>
      <c r="QR122" s="162">
        <v>3</v>
      </c>
      <c r="QS122" s="297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59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97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58"/>
        <v>0</v>
      </c>
      <c r="QP123" s="34"/>
      <c r="QQ123" s="159">
        <v>6</v>
      </c>
      <c r="QR123" s="162">
        <v>4</v>
      </c>
      <c r="QS123" s="297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59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09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58"/>
        <v>0</v>
      </c>
      <c r="QP124" s="34"/>
      <c r="QQ124" s="159">
        <v>6</v>
      </c>
      <c r="QR124" s="162">
        <v>1</v>
      </c>
      <c r="QS124" s="309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59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09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58"/>
        <v>0</v>
      </c>
      <c r="QP125" s="34"/>
      <c r="QQ125" s="159">
        <v>6</v>
      </c>
      <c r="QR125" s="162">
        <v>2</v>
      </c>
      <c r="QS125" s="309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59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09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58"/>
        <v>0</v>
      </c>
      <c r="QP126" s="34"/>
      <c r="QQ126" s="159">
        <v>6</v>
      </c>
      <c r="QR126" s="162">
        <v>3</v>
      </c>
      <c r="QS126" s="309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59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09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58"/>
        <v>0</v>
      </c>
      <c r="QP127" s="34"/>
      <c r="QQ127" s="159">
        <v>6</v>
      </c>
      <c r="QR127" s="162">
        <v>4</v>
      </c>
      <c r="QS127" s="309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59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04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58"/>
        <v>0</v>
      </c>
      <c r="QP128" s="34"/>
      <c r="QQ128" s="159">
        <v>6</v>
      </c>
      <c r="QR128" s="162">
        <v>1</v>
      </c>
      <c r="QS128" s="304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59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04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58"/>
        <v>0</v>
      </c>
      <c r="QP129" s="34"/>
      <c r="QQ129" s="159">
        <v>6</v>
      </c>
      <c r="QR129" s="162">
        <v>2</v>
      </c>
      <c r="QS129" s="304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59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04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58"/>
        <v>0</v>
      </c>
      <c r="QP130" s="34"/>
      <c r="QQ130" s="159">
        <v>6</v>
      </c>
      <c r="QR130" s="162">
        <v>3</v>
      </c>
      <c r="QS130" s="304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59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04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58"/>
        <v>0</v>
      </c>
      <c r="QP131" s="34"/>
      <c r="QQ131" s="159">
        <v>6</v>
      </c>
      <c r="QR131" s="162">
        <v>4</v>
      </c>
      <c r="QS131" s="304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59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05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58"/>
        <v>0</v>
      </c>
      <c r="QP132" s="34"/>
      <c r="QQ132" s="159">
        <v>6</v>
      </c>
      <c r="QR132" s="162">
        <v>1</v>
      </c>
      <c r="QS132" s="305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59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05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58"/>
        <v>0</v>
      </c>
      <c r="QP133" s="34"/>
      <c r="QQ133" s="159">
        <v>6</v>
      </c>
      <c r="QR133" s="162">
        <v>2</v>
      </c>
      <c r="QS133" s="305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59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05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58"/>
        <v>0</v>
      </c>
      <c r="QP134" s="34"/>
      <c r="QQ134" s="159">
        <v>6</v>
      </c>
      <c r="QR134" s="162">
        <v>3</v>
      </c>
      <c r="QS134" s="305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59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05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58"/>
        <v>0</v>
      </c>
      <c r="QP135" s="34"/>
      <c r="QQ135" s="159">
        <v>6</v>
      </c>
      <c r="QR135" s="162">
        <v>4</v>
      </c>
      <c r="QS135" s="305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59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06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58"/>
        <v>0</v>
      </c>
      <c r="QP136" s="34"/>
      <c r="QQ136" s="159">
        <v>6</v>
      </c>
      <c r="QR136" s="162">
        <v>1</v>
      </c>
      <c r="QS136" s="306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59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06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58"/>
        <v>0</v>
      </c>
      <c r="QP137" s="34"/>
      <c r="QQ137" s="159">
        <v>6</v>
      </c>
      <c r="QR137" s="162">
        <v>2</v>
      </c>
      <c r="QS137" s="306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59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06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58"/>
        <v>0</v>
      </c>
      <c r="QP138" s="34"/>
      <c r="QQ138" s="159">
        <v>6</v>
      </c>
      <c r="QR138" s="162">
        <v>3</v>
      </c>
      <c r="QS138" s="306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59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06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58"/>
        <v>0</v>
      </c>
      <c r="QP139" s="34"/>
      <c r="QQ139" s="159">
        <v>6</v>
      </c>
      <c r="QR139" s="162">
        <v>4</v>
      </c>
      <c r="QS139" s="306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59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07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58"/>
        <v>0</v>
      </c>
      <c r="QP140" s="34"/>
      <c r="QQ140" s="159">
        <v>6</v>
      </c>
      <c r="QR140" s="162">
        <v>1</v>
      </c>
      <c r="QS140" s="307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59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07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58"/>
        <v>0</v>
      </c>
      <c r="QP141" s="34"/>
      <c r="QQ141" s="159">
        <v>6</v>
      </c>
      <c r="QR141" s="162">
        <v>2</v>
      </c>
      <c r="QS141" s="307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59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07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58"/>
        <v>0</v>
      </c>
      <c r="QP142" s="34"/>
      <c r="QQ142" s="159">
        <v>6</v>
      </c>
      <c r="QR142" s="162">
        <v>3</v>
      </c>
      <c r="QS142" s="307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59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08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58"/>
        <v>0</v>
      </c>
      <c r="QP143" s="34"/>
      <c r="QQ143" s="184">
        <v>6</v>
      </c>
      <c r="QR143" s="185">
        <v>4</v>
      </c>
      <c r="QS143" s="308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59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95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295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96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296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96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296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96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296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97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297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97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297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97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297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97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297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09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309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09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309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09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309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09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309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04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304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04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304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04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304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04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304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05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305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05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305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05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305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05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305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06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306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06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306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06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306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06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306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07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307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07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307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07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307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08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308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95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295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96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296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96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296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96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296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97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297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97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297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97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297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97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297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09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309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09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309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09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309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09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309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04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304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04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304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04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304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04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304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05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305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05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305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05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305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05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305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06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306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06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306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06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306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06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306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07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307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07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307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07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307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08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308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95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295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96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296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96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0</v>
      </c>
      <c r="QK202" s="161">
        <f>(($F$34-$V$19)*($F$34-$Z$19))/(($AD$19-$V$19)*($AD$19-$Z$19))</f>
        <v>1</v>
      </c>
      <c r="QL202" s="92">
        <f>QI202*$X$19+QJ202*$AB$19+QK202*$AF$19</f>
        <v>-597.79999999999995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296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0</v>
      </c>
      <c r="QW202" s="161">
        <f>(($F$34-$AP$19)*($F$34-$AT$19))/(($AX$19-$AP$19)*($AX$19-$AT$19))</f>
        <v>1</v>
      </c>
      <c r="QX202" s="92">
        <f>QU202*$AR$19+QV202*$AV$19+QW202*$AZ$19</f>
        <v>-534.79999999999995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96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296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97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297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97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297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97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297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97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297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09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309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09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309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09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309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09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309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04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304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04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304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04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304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04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304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05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305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05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305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05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305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05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305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06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306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06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306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06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306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06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306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07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307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07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307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07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307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08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308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95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326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295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297.12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96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326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296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297.12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96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-597.79999999999995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296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-534.79999999999995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96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-597.79999999999995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296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-534.79999999999995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97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297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97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297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97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297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97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297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09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309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09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309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09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309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09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309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04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304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04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304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04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304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04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304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05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305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05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305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05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305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05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305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06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306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06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306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06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306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06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306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07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307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07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307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07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307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08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308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95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295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96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296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96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296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96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296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97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297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97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297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97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297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297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297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309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309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309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309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309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309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309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309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304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304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304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304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304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304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304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304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305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305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305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305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305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305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305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305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306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306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306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306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306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306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306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306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307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307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307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307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307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307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308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308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295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295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296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296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296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296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296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296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297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297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297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297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297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297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297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297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309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309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309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309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309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309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309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309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304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304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304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304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304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304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304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304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305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305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305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305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305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305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305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305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306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306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306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306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306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306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306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306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307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307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307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307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307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307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308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308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295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295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296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296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296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296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296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296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297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297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297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297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297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297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297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297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309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309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309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309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309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309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309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309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304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304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304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304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304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304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304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304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305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305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305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305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305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305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305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305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306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306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306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306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306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306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306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306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307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307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307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307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307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307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" thickBot="1">
      <c r="QE339" s="209">
        <v>13</v>
      </c>
      <c r="QF339" s="211">
        <v>4</v>
      </c>
      <c r="QG339" s="345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345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84:QG87"/>
    <mergeCell ref="QS84:QS87"/>
    <mergeCell ref="D43:D45"/>
    <mergeCell ref="M43:M45"/>
    <mergeCell ref="QG44:QG47"/>
    <mergeCell ref="QS44:QS47"/>
    <mergeCell ref="D46:D48"/>
    <mergeCell ref="M46:M48"/>
    <mergeCell ref="QG60:QG63"/>
    <mergeCell ref="QS60:QS63"/>
    <mergeCell ref="QG64:QG67"/>
    <mergeCell ref="QS64:QS67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QG40:QG43"/>
    <mergeCell ref="QS40:QS43"/>
    <mergeCell ref="B43:B48"/>
    <mergeCell ref="C43:C48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NB22:NB24"/>
    <mergeCell ref="NC22:NC24"/>
    <mergeCell ref="ND22:ND24"/>
    <mergeCell ref="MY22:MY24"/>
    <mergeCell ref="MZ22:MZ24"/>
    <mergeCell ref="NA22:NA24"/>
    <mergeCell ref="MS23:MS24"/>
    <mergeCell ref="MT23:MT24"/>
    <mergeCell ref="HF21:HF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GN23:GN24"/>
    <mergeCell ref="GO23:GO24"/>
    <mergeCell ref="GP23:GP24"/>
    <mergeCell ref="GQ23:GQ24"/>
    <mergeCell ref="GR23:GR24"/>
    <mergeCell ref="GG23:GG24"/>
    <mergeCell ref="GH23:GH24"/>
    <mergeCell ref="GI23:GI24"/>
    <mergeCell ref="GJ23:GJ24"/>
    <mergeCell ref="GK23:GK24"/>
    <mergeCell ref="GM23:GM24"/>
    <mergeCell ref="HH22:HH24"/>
    <mergeCell ref="HI22:HI24"/>
    <mergeCell ref="HJ22:HJ24"/>
    <mergeCell ref="HK22:HK24"/>
    <mergeCell ref="HL22:HL24"/>
    <mergeCell ref="HM22:HM24"/>
    <mergeCell ref="JS23:JS24"/>
    <mergeCell ref="KA23:KA24"/>
    <mergeCell ref="KB23:KB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HE21:HE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EX23:EX24"/>
    <mergeCell ref="EY23:EY24"/>
    <mergeCell ref="EZ23:EZ24"/>
    <mergeCell ref="FA23:FA24"/>
    <mergeCell ref="FB23:FB24"/>
    <mergeCell ref="FR23:FR24"/>
    <mergeCell ref="C12:D12"/>
    <mergeCell ref="QG12:QG15"/>
    <mergeCell ref="GV4:GX24"/>
    <mergeCell ref="IE4:IG24"/>
    <mergeCell ref="QG4:QG7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F9:L9"/>
    <mergeCell ref="B10:M10"/>
    <mergeCell ref="C11:D11"/>
    <mergeCell ref="F11:G11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</mergeCells>
  <conditionalFormatting sqref="M3">
    <cfRule type="containsText" dxfId="159" priority="157" operator="containsText" text="reprovado">
      <formula>NOT(ISERROR(SEARCH("reprovado",M3)))</formula>
    </cfRule>
    <cfRule type="containsText" dxfId="15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155" operator="containsText" text="Reprovado">
      <formula>NOT(ISERROR(SEARCH("Reprovado",J13)))</formula>
    </cfRule>
    <cfRule type="containsText" dxfId="156" priority="156" operator="containsText" text="Aprovado">
      <formula>NOT(ISERROR(SEARCH("Aprovado",J13)))</formula>
    </cfRule>
  </conditionalFormatting>
  <conditionalFormatting sqref="L52">
    <cfRule type="containsText" dxfId="155" priority="153" operator="containsText" text="Reprovado">
      <formula>NOT(ISERROR(SEARCH("Reprovado",L52)))</formula>
    </cfRule>
    <cfRule type="containsText" dxfId="154" priority="154" operator="containsText" text="Aprovado">
      <formula>NOT(ISERROR(SEARCH("Aprovado",L52)))</formula>
    </cfRule>
  </conditionalFormatting>
  <conditionalFormatting sqref="L50">
    <cfRule type="containsText" dxfId="153" priority="151" operator="containsText" text="Reprovado">
      <formula>NOT(ISERROR(SEARCH("Reprovado",L50)))</formula>
    </cfRule>
    <cfRule type="containsText" dxfId="152" priority="152" operator="containsText" text="Aprovado">
      <formula>NOT(ISERROR(SEARCH("Aprovado",L50)))</formula>
    </cfRule>
  </conditionalFormatting>
  <conditionalFormatting sqref="L53">
    <cfRule type="containsText" dxfId="151" priority="149" operator="containsText" text="Reprovado">
      <formula>NOT(ISERROR(SEARCH("Reprovado",L53)))</formula>
    </cfRule>
    <cfRule type="containsText" dxfId="150" priority="150" operator="containsText" text="Aprovado">
      <formula>NOT(ISERROR(SEARCH("Aprovado",L53)))</formula>
    </cfRule>
  </conditionalFormatting>
  <conditionalFormatting sqref="L51">
    <cfRule type="containsText" dxfId="149" priority="147" operator="containsText" text="Reprovado">
      <formula>NOT(ISERROR(SEARCH("Reprovado",L51)))</formula>
    </cfRule>
    <cfRule type="containsText" dxfId="148" priority="148" operator="containsText" text="Aprovado">
      <formula>NOT(ISERROR(SEARCH("Aprovado",L51)))</formula>
    </cfRule>
  </conditionalFormatting>
  <conditionalFormatting sqref="L54">
    <cfRule type="containsText" dxfId="147" priority="145" operator="containsText" text="Reprovado">
      <formula>NOT(ISERROR(SEARCH("Reprovado",L54)))</formula>
    </cfRule>
    <cfRule type="containsText" dxfId="146" priority="146" operator="containsText" text="Aprovado">
      <formula>NOT(ISERROR(SEARCH("Aprovado",L54)))</formula>
    </cfRule>
  </conditionalFormatting>
  <conditionalFormatting sqref="J12:M12 J13:K13 M13">
    <cfRule type="containsText" dxfId="145" priority="159" operator="containsText" text="Reprovado">
      <formula>NOT(ISERROR(SEARCH("Reprovado",J12)))</formula>
    </cfRule>
    <cfRule type="containsText" dxfId="144" priority="160" operator="containsText" text="Aprovado">
      <formula>NOT(ISERROR(SEARCH("Aprovado",J12)))</formula>
    </cfRule>
  </conditionalFormatting>
  <conditionalFormatting sqref="K18:L18">
    <cfRule type="containsText" dxfId="143" priority="143" operator="containsText" text="Reprovado">
      <formula>NOT(ISERROR(SEARCH("Reprovado",K18)))</formula>
    </cfRule>
    <cfRule type="containsText" dxfId="142" priority="144" operator="containsText" text="Aprovado">
      <formula>NOT(ISERROR(SEARCH("Aprovado",K18)))</formula>
    </cfRule>
  </conditionalFormatting>
  <conditionalFormatting sqref="J17">
    <cfRule type="containsText" dxfId="141" priority="139" operator="containsText" text="Reprovado">
      <formula>NOT(ISERROR(SEARCH("Reprovado",J17)))</formula>
    </cfRule>
    <cfRule type="containsText" dxfId="140" priority="140" operator="containsText" text="Aprovado">
      <formula>NOT(ISERROR(SEARCH("Aprovado",J17)))</formula>
    </cfRule>
  </conditionalFormatting>
  <conditionalFormatting sqref="J16">
    <cfRule type="containsText" dxfId="139" priority="141" operator="containsText" text="Reprovado">
      <formula>NOT(ISERROR(SEARCH("Reprovado",J16)))</formula>
    </cfRule>
    <cfRule type="containsText" dxfId="138" priority="142" operator="containsText" text="Aprovado">
      <formula>NOT(ISERROR(SEARCH("Aprovado",J16)))</formula>
    </cfRule>
  </conditionalFormatting>
  <conditionalFormatting sqref="J20">
    <cfRule type="containsText" dxfId="137" priority="135" operator="containsText" text="Reprovado">
      <formula>NOT(ISERROR(SEARCH("Reprovado",J20)))</formula>
    </cfRule>
    <cfRule type="containsText" dxfId="136" priority="136" operator="containsText" text="Aprovado">
      <formula>NOT(ISERROR(SEARCH("Aprovado",J20)))</formula>
    </cfRule>
  </conditionalFormatting>
  <conditionalFormatting sqref="J19">
    <cfRule type="containsText" dxfId="135" priority="137" operator="containsText" text="Reprovado">
      <formula>NOT(ISERROR(SEARCH("Reprovado",J19)))</formula>
    </cfRule>
    <cfRule type="containsText" dxfId="134" priority="138" operator="containsText" text="Aprovado">
      <formula>NOT(ISERROR(SEARCH("Aprovado",J19)))</formula>
    </cfRule>
  </conditionalFormatting>
  <conditionalFormatting sqref="J23">
    <cfRule type="containsText" dxfId="133" priority="131" operator="containsText" text="Reprovado">
      <formula>NOT(ISERROR(SEARCH("Reprovado",J23)))</formula>
    </cfRule>
    <cfRule type="containsText" dxfId="132" priority="132" operator="containsText" text="Aprovado">
      <formula>NOT(ISERROR(SEARCH("Aprovado",J23)))</formula>
    </cfRule>
  </conditionalFormatting>
  <conditionalFormatting sqref="J22">
    <cfRule type="containsText" dxfId="131" priority="133" operator="containsText" text="Reprovado">
      <formula>NOT(ISERROR(SEARCH("Reprovado",J22)))</formula>
    </cfRule>
    <cfRule type="containsText" dxfId="130" priority="134" operator="containsText" text="Aprovado">
      <formula>NOT(ISERROR(SEARCH("Aprovado",J22)))</formula>
    </cfRule>
  </conditionalFormatting>
  <conditionalFormatting sqref="J26">
    <cfRule type="containsText" dxfId="129" priority="127" operator="containsText" text="Reprovado">
      <formula>NOT(ISERROR(SEARCH("Reprovado",J26)))</formula>
    </cfRule>
    <cfRule type="containsText" dxfId="128" priority="128" operator="containsText" text="Aprovado">
      <formula>NOT(ISERROR(SEARCH("Aprovado",J26)))</formula>
    </cfRule>
  </conditionalFormatting>
  <conditionalFormatting sqref="J25">
    <cfRule type="containsText" dxfId="127" priority="129" operator="containsText" text="Reprovado">
      <formula>NOT(ISERROR(SEARCH("Reprovado",J25)))</formula>
    </cfRule>
    <cfRule type="containsText" dxfId="126" priority="130" operator="containsText" text="Aprovado">
      <formula>NOT(ISERROR(SEARCH("Aprovado",J25)))</formula>
    </cfRule>
  </conditionalFormatting>
  <conditionalFormatting sqref="J29">
    <cfRule type="containsText" dxfId="125" priority="123" operator="containsText" text="Reprovado">
      <formula>NOT(ISERROR(SEARCH("Reprovado",J29)))</formula>
    </cfRule>
    <cfRule type="containsText" dxfId="124" priority="124" operator="containsText" text="Aprovado">
      <formula>NOT(ISERROR(SEARCH("Aprovado",J29)))</formula>
    </cfRule>
  </conditionalFormatting>
  <conditionalFormatting sqref="J28">
    <cfRule type="containsText" dxfId="123" priority="125" operator="containsText" text="Reprovado">
      <formula>NOT(ISERROR(SEARCH("Reprovado",J28)))</formula>
    </cfRule>
    <cfRule type="containsText" dxfId="122" priority="126" operator="containsText" text="Aprovado">
      <formula>NOT(ISERROR(SEARCH("Aprovado",J28)))</formula>
    </cfRule>
  </conditionalFormatting>
  <conditionalFormatting sqref="J32">
    <cfRule type="containsText" dxfId="121" priority="119" operator="containsText" text="Reprovado">
      <formula>NOT(ISERROR(SEARCH("Reprovado",J32)))</formula>
    </cfRule>
    <cfRule type="containsText" dxfId="120" priority="120" operator="containsText" text="Aprovado">
      <formula>NOT(ISERROR(SEARCH("Aprovado",J32)))</formula>
    </cfRule>
  </conditionalFormatting>
  <conditionalFormatting sqref="J31">
    <cfRule type="containsText" dxfId="119" priority="121" operator="containsText" text="Reprovado">
      <formula>NOT(ISERROR(SEARCH("Reprovado",J31)))</formula>
    </cfRule>
    <cfRule type="containsText" dxfId="118" priority="122" operator="containsText" text="Aprovado">
      <formula>NOT(ISERROR(SEARCH("Aprovado",J31)))</formula>
    </cfRule>
  </conditionalFormatting>
  <conditionalFormatting sqref="J35">
    <cfRule type="containsText" dxfId="117" priority="115" operator="containsText" text="Reprovado">
      <formula>NOT(ISERROR(SEARCH("Reprovado",J35)))</formula>
    </cfRule>
    <cfRule type="containsText" dxfId="116" priority="116" operator="containsText" text="Aprovado">
      <formula>NOT(ISERROR(SEARCH("Aprovado",J35)))</formula>
    </cfRule>
  </conditionalFormatting>
  <conditionalFormatting sqref="J34">
    <cfRule type="containsText" dxfId="115" priority="117" operator="containsText" text="Reprovado">
      <formula>NOT(ISERROR(SEARCH("Reprovado",J34)))</formula>
    </cfRule>
    <cfRule type="containsText" dxfId="114" priority="118" operator="containsText" text="Aprovado">
      <formula>NOT(ISERROR(SEARCH("Aprovado",J34)))</formula>
    </cfRule>
  </conditionalFormatting>
  <conditionalFormatting sqref="J38">
    <cfRule type="containsText" dxfId="113" priority="111" operator="containsText" text="Reprovado">
      <formula>NOT(ISERROR(SEARCH("Reprovado",J38)))</formula>
    </cfRule>
    <cfRule type="containsText" dxfId="112" priority="112" operator="containsText" text="Aprovado">
      <formula>NOT(ISERROR(SEARCH("Aprovado",J38)))</formula>
    </cfRule>
  </conditionalFormatting>
  <conditionalFormatting sqref="J37">
    <cfRule type="containsText" dxfId="111" priority="113" operator="containsText" text="Reprovado">
      <formula>NOT(ISERROR(SEARCH("Reprovado",J37)))</formula>
    </cfRule>
    <cfRule type="containsText" dxfId="110" priority="114" operator="containsText" text="Aprovado">
      <formula>NOT(ISERROR(SEARCH("Aprovado",J37)))</formula>
    </cfRule>
  </conditionalFormatting>
  <conditionalFormatting sqref="J41">
    <cfRule type="containsText" dxfId="109" priority="107" operator="containsText" text="Reprovado">
      <formula>NOT(ISERROR(SEARCH("Reprovado",J41)))</formula>
    </cfRule>
    <cfRule type="containsText" dxfId="108" priority="108" operator="containsText" text="Aprovado">
      <formula>NOT(ISERROR(SEARCH("Aprovado",J41)))</formula>
    </cfRule>
  </conditionalFormatting>
  <conditionalFormatting sqref="J40">
    <cfRule type="containsText" dxfId="107" priority="109" operator="containsText" text="Reprovado">
      <formula>NOT(ISERROR(SEARCH("Reprovado",J40)))</formula>
    </cfRule>
    <cfRule type="containsText" dxfId="106" priority="110" operator="containsText" text="Aprovado">
      <formula>NOT(ISERROR(SEARCH("Aprovado",J40)))</formula>
    </cfRule>
  </conditionalFormatting>
  <conditionalFormatting sqref="J44">
    <cfRule type="containsText" dxfId="105" priority="103" operator="containsText" text="Reprovado">
      <formula>NOT(ISERROR(SEARCH("Reprovado",J44)))</formula>
    </cfRule>
    <cfRule type="containsText" dxfId="104" priority="104" operator="containsText" text="Aprovado">
      <formula>NOT(ISERROR(SEARCH("Aprovado",J44)))</formula>
    </cfRule>
  </conditionalFormatting>
  <conditionalFormatting sqref="J43">
    <cfRule type="containsText" dxfId="103" priority="105" operator="containsText" text="Reprovado">
      <formula>NOT(ISERROR(SEARCH("Reprovado",J43)))</formula>
    </cfRule>
    <cfRule type="containsText" dxfId="102" priority="106" operator="containsText" text="Aprovado">
      <formula>NOT(ISERROR(SEARCH("Aprovado",J43)))</formula>
    </cfRule>
  </conditionalFormatting>
  <conditionalFormatting sqref="J47">
    <cfRule type="containsText" dxfId="101" priority="99" operator="containsText" text="Reprovado">
      <formula>NOT(ISERROR(SEARCH("Reprovado",J47)))</formula>
    </cfRule>
    <cfRule type="containsText" dxfId="100" priority="100" operator="containsText" text="Aprovado">
      <formula>NOT(ISERROR(SEARCH("Aprovado",J47)))</formula>
    </cfRule>
  </conditionalFormatting>
  <conditionalFormatting sqref="J46">
    <cfRule type="containsText" dxfId="99" priority="101" operator="containsText" text="Reprovado">
      <formula>NOT(ISERROR(SEARCH("Reprovado",J46)))</formula>
    </cfRule>
    <cfRule type="containsText" dxfId="98" priority="102" operator="containsText" text="Aprovado">
      <formula>NOT(ISERROR(SEARCH("Aprovado",J46)))</formula>
    </cfRule>
  </conditionalFormatting>
  <conditionalFormatting sqref="M17:M18">
    <cfRule type="containsText" dxfId="97" priority="95" operator="containsText" text="Reprovado">
      <formula>NOT(ISERROR(SEARCH("Reprovado",M17)))</formula>
    </cfRule>
    <cfRule type="containsText" dxfId="96" priority="96" operator="containsText" text="Aprovado">
      <formula>NOT(ISERROR(SEARCH("Aprovado",M17)))</formula>
    </cfRule>
  </conditionalFormatting>
  <conditionalFormatting sqref="M16">
    <cfRule type="containsText" dxfId="95" priority="97" operator="containsText" text="Reprovado">
      <formula>NOT(ISERROR(SEARCH("Reprovado",M16)))</formula>
    </cfRule>
    <cfRule type="containsText" dxfId="94" priority="98" operator="containsText" text="Aprovado">
      <formula>NOT(ISERROR(SEARCH("Aprovado",M16)))</formula>
    </cfRule>
  </conditionalFormatting>
  <conditionalFormatting sqref="M20:M21">
    <cfRule type="containsText" dxfId="93" priority="91" operator="containsText" text="Reprovado">
      <formula>NOT(ISERROR(SEARCH("Reprovado",M20)))</formula>
    </cfRule>
    <cfRule type="containsText" dxfId="92" priority="92" operator="containsText" text="Aprovado">
      <formula>NOT(ISERROR(SEARCH("Aprovado",M20)))</formula>
    </cfRule>
  </conditionalFormatting>
  <conditionalFormatting sqref="M19">
    <cfRule type="containsText" dxfId="91" priority="93" operator="containsText" text="Reprovado">
      <formula>NOT(ISERROR(SEARCH("Reprovado",M19)))</formula>
    </cfRule>
    <cfRule type="containsText" dxfId="90" priority="94" operator="containsText" text="Aprovado">
      <formula>NOT(ISERROR(SEARCH("Aprovado",M19)))</formula>
    </cfRule>
  </conditionalFormatting>
  <conditionalFormatting sqref="M23:M24">
    <cfRule type="containsText" dxfId="89" priority="87" operator="containsText" text="Reprovado">
      <formula>NOT(ISERROR(SEARCH("Reprovado",M23)))</formula>
    </cfRule>
    <cfRule type="containsText" dxfId="88" priority="88" operator="containsText" text="Aprovado">
      <formula>NOT(ISERROR(SEARCH("Aprovado",M23)))</formula>
    </cfRule>
  </conditionalFormatting>
  <conditionalFormatting sqref="M22">
    <cfRule type="containsText" dxfId="87" priority="89" operator="containsText" text="Reprovado">
      <formula>NOT(ISERROR(SEARCH("Reprovado",M22)))</formula>
    </cfRule>
    <cfRule type="containsText" dxfId="86" priority="90" operator="containsText" text="Aprovado">
      <formula>NOT(ISERROR(SEARCH("Aprovado",M22)))</formula>
    </cfRule>
  </conditionalFormatting>
  <conditionalFormatting sqref="M26:M27">
    <cfRule type="containsText" dxfId="85" priority="83" operator="containsText" text="Reprovado">
      <formula>NOT(ISERROR(SEARCH("Reprovado",M26)))</formula>
    </cfRule>
    <cfRule type="containsText" dxfId="84" priority="84" operator="containsText" text="Aprovado">
      <formula>NOT(ISERROR(SEARCH("Aprovado",M26)))</formula>
    </cfRule>
  </conditionalFormatting>
  <conditionalFormatting sqref="M25">
    <cfRule type="containsText" dxfId="83" priority="85" operator="containsText" text="Reprovado">
      <formula>NOT(ISERROR(SEARCH("Reprovado",M25)))</formula>
    </cfRule>
    <cfRule type="containsText" dxfId="82" priority="86" operator="containsText" text="Aprovado">
      <formula>NOT(ISERROR(SEARCH("Aprovado",M25)))</formula>
    </cfRule>
  </conditionalFormatting>
  <conditionalFormatting sqref="M29:M30">
    <cfRule type="containsText" dxfId="81" priority="79" operator="containsText" text="Reprovado">
      <formula>NOT(ISERROR(SEARCH("Reprovado",M29)))</formula>
    </cfRule>
    <cfRule type="containsText" dxfId="80" priority="80" operator="containsText" text="Aprovado">
      <formula>NOT(ISERROR(SEARCH("Aprovado",M29)))</formula>
    </cfRule>
  </conditionalFormatting>
  <conditionalFormatting sqref="M28">
    <cfRule type="containsText" dxfId="79" priority="81" operator="containsText" text="Reprovado">
      <formula>NOT(ISERROR(SEARCH("Reprovado",M28)))</formula>
    </cfRule>
    <cfRule type="containsText" dxfId="78" priority="82" operator="containsText" text="Aprovado">
      <formula>NOT(ISERROR(SEARCH("Aprovado",M28)))</formula>
    </cfRule>
  </conditionalFormatting>
  <conditionalFormatting sqref="M32:M33">
    <cfRule type="containsText" dxfId="77" priority="75" operator="containsText" text="Reprovado">
      <formula>NOT(ISERROR(SEARCH("Reprovado",M32)))</formula>
    </cfRule>
    <cfRule type="containsText" dxfId="76" priority="76" operator="containsText" text="Aprovado">
      <formula>NOT(ISERROR(SEARCH("Aprovado",M32)))</formula>
    </cfRule>
  </conditionalFormatting>
  <conditionalFormatting sqref="M31">
    <cfRule type="containsText" dxfId="75" priority="77" operator="containsText" text="Reprovado">
      <formula>NOT(ISERROR(SEARCH("Reprovado",M31)))</formula>
    </cfRule>
    <cfRule type="containsText" dxfId="74" priority="78" operator="containsText" text="Aprovado">
      <formula>NOT(ISERROR(SEARCH("Aprovado",M31)))</formula>
    </cfRule>
  </conditionalFormatting>
  <conditionalFormatting sqref="M35:M36">
    <cfRule type="containsText" dxfId="73" priority="71" operator="containsText" text="Reprovado">
      <formula>NOT(ISERROR(SEARCH("Reprovado",M35)))</formula>
    </cfRule>
    <cfRule type="containsText" dxfId="72" priority="72" operator="containsText" text="Aprovado">
      <formula>NOT(ISERROR(SEARCH("Aprovado",M35)))</formula>
    </cfRule>
  </conditionalFormatting>
  <conditionalFormatting sqref="M34">
    <cfRule type="containsText" dxfId="71" priority="73" operator="containsText" text="Reprovado">
      <formula>NOT(ISERROR(SEARCH("Reprovado",M34)))</formula>
    </cfRule>
    <cfRule type="containsText" dxfId="70" priority="74" operator="containsText" text="Aprovado">
      <formula>NOT(ISERROR(SEARCH("Aprovado",M34)))</formula>
    </cfRule>
  </conditionalFormatting>
  <conditionalFormatting sqref="M38:M39">
    <cfRule type="containsText" dxfId="69" priority="67" operator="containsText" text="Reprovado">
      <formula>NOT(ISERROR(SEARCH("Reprovado",M38)))</formula>
    </cfRule>
    <cfRule type="containsText" dxfId="68" priority="68" operator="containsText" text="Aprovado">
      <formula>NOT(ISERROR(SEARCH("Aprovado",M38)))</formula>
    </cfRule>
  </conditionalFormatting>
  <conditionalFormatting sqref="M37">
    <cfRule type="containsText" dxfId="67" priority="69" operator="containsText" text="Reprovado">
      <formula>NOT(ISERROR(SEARCH("Reprovado",M37)))</formula>
    </cfRule>
    <cfRule type="containsText" dxfId="66" priority="70" operator="containsText" text="Aprovado">
      <formula>NOT(ISERROR(SEARCH("Aprovado",M37)))</formula>
    </cfRule>
  </conditionalFormatting>
  <conditionalFormatting sqref="M41:M42">
    <cfRule type="containsText" dxfId="65" priority="63" operator="containsText" text="Reprovado">
      <formula>NOT(ISERROR(SEARCH("Reprovado",M41)))</formula>
    </cfRule>
    <cfRule type="containsText" dxfId="64" priority="64" operator="containsText" text="Aprovado">
      <formula>NOT(ISERROR(SEARCH("Aprovado",M41)))</formula>
    </cfRule>
  </conditionalFormatting>
  <conditionalFormatting sqref="M40">
    <cfRule type="containsText" dxfId="63" priority="65" operator="containsText" text="Reprovado">
      <formula>NOT(ISERROR(SEARCH("Reprovado",M40)))</formula>
    </cfRule>
    <cfRule type="containsText" dxfId="62" priority="66" operator="containsText" text="Aprovado">
      <formula>NOT(ISERROR(SEARCH("Aprovado",M40)))</formula>
    </cfRule>
  </conditionalFormatting>
  <conditionalFormatting sqref="M44:M45">
    <cfRule type="containsText" dxfId="61" priority="59" operator="containsText" text="Reprovado">
      <formula>NOT(ISERROR(SEARCH("Reprovado",M44)))</formula>
    </cfRule>
    <cfRule type="containsText" dxfId="60" priority="60" operator="containsText" text="Aprovado">
      <formula>NOT(ISERROR(SEARCH("Aprovado",M44)))</formula>
    </cfRule>
  </conditionalFormatting>
  <conditionalFormatting sqref="M43">
    <cfRule type="containsText" dxfId="59" priority="61" operator="containsText" text="Reprovado">
      <formula>NOT(ISERROR(SEARCH("Reprovado",M43)))</formula>
    </cfRule>
    <cfRule type="containsText" dxfId="58" priority="62" operator="containsText" text="Aprovado">
      <formula>NOT(ISERROR(SEARCH("Aprovado",M43)))</formula>
    </cfRule>
  </conditionalFormatting>
  <conditionalFormatting sqref="M47:M48">
    <cfRule type="containsText" dxfId="57" priority="55" operator="containsText" text="Reprovado">
      <formula>NOT(ISERROR(SEARCH("Reprovado",M47)))</formula>
    </cfRule>
    <cfRule type="containsText" dxfId="56" priority="56" operator="containsText" text="Aprovado">
      <formula>NOT(ISERROR(SEARCH("Aprovado",M47)))</formula>
    </cfRule>
  </conditionalFormatting>
  <conditionalFormatting sqref="M46">
    <cfRule type="containsText" dxfId="55" priority="57" operator="containsText" text="Reprovado">
      <formula>NOT(ISERROR(SEARCH("Reprovado",M46)))</formula>
    </cfRule>
    <cfRule type="containsText" dxfId="54" priority="58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disablePrompts="1"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BEE6EC-223A-4142-AFDF-A0A948FC86A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customXml/itemProps2.xml><?xml version="1.0" encoding="utf-8"?>
<ds:datastoreItem xmlns:ds="http://schemas.openxmlformats.org/officeDocument/2006/customXml" ds:itemID="{47A969BB-BA9D-4151-9820-2AE40AF1DC12}"/>
</file>

<file path=customXml/itemProps3.xml><?xml version="1.0" encoding="utf-8"?>
<ds:datastoreItem xmlns:ds="http://schemas.openxmlformats.org/officeDocument/2006/customXml" ds:itemID="{7B8CD5C6-30F4-41C4-99D4-48BD3E82DB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Flange</vt:lpstr>
      <vt:lpstr>Swivel</vt:lpstr>
      <vt:lpstr>Fixadores</vt:lpstr>
      <vt:lpstr>Conector@5500 psi</vt:lpstr>
      <vt:lpstr>Conector@11000 psi</vt:lpstr>
      <vt:lpstr>Gooseneck</vt:lpstr>
      <vt:lpstr>Formulário_A</vt:lpstr>
      <vt:lpstr>Formulário_B</vt:lpstr>
      <vt:lpstr>Gráfico 1</vt:lpstr>
      <vt:lpstr>Gráfico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Nathalia Silva</cp:lastModifiedBy>
  <cp:revision/>
  <dcterms:created xsi:type="dcterms:W3CDTF">2017-01-18T16:37:09Z</dcterms:created>
  <dcterms:modified xsi:type="dcterms:W3CDTF">2024-03-07T12:51:11Z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2024-02-26T18:12:11Z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4c736efb-ac64-4276-aba6-c8c2e62b84a5</vt:lpwstr>
  </property>
  <property fmtid="{D5CDD505-2E9C-101B-9397-08002B2CF9AE}" pid="8" name="MSIP_Label_4bab8652-cb8e-45ed-9aff-00ed76a575bf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0x01010069E487C1B5A6A7469ECF295E300FC521</vt:lpwstr>
  </property>
  <property fmtid="{D5CDD505-2E9C-101B-9397-08002B2CF9AE}" pid="11" name="MSIP_Label_8caabacf-b917-4a45-9a5f-ed3a53d2eeb7_Enabled">
    <vt:lpwstr>true</vt:lpwstr>
  </property>
  <property fmtid="{D5CDD505-2E9C-101B-9397-08002B2CF9AE}" pid="12" name="MSIP_Label_8caabacf-b917-4a45-9a5f-ed3a53d2eeb7_SetDate">
    <vt:lpwstr>2024-02-28T11:22:32Z</vt:lpwstr>
  </property>
  <property fmtid="{D5CDD505-2E9C-101B-9397-08002B2CF9AE}" pid="13" name="MSIP_Label_8caabacf-b917-4a45-9a5f-ed3a53d2eeb7_Method">
    <vt:lpwstr>Standard</vt:lpwstr>
  </property>
  <property fmtid="{D5CDD505-2E9C-101B-9397-08002B2CF9AE}" pid="14" name="MSIP_Label_8caabacf-b917-4a45-9a5f-ed3a53d2eeb7_Name">
    <vt:lpwstr>Anyone - No Protection</vt:lpwstr>
  </property>
  <property fmtid="{D5CDD505-2E9C-101B-9397-08002B2CF9AE}" pid="15" name="MSIP_Label_8caabacf-b917-4a45-9a5f-ed3a53d2eeb7_SiteId">
    <vt:lpwstr>0804c951-93a0-405d-80e4-fa87c7551d6a</vt:lpwstr>
  </property>
  <property fmtid="{D5CDD505-2E9C-101B-9397-08002B2CF9AE}" pid="16" name="MSIP_Label_8caabacf-b917-4a45-9a5f-ed3a53d2eeb7_ActionId">
    <vt:lpwstr>2f7ed23f-12f8-45b7-9b26-9e79531f77d9</vt:lpwstr>
  </property>
  <property fmtid="{D5CDD505-2E9C-101B-9397-08002B2CF9AE}" pid="17" name="MSIP_Label_8caabacf-b917-4a45-9a5f-ed3a53d2eeb7_ContentBits">
    <vt:lpwstr>0</vt:lpwstr>
  </property>
</Properties>
</file>