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ate1904="1"/>
  <mc:AlternateContent xmlns:mc="http://schemas.openxmlformats.org/markup-compatibility/2006">
    <mc:Choice Requires="x15">
      <x15ac:absPath xmlns:x15ac="http://schemas.microsoft.com/office/spreadsheetml/2010/11/ac" url="C:\Users\Raghav\Documents\SAE_2018-2019\"/>
    </mc:Choice>
  </mc:AlternateContent>
  <xr:revisionPtr revIDLastSave="0" documentId="13_ncr:1_{ADA2D12B-D5A9-46F2-8A7D-5F2453BD5ED5}" xr6:coauthVersionLast="37" xr6:coauthVersionMax="37" xr10:uidLastSave="{00000000-0000-0000-0000-000000000000}"/>
  <bookViews>
    <workbookView xWindow="0" yWindow="45" windowWidth="15960" windowHeight="18075" xr2:uid="{00000000-000D-0000-FFFF-FFFF00000000}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Z4" i="1"/>
  <c r="AB4" i="1"/>
  <c r="O163" i="1" l="1"/>
  <c r="L163" i="1"/>
  <c r="H163" i="1"/>
  <c r="I163" i="1" s="1"/>
  <c r="J163" i="1"/>
  <c r="K163" i="1" s="1"/>
  <c r="O162" i="1"/>
  <c r="L162" i="1"/>
  <c r="H162" i="1"/>
  <c r="I162" i="1" s="1"/>
  <c r="M162" i="1" s="1"/>
  <c r="J162" i="1"/>
  <c r="K162" i="1" s="1"/>
  <c r="O161" i="1"/>
  <c r="L161" i="1"/>
  <c r="I161" i="1"/>
  <c r="H161" i="1"/>
  <c r="J161" i="1"/>
  <c r="K161" i="1" s="1"/>
  <c r="O160" i="1"/>
  <c r="L160" i="1"/>
  <c r="H160" i="1"/>
  <c r="I160" i="1" s="1"/>
  <c r="M160" i="1" s="1"/>
  <c r="J160" i="1"/>
  <c r="K160" i="1" s="1"/>
  <c r="O159" i="1"/>
  <c r="L159" i="1"/>
  <c r="H159" i="1"/>
  <c r="I159" i="1" s="1"/>
  <c r="J159" i="1"/>
  <c r="K159" i="1" s="1"/>
  <c r="O158" i="1"/>
  <c r="L158" i="1"/>
  <c r="K158" i="1"/>
  <c r="H158" i="1"/>
  <c r="I158" i="1" s="1"/>
  <c r="M158" i="1" s="1"/>
  <c r="J158" i="1"/>
  <c r="O157" i="1"/>
  <c r="L157" i="1"/>
  <c r="H157" i="1"/>
  <c r="I157" i="1" s="1"/>
  <c r="J157" i="1"/>
  <c r="K157" i="1" s="1"/>
  <c r="O156" i="1"/>
  <c r="L156" i="1"/>
  <c r="H156" i="1"/>
  <c r="I156" i="1" s="1"/>
  <c r="J156" i="1"/>
  <c r="K156" i="1" s="1"/>
  <c r="O155" i="1"/>
  <c r="L155" i="1"/>
  <c r="H155" i="1"/>
  <c r="I155" i="1" s="1"/>
  <c r="J155" i="1"/>
  <c r="K155" i="1" s="1"/>
  <c r="O154" i="1"/>
  <c r="P154" i="1" s="1"/>
  <c r="L154" i="1"/>
  <c r="H154" i="1"/>
  <c r="I154" i="1" s="1"/>
  <c r="M154" i="1" s="1"/>
  <c r="J154" i="1"/>
  <c r="K154" i="1" s="1"/>
  <c r="O153" i="1"/>
  <c r="L153" i="1"/>
  <c r="I153" i="1"/>
  <c r="H153" i="1"/>
  <c r="J153" i="1"/>
  <c r="K153" i="1" s="1"/>
  <c r="O152" i="1"/>
  <c r="L152" i="1"/>
  <c r="H152" i="1"/>
  <c r="I152" i="1" s="1"/>
  <c r="M152" i="1" s="1"/>
  <c r="J152" i="1"/>
  <c r="K152" i="1" s="1"/>
  <c r="O151" i="1"/>
  <c r="L151" i="1"/>
  <c r="H151" i="1"/>
  <c r="I151" i="1" s="1"/>
  <c r="J151" i="1"/>
  <c r="K151" i="1" s="1"/>
  <c r="O150" i="1"/>
  <c r="L150" i="1"/>
  <c r="H150" i="1"/>
  <c r="I150" i="1" s="1"/>
  <c r="M150" i="1" s="1"/>
  <c r="J150" i="1"/>
  <c r="K150" i="1" s="1"/>
  <c r="O149" i="1"/>
  <c r="L149" i="1"/>
  <c r="H149" i="1"/>
  <c r="I149" i="1" s="1"/>
  <c r="J149" i="1"/>
  <c r="K149" i="1" s="1"/>
  <c r="O148" i="1"/>
  <c r="L148" i="1"/>
  <c r="H148" i="1"/>
  <c r="I148" i="1" s="1"/>
  <c r="J148" i="1"/>
  <c r="K148" i="1" s="1"/>
  <c r="O147" i="1"/>
  <c r="L147" i="1"/>
  <c r="H147" i="1"/>
  <c r="I147" i="1" s="1"/>
  <c r="J147" i="1"/>
  <c r="K147" i="1" s="1"/>
  <c r="O146" i="1"/>
  <c r="P146" i="1" s="1"/>
  <c r="L146" i="1"/>
  <c r="H146" i="1"/>
  <c r="I146" i="1" s="1"/>
  <c r="M146" i="1" s="1"/>
  <c r="J146" i="1"/>
  <c r="K146" i="1" s="1"/>
  <c r="O145" i="1"/>
  <c r="L145" i="1"/>
  <c r="H145" i="1"/>
  <c r="I145" i="1" s="1"/>
  <c r="J145" i="1"/>
  <c r="K145" i="1" s="1"/>
  <c r="O144" i="1"/>
  <c r="L144" i="1"/>
  <c r="K144" i="1"/>
  <c r="H144" i="1"/>
  <c r="I144" i="1" s="1"/>
  <c r="M144" i="1" s="1"/>
  <c r="J144" i="1"/>
  <c r="O143" i="1"/>
  <c r="L143" i="1"/>
  <c r="H143" i="1"/>
  <c r="I143" i="1" s="1"/>
  <c r="J143" i="1"/>
  <c r="K143" i="1" s="1"/>
  <c r="O142" i="1"/>
  <c r="L142" i="1"/>
  <c r="H142" i="1"/>
  <c r="I142" i="1" s="1"/>
  <c r="M142" i="1" s="1"/>
  <c r="J142" i="1"/>
  <c r="K142" i="1" s="1"/>
  <c r="O141" i="1"/>
  <c r="L141" i="1"/>
  <c r="H141" i="1"/>
  <c r="I141" i="1" s="1"/>
  <c r="J141" i="1"/>
  <c r="K141" i="1" s="1"/>
  <c r="O140" i="1"/>
  <c r="L140" i="1"/>
  <c r="K140" i="1"/>
  <c r="H140" i="1"/>
  <c r="I140" i="1" s="1"/>
  <c r="J140" i="1"/>
  <c r="O139" i="1"/>
  <c r="L139" i="1"/>
  <c r="H139" i="1"/>
  <c r="I139" i="1" s="1"/>
  <c r="J139" i="1"/>
  <c r="K139" i="1" s="1"/>
  <c r="O138" i="1"/>
  <c r="P138" i="1" s="1"/>
  <c r="L138" i="1"/>
  <c r="H138" i="1"/>
  <c r="I138" i="1" s="1"/>
  <c r="M138" i="1" s="1"/>
  <c r="J138" i="1"/>
  <c r="K138" i="1" s="1"/>
  <c r="O137" i="1"/>
  <c r="L137" i="1"/>
  <c r="H137" i="1"/>
  <c r="I137" i="1" s="1"/>
  <c r="J137" i="1"/>
  <c r="K137" i="1" s="1"/>
  <c r="O136" i="1"/>
  <c r="L136" i="1"/>
  <c r="H136" i="1"/>
  <c r="I136" i="1" s="1"/>
  <c r="M136" i="1" s="1"/>
  <c r="J136" i="1"/>
  <c r="K136" i="1" s="1"/>
  <c r="O135" i="1"/>
  <c r="L135" i="1"/>
  <c r="H135" i="1"/>
  <c r="I135" i="1" s="1"/>
  <c r="M135" i="1" s="1"/>
  <c r="J135" i="1"/>
  <c r="K135" i="1" s="1"/>
  <c r="O134" i="1"/>
  <c r="L134" i="1"/>
  <c r="K134" i="1"/>
  <c r="H134" i="1"/>
  <c r="I134" i="1" s="1"/>
  <c r="M134" i="1" s="1"/>
  <c r="J134" i="1"/>
  <c r="O133" i="1"/>
  <c r="L133" i="1"/>
  <c r="K133" i="1"/>
  <c r="H133" i="1"/>
  <c r="I133" i="1" s="1"/>
  <c r="M133" i="1" s="1"/>
  <c r="J133" i="1"/>
  <c r="O132" i="1"/>
  <c r="L132" i="1"/>
  <c r="H132" i="1"/>
  <c r="I132" i="1" s="1"/>
  <c r="M132" i="1" s="1"/>
  <c r="J132" i="1"/>
  <c r="K132" i="1" s="1"/>
  <c r="O131" i="1"/>
  <c r="L131" i="1"/>
  <c r="H131" i="1"/>
  <c r="I131" i="1" s="1"/>
  <c r="M131" i="1" s="1"/>
  <c r="J131" i="1"/>
  <c r="K131" i="1" s="1"/>
  <c r="O130" i="1"/>
  <c r="L130" i="1"/>
  <c r="I130" i="1"/>
  <c r="M130" i="1" s="1"/>
  <c r="H130" i="1"/>
  <c r="J130" i="1"/>
  <c r="K130" i="1" s="1"/>
  <c r="O129" i="1"/>
  <c r="L129" i="1"/>
  <c r="K129" i="1"/>
  <c r="H129" i="1"/>
  <c r="I129" i="1" s="1"/>
  <c r="M129" i="1" s="1"/>
  <c r="J129" i="1"/>
  <c r="O128" i="1"/>
  <c r="L128" i="1"/>
  <c r="H128" i="1"/>
  <c r="I128" i="1" s="1"/>
  <c r="M128" i="1" s="1"/>
  <c r="J128" i="1"/>
  <c r="K128" i="1" s="1"/>
  <c r="O127" i="1"/>
  <c r="L127" i="1"/>
  <c r="H127" i="1"/>
  <c r="I127" i="1" s="1"/>
  <c r="J127" i="1"/>
  <c r="K127" i="1" s="1"/>
  <c r="O126" i="1"/>
  <c r="L126" i="1"/>
  <c r="H126" i="1"/>
  <c r="I126" i="1" s="1"/>
  <c r="J126" i="1"/>
  <c r="K126" i="1" s="1"/>
  <c r="O125" i="1"/>
  <c r="L125" i="1"/>
  <c r="H125" i="1"/>
  <c r="I125" i="1" s="1"/>
  <c r="J125" i="1"/>
  <c r="K125" i="1" s="1"/>
  <c r="O124" i="1"/>
  <c r="L124" i="1"/>
  <c r="H124" i="1"/>
  <c r="I124" i="1" s="1"/>
  <c r="J124" i="1"/>
  <c r="K124" i="1" s="1"/>
  <c r="O123" i="1"/>
  <c r="L123" i="1"/>
  <c r="K123" i="1"/>
  <c r="H123" i="1"/>
  <c r="I123" i="1" s="1"/>
  <c r="J123" i="1"/>
  <c r="O122" i="1"/>
  <c r="L122" i="1"/>
  <c r="H122" i="1"/>
  <c r="I122" i="1" s="1"/>
  <c r="J122" i="1"/>
  <c r="K122" i="1" s="1"/>
  <c r="O121" i="1"/>
  <c r="L121" i="1"/>
  <c r="H121" i="1"/>
  <c r="I121" i="1" s="1"/>
  <c r="J121" i="1"/>
  <c r="K121" i="1" s="1"/>
  <c r="O120" i="1"/>
  <c r="L120" i="1"/>
  <c r="J120" i="1"/>
  <c r="K120" i="1" s="1"/>
  <c r="N120" i="1" s="1"/>
  <c r="H120" i="1"/>
  <c r="I120" i="1" s="1"/>
  <c r="M120" i="1" s="1"/>
  <c r="O119" i="1"/>
  <c r="L119" i="1"/>
  <c r="H119" i="1"/>
  <c r="I119" i="1" s="1"/>
  <c r="J119" i="1"/>
  <c r="K119" i="1" s="1"/>
  <c r="O118" i="1"/>
  <c r="L118" i="1"/>
  <c r="H118" i="1"/>
  <c r="I118" i="1" s="1"/>
  <c r="M118" i="1" s="1"/>
  <c r="J118" i="1"/>
  <c r="K118" i="1" s="1"/>
  <c r="O117" i="1"/>
  <c r="L117" i="1"/>
  <c r="H117" i="1"/>
  <c r="I117" i="1" s="1"/>
  <c r="M117" i="1" s="1"/>
  <c r="J117" i="1"/>
  <c r="K117" i="1" s="1"/>
  <c r="O116" i="1"/>
  <c r="L116" i="1"/>
  <c r="J116" i="1"/>
  <c r="K116" i="1" s="1"/>
  <c r="H116" i="1"/>
  <c r="I116" i="1" s="1"/>
  <c r="O115" i="1"/>
  <c r="L115" i="1"/>
  <c r="H115" i="1"/>
  <c r="I115" i="1" s="1"/>
  <c r="J115" i="1"/>
  <c r="K115" i="1" s="1"/>
  <c r="O114" i="1"/>
  <c r="L114" i="1"/>
  <c r="H114" i="1"/>
  <c r="I114" i="1" s="1"/>
  <c r="M114" i="1" s="1"/>
  <c r="J114" i="1"/>
  <c r="K114" i="1" s="1"/>
  <c r="O113" i="1"/>
  <c r="L113" i="1"/>
  <c r="I113" i="1"/>
  <c r="M113" i="1" s="1"/>
  <c r="H113" i="1"/>
  <c r="J113" i="1"/>
  <c r="K113" i="1" s="1"/>
  <c r="O112" i="1"/>
  <c r="L112" i="1"/>
  <c r="J112" i="1"/>
  <c r="K112" i="1" s="1"/>
  <c r="H112" i="1"/>
  <c r="I112" i="1" s="1"/>
  <c r="M112" i="1" s="1"/>
  <c r="O111" i="1"/>
  <c r="L111" i="1"/>
  <c r="H111" i="1"/>
  <c r="I111" i="1" s="1"/>
  <c r="J111" i="1"/>
  <c r="K111" i="1" s="1"/>
  <c r="O110" i="1"/>
  <c r="L110" i="1"/>
  <c r="H110" i="1"/>
  <c r="I110" i="1" s="1"/>
  <c r="M110" i="1" s="1"/>
  <c r="J110" i="1"/>
  <c r="K110" i="1" s="1"/>
  <c r="O109" i="1"/>
  <c r="L109" i="1"/>
  <c r="H109" i="1"/>
  <c r="I109" i="1" s="1"/>
  <c r="M109" i="1" s="1"/>
  <c r="J109" i="1"/>
  <c r="K109" i="1" s="1"/>
  <c r="O108" i="1"/>
  <c r="L108" i="1"/>
  <c r="J108" i="1"/>
  <c r="K108" i="1" s="1"/>
  <c r="H108" i="1"/>
  <c r="I108" i="1" s="1"/>
  <c r="M108" i="1" s="1"/>
  <c r="O107" i="1"/>
  <c r="L107" i="1"/>
  <c r="H107" i="1"/>
  <c r="I107" i="1" s="1"/>
  <c r="J107" i="1"/>
  <c r="K107" i="1" s="1"/>
  <c r="O106" i="1"/>
  <c r="L106" i="1"/>
  <c r="I106" i="1"/>
  <c r="M106" i="1" s="1"/>
  <c r="H106" i="1"/>
  <c r="J106" i="1"/>
  <c r="K106" i="1" s="1"/>
  <c r="O105" i="1"/>
  <c r="L105" i="1"/>
  <c r="H105" i="1"/>
  <c r="I105" i="1" s="1"/>
  <c r="M105" i="1" s="1"/>
  <c r="J105" i="1"/>
  <c r="K105" i="1" s="1"/>
  <c r="O104" i="1"/>
  <c r="L104" i="1"/>
  <c r="J104" i="1"/>
  <c r="K104" i="1" s="1"/>
  <c r="H104" i="1"/>
  <c r="I104" i="1" s="1"/>
  <c r="M104" i="1" s="1"/>
  <c r="O103" i="1"/>
  <c r="L103" i="1"/>
  <c r="H103" i="1"/>
  <c r="I103" i="1" s="1"/>
  <c r="J103" i="1"/>
  <c r="K103" i="1" s="1"/>
  <c r="O102" i="1"/>
  <c r="L102" i="1"/>
  <c r="H102" i="1"/>
  <c r="I102" i="1" s="1"/>
  <c r="M102" i="1" s="1"/>
  <c r="J102" i="1"/>
  <c r="K102" i="1" s="1"/>
  <c r="O101" i="1"/>
  <c r="L101" i="1"/>
  <c r="H101" i="1"/>
  <c r="I101" i="1" s="1"/>
  <c r="M101" i="1" s="1"/>
  <c r="J101" i="1"/>
  <c r="K101" i="1" s="1"/>
  <c r="O100" i="1"/>
  <c r="L100" i="1"/>
  <c r="J100" i="1"/>
  <c r="K100" i="1" s="1"/>
  <c r="H100" i="1"/>
  <c r="I100" i="1" s="1"/>
  <c r="M100" i="1" s="1"/>
  <c r="O99" i="1"/>
  <c r="L99" i="1"/>
  <c r="H99" i="1"/>
  <c r="I99" i="1" s="1"/>
  <c r="J99" i="1"/>
  <c r="K99" i="1" s="1"/>
  <c r="O98" i="1"/>
  <c r="L98" i="1"/>
  <c r="I98" i="1"/>
  <c r="M98" i="1" s="1"/>
  <c r="H98" i="1"/>
  <c r="J98" i="1"/>
  <c r="K98" i="1" s="1"/>
  <c r="O97" i="1"/>
  <c r="L97" i="1"/>
  <c r="J97" i="1"/>
  <c r="K97" i="1" s="1"/>
  <c r="H97" i="1"/>
  <c r="I97" i="1" s="1"/>
  <c r="M97" i="1" s="1"/>
  <c r="O96" i="1"/>
  <c r="L96" i="1"/>
  <c r="J96" i="1"/>
  <c r="K96" i="1" s="1"/>
  <c r="I96" i="1"/>
  <c r="H96" i="1"/>
  <c r="O95" i="1"/>
  <c r="L95" i="1"/>
  <c r="I95" i="1"/>
  <c r="H95" i="1"/>
  <c r="J95" i="1"/>
  <c r="K95" i="1" s="1"/>
  <c r="O94" i="1"/>
  <c r="L94" i="1"/>
  <c r="H94" i="1"/>
  <c r="I94" i="1" s="1"/>
  <c r="M94" i="1" s="1"/>
  <c r="J94" i="1"/>
  <c r="K94" i="1" s="1"/>
  <c r="O93" i="1"/>
  <c r="L93" i="1"/>
  <c r="J93" i="1"/>
  <c r="K93" i="1" s="1"/>
  <c r="H93" i="1"/>
  <c r="I93" i="1" s="1"/>
  <c r="M93" i="1" s="1"/>
  <c r="O92" i="1"/>
  <c r="L92" i="1"/>
  <c r="J92" i="1"/>
  <c r="K92" i="1" s="1"/>
  <c r="H92" i="1"/>
  <c r="I92" i="1" s="1"/>
  <c r="M92" i="1" s="1"/>
  <c r="O91" i="1"/>
  <c r="L91" i="1"/>
  <c r="H91" i="1"/>
  <c r="I91" i="1" s="1"/>
  <c r="J91" i="1"/>
  <c r="K91" i="1" s="1"/>
  <c r="O90" i="1"/>
  <c r="L90" i="1"/>
  <c r="H90" i="1"/>
  <c r="I90" i="1" s="1"/>
  <c r="M90" i="1" s="1"/>
  <c r="J90" i="1"/>
  <c r="K90" i="1" s="1"/>
  <c r="O89" i="1"/>
  <c r="L89" i="1"/>
  <c r="J89" i="1"/>
  <c r="K89" i="1" s="1"/>
  <c r="I89" i="1"/>
  <c r="M89" i="1" s="1"/>
  <c r="H89" i="1"/>
  <c r="O88" i="1"/>
  <c r="L88" i="1"/>
  <c r="J88" i="1"/>
  <c r="K88" i="1" s="1"/>
  <c r="H88" i="1"/>
  <c r="I88" i="1" s="1"/>
  <c r="O87" i="1"/>
  <c r="L87" i="1"/>
  <c r="H87" i="1"/>
  <c r="I87" i="1" s="1"/>
  <c r="J87" i="1"/>
  <c r="K87" i="1" s="1"/>
  <c r="O86" i="1"/>
  <c r="L86" i="1"/>
  <c r="K86" i="1"/>
  <c r="H86" i="1"/>
  <c r="I86" i="1" s="1"/>
  <c r="M86" i="1" s="1"/>
  <c r="J86" i="1"/>
  <c r="O85" i="1"/>
  <c r="L85" i="1"/>
  <c r="J85" i="1"/>
  <c r="K85" i="1" s="1"/>
  <c r="H85" i="1"/>
  <c r="I85" i="1" s="1"/>
  <c r="M85" i="1" s="1"/>
  <c r="O84" i="1"/>
  <c r="L84" i="1"/>
  <c r="J84" i="1"/>
  <c r="K84" i="1" s="1"/>
  <c r="H84" i="1"/>
  <c r="I84" i="1" s="1"/>
  <c r="M84" i="1" s="1"/>
  <c r="O83" i="1"/>
  <c r="L83" i="1"/>
  <c r="H83" i="1"/>
  <c r="I83" i="1" s="1"/>
  <c r="J83" i="1"/>
  <c r="K83" i="1" s="1"/>
  <c r="O82" i="1"/>
  <c r="L82" i="1"/>
  <c r="I82" i="1"/>
  <c r="M82" i="1" s="1"/>
  <c r="H82" i="1"/>
  <c r="J82" i="1"/>
  <c r="K82" i="1" s="1"/>
  <c r="O81" i="1"/>
  <c r="L81" i="1"/>
  <c r="J81" i="1"/>
  <c r="K81" i="1" s="1"/>
  <c r="H81" i="1"/>
  <c r="I81" i="1" s="1"/>
  <c r="M81" i="1" s="1"/>
  <c r="O80" i="1"/>
  <c r="L80" i="1"/>
  <c r="J80" i="1"/>
  <c r="K80" i="1" s="1"/>
  <c r="I80" i="1"/>
  <c r="H80" i="1"/>
  <c r="O79" i="1"/>
  <c r="L79" i="1"/>
  <c r="J79" i="1"/>
  <c r="K79" i="1" s="1"/>
  <c r="H79" i="1"/>
  <c r="I79" i="1" s="1"/>
  <c r="O78" i="1"/>
  <c r="L78" i="1"/>
  <c r="H78" i="1"/>
  <c r="I78" i="1" s="1"/>
  <c r="J78" i="1"/>
  <c r="K78" i="1" s="1"/>
  <c r="O77" i="1"/>
  <c r="L77" i="1"/>
  <c r="J77" i="1"/>
  <c r="K77" i="1" s="1"/>
  <c r="H77" i="1"/>
  <c r="I77" i="1" s="1"/>
  <c r="M77" i="1" s="1"/>
  <c r="O76" i="1"/>
  <c r="M76" i="1"/>
  <c r="L76" i="1"/>
  <c r="J76" i="1"/>
  <c r="K76" i="1" s="1"/>
  <c r="H76" i="1"/>
  <c r="I76" i="1" s="1"/>
  <c r="O75" i="1"/>
  <c r="L75" i="1"/>
  <c r="J75" i="1"/>
  <c r="K75" i="1" s="1"/>
  <c r="H75" i="1"/>
  <c r="I75" i="1" s="1"/>
  <c r="M75" i="1" s="1"/>
  <c r="O74" i="1"/>
  <c r="L74" i="1"/>
  <c r="K74" i="1"/>
  <c r="H74" i="1"/>
  <c r="I74" i="1" s="1"/>
  <c r="J74" i="1"/>
  <c r="O73" i="1"/>
  <c r="L73" i="1"/>
  <c r="J73" i="1"/>
  <c r="K73" i="1" s="1"/>
  <c r="I73" i="1"/>
  <c r="M73" i="1" s="1"/>
  <c r="H73" i="1"/>
  <c r="O72" i="1"/>
  <c r="L72" i="1"/>
  <c r="J72" i="1"/>
  <c r="K72" i="1" s="1"/>
  <c r="H72" i="1"/>
  <c r="I72" i="1" s="1"/>
  <c r="O71" i="1"/>
  <c r="L71" i="1"/>
  <c r="J71" i="1"/>
  <c r="K71" i="1" s="1"/>
  <c r="H71" i="1"/>
  <c r="I71" i="1" s="1"/>
  <c r="M71" i="1" s="1"/>
  <c r="O70" i="1"/>
  <c r="L70" i="1"/>
  <c r="H70" i="1"/>
  <c r="I70" i="1" s="1"/>
  <c r="J70" i="1"/>
  <c r="K70" i="1" s="1"/>
  <c r="O69" i="1"/>
  <c r="L69" i="1"/>
  <c r="H69" i="1"/>
  <c r="I69" i="1" s="1"/>
  <c r="M69" i="1" s="1"/>
  <c r="J69" i="1"/>
  <c r="K69" i="1" s="1"/>
  <c r="O68" i="1"/>
  <c r="L68" i="1"/>
  <c r="J68" i="1"/>
  <c r="K68" i="1" s="1"/>
  <c r="H68" i="1"/>
  <c r="I68" i="1" s="1"/>
  <c r="O67" i="1"/>
  <c r="L67" i="1"/>
  <c r="J67" i="1"/>
  <c r="K67" i="1" s="1"/>
  <c r="H67" i="1"/>
  <c r="I67" i="1" s="1"/>
  <c r="O66" i="1"/>
  <c r="L66" i="1"/>
  <c r="K66" i="1"/>
  <c r="H66" i="1"/>
  <c r="I66" i="1" s="1"/>
  <c r="J66" i="1"/>
  <c r="O65" i="1"/>
  <c r="L65" i="1"/>
  <c r="J65" i="1"/>
  <c r="K65" i="1" s="1"/>
  <c r="H65" i="1"/>
  <c r="I65" i="1" s="1"/>
  <c r="M65" i="1" s="1"/>
  <c r="O64" i="1"/>
  <c r="L64" i="1"/>
  <c r="J64" i="1"/>
  <c r="K64" i="1" s="1"/>
  <c r="H64" i="1"/>
  <c r="I64" i="1" s="1"/>
  <c r="M64" i="1" s="1"/>
  <c r="O63" i="1"/>
  <c r="L63" i="1"/>
  <c r="J63" i="1"/>
  <c r="K63" i="1" s="1"/>
  <c r="H63" i="1"/>
  <c r="I63" i="1" s="1"/>
  <c r="M63" i="1" s="1"/>
  <c r="O62" i="1"/>
  <c r="L62" i="1"/>
  <c r="K62" i="1"/>
  <c r="H62" i="1"/>
  <c r="I62" i="1" s="1"/>
  <c r="J62" i="1"/>
  <c r="O61" i="1"/>
  <c r="L61" i="1"/>
  <c r="J61" i="1"/>
  <c r="K61" i="1" s="1"/>
  <c r="H61" i="1"/>
  <c r="I61" i="1" s="1"/>
  <c r="O60" i="1"/>
  <c r="L60" i="1"/>
  <c r="J60" i="1"/>
  <c r="K60" i="1" s="1"/>
  <c r="H60" i="1"/>
  <c r="I60" i="1" s="1"/>
  <c r="M60" i="1" s="1"/>
  <c r="O59" i="1"/>
  <c r="L59" i="1"/>
  <c r="J59" i="1"/>
  <c r="K59" i="1" s="1"/>
  <c r="I59" i="1"/>
  <c r="M59" i="1" s="1"/>
  <c r="H59" i="1"/>
  <c r="O58" i="1"/>
  <c r="L58" i="1"/>
  <c r="H58" i="1"/>
  <c r="I58" i="1" s="1"/>
  <c r="J58" i="1"/>
  <c r="K58" i="1" s="1"/>
  <c r="O57" i="1"/>
  <c r="L57" i="1"/>
  <c r="J57" i="1"/>
  <c r="K57" i="1" s="1"/>
  <c r="H57" i="1"/>
  <c r="I57" i="1" s="1"/>
  <c r="M57" i="1" s="1"/>
  <c r="O56" i="1"/>
  <c r="L56" i="1"/>
  <c r="J56" i="1"/>
  <c r="K56" i="1" s="1"/>
  <c r="H56" i="1"/>
  <c r="I56" i="1" s="1"/>
  <c r="O55" i="1"/>
  <c r="M55" i="1"/>
  <c r="L55" i="1"/>
  <c r="J55" i="1"/>
  <c r="K55" i="1" s="1"/>
  <c r="H55" i="1"/>
  <c r="I55" i="1" s="1"/>
  <c r="O54" i="1"/>
  <c r="L54" i="1"/>
  <c r="H54" i="1"/>
  <c r="I54" i="1" s="1"/>
  <c r="J54" i="1"/>
  <c r="K54" i="1" s="1"/>
  <c r="O53" i="1"/>
  <c r="L53" i="1"/>
  <c r="I53" i="1"/>
  <c r="M53" i="1" s="1"/>
  <c r="H53" i="1"/>
  <c r="J53" i="1"/>
  <c r="K53" i="1" s="1"/>
  <c r="O52" i="1"/>
  <c r="L52" i="1"/>
  <c r="J52" i="1"/>
  <c r="K52" i="1" s="1"/>
  <c r="H52" i="1"/>
  <c r="I52" i="1" s="1"/>
  <c r="M52" i="1" s="1"/>
  <c r="O51" i="1"/>
  <c r="L51" i="1"/>
  <c r="J51" i="1"/>
  <c r="K51" i="1" s="1"/>
  <c r="H51" i="1"/>
  <c r="I51" i="1" s="1"/>
  <c r="O50" i="1"/>
  <c r="L50" i="1"/>
  <c r="H50" i="1"/>
  <c r="I50" i="1" s="1"/>
  <c r="M50" i="1" s="1"/>
  <c r="J50" i="1"/>
  <c r="K50" i="1" s="1"/>
  <c r="O49" i="1"/>
  <c r="L49" i="1"/>
  <c r="J49" i="1"/>
  <c r="K49" i="1" s="1"/>
  <c r="I49" i="1"/>
  <c r="M49" i="1" s="1"/>
  <c r="H49" i="1"/>
  <c r="O48" i="1"/>
  <c r="L48" i="1"/>
  <c r="H48" i="1"/>
  <c r="I48" i="1" s="1"/>
  <c r="J48" i="1"/>
  <c r="K48" i="1" s="1"/>
  <c r="O47" i="1"/>
  <c r="L47" i="1"/>
  <c r="J47" i="1"/>
  <c r="K47" i="1" s="1"/>
  <c r="H47" i="1"/>
  <c r="I47" i="1" s="1"/>
  <c r="M47" i="1" s="1"/>
  <c r="O46" i="1"/>
  <c r="L46" i="1"/>
  <c r="K46" i="1"/>
  <c r="H46" i="1"/>
  <c r="I46" i="1" s="1"/>
  <c r="M46" i="1" s="1"/>
  <c r="J46" i="1"/>
  <c r="O45" i="1"/>
  <c r="L45" i="1"/>
  <c r="K45" i="1"/>
  <c r="H45" i="1"/>
  <c r="I45" i="1" s="1"/>
  <c r="M45" i="1" s="1"/>
  <c r="J45" i="1"/>
  <c r="O44" i="1"/>
  <c r="L44" i="1"/>
  <c r="J44" i="1"/>
  <c r="K44" i="1" s="1"/>
  <c r="H44" i="1"/>
  <c r="I44" i="1" s="1"/>
  <c r="O43" i="1"/>
  <c r="M43" i="1"/>
  <c r="L43" i="1"/>
  <c r="J43" i="1"/>
  <c r="K43" i="1" s="1"/>
  <c r="H43" i="1"/>
  <c r="I43" i="1" s="1"/>
  <c r="O42" i="1"/>
  <c r="L42" i="1"/>
  <c r="H42" i="1"/>
  <c r="I42" i="1" s="1"/>
  <c r="M42" i="1" s="1"/>
  <c r="J42" i="1"/>
  <c r="K42" i="1" s="1"/>
  <c r="O41" i="1"/>
  <c r="L41" i="1"/>
  <c r="J41" i="1"/>
  <c r="K41" i="1" s="1"/>
  <c r="H41" i="1"/>
  <c r="I41" i="1" s="1"/>
  <c r="M41" i="1" s="1"/>
  <c r="O40" i="1"/>
  <c r="L40" i="1"/>
  <c r="H40" i="1"/>
  <c r="I40" i="1" s="1"/>
  <c r="J40" i="1"/>
  <c r="K40" i="1" s="1"/>
  <c r="O39" i="1"/>
  <c r="L39" i="1"/>
  <c r="J39" i="1"/>
  <c r="K39" i="1" s="1"/>
  <c r="H39" i="1"/>
  <c r="I39" i="1" s="1"/>
  <c r="M39" i="1" s="1"/>
  <c r="O38" i="1"/>
  <c r="L38" i="1"/>
  <c r="K38" i="1"/>
  <c r="I38" i="1"/>
  <c r="M38" i="1" s="1"/>
  <c r="H38" i="1"/>
  <c r="J38" i="1"/>
  <c r="O37" i="1"/>
  <c r="L37" i="1"/>
  <c r="H37" i="1"/>
  <c r="I37" i="1" s="1"/>
  <c r="M37" i="1" s="1"/>
  <c r="J37" i="1"/>
  <c r="K37" i="1" s="1"/>
  <c r="N37" i="1" s="1"/>
  <c r="O36" i="1"/>
  <c r="L36" i="1"/>
  <c r="J36" i="1"/>
  <c r="K36" i="1" s="1"/>
  <c r="I36" i="1"/>
  <c r="M36" i="1" s="1"/>
  <c r="H36" i="1"/>
  <c r="O35" i="1"/>
  <c r="L35" i="1"/>
  <c r="J35" i="1"/>
  <c r="K35" i="1" s="1"/>
  <c r="H35" i="1"/>
  <c r="I35" i="1" s="1"/>
  <c r="O34" i="1"/>
  <c r="L34" i="1"/>
  <c r="H34" i="1"/>
  <c r="I34" i="1" s="1"/>
  <c r="M34" i="1" s="1"/>
  <c r="J34" i="1"/>
  <c r="K34" i="1" s="1"/>
  <c r="O33" i="1"/>
  <c r="L33" i="1"/>
  <c r="J33" i="1"/>
  <c r="K33" i="1" s="1"/>
  <c r="H33" i="1"/>
  <c r="I33" i="1" s="1"/>
  <c r="O32" i="1"/>
  <c r="L32" i="1"/>
  <c r="K32" i="1"/>
  <c r="H32" i="1"/>
  <c r="I32" i="1" s="1"/>
  <c r="J32" i="1"/>
  <c r="O31" i="1"/>
  <c r="L31" i="1"/>
  <c r="J31" i="1"/>
  <c r="K31" i="1" s="1"/>
  <c r="H31" i="1"/>
  <c r="I31" i="1" s="1"/>
  <c r="M31" i="1" s="1"/>
  <c r="O30" i="1"/>
  <c r="L30" i="1"/>
  <c r="K30" i="1"/>
  <c r="H30" i="1"/>
  <c r="I30" i="1" s="1"/>
  <c r="M30" i="1" s="1"/>
  <c r="J30" i="1"/>
  <c r="O29" i="1"/>
  <c r="L29" i="1"/>
  <c r="H29" i="1"/>
  <c r="I29" i="1" s="1"/>
  <c r="M29" i="1" s="1"/>
  <c r="J29" i="1"/>
  <c r="K29" i="1" s="1"/>
  <c r="O28" i="1"/>
  <c r="L28" i="1"/>
  <c r="J28" i="1"/>
  <c r="K28" i="1" s="1"/>
  <c r="H28" i="1"/>
  <c r="I28" i="1" s="1"/>
  <c r="M28" i="1" s="1"/>
  <c r="O27" i="1"/>
  <c r="L27" i="1"/>
  <c r="J27" i="1"/>
  <c r="K27" i="1" s="1"/>
  <c r="H27" i="1"/>
  <c r="I27" i="1" s="1"/>
  <c r="M27" i="1" s="1"/>
  <c r="O26" i="1"/>
  <c r="L26" i="1"/>
  <c r="H26" i="1"/>
  <c r="I26" i="1" s="1"/>
  <c r="M26" i="1" s="1"/>
  <c r="J26" i="1"/>
  <c r="K26" i="1" s="1"/>
  <c r="O25" i="1"/>
  <c r="L25" i="1"/>
  <c r="J25" i="1"/>
  <c r="K25" i="1" s="1"/>
  <c r="H25" i="1"/>
  <c r="I25" i="1" s="1"/>
  <c r="M25" i="1" s="1"/>
  <c r="O24" i="1"/>
  <c r="L24" i="1"/>
  <c r="H24" i="1"/>
  <c r="I24" i="1" s="1"/>
  <c r="J24" i="1"/>
  <c r="K24" i="1" s="1"/>
  <c r="B24" i="1"/>
  <c r="O23" i="1"/>
  <c r="L23" i="1"/>
  <c r="H23" i="1"/>
  <c r="I23" i="1" s="1"/>
  <c r="M23" i="1" s="1"/>
  <c r="J23" i="1"/>
  <c r="K23" i="1" s="1"/>
  <c r="N23" i="1" s="1"/>
  <c r="B23" i="1"/>
  <c r="O22" i="1"/>
  <c r="L22" i="1"/>
  <c r="H22" i="1"/>
  <c r="I22" i="1" s="1"/>
  <c r="J22" i="1"/>
  <c r="K22" i="1" s="1"/>
  <c r="O21" i="1"/>
  <c r="P21" i="1" s="1"/>
  <c r="L21" i="1"/>
  <c r="H21" i="1"/>
  <c r="I21" i="1" s="1"/>
  <c r="J21" i="1"/>
  <c r="K21" i="1" s="1"/>
  <c r="B21" i="1"/>
  <c r="Z20" i="1"/>
  <c r="W20" i="1"/>
  <c r="Y20" i="1" s="1"/>
  <c r="U20" i="1"/>
  <c r="X20" i="1" s="1"/>
  <c r="O20" i="1"/>
  <c r="P20" i="1" s="1"/>
  <c r="L20" i="1"/>
  <c r="H20" i="1"/>
  <c r="I20" i="1" s="1"/>
  <c r="J20" i="1"/>
  <c r="K20" i="1" s="1"/>
  <c r="Y19" i="1"/>
  <c r="X19" i="1"/>
  <c r="W19" i="1"/>
  <c r="U19" i="1"/>
  <c r="Z19" i="1" s="1"/>
  <c r="O19" i="1"/>
  <c r="P19" i="1" s="1"/>
  <c r="L19" i="1"/>
  <c r="J19" i="1"/>
  <c r="K19" i="1" s="1"/>
  <c r="H19" i="1"/>
  <c r="I19" i="1" s="1"/>
  <c r="Y18" i="1"/>
  <c r="AB18" i="1" s="1"/>
  <c r="X18" i="1"/>
  <c r="W18" i="1"/>
  <c r="U18" i="1"/>
  <c r="Z18" i="1" s="1"/>
  <c r="O18" i="1"/>
  <c r="P18" i="1" s="1"/>
  <c r="L18" i="1"/>
  <c r="J18" i="1"/>
  <c r="K18" i="1" s="1"/>
  <c r="H18" i="1"/>
  <c r="I18" i="1" s="1"/>
  <c r="M18" i="1" s="1"/>
  <c r="W17" i="1"/>
  <c r="Y17" i="1" s="1"/>
  <c r="U17" i="1"/>
  <c r="O17" i="1"/>
  <c r="L17" i="1"/>
  <c r="H17" i="1"/>
  <c r="I17" i="1" s="1"/>
  <c r="J17" i="1"/>
  <c r="K17" i="1" s="1"/>
  <c r="Z16" i="1"/>
  <c r="Y16" i="1"/>
  <c r="W16" i="1"/>
  <c r="U16" i="1"/>
  <c r="X16" i="1" s="1"/>
  <c r="O16" i="1"/>
  <c r="P16" i="1" s="1"/>
  <c r="L16" i="1"/>
  <c r="H16" i="1"/>
  <c r="I16" i="1" s="1"/>
  <c r="J16" i="1"/>
  <c r="K16" i="1" s="1"/>
  <c r="AB15" i="1"/>
  <c r="Y15" i="1"/>
  <c r="X15" i="1"/>
  <c r="W15" i="1"/>
  <c r="U15" i="1"/>
  <c r="Z15" i="1" s="1"/>
  <c r="O15" i="1"/>
  <c r="L15" i="1"/>
  <c r="H15" i="1"/>
  <c r="I15" i="1" s="1"/>
  <c r="J15" i="1"/>
  <c r="K15" i="1" s="1"/>
  <c r="Y14" i="1"/>
  <c r="X14" i="1"/>
  <c r="W14" i="1"/>
  <c r="U14" i="1"/>
  <c r="Z14" i="1" s="1"/>
  <c r="O14" i="1"/>
  <c r="P14" i="1" s="1"/>
  <c r="L14" i="1"/>
  <c r="J14" i="1"/>
  <c r="K14" i="1" s="1"/>
  <c r="H14" i="1"/>
  <c r="I14" i="1" s="1"/>
  <c r="M14" i="1" s="1"/>
  <c r="Z13" i="1"/>
  <c r="W13" i="1"/>
  <c r="Y13" i="1" s="1"/>
  <c r="U13" i="1"/>
  <c r="X13" i="1" s="1"/>
  <c r="O13" i="1"/>
  <c r="L13" i="1"/>
  <c r="H13" i="1"/>
  <c r="I13" i="1" s="1"/>
  <c r="J13" i="1"/>
  <c r="K13" i="1" s="1"/>
  <c r="Z12" i="1"/>
  <c r="W12" i="1"/>
  <c r="Y12" i="1" s="1"/>
  <c r="U12" i="1"/>
  <c r="X12" i="1" s="1"/>
  <c r="O12" i="1"/>
  <c r="L12" i="1"/>
  <c r="J12" i="1"/>
  <c r="K12" i="1" s="1"/>
  <c r="H12" i="1"/>
  <c r="I12" i="1" s="1"/>
  <c r="Z11" i="1"/>
  <c r="Y11" i="1"/>
  <c r="W11" i="1"/>
  <c r="U11" i="1"/>
  <c r="X11" i="1" s="1"/>
  <c r="O11" i="1"/>
  <c r="P11" i="1" s="1"/>
  <c r="L11" i="1"/>
  <c r="J11" i="1"/>
  <c r="K11" i="1" s="1"/>
  <c r="H11" i="1"/>
  <c r="I11" i="1" s="1"/>
  <c r="M11" i="1" s="1"/>
  <c r="X10" i="1"/>
  <c r="W10" i="1"/>
  <c r="Y10" i="1" s="1"/>
  <c r="AB10" i="1" s="1"/>
  <c r="U10" i="1"/>
  <c r="Z10" i="1" s="1"/>
  <c r="O10" i="1"/>
  <c r="P10" i="1" s="1"/>
  <c r="L10" i="1"/>
  <c r="J10" i="1"/>
  <c r="K10" i="1" s="1"/>
  <c r="H10" i="1"/>
  <c r="I10" i="1" s="1"/>
  <c r="Z9" i="1"/>
  <c r="X9" i="1"/>
  <c r="W9" i="1"/>
  <c r="Y9" i="1" s="1"/>
  <c r="U9" i="1"/>
  <c r="O9" i="1"/>
  <c r="P9" i="1" s="1"/>
  <c r="L9" i="1"/>
  <c r="H9" i="1"/>
  <c r="I9" i="1" s="1"/>
  <c r="J9" i="1"/>
  <c r="K9" i="1" s="1"/>
  <c r="W8" i="1"/>
  <c r="Y8" i="1" s="1"/>
  <c r="U8" i="1"/>
  <c r="O8" i="1"/>
  <c r="L8" i="1"/>
  <c r="J8" i="1"/>
  <c r="K8" i="1" s="1"/>
  <c r="H8" i="1"/>
  <c r="I8" i="1" s="1"/>
  <c r="M8" i="1" s="1"/>
  <c r="Y7" i="1"/>
  <c r="W7" i="1"/>
  <c r="U7" i="1"/>
  <c r="X7" i="1" s="1"/>
  <c r="O7" i="1"/>
  <c r="P7" i="1" s="1"/>
  <c r="M7" i="1"/>
  <c r="L7" i="1"/>
  <c r="J7" i="1"/>
  <c r="K7" i="1" s="1"/>
  <c r="H7" i="1"/>
  <c r="I7" i="1" s="1"/>
  <c r="X6" i="1"/>
  <c r="W6" i="1"/>
  <c r="Y6" i="1" s="1"/>
  <c r="AB6" i="1" s="1"/>
  <c r="U6" i="1"/>
  <c r="Z6" i="1" s="1"/>
  <c r="P6" i="1"/>
  <c r="O6" i="1"/>
  <c r="L6" i="1"/>
  <c r="J6" i="1"/>
  <c r="K6" i="1" s="1"/>
  <c r="H6" i="1"/>
  <c r="I6" i="1" s="1"/>
  <c r="AB5" i="1"/>
  <c r="Z5" i="1"/>
  <c r="X5" i="1"/>
  <c r="W5" i="1"/>
  <c r="Y5" i="1" s="1"/>
  <c r="U5" i="1"/>
  <c r="O5" i="1"/>
  <c r="L5" i="1"/>
  <c r="I5" i="1"/>
  <c r="H5" i="1"/>
  <c r="J5" i="1"/>
  <c r="K5" i="1" s="1"/>
  <c r="W4" i="1"/>
  <c r="Y4" i="1" s="1"/>
  <c r="U4" i="1"/>
  <c r="X4" i="1" s="1"/>
  <c r="O4" i="1"/>
  <c r="P4" i="1" s="1"/>
  <c r="L4" i="1"/>
  <c r="J4" i="1"/>
  <c r="K4" i="1" s="1"/>
  <c r="H4" i="1"/>
  <c r="I4" i="1" s="1"/>
  <c r="N41" i="1" l="1"/>
  <c r="N25" i="1"/>
  <c r="N29" i="1"/>
  <c r="N77" i="1"/>
  <c r="M33" i="1"/>
  <c r="N33" i="1" s="1"/>
  <c r="M72" i="1"/>
  <c r="N72" i="1" s="1"/>
  <c r="M79" i="1"/>
  <c r="N79" i="1" s="1"/>
  <c r="M68" i="1"/>
  <c r="N68" i="1" s="1"/>
  <c r="M96" i="1"/>
  <c r="N96" i="1" s="1"/>
  <c r="N43" i="1"/>
  <c r="Q43" i="1" s="1"/>
  <c r="R43" i="1" s="1"/>
  <c r="M61" i="1"/>
  <c r="N61" i="1"/>
  <c r="N92" i="1"/>
  <c r="N51" i="1"/>
  <c r="M51" i="1"/>
  <c r="M88" i="1"/>
  <c r="N88" i="1" s="1"/>
  <c r="N18" i="1"/>
  <c r="Q18" i="1" s="1"/>
  <c r="R18" i="1" s="1"/>
  <c r="N65" i="1"/>
  <c r="M80" i="1"/>
  <c r="N80" i="1" s="1"/>
  <c r="M35" i="1"/>
  <c r="N35" i="1" s="1"/>
  <c r="N39" i="1"/>
  <c r="N56" i="1"/>
  <c r="M56" i="1"/>
  <c r="N108" i="1"/>
  <c r="M116" i="1"/>
  <c r="N116" i="1"/>
  <c r="N118" i="1"/>
  <c r="N105" i="1"/>
  <c r="N45" i="1"/>
  <c r="N53" i="1"/>
  <c r="N57" i="1"/>
  <c r="N84" i="1"/>
  <c r="N100" i="1"/>
  <c r="N102" i="1"/>
  <c r="N104" i="1"/>
  <c r="N113" i="1"/>
  <c r="N49" i="1"/>
  <c r="N73" i="1"/>
  <c r="N11" i="1"/>
  <c r="Q11" i="1" s="1"/>
  <c r="N64" i="1"/>
  <c r="N69" i="1"/>
  <c r="N110" i="1"/>
  <c r="N112" i="1"/>
  <c r="N117" i="1"/>
  <c r="N27" i="1"/>
  <c r="N60" i="1"/>
  <c r="X8" i="1"/>
  <c r="Z8" i="1"/>
  <c r="AB14" i="1"/>
  <c r="Q100" i="1"/>
  <c r="R100" i="1" s="1"/>
  <c r="M4" i="1"/>
  <c r="N4" i="1" s="1"/>
  <c r="Q4" i="1" s="1"/>
  <c r="R4" i="1" s="1"/>
  <c r="M6" i="1"/>
  <c r="N6" i="1" s="1"/>
  <c r="Q6" i="1" s="1"/>
  <c r="R6" i="1" s="1"/>
  <c r="N8" i="1"/>
  <c r="N10" i="1"/>
  <c r="Q10" i="1" s="1"/>
  <c r="R10" i="1" s="1"/>
  <c r="M10" i="1"/>
  <c r="AB11" i="1"/>
  <c r="P12" i="1"/>
  <c r="N47" i="1"/>
  <c r="N52" i="1"/>
  <c r="N76" i="1"/>
  <c r="N81" i="1"/>
  <c r="N85" i="1"/>
  <c r="N89" i="1"/>
  <c r="N93" i="1"/>
  <c r="N97" i="1"/>
  <c r="M5" i="1"/>
  <c r="N5" i="1" s="1"/>
  <c r="M9" i="1"/>
  <c r="N9" i="1" s="1"/>
  <c r="Q9" i="1" s="1"/>
  <c r="R9" i="1" s="1"/>
  <c r="N7" i="1"/>
  <c r="Q7" i="1" s="1"/>
  <c r="R7" i="1" s="1"/>
  <c r="Z17" i="1"/>
  <c r="X17" i="1"/>
  <c r="P22" i="1"/>
  <c r="P5" i="1"/>
  <c r="AB7" i="1"/>
  <c r="AB9" i="1"/>
  <c r="M13" i="1"/>
  <c r="N13" i="1" s="1"/>
  <c r="AB13" i="1"/>
  <c r="N14" i="1"/>
  <c r="Q14" i="1" s="1"/>
  <c r="R14" i="1" s="1"/>
  <c r="P15" i="1"/>
  <c r="M17" i="1"/>
  <c r="N17" i="1" s="1"/>
  <c r="AB19" i="1"/>
  <c r="M21" i="1"/>
  <c r="N21" i="1" s="1"/>
  <c r="Q21" i="1" s="1"/>
  <c r="R21" i="1" s="1"/>
  <c r="N28" i="1"/>
  <c r="M67" i="1"/>
  <c r="N67" i="1" s="1"/>
  <c r="N101" i="1"/>
  <c r="M103" i="1"/>
  <c r="N103" i="1" s="1"/>
  <c r="N31" i="1"/>
  <c r="N36" i="1"/>
  <c r="M44" i="1"/>
  <c r="N44" i="1" s="1"/>
  <c r="N109" i="1"/>
  <c r="M111" i="1"/>
  <c r="N111" i="1" s="1"/>
  <c r="Q116" i="1"/>
  <c r="R116" i="1" s="1"/>
  <c r="M119" i="1"/>
  <c r="N119" i="1" s="1"/>
  <c r="M127" i="1"/>
  <c r="N127" i="1" s="1"/>
  <c r="M140" i="1"/>
  <c r="N140" i="1" s="1"/>
  <c r="M148" i="1"/>
  <c r="N148" i="1" s="1"/>
  <c r="Q148" i="1" s="1"/>
  <c r="R148" i="1" s="1"/>
  <c r="M156" i="1"/>
  <c r="N156" i="1" s="1"/>
  <c r="Z7" i="1"/>
  <c r="M19" i="1"/>
  <c r="N19" i="1" s="1"/>
  <c r="Q19" i="1" s="1"/>
  <c r="R19" i="1" s="1"/>
  <c r="M20" i="1"/>
  <c r="N20" i="1" s="1"/>
  <c r="Q20" i="1" s="1"/>
  <c r="R20" i="1" s="1"/>
  <c r="AB20" i="1"/>
  <c r="M22" i="1"/>
  <c r="N22" i="1" s="1"/>
  <c r="Q22" i="1" s="1"/>
  <c r="R22" i="1" s="1"/>
  <c r="N26" i="1"/>
  <c r="N34" i="1"/>
  <c r="N42" i="1"/>
  <c r="N50" i="1"/>
  <c r="N55" i="1"/>
  <c r="N71" i="1"/>
  <c r="M126" i="1"/>
  <c r="N126" i="1" s="1"/>
  <c r="P8" i="1"/>
  <c r="M48" i="1"/>
  <c r="N48" i="1" s="1"/>
  <c r="N59" i="1"/>
  <c r="N75" i="1"/>
  <c r="M83" i="1"/>
  <c r="N83" i="1" s="1"/>
  <c r="M87" i="1"/>
  <c r="N87" i="1" s="1"/>
  <c r="M91" i="1"/>
  <c r="N91" i="1" s="1"/>
  <c r="M95" i="1"/>
  <c r="N95" i="1" s="1"/>
  <c r="M99" i="1"/>
  <c r="N99" i="1" s="1"/>
  <c r="Q99" i="1" s="1"/>
  <c r="R99" i="1" s="1"/>
  <c r="N106" i="1"/>
  <c r="N107" i="1"/>
  <c r="M107" i="1"/>
  <c r="N114" i="1"/>
  <c r="M115" i="1"/>
  <c r="N115" i="1" s="1"/>
  <c r="M123" i="1"/>
  <c r="N123" i="1" s="1"/>
  <c r="M15" i="1"/>
  <c r="N15" i="1" s="1"/>
  <c r="Q15" i="1" s="1"/>
  <c r="R15" i="1" s="1"/>
  <c r="M16" i="1"/>
  <c r="N16" i="1" s="1"/>
  <c r="Q16" i="1" s="1"/>
  <c r="R16" i="1" s="1"/>
  <c r="AB16" i="1"/>
  <c r="P17" i="1"/>
  <c r="M24" i="1"/>
  <c r="N24" i="1" s="1"/>
  <c r="M32" i="1"/>
  <c r="N32" i="1" s="1"/>
  <c r="M40" i="1"/>
  <c r="N40" i="1" s="1"/>
  <c r="Q40" i="1" s="1"/>
  <c r="R40" i="1" s="1"/>
  <c r="R11" i="1"/>
  <c r="M12" i="1"/>
  <c r="N12" i="1" s="1"/>
  <c r="AB12" i="1"/>
  <c r="P13" i="1"/>
  <c r="N30" i="1"/>
  <c r="N38" i="1"/>
  <c r="N46" i="1"/>
  <c r="N63" i="1"/>
  <c r="M122" i="1"/>
  <c r="N122" i="1" s="1"/>
  <c r="M54" i="1"/>
  <c r="N54" i="1" s="1"/>
  <c r="M58" i="1"/>
  <c r="N58" i="1" s="1"/>
  <c r="M62" i="1"/>
  <c r="N62" i="1" s="1"/>
  <c r="M66" i="1"/>
  <c r="N66" i="1" s="1"/>
  <c r="M70" i="1"/>
  <c r="N70" i="1" s="1"/>
  <c r="M74" i="1"/>
  <c r="N74" i="1" s="1"/>
  <c r="M78" i="1"/>
  <c r="N78" i="1" s="1"/>
  <c r="N82" i="1"/>
  <c r="N86" i="1"/>
  <c r="N90" i="1"/>
  <c r="N94" i="1"/>
  <c r="N98" i="1"/>
  <c r="M125" i="1"/>
  <c r="N125" i="1" s="1"/>
  <c r="M141" i="1"/>
  <c r="N141" i="1" s="1"/>
  <c r="M149" i="1"/>
  <c r="N149" i="1" s="1"/>
  <c r="M157" i="1"/>
  <c r="N157" i="1" s="1"/>
  <c r="P163" i="1"/>
  <c r="P159" i="1"/>
  <c r="P155" i="1"/>
  <c r="P151" i="1"/>
  <c r="P147" i="1"/>
  <c r="P143" i="1"/>
  <c r="P139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Q120" i="1" s="1"/>
  <c r="R120" i="1" s="1"/>
  <c r="P119" i="1"/>
  <c r="P118" i="1"/>
  <c r="Q118" i="1" s="1"/>
  <c r="R118" i="1" s="1"/>
  <c r="P117" i="1"/>
  <c r="P116" i="1"/>
  <c r="P115" i="1"/>
  <c r="P114" i="1"/>
  <c r="P113" i="1"/>
  <c r="P112" i="1"/>
  <c r="Q112" i="1" s="1"/>
  <c r="R112" i="1" s="1"/>
  <c r="P111" i="1"/>
  <c r="P110" i="1"/>
  <c r="P109" i="1"/>
  <c r="P108" i="1"/>
  <c r="P107" i="1"/>
  <c r="P106" i="1"/>
  <c r="P105" i="1"/>
  <c r="P104" i="1"/>
  <c r="Q104" i="1" s="1"/>
  <c r="R104" i="1" s="1"/>
  <c r="P103" i="1"/>
  <c r="P102" i="1"/>
  <c r="P101" i="1"/>
  <c r="P100" i="1"/>
  <c r="P99" i="1"/>
  <c r="P98" i="1"/>
  <c r="P97" i="1"/>
  <c r="P96" i="1"/>
  <c r="P95" i="1"/>
  <c r="P94" i="1"/>
  <c r="P93" i="1"/>
  <c r="P92" i="1"/>
  <c r="Q92" i="1" s="1"/>
  <c r="R92" i="1" s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Q77" i="1" s="1"/>
  <c r="R77" i="1" s="1"/>
  <c r="P76" i="1"/>
  <c r="P75" i="1"/>
  <c r="P74" i="1"/>
  <c r="P73" i="1"/>
  <c r="Q73" i="1" s="1"/>
  <c r="R73" i="1" s="1"/>
  <c r="P72" i="1"/>
  <c r="P71" i="1"/>
  <c r="P70" i="1"/>
  <c r="P69" i="1"/>
  <c r="Q69" i="1" s="1"/>
  <c r="R69" i="1" s="1"/>
  <c r="P68" i="1"/>
  <c r="P67" i="1"/>
  <c r="P66" i="1"/>
  <c r="P65" i="1"/>
  <c r="Q65" i="1" s="1"/>
  <c r="R65" i="1" s="1"/>
  <c r="P64" i="1"/>
  <c r="P63" i="1"/>
  <c r="P62" i="1"/>
  <c r="P61" i="1"/>
  <c r="Q61" i="1" s="1"/>
  <c r="R61" i="1" s="1"/>
  <c r="P60" i="1"/>
  <c r="P59" i="1"/>
  <c r="P58" i="1"/>
  <c r="P57" i="1"/>
  <c r="Q57" i="1" s="1"/>
  <c r="R57" i="1" s="1"/>
  <c r="P56" i="1"/>
  <c r="Q56" i="1" s="1"/>
  <c r="R56" i="1" s="1"/>
  <c r="P55" i="1"/>
  <c r="P54" i="1"/>
  <c r="P53" i="1"/>
  <c r="Q53" i="1" s="1"/>
  <c r="R53" i="1" s="1"/>
  <c r="P52" i="1"/>
  <c r="P51" i="1"/>
  <c r="P50" i="1"/>
  <c r="P49" i="1"/>
  <c r="Q49" i="1" s="1"/>
  <c r="R49" i="1" s="1"/>
  <c r="P48" i="1"/>
  <c r="P47" i="1"/>
  <c r="P46" i="1"/>
  <c r="P45" i="1"/>
  <c r="Q45" i="1" s="1"/>
  <c r="R45" i="1" s="1"/>
  <c r="P44" i="1"/>
  <c r="P43" i="1"/>
  <c r="P42" i="1"/>
  <c r="P41" i="1"/>
  <c r="Q41" i="1" s="1"/>
  <c r="R41" i="1" s="1"/>
  <c r="P40" i="1"/>
  <c r="P39" i="1"/>
  <c r="Q39" i="1" s="1"/>
  <c r="R39" i="1" s="1"/>
  <c r="P38" i="1"/>
  <c r="P37" i="1"/>
  <c r="Q37" i="1" s="1"/>
  <c r="R37" i="1" s="1"/>
  <c r="P36" i="1"/>
  <c r="P35" i="1"/>
  <c r="P34" i="1"/>
  <c r="P33" i="1"/>
  <c r="P32" i="1"/>
  <c r="P31" i="1"/>
  <c r="P30" i="1"/>
  <c r="P29" i="1"/>
  <c r="Q29" i="1" s="1"/>
  <c r="R29" i="1" s="1"/>
  <c r="P28" i="1"/>
  <c r="P27" i="1"/>
  <c r="Q27" i="1" s="1"/>
  <c r="R27" i="1" s="1"/>
  <c r="P26" i="1"/>
  <c r="P25" i="1"/>
  <c r="Q25" i="1" s="1"/>
  <c r="R25" i="1" s="1"/>
  <c r="P24" i="1"/>
  <c r="P162" i="1"/>
  <c r="P161" i="1"/>
  <c r="P157" i="1"/>
  <c r="P153" i="1"/>
  <c r="P149" i="1"/>
  <c r="P145" i="1"/>
  <c r="P141" i="1"/>
  <c r="P137" i="1"/>
  <c r="P160" i="1"/>
  <c r="P152" i="1"/>
  <c r="P144" i="1"/>
  <c r="P136" i="1"/>
  <c r="P158" i="1"/>
  <c r="P150" i="1"/>
  <c r="P142" i="1"/>
  <c r="P156" i="1"/>
  <c r="P148" i="1"/>
  <c r="P140" i="1"/>
  <c r="P23" i="1"/>
  <c r="Q23" i="1" s="1"/>
  <c r="R23" i="1" s="1"/>
  <c r="M124" i="1"/>
  <c r="N124" i="1" s="1"/>
  <c r="Q124" i="1" s="1"/>
  <c r="R124" i="1" s="1"/>
  <c r="N142" i="1"/>
  <c r="M143" i="1"/>
  <c r="N143" i="1" s="1"/>
  <c r="Q143" i="1" s="1"/>
  <c r="R143" i="1" s="1"/>
  <c r="N150" i="1"/>
  <c r="M151" i="1"/>
  <c r="N151" i="1" s="1"/>
  <c r="Q151" i="1" s="1"/>
  <c r="R151" i="1" s="1"/>
  <c r="N158" i="1"/>
  <c r="M159" i="1"/>
  <c r="N159" i="1" s="1"/>
  <c r="Q159" i="1" s="1"/>
  <c r="R159" i="1" s="1"/>
  <c r="M163" i="1"/>
  <c r="N163" i="1" s="1"/>
  <c r="Q163" i="1" s="1"/>
  <c r="R163" i="1" s="1"/>
  <c r="M121" i="1"/>
  <c r="N121" i="1" s="1"/>
  <c r="N136" i="1"/>
  <c r="M137" i="1"/>
  <c r="N137" i="1" s="1"/>
  <c r="Q137" i="1" s="1"/>
  <c r="R137" i="1" s="1"/>
  <c r="N144" i="1"/>
  <c r="M145" i="1"/>
  <c r="N145" i="1" s="1"/>
  <c r="N152" i="1"/>
  <c r="M153" i="1"/>
  <c r="N153" i="1" s="1"/>
  <c r="Q153" i="1" s="1"/>
  <c r="R153" i="1" s="1"/>
  <c r="N160" i="1"/>
  <c r="M161" i="1"/>
  <c r="N161" i="1" s="1"/>
  <c r="N128" i="1"/>
  <c r="N129" i="1"/>
  <c r="Q129" i="1" s="1"/>
  <c r="R129" i="1" s="1"/>
  <c r="N130" i="1"/>
  <c r="N131" i="1"/>
  <c r="Q131" i="1" s="1"/>
  <c r="R131" i="1" s="1"/>
  <c r="N132" i="1"/>
  <c r="N133" i="1"/>
  <c r="N134" i="1"/>
  <c r="N135" i="1"/>
  <c r="Q135" i="1" s="1"/>
  <c r="R135" i="1" s="1"/>
  <c r="N138" i="1"/>
  <c r="Q138" i="1" s="1"/>
  <c r="R138" i="1" s="1"/>
  <c r="M139" i="1"/>
  <c r="N139" i="1" s="1"/>
  <c r="Q139" i="1" s="1"/>
  <c r="R139" i="1" s="1"/>
  <c r="N146" i="1"/>
  <c r="Q146" i="1" s="1"/>
  <c r="R146" i="1" s="1"/>
  <c r="M147" i="1"/>
  <c r="N147" i="1" s="1"/>
  <c r="N154" i="1"/>
  <c r="Q154" i="1" s="1"/>
  <c r="R154" i="1" s="1"/>
  <c r="M155" i="1"/>
  <c r="N155" i="1" s="1"/>
  <c r="Q155" i="1" s="1"/>
  <c r="R155" i="1" s="1"/>
  <c r="N162" i="1"/>
  <c r="Q33" i="1" l="1"/>
  <c r="R33" i="1" s="1"/>
  <c r="Q97" i="1"/>
  <c r="R97" i="1" s="1"/>
  <c r="Q121" i="1"/>
  <c r="R121" i="1" s="1"/>
  <c r="Q158" i="1"/>
  <c r="R158" i="1" s="1"/>
  <c r="Q102" i="1"/>
  <c r="R102" i="1" s="1"/>
  <c r="Q110" i="1"/>
  <c r="R110" i="1" s="1"/>
  <c r="Q141" i="1"/>
  <c r="R141" i="1" s="1"/>
  <c r="Q67" i="1"/>
  <c r="R67" i="1" s="1"/>
  <c r="Q81" i="1"/>
  <c r="R81" i="1" s="1"/>
  <c r="Q133" i="1"/>
  <c r="R133" i="1" s="1"/>
  <c r="Q144" i="1"/>
  <c r="R144" i="1" s="1"/>
  <c r="Q105" i="1"/>
  <c r="R105" i="1" s="1"/>
  <c r="Q88" i="1"/>
  <c r="R88" i="1" s="1"/>
  <c r="Q60" i="1"/>
  <c r="R60" i="1" s="1"/>
  <c r="Q32" i="1"/>
  <c r="R32" i="1" s="1"/>
  <c r="Q115" i="1"/>
  <c r="R115" i="1" s="1"/>
  <c r="Q87" i="1"/>
  <c r="R87" i="1" s="1"/>
  <c r="Q5" i="1"/>
  <c r="R5" i="1" s="1"/>
  <c r="Q80" i="1"/>
  <c r="R80" i="1" s="1"/>
  <c r="Q66" i="1"/>
  <c r="R66" i="1" s="1"/>
  <c r="Q13" i="1"/>
  <c r="R13" i="1" s="1"/>
  <c r="Q136" i="1"/>
  <c r="R136" i="1" s="1"/>
  <c r="Q142" i="1"/>
  <c r="R142" i="1" s="1"/>
  <c r="Q35" i="1"/>
  <c r="R35" i="1" s="1"/>
  <c r="Q51" i="1"/>
  <c r="R51" i="1" s="1"/>
  <c r="Q79" i="1"/>
  <c r="R79" i="1" s="1"/>
  <c r="Q125" i="1"/>
  <c r="R125" i="1" s="1"/>
  <c r="Q123" i="1"/>
  <c r="R123" i="1" s="1"/>
  <c r="Q48" i="1"/>
  <c r="R48" i="1" s="1"/>
  <c r="Q140" i="1"/>
  <c r="R140" i="1" s="1"/>
  <c r="Q111" i="1"/>
  <c r="R111" i="1" s="1"/>
  <c r="Q44" i="1"/>
  <c r="R44" i="1" s="1"/>
  <c r="Q103" i="1"/>
  <c r="R103" i="1" s="1"/>
  <c r="Q93" i="1"/>
  <c r="R93" i="1" s="1"/>
  <c r="Q8" i="1"/>
  <c r="R8" i="1" s="1"/>
  <c r="Q145" i="1"/>
  <c r="R145" i="1" s="1"/>
  <c r="Q64" i="1"/>
  <c r="R64" i="1" s="1"/>
  <c r="Q68" i="1"/>
  <c r="R68" i="1" s="1"/>
  <c r="Q72" i="1"/>
  <c r="R72" i="1" s="1"/>
  <c r="Q84" i="1"/>
  <c r="R84" i="1" s="1"/>
  <c r="Q96" i="1"/>
  <c r="R96" i="1" s="1"/>
  <c r="Q108" i="1"/>
  <c r="R108" i="1" s="1"/>
  <c r="Q157" i="1"/>
  <c r="R157" i="1" s="1"/>
  <c r="Q107" i="1"/>
  <c r="R107" i="1" s="1"/>
  <c r="Q95" i="1"/>
  <c r="R95" i="1" s="1"/>
  <c r="Q83" i="1"/>
  <c r="R83" i="1" s="1"/>
  <c r="Q127" i="1"/>
  <c r="R127" i="1" s="1"/>
  <c r="Q109" i="1"/>
  <c r="R109" i="1" s="1"/>
  <c r="Q36" i="1"/>
  <c r="R36" i="1" s="1"/>
  <c r="Q101" i="1"/>
  <c r="R101" i="1" s="1"/>
  <c r="Q52" i="1"/>
  <c r="R52" i="1" s="1"/>
  <c r="Q122" i="1"/>
  <c r="R122" i="1" s="1"/>
  <c r="Q147" i="1"/>
  <c r="R147" i="1" s="1"/>
  <c r="Q161" i="1"/>
  <c r="R161" i="1" s="1"/>
  <c r="Q113" i="1"/>
  <c r="R113" i="1" s="1"/>
  <c r="Q117" i="1"/>
  <c r="R117" i="1" s="1"/>
  <c r="Q149" i="1"/>
  <c r="R149" i="1" s="1"/>
  <c r="Q70" i="1"/>
  <c r="R70" i="1" s="1"/>
  <c r="Q54" i="1"/>
  <c r="R54" i="1" s="1"/>
  <c r="Q12" i="1"/>
  <c r="R12" i="1" s="1"/>
  <c r="Q24" i="1"/>
  <c r="R24" i="1" s="1"/>
  <c r="Q91" i="1"/>
  <c r="R91" i="1" s="1"/>
  <c r="Q126" i="1"/>
  <c r="R126" i="1" s="1"/>
  <c r="Q156" i="1"/>
  <c r="R156" i="1" s="1"/>
  <c r="Q119" i="1"/>
  <c r="R119" i="1" s="1"/>
  <c r="Q28" i="1"/>
  <c r="R28" i="1" s="1"/>
  <c r="Q17" i="1"/>
  <c r="R17" i="1" s="1"/>
  <c r="Q85" i="1"/>
  <c r="R85" i="1" s="1"/>
  <c r="Q98" i="1"/>
  <c r="R98" i="1" s="1"/>
  <c r="Q90" i="1"/>
  <c r="R90" i="1" s="1"/>
  <c r="Q82" i="1"/>
  <c r="R82" i="1" s="1"/>
  <c r="Q74" i="1"/>
  <c r="R74" i="1" s="1"/>
  <c r="Q58" i="1"/>
  <c r="R58" i="1" s="1"/>
  <c r="Q38" i="1"/>
  <c r="R38" i="1" s="1"/>
  <c r="Q62" i="1"/>
  <c r="R62" i="1" s="1"/>
  <c r="Q150" i="1"/>
  <c r="R150" i="1" s="1"/>
  <c r="Q59" i="1"/>
  <c r="R59" i="1" s="1"/>
  <c r="Q50" i="1"/>
  <c r="R50" i="1" s="1"/>
  <c r="Q34" i="1"/>
  <c r="R34" i="1" s="1"/>
  <c r="Q78" i="1"/>
  <c r="R78" i="1" s="1"/>
  <c r="AB17" i="1"/>
  <c r="AB8" i="1"/>
  <c r="Q160" i="1"/>
  <c r="R160" i="1" s="1"/>
  <c r="Q152" i="1"/>
  <c r="R152" i="1" s="1"/>
  <c r="Q94" i="1"/>
  <c r="R94" i="1" s="1"/>
  <c r="Q86" i="1"/>
  <c r="R86" i="1" s="1"/>
  <c r="Q63" i="1"/>
  <c r="R63" i="1" s="1"/>
  <c r="Q46" i="1"/>
  <c r="R46" i="1" s="1"/>
  <c r="Q30" i="1"/>
  <c r="R30" i="1" s="1"/>
  <c r="Q114" i="1"/>
  <c r="R114" i="1" s="1"/>
  <c r="Q106" i="1"/>
  <c r="R106" i="1" s="1"/>
  <c r="Q75" i="1"/>
  <c r="R75" i="1" s="1"/>
  <c r="Q31" i="1"/>
  <c r="R31" i="1" s="1"/>
  <c r="Q76" i="1"/>
  <c r="R76" i="1" s="1"/>
  <c r="Q162" i="1"/>
  <c r="R162" i="1" s="1"/>
  <c r="Q134" i="1"/>
  <c r="R134" i="1" s="1"/>
  <c r="Q132" i="1"/>
  <c r="R132" i="1" s="1"/>
  <c r="Q130" i="1"/>
  <c r="R130" i="1" s="1"/>
  <c r="Q128" i="1"/>
  <c r="R128" i="1" s="1"/>
  <c r="Q71" i="1"/>
  <c r="R71" i="1" s="1"/>
  <c r="Q55" i="1"/>
  <c r="R55" i="1" s="1"/>
  <c r="Q42" i="1"/>
  <c r="R42" i="1" s="1"/>
  <c r="Q26" i="1"/>
  <c r="R26" i="1" s="1"/>
  <c r="Q89" i="1"/>
  <c r="R89" i="1" s="1"/>
  <c r="Q47" i="1"/>
  <c r="R47" i="1" s="1"/>
</calcChain>
</file>

<file path=xl/sharedStrings.xml><?xml version="1.0" encoding="utf-8"?>
<sst xmlns="http://schemas.openxmlformats.org/spreadsheetml/2006/main" count="49" uniqueCount="44">
  <si>
    <t>Micro Class Performance - Drag Polar</t>
  </si>
  <si>
    <t>Specifications:</t>
  </si>
  <si>
    <t>Velocity (in m/s)</t>
  </si>
  <si>
    <t>Velocity (in ft/s)</t>
  </si>
  <si>
    <t>Reynolds number (Re)</t>
  </si>
  <si>
    <r>
      <rPr>
        <sz val="15"/>
        <color indexed="13"/>
        <rFont val="Helvetica Neue"/>
      </rPr>
      <t>Skin Friction Drag coefficient (C</t>
    </r>
    <r>
      <rPr>
        <vertAlign val="subscript"/>
        <sz val="15"/>
        <color indexed="13"/>
        <rFont val="Helvetica Neue"/>
      </rPr>
      <t>f</t>
    </r>
    <r>
      <rPr>
        <sz val="15"/>
        <color indexed="13"/>
        <rFont val="Helvetica Neue"/>
      </rPr>
      <t>)</t>
    </r>
  </si>
  <si>
    <t>Mach number (M)</t>
  </si>
  <si>
    <r>
      <rPr>
        <sz val="15"/>
        <color indexed="13"/>
        <rFont val="Helvetica Neue"/>
      </rPr>
      <t>FF</t>
    </r>
    <r>
      <rPr>
        <vertAlign val="subscript"/>
        <sz val="15"/>
        <color indexed="13"/>
        <rFont val="Helvetica Neue"/>
      </rPr>
      <t>m</t>
    </r>
  </si>
  <si>
    <r>
      <rPr>
        <sz val="15"/>
        <color indexed="13"/>
        <rFont val="Helvetica Neue"/>
      </rPr>
      <t>S</t>
    </r>
    <r>
      <rPr>
        <vertAlign val="subscript"/>
        <sz val="15"/>
        <color indexed="13"/>
        <rFont val="Helvetica Neue"/>
      </rPr>
      <t>wet</t>
    </r>
    <r>
      <rPr>
        <sz val="15"/>
        <color indexed="13"/>
        <rFont val="Helvetica Neue"/>
      </rPr>
      <t>/S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</si>
  <si>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Dmin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</si>
  <si>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D0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</si>
  <si>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L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</si>
  <si>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Di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</si>
  <si>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D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</si>
  <si>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 xml:space="preserve">L </t>
    </r>
    <r>
      <rPr>
        <sz val="15"/>
        <color indexed="13"/>
        <rFont val="Helvetica Neue"/>
      </rPr>
      <t>/ C</t>
    </r>
    <r>
      <rPr>
        <vertAlign val="subscript"/>
        <sz val="15"/>
        <color indexed="13"/>
        <rFont val="Helvetica Neue"/>
      </rPr>
      <t>D</t>
    </r>
  </si>
  <si>
    <t>AoA</t>
  </si>
  <si>
    <t>L in N</t>
  </si>
  <si>
    <t>L in lbs</t>
  </si>
  <si>
    <t>D in N</t>
  </si>
  <si>
    <t>D in lbs</t>
  </si>
  <si>
    <t>in inches</t>
  </si>
  <si>
    <t>in feet</t>
  </si>
  <si>
    <t>Wing span (b)</t>
  </si>
  <si>
    <t>MAC (c)</t>
  </si>
  <si>
    <t>Reference Area (S)</t>
  </si>
  <si>
    <r>
      <rPr>
        <sz val="15"/>
        <color indexed="13"/>
        <rFont val="Helvetica Neue"/>
      </rPr>
      <t>Wetted Area (S</t>
    </r>
    <r>
      <rPr>
        <vertAlign val="subscript"/>
        <sz val="15"/>
        <color indexed="13"/>
        <rFont val="Helvetica Neue"/>
      </rPr>
      <t>w</t>
    </r>
    <r>
      <rPr>
        <sz val="15"/>
        <color indexed="13"/>
        <rFont val="Helvetica Neue"/>
      </rPr>
      <t>)</t>
    </r>
  </si>
  <si>
    <t>in grams</t>
  </si>
  <si>
    <t>in pounds</t>
  </si>
  <si>
    <t>Gross weight</t>
  </si>
  <si>
    <t>Lift</t>
  </si>
  <si>
    <t>Oswald efficiency number (e)</t>
  </si>
  <si>
    <t>Aspect ratio (AR)</t>
  </si>
  <si>
    <t>Air density (in slug/ft^3)</t>
  </si>
  <si>
    <t>Dynamic Viscosity of air (in slug/ft-s)</t>
  </si>
  <si>
    <t xml:space="preserve">Airfoil </t>
  </si>
  <si>
    <t>E423</t>
  </si>
  <si>
    <t>Reynolds Number range</t>
  </si>
  <si>
    <t>50k - 200k</t>
  </si>
  <si>
    <r>
      <rPr>
        <sz val="15"/>
        <color indexed="13"/>
        <rFont val="Helvetica Neue"/>
      </rPr>
      <t>Taper ratio (c</t>
    </r>
    <r>
      <rPr>
        <vertAlign val="subscript"/>
        <sz val="15"/>
        <color indexed="13"/>
        <rFont val="Helvetica Neue"/>
      </rPr>
      <t>t</t>
    </r>
    <r>
      <rPr>
        <sz val="15"/>
        <color indexed="13"/>
        <rFont val="Helvetica Neue"/>
      </rPr>
      <t>/c</t>
    </r>
    <r>
      <rPr>
        <vertAlign val="subscript"/>
        <sz val="15"/>
        <color indexed="13"/>
        <rFont val="Helvetica Neue"/>
      </rPr>
      <t>r</t>
    </r>
    <r>
      <rPr>
        <sz val="15"/>
        <color indexed="13"/>
        <rFont val="Helvetica Neue"/>
      </rPr>
      <t>)</t>
    </r>
  </si>
  <si>
    <t>Wing thickness to chord ratio (t/c)</t>
  </si>
  <si>
    <r>
      <rPr>
        <sz val="15"/>
        <color indexed="13"/>
        <rFont val="Helvetica Neue"/>
      </rPr>
      <t>Form Factor of wing (FF</t>
    </r>
    <r>
      <rPr>
        <vertAlign val="subscript"/>
        <sz val="15"/>
        <color indexed="13"/>
        <rFont val="Helvetica Neue"/>
      </rPr>
      <t>w</t>
    </r>
    <r>
      <rPr>
        <sz val="15"/>
        <color indexed="13"/>
        <rFont val="Helvetica Neue"/>
      </rPr>
      <t>(t/c))</t>
    </r>
  </si>
  <si>
    <t xml:space="preserve">Pi </t>
  </si>
  <si>
    <t>K</t>
  </si>
  <si>
    <t>K’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</si>
</sst>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4"/>
      <color indexed="8"/>
      <name val="Helvetica Neue"/>
    </font>
    <font>
      <sz val="30"/>
      <color indexed="9"/>
      <name val="Helvetica Neue"/>
    </font>
    <font>
      <sz val="16"/>
      <color indexed="13"/>
      <name val="Helvetica Neue"/>
    </font>
    <font>
      <sz val="15"/>
      <color indexed="13"/>
      <name val="Helvetica Neue"/>
    </font>
    <font>
      <vertAlign val="subscript"/>
      <sz val="15"/>
      <color indexed="13"/>
      <name val="Helvetica Neue"/>
    </font>
    <font>
      <sz val="14"/>
      <color indexed="13"/>
      <name val="Helvetica Neue"/>
    </font>
    <font>
      <sz val="15"/>
      <color indexed="9"/>
      <name val="Helvetica Neue"/>
    </font>
    <font>
      <sz val="14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/>
      <diagonal/>
    </border>
    <border>
      <left style="thin">
        <color indexed="11"/>
      </left>
      <right style="thin">
        <color indexed="12"/>
      </right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49" fontId="6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/>
    </xf>
    <xf numFmtId="0" fontId="7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2600"/>
      <rgbColor rgb="FFFFFFFF"/>
      <rgbColor rgb="FFA5A5A5"/>
      <rgbColor rgb="FFAAAAAA"/>
      <rgbColor rgb="FFED220B"/>
      <rgbColor rgb="FFD8D8D8"/>
      <rgbColor rgb="FF595959"/>
      <rgbColor rgb="FFBFBFB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chemeClr val="tx1"/>
                </a:solidFill>
              </a:rPr>
              <a:t>Drag Polar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'Sheet 1'!$AB$3</c:f>
              <c:strCache>
                <c:ptCount val="1"/>
                <c:pt idx="0">
                  <c:v>CL / CD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1'!$Z$4:$Z$20</c:f>
              <c:numCache>
                <c:formatCode>General</c:formatCode>
                <c:ptCount val="17"/>
                <c:pt idx="0">
                  <c:v>0.17753489917008999</c:v>
                </c:pt>
                <c:pt idx="1">
                  <c:v>0.27569338440873448</c:v>
                </c:pt>
                <c:pt idx="2">
                  <c:v>0.39303220302045155</c:v>
                </c:pt>
                <c:pt idx="3">
                  <c:v>0.48547621269992891</c:v>
                </c:pt>
                <c:pt idx="4">
                  <c:v>0.57863806251637551</c:v>
                </c:pt>
                <c:pt idx="5">
                  <c:v>0.66901974451735402</c:v>
                </c:pt>
                <c:pt idx="6">
                  <c:v>0.75089952000571736</c:v>
                </c:pt>
                <c:pt idx="7">
                  <c:v>0.85354783503866016</c:v>
                </c:pt>
                <c:pt idx="8">
                  <c:v>0.94140355905345119</c:v>
                </c:pt>
                <c:pt idx="9">
                  <c:v>1.033011904357626</c:v>
                </c:pt>
                <c:pt idx="10">
                  <c:v>1.1242893733760702</c:v>
                </c:pt>
                <c:pt idx="11">
                  <c:v>1.2083319499516483</c:v>
                </c:pt>
                <c:pt idx="12">
                  <c:v>1.2994843315937799</c:v>
                </c:pt>
                <c:pt idx="13">
                  <c:v>1.3840232225979539</c:v>
                </c:pt>
                <c:pt idx="14">
                  <c:v>1.4506100575629144</c:v>
                </c:pt>
                <c:pt idx="15">
                  <c:v>1.5424766477730254</c:v>
                </c:pt>
                <c:pt idx="16">
                  <c:v>1.6133285587625863</c:v>
                </c:pt>
              </c:numCache>
            </c:numRef>
          </c:xVal>
          <c:yVal>
            <c:numRef>
              <c:f>'Sheet 1'!$AB$4:$AB$20</c:f>
              <c:numCache>
                <c:formatCode>General</c:formatCode>
                <c:ptCount val="17"/>
                <c:pt idx="0">
                  <c:v>1.5804285905532416</c:v>
                </c:pt>
                <c:pt idx="1">
                  <c:v>2.8064096404907493</c:v>
                </c:pt>
                <c:pt idx="2">
                  <c:v>4.4534825680147927</c:v>
                </c:pt>
                <c:pt idx="3">
                  <c:v>5.7148034797753162</c:v>
                </c:pt>
                <c:pt idx="4">
                  <c:v>6.7957449259644083</c:v>
                </c:pt>
                <c:pt idx="5">
                  <c:v>7.6018235895030122</c:v>
                </c:pt>
                <c:pt idx="6">
                  <c:v>8.2988403990382604</c:v>
                </c:pt>
                <c:pt idx="7">
                  <c:v>8.8453012137305347</c:v>
                </c:pt>
                <c:pt idx="8">
                  <c:v>9.2165742893228728</c:v>
                </c:pt>
                <c:pt idx="9">
                  <c:v>9.4538514923720918</c:v>
                </c:pt>
                <c:pt idx="10">
                  <c:v>9.5414777512473616</c:v>
                </c:pt>
                <c:pt idx="11">
                  <c:v>9.5279112796856111</c:v>
                </c:pt>
                <c:pt idx="12">
                  <c:v>9.3624571238946164</c:v>
                </c:pt>
                <c:pt idx="13">
                  <c:v>9.1661187343344181</c:v>
                </c:pt>
                <c:pt idx="14">
                  <c:v>8.961172399772467</c:v>
                </c:pt>
                <c:pt idx="15">
                  <c:v>8.6931162909477049</c:v>
                </c:pt>
                <c:pt idx="16">
                  <c:v>8.4264369506567505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42-4B96-9AF5-C4D58DBC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37128"/>
        <c:axId val="512534504"/>
      </c:scatterChart>
      <c:scatterChart>
        <c:scatterStyle val="smoothMarker"/>
        <c:varyColors val="0"/>
        <c:ser>
          <c:idx val="0"/>
          <c:order val="0"/>
          <c:tx>
            <c:strRef>
              <c:f>'Sheet 1'!$AA$3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1'!$Z$4:$Z$20</c:f>
              <c:numCache>
                <c:formatCode>General</c:formatCode>
                <c:ptCount val="17"/>
                <c:pt idx="0">
                  <c:v>0.17753489917008999</c:v>
                </c:pt>
                <c:pt idx="1">
                  <c:v>0.27569338440873448</c:v>
                </c:pt>
                <c:pt idx="2">
                  <c:v>0.39303220302045155</c:v>
                </c:pt>
                <c:pt idx="3">
                  <c:v>0.48547621269992891</c:v>
                </c:pt>
                <c:pt idx="4">
                  <c:v>0.57863806251637551</c:v>
                </c:pt>
                <c:pt idx="5">
                  <c:v>0.66901974451735402</c:v>
                </c:pt>
                <c:pt idx="6">
                  <c:v>0.75089952000571736</c:v>
                </c:pt>
                <c:pt idx="7">
                  <c:v>0.85354783503866016</c:v>
                </c:pt>
                <c:pt idx="8">
                  <c:v>0.94140355905345119</c:v>
                </c:pt>
                <c:pt idx="9">
                  <c:v>1.033011904357626</c:v>
                </c:pt>
                <c:pt idx="10">
                  <c:v>1.1242893733760702</c:v>
                </c:pt>
                <c:pt idx="11">
                  <c:v>1.2083319499516483</c:v>
                </c:pt>
                <c:pt idx="12">
                  <c:v>1.2994843315937799</c:v>
                </c:pt>
                <c:pt idx="13">
                  <c:v>1.3840232225979539</c:v>
                </c:pt>
                <c:pt idx="14">
                  <c:v>1.4506100575629144</c:v>
                </c:pt>
                <c:pt idx="15">
                  <c:v>1.5424766477730254</c:v>
                </c:pt>
                <c:pt idx="16">
                  <c:v>1.6133285587625863</c:v>
                </c:pt>
              </c:numCache>
            </c:numRef>
          </c:xVal>
          <c:yVal>
            <c:numRef>
              <c:f>'Sheet 1'!$AA$4:$AA$20</c:f>
              <c:numCache>
                <c:formatCode>General</c:formatCode>
                <c:ptCount val="17"/>
                <c:pt idx="0">
                  <c:v>0.21957327441913166</c:v>
                </c:pt>
                <c:pt idx="1">
                  <c:v>0.22091007895334583</c:v>
                </c:pt>
                <c:pt idx="2">
                  <c:v>0.22446696662241133</c:v>
                </c:pt>
                <c:pt idx="3">
                  <c:v>0.22877156702608042</c:v>
                </c:pt>
                <c:pt idx="4">
                  <c:v>0.23444912089715186</c:v>
                </c:pt>
                <c:pt idx="5">
                  <c:v>0.24124235652590797</c:v>
                </c:pt>
                <c:pt idx="6">
                  <c:v>0.2484892389723794</c:v>
                </c:pt>
                <c:pt idx="7">
                  <c:v>0.25904162809447384</c:v>
                </c:pt>
                <c:pt idx="8">
                  <c:v>0.26936988889675495</c:v>
                </c:pt>
                <c:pt idx="9">
                  <c:v>0.28141290948661751</c:v>
                </c:pt>
                <c:pt idx="10">
                  <c:v>0.29470563185539711</c:v>
                </c:pt>
                <c:pt idx="11">
                  <c:v>0.30808617740027888</c:v>
                </c:pt>
                <c:pt idx="12">
                  <c:v>0.32383580488948455</c:v>
                </c:pt>
                <c:pt idx="13">
                  <c:v>0.33959334162947269</c:v>
                </c:pt>
                <c:pt idx="14">
                  <c:v>0.35278428239833254</c:v>
                </c:pt>
                <c:pt idx="15">
                  <c:v>0.37211084405392797</c:v>
                </c:pt>
                <c:pt idx="16">
                  <c:v>0.38790953456374622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2-4B96-9AF5-C4D58DBC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64520"/>
        <c:axId val="523068784"/>
      </c:scatterChart>
      <c:valAx>
        <c:axId val="5125371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tx1"/>
                    </a:solidFill>
                  </a:rPr>
                  <a:t>CL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34504"/>
        <c:crosses val="autoZero"/>
        <c:crossBetween val="midCat"/>
      </c:valAx>
      <c:valAx>
        <c:axId val="512534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CL/CD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37128"/>
        <c:crosses val="autoZero"/>
        <c:crossBetween val="midCat"/>
      </c:valAx>
      <c:valAx>
        <c:axId val="523068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CD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4520"/>
        <c:crosses val="max"/>
        <c:crossBetween val="midCat"/>
      </c:valAx>
      <c:valAx>
        <c:axId val="523064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23068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447258</xdr:colOff>
      <xdr:row>2</xdr:row>
      <xdr:rowOff>181386</xdr:rowOff>
    </xdr:from>
    <xdr:to>
      <xdr:col>33</xdr:col>
      <xdr:colOff>928237</xdr:colOff>
      <xdr:row>14</xdr:row>
      <xdr:rowOff>193886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F5DDB-56C3-4B38-86B7-B32E2F56D0D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80"/>
  <sheetViews>
    <sheetView showGridLines="0" tabSelected="1" topLeftCell="AC3" zoomScale="136" zoomScaleNormal="136" workbookViewId="0">
      <selection activeCell="AH11" sqref="AH11"/>
    </sheetView>
  </sheetViews>
  <sheetFormatPr defaultColWidth="12.26953125" defaultRowHeight="24.75" customHeight="1"/>
  <cols>
    <col min="1" max="1" width="33.7265625" style="1" customWidth="1"/>
    <col min="2" max="2" width="18.26953125" style="1" customWidth="1"/>
    <col min="3" max="3" width="14" style="1" customWidth="1"/>
    <col min="4" max="5" width="12.26953125" style="1" customWidth="1"/>
    <col min="6" max="6" width="17.26953125" style="1" customWidth="1"/>
    <col min="7" max="7" width="14.90625" style="1" customWidth="1"/>
    <col min="8" max="8" width="20.90625" style="1" customWidth="1"/>
    <col min="9" max="9" width="29.453125" style="1" customWidth="1"/>
    <col min="10" max="10" width="20.08984375" style="1" customWidth="1"/>
    <col min="11" max="11" width="17.26953125" style="1" customWidth="1"/>
    <col min="12" max="12" width="16.26953125" style="1" customWidth="1"/>
    <col min="13" max="15" width="18.26953125" style="1" customWidth="1"/>
    <col min="16" max="16" width="20.08984375" style="1" customWidth="1"/>
    <col min="17" max="17" width="18.26953125" style="1" customWidth="1"/>
    <col min="18" max="18" width="18.08984375" style="1" customWidth="1"/>
    <col min="19" max="20" width="12.26953125" style="1" customWidth="1"/>
    <col min="21" max="21" width="16.26953125" style="1" customWidth="1"/>
    <col min="22" max="22" width="12.26953125" style="1" customWidth="1"/>
    <col min="23" max="23" width="17.26953125" style="1" customWidth="1"/>
    <col min="24" max="25" width="16.26953125" style="1" customWidth="1"/>
    <col min="26" max="28" width="21.6328125" style="1" customWidth="1"/>
    <col min="29" max="256" width="12.26953125" style="1" customWidth="1"/>
  </cols>
  <sheetData>
    <row r="1" spans="1:35" ht="43.5" customHeight="1">
      <c r="A1" s="22" t="s">
        <v>0</v>
      </c>
      <c r="B1" s="23"/>
      <c r="C1" s="23"/>
      <c r="D1" s="2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spans="1:35" ht="24.2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4"/>
    </row>
    <row r="3" spans="1:35" ht="26.65" customHeight="1">
      <c r="A3" s="5" t="s">
        <v>1</v>
      </c>
      <c r="B3" s="2"/>
      <c r="C3" s="2"/>
      <c r="D3" s="2"/>
      <c r="E3" s="2"/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6" t="s">
        <v>12</v>
      </c>
      <c r="Q3" s="6" t="s">
        <v>13</v>
      </c>
      <c r="R3" s="7" t="s">
        <v>14</v>
      </c>
      <c r="S3" s="6" t="s">
        <v>15</v>
      </c>
      <c r="T3" s="6" t="s">
        <v>16</v>
      </c>
      <c r="U3" s="6" t="s">
        <v>17</v>
      </c>
      <c r="V3" s="6" t="s">
        <v>18</v>
      </c>
      <c r="W3" s="6" t="s">
        <v>19</v>
      </c>
      <c r="X3" s="6" t="s">
        <v>11</v>
      </c>
      <c r="Y3" s="6" t="s">
        <v>13</v>
      </c>
      <c r="Z3" s="6" t="s">
        <v>11</v>
      </c>
      <c r="AA3" s="6" t="s">
        <v>13</v>
      </c>
      <c r="AB3" s="7" t="s">
        <v>14</v>
      </c>
      <c r="AC3" s="2"/>
      <c r="AD3" s="2"/>
      <c r="AE3" s="2"/>
      <c r="AF3" s="2"/>
      <c r="AG3" s="2"/>
      <c r="AH3" s="2"/>
      <c r="AI3" s="4"/>
    </row>
    <row r="4" spans="1:35" ht="27" customHeight="1">
      <c r="A4" s="8"/>
      <c r="B4" s="9" t="s">
        <v>20</v>
      </c>
      <c r="C4" s="9" t="s">
        <v>21</v>
      </c>
      <c r="D4" s="2"/>
      <c r="E4" s="2"/>
      <c r="F4" s="10">
        <f t="shared" ref="F4:F35" si="0">G4/3.281</f>
        <v>0.30478512648582745</v>
      </c>
      <c r="G4" s="10">
        <v>1</v>
      </c>
      <c r="H4" s="10">
        <f t="shared" ref="H4:H35" si="1">(B$13*G4*C$6)/B$14</f>
        <v>4.8891786179921772E-2</v>
      </c>
      <c r="I4" s="10">
        <f t="shared" ref="I4:I35" si="2">0.074/POWER(H4,0.2)</f>
        <v>0.13532702639869296</v>
      </c>
      <c r="J4" s="10">
        <f t="shared" ref="J4:J35" si="3">F4/343</f>
        <v>8.8858637459424909E-4</v>
      </c>
      <c r="K4" s="10">
        <f t="shared" ref="K4:K35" si="4">(1-J4*J4)^0.5</f>
        <v>0.99999960520704956</v>
      </c>
      <c r="L4" s="10">
        <f t="shared" ref="L4:L163" si="5">C$8/C$7</f>
        <v>2.0438413361169103</v>
      </c>
      <c r="M4" s="10">
        <f t="shared" ref="M4:M35" si="6">B$20*I4*L4</f>
        <v>3.4573371305929128E-2</v>
      </c>
      <c r="N4" s="10">
        <f t="shared" ref="N4:N35" si="7">I4*B$20*K4*L4*(M4/0.004)^0.4</f>
        <v>8.1924585839457151E-2</v>
      </c>
      <c r="O4" s="10">
        <f t="shared" ref="O4:O35" si="8">(2*C$11)/(B$15*G4*G4*C$7)</f>
        <v>1936.260023955344</v>
      </c>
      <c r="P4" s="10">
        <f t="shared" ref="P4:P35" si="9">B$23*O4*O4</f>
        <v>207453.71910369131</v>
      </c>
      <c r="Q4" s="10">
        <f t="shared" ref="Q4:Q35" si="10">N4+P4</f>
        <v>207453.80102827714</v>
      </c>
      <c r="R4" s="10">
        <f t="shared" ref="R4:R35" si="11">O4/Q4</f>
        <v>9.3334516618059967E-3</v>
      </c>
      <c r="S4" s="10">
        <v>-6</v>
      </c>
      <c r="T4" s="11">
        <v>4.3997900000000003</v>
      </c>
      <c r="U4" s="10">
        <f t="shared" ref="U4:U20" si="12">(T4/9.91)*2.205</f>
        <v>0.97896437436932404</v>
      </c>
      <c r="V4" s="12">
        <v>2.75583</v>
      </c>
      <c r="W4" s="10">
        <f t="shared" ref="W4:W20" si="13">(V4/9.81)*2.205</f>
        <v>0.61942967889908251</v>
      </c>
      <c r="X4" s="10">
        <f t="shared" ref="X4:X20" si="14">(2*U4)/(B$15*49.21*49.21*C$7)</f>
        <v>0.17753489917008999</v>
      </c>
      <c r="Y4" s="10">
        <f t="shared" ref="Y4:Y20" si="15">(2*W4)/(B$15*49.21*49.21*C$7)</f>
        <v>0.11233338869676009</v>
      </c>
      <c r="Z4" s="10">
        <f t="shared" ref="Z4:Z20" si="16">(2*U4)/(B$15*49.21*49.21*C$7)</f>
        <v>0.17753489917008999</v>
      </c>
      <c r="AA4" s="10">
        <f>0.01513+0.0607+0.0685+0.0714+B$23*X4*X4+B$24*(X4-0.4855)^2</f>
        <v>0.21957327441913166</v>
      </c>
      <c r="AB4" s="10">
        <f t="shared" ref="AB4:AB20" si="17">X4/Y4</f>
        <v>1.5804285905532416</v>
      </c>
      <c r="AC4" s="2"/>
      <c r="AD4" s="2"/>
      <c r="AE4" s="2"/>
      <c r="AF4" s="2"/>
      <c r="AG4" s="2"/>
      <c r="AH4" s="2"/>
      <c r="AI4" s="4"/>
    </row>
    <row r="5" spans="1:35" ht="27" customHeight="1">
      <c r="A5" s="6" t="s">
        <v>22</v>
      </c>
      <c r="B5" s="10">
        <v>46</v>
      </c>
      <c r="C5" s="10">
        <v>3.83</v>
      </c>
      <c r="D5" s="2"/>
      <c r="E5" s="2"/>
      <c r="F5" s="10">
        <f t="shared" si="0"/>
        <v>0.6095702529716549</v>
      </c>
      <c r="G5" s="10">
        <v>2</v>
      </c>
      <c r="H5" s="10">
        <f t="shared" si="1"/>
        <v>9.7783572359843543E-2</v>
      </c>
      <c r="I5" s="10">
        <f t="shared" si="2"/>
        <v>0.11780901906057159</v>
      </c>
      <c r="J5" s="10">
        <f t="shared" si="3"/>
        <v>1.7771727491884982E-3</v>
      </c>
      <c r="K5" s="10">
        <f t="shared" si="4"/>
        <v>0.99999842082726287</v>
      </c>
      <c r="L5" s="10">
        <f t="shared" si="5"/>
        <v>2.0438413361169103</v>
      </c>
      <c r="M5" s="10">
        <f t="shared" si="6"/>
        <v>3.0097867865422651E-2</v>
      </c>
      <c r="N5" s="10">
        <f t="shared" si="7"/>
        <v>6.7472273077820513E-2</v>
      </c>
      <c r="O5" s="10">
        <f t="shared" si="8"/>
        <v>484.06500598883599</v>
      </c>
      <c r="P5" s="10">
        <f t="shared" si="9"/>
        <v>12965.857443980707</v>
      </c>
      <c r="Q5" s="10">
        <f t="shared" si="10"/>
        <v>12965.924916253785</v>
      </c>
      <c r="R5" s="10">
        <f t="shared" si="11"/>
        <v>3.7333627112248913E-2</v>
      </c>
      <c r="S5" s="10">
        <v>-5</v>
      </c>
      <c r="T5" s="12">
        <v>6.8324199999999999</v>
      </c>
      <c r="U5" s="10">
        <f t="shared" si="12"/>
        <v>1.5202306861755801</v>
      </c>
      <c r="V5" s="12">
        <v>2.4100100000000002</v>
      </c>
      <c r="W5" s="10">
        <f t="shared" si="13"/>
        <v>0.54169949541284412</v>
      </c>
      <c r="X5" s="10">
        <f t="shared" si="14"/>
        <v>0.27569338440873448</v>
      </c>
      <c r="Y5" s="10">
        <f t="shared" si="15"/>
        <v>9.8237042957322773E-2</v>
      </c>
      <c r="Z5" s="10">
        <f t="shared" si="16"/>
        <v>0.27569338440873448</v>
      </c>
      <c r="AA5" s="10">
        <f t="shared" ref="AA5:AA20" si="18">0.01513+0.0607+0.0685+0.0714+B$23*X5*X5+B$24*(X5-0.4855)^2</f>
        <v>0.22091007895334583</v>
      </c>
      <c r="AB5" s="10">
        <f t="shared" si="17"/>
        <v>2.8064096404907493</v>
      </c>
      <c r="AC5" s="2"/>
      <c r="AD5" s="2"/>
      <c r="AE5" s="2"/>
      <c r="AF5" s="2"/>
      <c r="AG5" s="2"/>
      <c r="AH5" s="2"/>
      <c r="AI5" s="4"/>
    </row>
    <row r="6" spans="1:35" ht="27" customHeight="1">
      <c r="A6" s="6" t="s">
        <v>23</v>
      </c>
      <c r="B6" s="10">
        <v>6</v>
      </c>
      <c r="C6" s="10">
        <v>0.5</v>
      </c>
      <c r="D6" s="2"/>
      <c r="E6" s="2"/>
      <c r="F6" s="10">
        <f t="shared" si="0"/>
        <v>0.91435537945748246</v>
      </c>
      <c r="G6" s="10">
        <v>3</v>
      </c>
      <c r="H6" s="10">
        <f t="shared" si="1"/>
        <v>0.14667535853976532</v>
      </c>
      <c r="I6" s="10">
        <f t="shared" si="2"/>
        <v>0.10863262851965474</v>
      </c>
      <c r="J6" s="10">
        <f t="shared" si="3"/>
        <v>2.6657591237827477E-3</v>
      </c>
      <c r="K6" s="10">
        <f t="shared" si="4"/>
        <v>0.99999644685783451</v>
      </c>
      <c r="L6" s="10">
        <f t="shared" si="5"/>
        <v>2.0438413361169103</v>
      </c>
      <c r="M6" s="10">
        <f t="shared" si="6"/>
        <v>2.7753482077437892E-2</v>
      </c>
      <c r="N6" s="10">
        <f t="shared" si="7"/>
        <v>6.0230841597972248E-2</v>
      </c>
      <c r="O6" s="10">
        <f t="shared" si="8"/>
        <v>215.1400026617049</v>
      </c>
      <c r="P6" s="10">
        <f t="shared" si="9"/>
        <v>2561.1570259714981</v>
      </c>
      <c r="Q6" s="10">
        <f t="shared" si="10"/>
        <v>2561.2172568130959</v>
      </c>
      <c r="R6" s="10">
        <f t="shared" si="11"/>
        <v>8.3999122717688557E-2</v>
      </c>
      <c r="S6" s="10">
        <v>-4</v>
      </c>
      <c r="T6" s="12">
        <v>9.7403899999999997</v>
      </c>
      <c r="U6" s="10">
        <f t="shared" si="12"/>
        <v>2.1672613471241169</v>
      </c>
      <c r="V6" s="12">
        <v>2.1650700000000001</v>
      </c>
      <c r="W6" s="10">
        <f t="shared" si="13"/>
        <v>0.48664417431192658</v>
      </c>
      <c r="X6" s="10">
        <f t="shared" si="14"/>
        <v>0.39303220302045155</v>
      </c>
      <c r="Y6" s="10">
        <f t="shared" si="15"/>
        <v>8.8252776791636039E-2</v>
      </c>
      <c r="Z6" s="10">
        <f t="shared" si="16"/>
        <v>0.39303220302045155</v>
      </c>
      <c r="AA6" s="10">
        <f t="shared" si="18"/>
        <v>0.22446696662241133</v>
      </c>
      <c r="AB6" s="10">
        <f t="shared" si="17"/>
        <v>4.4534825680147927</v>
      </c>
      <c r="AC6" s="2"/>
      <c r="AD6" s="2"/>
      <c r="AE6" s="2"/>
      <c r="AF6" s="2"/>
      <c r="AG6" s="2"/>
      <c r="AH6" s="2"/>
      <c r="AI6" s="4"/>
    </row>
    <row r="7" spans="1:35" ht="27" customHeight="1">
      <c r="A7" s="6" t="s">
        <v>24</v>
      </c>
      <c r="B7" s="10">
        <v>276</v>
      </c>
      <c r="C7" s="10">
        <v>1.9159999999999999</v>
      </c>
      <c r="D7" s="2"/>
      <c r="E7" s="2"/>
      <c r="F7" s="10">
        <f t="shared" si="0"/>
        <v>1.2191405059433098</v>
      </c>
      <c r="G7" s="10">
        <v>4</v>
      </c>
      <c r="H7" s="10">
        <f t="shared" si="1"/>
        <v>0.19556714471968709</v>
      </c>
      <c r="I7" s="10">
        <f t="shared" si="2"/>
        <v>0.10255870790454444</v>
      </c>
      <c r="J7" s="10">
        <f t="shared" si="3"/>
        <v>3.5543454983769963E-3</v>
      </c>
      <c r="K7" s="10">
        <f t="shared" si="4"/>
        <v>0.99999368329408866</v>
      </c>
      <c r="L7" s="10">
        <f t="shared" si="5"/>
        <v>2.0438413361169103</v>
      </c>
      <c r="M7" s="10">
        <f t="shared" si="6"/>
        <v>2.6201715824256004E-2</v>
      </c>
      <c r="N7" s="10">
        <f t="shared" si="7"/>
        <v>5.5569294758477362E-2</v>
      </c>
      <c r="O7" s="10">
        <f t="shared" si="8"/>
        <v>121.016251497209</v>
      </c>
      <c r="P7" s="10">
        <f t="shared" si="9"/>
        <v>810.36609024879419</v>
      </c>
      <c r="Q7" s="10">
        <f t="shared" si="10"/>
        <v>810.42165954355266</v>
      </c>
      <c r="R7" s="10">
        <f t="shared" si="11"/>
        <v>0.149325045884593</v>
      </c>
      <c r="S7" s="10">
        <v>-3</v>
      </c>
      <c r="T7" s="12">
        <v>12.0314</v>
      </c>
      <c r="U7" s="10">
        <f t="shared" si="12"/>
        <v>2.6770168516649848</v>
      </c>
      <c r="V7" s="12">
        <v>2.08406</v>
      </c>
      <c r="W7" s="10">
        <f t="shared" si="13"/>
        <v>0.46843550458715594</v>
      </c>
      <c r="X7" s="10">
        <f t="shared" si="14"/>
        <v>0.48547621269992891</v>
      </c>
      <c r="Y7" s="10">
        <f t="shared" si="15"/>
        <v>8.4950639933294075E-2</v>
      </c>
      <c r="Z7" s="10">
        <f t="shared" si="16"/>
        <v>0.48547621269992891</v>
      </c>
      <c r="AA7" s="10">
        <f t="shared" si="18"/>
        <v>0.22877156702608042</v>
      </c>
      <c r="AB7" s="10">
        <f t="shared" si="17"/>
        <v>5.7148034797753162</v>
      </c>
      <c r="AC7" s="2"/>
      <c r="AD7" s="2"/>
      <c r="AE7" s="2"/>
      <c r="AF7" s="2"/>
      <c r="AG7" s="2"/>
      <c r="AH7" s="2"/>
      <c r="AI7" s="4"/>
    </row>
    <row r="8" spans="1:35" ht="27" customHeight="1">
      <c r="A8" s="6" t="s">
        <v>25</v>
      </c>
      <c r="B8" s="10">
        <v>563.59199999999998</v>
      </c>
      <c r="C8" s="10">
        <v>3.9159999999999999</v>
      </c>
      <c r="D8" s="2"/>
      <c r="E8" s="2"/>
      <c r="F8" s="10">
        <f t="shared" si="0"/>
        <v>1.5239256324291375</v>
      </c>
      <c r="G8" s="10">
        <v>5</v>
      </c>
      <c r="H8" s="10">
        <f t="shared" si="1"/>
        <v>0.24445893089960888</v>
      </c>
      <c r="I8" s="10">
        <f t="shared" si="2"/>
        <v>9.8082276679747296E-2</v>
      </c>
      <c r="J8" s="10">
        <f t="shared" si="3"/>
        <v>4.4429318729712463E-3</v>
      </c>
      <c r="K8" s="10">
        <f t="shared" si="4"/>
        <v>0.9999901301294789</v>
      </c>
      <c r="L8" s="10">
        <f t="shared" si="5"/>
        <v>2.0438413361169103</v>
      </c>
      <c r="M8" s="10">
        <f t="shared" si="6"/>
        <v>2.5058076427315397E-2</v>
      </c>
      <c r="N8" s="10">
        <f t="shared" si="7"/>
        <v>5.2203369812616973E-2</v>
      </c>
      <c r="O8" s="10">
        <f t="shared" si="8"/>
        <v>77.450400958213763</v>
      </c>
      <c r="P8" s="10">
        <f t="shared" si="9"/>
        <v>331.92595056590613</v>
      </c>
      <c r="Q8" s="10">
        <f t="shared" si="10"/>
        <v>331.97815393571875</v>
      </c>
      <c r="R8" s="10">
        <f t="shared" si="11"/>
        <v>0.23329969168155132</v>
      </c>
      <c r="S8" s="10">
        <v>-2</v>
      </c>
      <c r="T8" s="12">
        <v>14.340199999999999</v>
      </c>
      <c r="U8" s="10">
        <f t="shared" si="12"/>
        <v>3.1907306760847627</v>
      </c>
      <c r="V8" s="12">
        <v>2.0888800000000001</v>
      </c>
      <c r="W8" s="10">
        <f t="shared" si="13"/>
        <v>0.46951889908256883</v>
      </c>
      <c r="X8" s="10">
        <f t="shared" si="14"/>
        <v>0.57863806251637551</v>
      </c>
      <c r="Y8" s="10">
        <f t="shared" si="15"/>
        <v>8.5147113203966951E-2</v>
      </c>
      <c r="Z8" s="10">
        <f t="shared" si="16"/>
        <v>0.57863806251637551</v>
      </c>
      <c r="AA8" s="10">
        <f t="shared" si="18"/>
        <v>0.23444912089715186</v>
      </c>
      <c r="AB8" s="10">
        <f t="shared" si="17"/>
        <v>6.7957449259644083</v>
      </c>
      <c r="AC8" s="2"/>
      <c r="AD8" s="2"/>
      <c r="AE8" s="2"/>
      <c r="AF8" s="2"/>
      <c r="AG8" s="2"/>
      <c r="AH8" s="2"/>
      <c r="AI8" s="4"/>
    </row>
    <row r="9" spans="1:35" ht="27" customHeight="1">
      <c r="A9" s="13"/>
      <c r="B9" s="6" t="s">
        <v>26</v>
      </c>
      <c r="C9" s="6" t="s">
        <v>27</v>
      </c>
      <c r="D9" s="2"/>
      <c r="E9" s="2"/>
      <c r="F9" s="10">
        <f t="shared" si="0"/>
        <v>1.8287107589149649</v>
      </c>
      <c r="G9" s="10">
        <v>6</v>
      </c>
      <c r="H9" s="10">
        <f t="shared" si="1"/>
        <v>0.29335071707953064</v>
      </c>
      <c r="I9" s="10">
        <f t="shared" si="2"/>
        <v>9.4570195950124031E-2</v>
      </c>
      <c r="J9" s="10">
        <f t="shared" si="3"/>
        <v>5.3315182475654954E-3</v>
      </c>
      <c r="K9" s="10">
        <f t="shared" si="4"/>
        <v>0.9999857873555883</v>
      </c>
      <c r="L9" s="10">
        <f t="shared" si="5"/>
        <v>2.0438413361169103</v>
      </c>
      <c r="M9" s="10">
        <f t="shared" si="6"/>
        <v>2.4160809455942438E-2</v>
      </c>
      <c r="N9" s="10">
        <f t="shared" si="7"/>
        <v>4.9605051329884686E-2</v>
      </c>
      <c r="O9" s="10">
        <f t="shared" si="8"/>
        <v>53.785000665426224</v>
      </c>
      <c r="P9" s="10">
        <f t="shared" si="9"/>
        <v>160.07231412321863</v>
      </c>
      <c r="Q9" s="10">
        <f t="shared" si="10"/>
        <v>160.12191917454851</v>
      </c>
      <c r="R9" s="10">
        <f t="shared" si="11"/>
        <v>0.33590029986335179</v>
      </c>
      <c r="S9" s="10">
        <v>-1</v>
      </c>
      <c r="T9" s="12">
        <v>16.580100000000002</v>
      </c>
      <c r="U9" s="10">
        <f t="shared" si="12"/>
        <v>3.6891140766902124</v>
      </c>
      <c r="V9" s="12">
        <v>2.1590600000000002</v>
      </c>
      <c r="W9" s="10">
        <f t="shared" si="13"/>
        <v>0.4852933027522936</v>
      </c>
      <c r="X9" s="10">
        <f t="shared" si="14"/>
        <v>0.66901974451735402</v>
      </c>
      <c r="Y9" s="10">
        <f t="shared" si="15"/>
        <v>8.8007796634635246E-2</v>
      </c>
      <c r="Z9" s="10">
        <f t="shared" si="16"/>
        <v>0.66901974451735402</v>
      </c>
      <c r="AA9" s="10">
        <f t="shared" si="18"/>
        <v>0.24124235652590797</v>
      </c>
      <c r="AB9" s="10">
        <f t="shared" si="17"/>
        <v>7.6018235895030122</v>
      </c>
      <c r="AC9" s="2"/>
      <c r="AD9" s="2"/>
      <c r="AE9" s="2"/>
      <c r="AF9" s="2"/>
      <c r="AG9" s="2"/>
      <c r="AH9" s="2"/>
      <c r="AI9" s="4"/>
    </row>
    <row r="10" spans="1:35" ht="27" customHeight="1">
      <c r="A10" s="6" t="s">
        <v>28</v>
      </c>
      <c r="B10" s="10">
        <v>1147</v>
      </c>
      <c r="C10" s="10">
        <v>2.528</v>
      </c>
      <c r="D10" s="2"/>
      <c r="E10" s="2"/>
      <c r="F10" s="10">
        <f t="shared" si="0"/>
        <v>2.1334958854007922</v>
      </c>
      <c r="G10" s="10">
        <v>7</v>
      </c>
      <c r="H10" s="10">
        <f t="shared" si="1"/>
        <v>0.34224250325945244</v>
      </c>
      <c r="I10" s="10">
        <f t="shared" si="2"/>
        <v>9.1699069965789318E-2</v>
      </c>
      <c r="J10" s="10">
        <f t="shared" si="3"/>
        <v>6.2201046221597436E-3</v>
      </c>
      <c r="K10" s="10">
        <f t="shared" si="4"/>
        <v>0.9999806549621294</v>
      </c>
      <c r="L10" s="10">
        <f t="shared" si="5"/>
        <v>2.0438413361169103</v>
      </c>
      <c r="M10" s="10">
        <f t="shared" si="6"/>
        <v>2.3427293709944612E-2</v>
      </c>
      <c r="N10" s="10">
        <f t="shared" si="7"/>
        <v>4.7509293619144924E-2</v>
      </c>
      <c r="O10" s="10">
        <f t="shared" si="8"/>
        <v>39.51551069296621</v>
      </c>
      <c r="P10" s="10">
        <f t="shared" si="9"/>
        <v>86.40304835638959</v>
      </c>
      <c r="Q10" s="10">
        <f t="shared" si="10"/>
        <v>86.450557650008733</v>
      </c>
      <c r="R10" s="10">
        <f t="shared" si="11"/>
        <v>0.45708797915385357</v>
      </c>
      <c r="S10" s="10">
        <v>0</v>
      </c>
      <c r="T10" s="12">
        <v>18.609300000000001</v>
      </c>
      <c r="U10" s="10">
        <f t="shared" si="12"/>
        <v>4.140616195761857</v>
      </c>
      <c r="V10" s="12">
        <v>2.21977</v>
      </c>
      <c r="W10" s="10">
        <f t="shared" si="13"/>
        <v>0.49893912844036697</v>
      </c>
      <c r="X10" s="10">
        <f t="shared" si="14"/>
        <v>0.75089952000571736</v>
      </c>
      <c r="Y10" s="10">
        <f t="shared" si="15"/>
        <v>9.0482463079147535E-2</v>
      </c>
      <c r="Z10" s="10">
        <f t="shared" si="16"/>
        <v>0.75089952000571736</v>
      </c>
      <c r="AA10" s="10">
        <f t="shared" si="18"/>
        <v>0.2484892389723794</v>
      </c>
      <c r="AB10" s="10">
        <f t="shared" si="17"/>
        <v>8.2988403990382604</v>
      </c>
      <c r="AC10" s="2"/>
      <c r="AD10" s="2"/>
      <c r="AE10" s="2"/>
      <c r="AF10" s="2"/>
      <c r="AG10" s="2"/>
      <c r="AH10" s="2"/>
      <c r="AI10" s="4"/>
    </row>
    <row r="11" spans="1:35" ht="27" customHeight="1">
      <c r="A11" s="6" t="s">
        <v>29</v>
      </c>
      <c r="B11" s="10">
        <v>2000</v>
      </c>
      <c r="C11" s="10">
        <v>4.4089999999999998</v>
      </c>
      <c r="D11" s="2"/>
      <c r="E11" s="2"/>
      <c r="F11" s="10">
        <f t="shared" si="0"/>
        <v>2.4382810118866196</v>
      </c>
      <c r="G11" s="10">
        <v>8</v>
      </c>
      <c r="H11" s="10">
        <f t="shared" si="1"/>
        <v>0.39113428943937417</v>
      </c>
      <c r="I11" s="10">
        <f t="shared" si="2"/>
        <v>8.928254093722382E-2</v>
      </c>
      <c r="J11" s="10">
        <f t="shared" si="3"/>
        <v>7.1086909967539927E-3</v>
      </c>
      <c r="K11" s="10">
        <f t="shared" si="4"/>
        <v>0.99997473293694406</v>
      </c>
      <c r="L11" s="10">
        <f t="shared" si="5"/>
        <v>2.0438413361169103</v>
      </c>
      <c r="M11" s="10">
        <f t="shared" si="6"/>
        <v>2.2809918470131033E-2</v>
      </c>
      <c r="N11" s="10">
        <f t="shared" si="7"/>
        <v>4.5765504704402951E-2</v>
      </c>
      <c r="O11" s="10">
        <f t="shared" si="8"/>
        <v>30.254062874302249</v>
      </c>
      <c r="P11" s="10">
        <f t="shared" si="9"/>
        <v>50.647880640549637</v>
      </c>
      <c r="Q11" s="10">
        <f t="shared" si="10"/>
        <v>50.693646145254043</v>
      </c>
      <c r="R11" s="10">
        <f t="shared" si="11"/>
        <v>0.59680187113813765</v>
      </c>
      <c r="S11" s="10">
        <v>1</v>
      </c>
      <c r="T11" s="12">
        <v>21.153199999999998</v>
      </c>
      <c r="U11" s="10">
        <f t="shared" si="12"/>
        <v>4.7066403632694245</v>
      </c>
      <c r="V11" s="12">
        <v>2.3673299999999999</v>
      </c>
      <c r="W11" s="10">
        <f t="shared" si="13"/>
        <v>0.53210628440366969</v>
      </c>
      <c r="X11" s="10">
        <f t="shared" si="14"/>
        <v>0.85354783503866016</v>
      </c>
      <c r="Y11" s="10">
        <f t="shared" si="15"/>
        <v>9.6497316983812878E-2</v>
      </c>
      <c r="Z11" s="10">
        <f t="shared" si="16"/>
        <v>0.85354783503866016</v>
      </c>
      <c r="AA11" s="10">
        <f t="shared" si="18"/>
        <v>0.25904162809447384</v>
      </c>
      <c r="AB11" s="10">
        <f t="shared" si="17"/>
        <v>8.8453012137305347</v>
      </c>
      <c r="AC11" s="2"/>
      <c r="AD11" s="2"/>
      <c r="AE11" s="2"/>
      <c r="AF11" s="2"/>
      <c r="AG11" s="2"/>
      <c r="AH11" s="2"/>
      <c r="AI11" s="4"/>
    </row>
    <row r="12" spans="1:35" ht="27" customHeight="1">
      <c r="A12" s="2"/>
      <c r="B12" s="2"/>
      <c r="C12" s="2"/>
      <c r="D12" s="2"/>
      <c r="E12" s="2"/>
      <c r="F12" s="10">
        <f t="shared" si="0"/>
        <v>2.7430661383724475</v>
      </c>
      <c r="G12" s="10">
        <v>9</v>
      </c>
      <c r="H12" s="10">
        <f t="shared" si="1"/>
        <v>0.44002607561929596</v>
      </c>
      <c r="I12" s="10">
        <f t="shared" si="2"/>
        <v>8.7203925875986618E-2</v>
      </c>
      <c r="J12" s="10">
        <f t="shared" si="3"/>
        <v>7.9972773713482426E-3</v>
      </c>
      <c r="K12" s="10">
        <f t="shared" si="4"/>
        <v>0.99996802126600315</v>
      </c>
      <c r="L12" s="10">
        <f t="shared" si="5"/>
        <v>2.0438413361169103</v>
      </c>
      <c r="M12" s="10">
        <f t="shared" si="6"/>
        <v>2.2278873547127064E-2</v>
      </c>
      <c r="N12" s="10">
        <f t="shared" si="7"/>
        <v>4.4280512112810921E-2</v>
      </c>
      <c r="O12" s="10">
        <f t="shared" si="8"/>
        <v>23.904444740189433</v>
      </c>
      <c r="P12" s="10">
        <f t="shared" si="9"/>
        <v>31.619222542857997</v>
      </c>
      <c r="Q12" s="10">
        <f t="shared" si="10"/>
        <v>31.663503054970807</v>
      </c>
      <c r="R12" s="10">
        <f t="shared" si="11"/>
        <v>0.75495262475188163</v>
      </c>
      <c r="S12" s="10">
        <v>2</v>
      </c>
      <c r="T12" s="12">
        <v>23.330500000000001</v>
      </c>
      <c r="U12" s="10">
        <f t="shared" si="12"/>
        <v>5.1910951059535826</v>
      </c>
      <c r="V12" s="12">
        <v>2.5058199999999999</v>
      </c>
      <c r="W12" s="10">
        <f t="shared" si="13"/>
        <v>0.56323477064220184</v>
      </c>
      <c r="X12" s="10">
        <f t="shared" si="14"/>
        <v>0.94140355905345119</v>
      </c>
      <c r="Y12" s="10">
        <f t="shared" si="15"/>
        <v>0.10214245873806271</v>
      </c>
      <c r="Z12" s="10">
        <f t="shared" si="16"/>
        <v>0.94140355905345119</v>
      </c>
      <c r="AA12" s="10">
        <f t="shared" si="18"/>
        <v>0.26936988889675495</v>
      </c>
      <c r="AB12" s="10">
        <f t="shared" si="17"/>
        <v>9.2165742893228728</v>
      </c>
      <c r="AC12" s="2"/>
      <c r="AD12" s="2"/>
      <c r="AE12" s="2"/>
      <c r="AF12" s="2"/>
      <c r="AG12" s="2"/>
      <c r="AH12" s="2"/>
      <c r="AI12" s="4"/>
    </row>
    <row r="13" spans="1:35" ht="27" customHeight="1">
      <c r="A13" s="6" t="s">
        <v>30</v>
      </c>
      <c r="B13" s="10">
        <v>0.75</v>
      </c>
      <c r="C13" s="2"/>
      <c r="D13" s="2"/>
      <c r="E13" s="2"/>
      <c r="F13" s="10">
        <f t="shared" si="0"/>
        <v>3.047851264858275</v>
      </c>
      <c r="G13" s="10">
        <v>10</v>
      </c>
      <c r="H13" s="10">
        <f t="shared" si="1"/>
        <v>0.48891786179921776</v>
      </c>
      <c r="I13" s="10">
        <f t="shared" si="2"/>
        <v>8.5385581212920308E-2</v>
      </c>
      <c r="J13" s="10">
        <f t="shared" si="3"/>
        <v>8.8858637459424926E-3</v>
      </c>
      <c r="K13" s="10">
        <f t="shared" si="4"/>
        <v>0.9999605199334064</v>
      </c>
      <c r="L13" s="10">
        <f t="shared" si="5"/>
        <v>2.0438413361169103</v>
      </c>
      <c r="M13" s="10">
        <f t="shared" si="6"/>
        <v>2.1814322548916749E-2</v>
      </c>
      <c r="N13" s="10">
        <f t="shared" si="7"/>
        <v>4.2992953368728257E-2</v>
      </c>
      <c r="O13" s="10">
        <f t="shared" si="8"/>
        <v>19.362600239553441</v>
      </c>
      <c r="P13" s="10">
        <f t="shared" si="9"/>
        <v>20.745371910369133</v>
      </c>
      <c r="Q13" s="10">
        <f t="shared" si="10"/>
        <v>20.788364863737861</v>
      </c>
      <c r="R13" s="10">
        <f t="shared" si="11"/>
        <v>0.93141525879837472</v>
      </c>
      <c r="S13" s="10">
        <v>3</v>
      </c>
      <c r="T13" s="12">
        <v>25.6008</v>
      </c>
      <c r="U13" s="10">
        <f t="shared" si="12"/>
        <v>5.6962425832492434</v>
      </c>
      <c r="V13" s="12">
        <v>2.68065</v>
      </c>
      <c r="W13" s="10">
        <f t="shared" si="13"/>
        <v>0.60253142201834864</v>
      </c>
      <c r="X13" s="10">
        <f t="shared" si="14"/>
        <v>1.033011904357626</v>
      </c>
      <c r="Y13" s="10">
        <f t="shared" si="15"/>
        <v>0.10926889481933572</v>
      </c>
      <c r="Z13" s="10">
        <f t="shared" si="16"/>
        <v>1.033011904357626</v>
      </c>
      <c r="AA13" s="10">
        <f t="shared" si="18"/>
        <v>0.28141290948661751</v>
      </c>
      <c r="AB13" s="10">
        <f t="shared" si="17"/>
        <v>9.4538514923720918</v>
      </c>
      <c r="AC13" s="2"/>
      <c r="AD13" s="2"/>
      <c r="AE13" s="2"/>
      <c r="AF13" s="2"/>
      <c r="AG13" s="2"/>
      <c r="AH13" s="2"/>
      <c r="AI13" s="4"/>
    </row>
    <row r="14" spans="1:35" ht="27" customHeight="1">
      <c r="A14" s="6" t="s">
        <v>31</v>
      </c>
      <c r="B14" s="10">
        <v>7.67</v>
      </c>
      <c r="C14" s="2"/>
      <c r="D14" s="2"/>
      <c r="E14" s="2"/>
      <c r="F14" s="10">
        <f t="shared" si="0"/>
        <v>3.3526363913441024</v>
      </c>
      <c r="G14" s="10">
        <v>11</v>
      </c>
      <c r="H14" s="10">
        <f t="shared" si="1"/>
        <v>0.53780964797913955</v>
      </c>
      <c r="I14" s="10">
        <f t="shared" si="2"/>
        <v>8.377337299633314E-2</v>
      </c>
      <c r="J14" s="10">
        <f t="shared" si="3"/>
        <v>9.7744501205367425E-3</v>
      </c>
      <c r="K14" s="10">
        <f t="shared" si="4"/>
        <v>0.99995222892138258</v>
      </c>
      <c r="L14" s="10">
        <f t="shared" si="5"/>
        <v>2.0438413361169103</v>
      </c>
      <c r="M14" s="10">
        <f t="shared" si="6"/>
        <v>2.1402435324480728E-2</v>
      </c>
      <c r="N14" s="10">
        <f t="shared" si="7"/>
        <v>4.1860434022716567E-2</v>
      </c>
      <c r="O14" s="10">
        <f t="shared" si="8"/>
        <v>16.002148958308627</v>
      </c>
      <c r="P14" s="10">
        <f t="shared" si="9"/>
        <v>14.169368151334696</v>
      </c>
      <c r="Q14" s="10">
        <f t="shared" si="10"/>
        <v>14.211228585357413</v>
      </c>
      <c r="R14" s="10">
        <f t="shared" si="11"/>
        <v>1.1260215020956383</v>
      </c>
      <c r="S14" s="10">
        <v>4</v>
      </c>
      <c r="T14" s="12">
        <v>27.8629</v>
      </c>
      <c r="U14" s="10">
        <f t="shared" si="12"/>
        <v>6.1995655398587282</v>
      </c>
      <c r="V14" s="12">
        <v>2.89072</v>
      </c>
      <c r="W14" s="10">
        <f t="shared" si="13"/>
        <v>0.64974899082568804</v>
      </c>
      <c r="X14" s="10">
        <f t="shared" si="14"/>
        <v>1.1242893733760702</v>
      </c>
      <c r="Y14" s="10">
        <f t="shared" si="15"/>
        <v>0.11783178692934554</v>
      </c>
      <c r="Z14" s="10">
        <f t="shared" si="16"/>
        <v>1.1242893733760702</v>
      </c>
      <c r="AA14" s="10">
        <f t="shared" si="18"/>
        <v>0.29470563185539711</v>
      </c>
      <c r="AB14" s="10">
        <f t="shared" si="17"/>
        <v>9.5414777512473616</v>
      </c>
      <c r="AC14" s="2"/>
      <c r="AD14" s="2"/>
      <c r="AE14" s="2"/>
      <c r="AF14" s="2"/>
      <c r="AG14" s="2"/>
      <c r="AH14" s="2"/>
      <c r="AI14" s="4"/>
    </row>
    <row r="15" spans="1:35" ht="27" customHeight="1">
      <c r="A15" s="6" t="s">
        <v>32</v>
      </c>
      <c r="B15" s="10">
        <v>2.3768999999999999E-3</v>
      </c>
      <c r="C15" s="2"/>
      <c r="D15" s="2"/>
      <c r="E15" s="2"/>
      <c r="F15" s="10">
        <f t="shared" si="0"/>
        <v>3.6574215178299299</v>
      </c>
      <c r="G15" s="10">
        <v>12</v>
      </c>
      <c r="H15" s="10">
        <f t="shared" si="1"/>
        <v>0.58670143415906129</v>
      </c>
      <c r="I15" s="10">
        <f t="shared" si="2"/>
        <v>8.2328137355405312E-2</v>
      </c>
      <c r="J15" s="10">
        <f t="shared" si="3"/>
        <v>1.0663036495130991E-2</v>
      </c>
      <c r="K15" s="10">
        <f t="shared" si="4"/>
        <v>0.99994314821028873</v>
      </c>
      <c r="L15" s="10">
        <f t="shared" si="5"/>
        <v>2.0438413361169103</v>
      </c>
      <c r="M15" s="10">
        <f t="shared" si="6"/>
        <v>2.1033206281561013E-2</v>
      </c>
      <c r="N15" s="10">
        <f t="shared" si="7"/>
        <v>4.0852532670276796E-2</v>
      </c>
      <c r="O15" s="10">
        <f t="shared" si="8"/>
        <v>13.446250166356556</v>
      </c>
      <c r="P15" s="10">
        <f t="shared" si="9"/>
        <v>10.004519632701165</v>
      </c>
      <c r="Q15" s="10">
        <f t="shared" si="10"/>
        <v>10.045372165371441</v>
      </c>
      <c r="R15" s="10">
        <f t="shared" si="11"/>
        <v>1.3385517176465271</v>
      </c>
      <c r="S15" s="10">
        <v>5</v>
      </c>
      <c r="T15" s="12">
        <v>29.945699999999999</v>
      </c>
      <c r="U15" s="10">
        <f t="shared" si="12"/>
        <v>6.6629937941473258</v>
      </c>
      <c r="V15" s="12">
        <v>3.1112299999999999</v>
      </c>
      <c r="W15" s="10">
        <f t="shared" si="13"/>
        <v>0.69931316513761466</v>
      </c>
      <c r="X15" s="10">
        <f t="shared" si="14"/>
        <v>1.2083319499516483</v>
      </c>
      <c r="Y15" s="10">
        <f t="shared" si="15"/>
        <v>0.12682023525218206</v>
      </c>
      <c r="Z15" s="10">
        <f t="shared" si="16"/>
        <v>1.2083319499516483</v>
      </c>
      <c r="AA15" s="10">
        <f t="shared" si="18"/>
        <v>0.30808617740027888</v>
      </c>
      <c r="AB15" s="10">
        <f t="shared" si="17"/>
        <v>9.5279112796856111</v>
      </c>
      <c r="AC15" s="2"/>
      <c r="AD15" s="2"/>
      <c r="AE15" s="2"/>
      <c r="AF15" s="2"/>
      <c r="AG15" s="2"/>
      <c r="AH15" s="2"/>
      <c r="AI15" s="4"/>
    </row>
    <row r="16" spans="1:35" ht="27" customHeight="1">
      <c r="A16" s="6" t="s">
        <v>33</v>
      </c>
      <c r="B16" s="10">
        <v>3.7370000000000002E-7</v>
      </c>
      <c r="C16" s="2"/>
      <c r="D16" s="2"/>
      <c r="E16" s="2"/>
      <c r="F16" s="10">
        <f t="shared" si="0"/>
        <v>3.9622066443157573</v>
      </c>
      <c r="G16" s="10">
        <v>13</v>
      </c>
      <c r="H16" s="10">
        <f t="shared" si="1"/>
        <v>0.63559322033898302</v>
      </c>
      <c r="I16" s="10">
        <f t="shared" si="2"/>
        <v>8.102067713683711E-2</v>
      </c>
      <c r="J16" s="10">
        <f t="shared" si="3"/>
        <v>1.1551622869725241E-2</v>
      </c>
      <c r="K16" s="10">
        <f t="shared" si="4"/>
        <v>0.99993327777861041</v>
      </c>
      <c r="L16" s="10">
        <f t="shared" si="5"/>
        <v>2.0438413361169103</v>
      </c>
      <c r="M16" s="10">
        <f t="shared" si="6"/>
        <v>2.0699176126556244E-2</v>
      </c>
      <c r="N16" s="10">
        <f t="shared" si="7"/>
        <v>3.9946736907570841E-2</v>
      </c>
      <c r="O16" s="10">
        <f t="shared" si="8"/>
        <v>11.457159905061207</v>
      </c>
      <c r="P16" s="10">
        <f t="shared" si="9"/>
        <v>7.2635313575747116</v>
      </c>
      <c r="Q16" s="10">
        <f t="shared" si="10"/>
        <v>7.3034780944822826</v>
      </c>
      <c r="R16" s="10">
        <f t="shared" si="11"/>
        <v>1.5687265378008044</v>
      </c>
      <c r="S16" s="10">
        <v>6</v>
      </c>
      <c r="T16" s="12">
        <v>32.204700000000003</v>
      </c>
      <c r="U16" s="10">
        <f t="shared" si="12"/>
        <v>7.1656269929364287</v>
      </c>
      <c r="V16" s="12">
        <v>3.4050600000000002</v>
      </c>
      <c r="W16" s="10">
        <f t="shared" si="13"/>
        <v>0.76535752293577985</v>
      </c>
      <c r="X16" s="10">
        <f t="shared" si="14"/>
        <v>1.2994843315937799</v>
      </c>
      <c r="Y16" s="10">
        <f t="shared" si="15"/>
        <v>0.1387973599662497</v>
      </c>
      <c r="Z16" s="10">
        <f t="shared" si="16"/>
        <v>1.2994843315937799</v>
      </c>
      <c r="AA16" s="10">
        <f t="shared" si="18"/>
        <v>0.32383580488948455</v>
      </c>
      <c r="AB16" s="10">
        <f t="shared" si="17"/>
        <v>9.3624571238946164</v>
      </c>
      <c r="AC16" s="2"/>
      <c r="AD16" s="2"/>
      <c r="AE16" s="2"/>
      <c r="AF16" s="2"/>
      <c r="AG16" s="2"/>
      <c r="AH16" s="2"/>
      <c r="AI16" s="4"/>
    </row>
    <row r="17" spans="1:35" ht="27" customHeight="1">
      <c r="A17" s="6" t="s">
        <v>34</v>
      </c>
      <c r="B17" s="7" t="s">
        <v>35</v>
      </c>
      <c r="C17" s="2"/>
      <c r="D17" s="2"/>
      <c r="E17" s="2"/>
      <c r="F17" s="10">
        <f t="shared" si="0"/>
        <v>4.2669917708015843</v>
      </c>
      <c r="G17" s="10">
        <v>14</v>
      </c>
      <c r="H17" s="10">
        <f t="shared" si="1"/>
        <v>0.68448500651890487</v>
      </c>
      <c r="I17" s="10">
        <f t="shared" si="2"/>
        <v>7.9828677012448598E-2</v>
      </c>
      <c r="J17" s="10">
        <f t="shared" si="3"/>
        <v>1.2440209244319487E-2</v>
      </c>
      <c r="K17" s="10">
        <f t="shared" si="4"/>
        <v>0.99992261760296108</v>
      </c>
      <c r="L17" s="10">
        <f t="shared" si="5"/>
        <v>2.0438413361169103</v>
      </c>
      <c r="M17" s="10">
        <f t="shared" si="6"/>
        <v>2.0394643735696029E-2</v>
      </c>
      <c r="N17" s="10">
        <f t="shared" si="7"/>
        <v>3.9125956518533109E-2</v>
      </c>
      <c r="O17" s="10">
        <f t="shared" si="8"/>
        <v>9.8788776732415524</v>
      </c>
      <c r="P17" s="10">
        <f t="shared" si="9"/>
        <v>5.4001905222743494</v>
      </c>
      <c r="Q17" s="10">
        <f t="shared" si="10"/>
        <v>5.4393164787928825</v>
      </c>
      <c r="R17" s="10">
        <f t="shared" si="11"/>
        <v>1.8161983609076406</v>
      </c>
      <c r="S17" s="10">
        <v>7</v>
      </c>
      <c r="T17" s="12">
        <v>34.299799999999998</v>
      </c>
      <c r="U17" s="10">
        <f t="shared" si="12"/>
        <v>7.6317920282542886</v>
      </c>
      <c r="V17" s="12">
        <v>3.7042600000000001</v>
      </c>
      <c r="W17" s="10">
        <f t="shared" si="13"/>
        <v>0.83260889908256874</v>
      </c>
      <c r="X17" s="10">
        <f t="shared" si="14"/>
        <v>1.3840232225979539</v>
      </c>
      <c r="Y17" s="10">
        <f t="shared" si="15"/>
        <v>0.15099337710013336</v>
      </c>
      <c r="Z17" s="10">
        <f t="shared" si="16"/>
        <v>1.3840232225979539</v>
      </c>
      <c r="AA17" s="10">
        <f t="shared" si="18"/>
        <v>0.33959334162947269</v>
      </c>
      <c r="AB17" s="10">
        <f t="shared" si="17"/>
        <v>9.1661187343344181</v>
      </c>
      <c r="AC17" s="2"/>
      <c r="AD17" s="2"/>
      <c r="AE17" s="2"/>
      <c r="AF17" s="2"/>
      <c r="AG17" s="2"/>
      <c r="AH17" s="2"/>
      <c r="AI17" s="4"/>
    </row>
    <row r="18" spans="1:35" ht="27" customHeight="1">
      <c r="A18" s="6" t="s">
        <v>36</v>
      </c>
      <c r="B18" s="7" t="s">
        <v>37</v>
      </c>
      <c r="C18" s="2"/>
      <c r="D18" s="2"/>
      <c r="E18" s="2"/>
      <c r="F18" s="10">
        <f t="shared" si="0"/>
        <v>4.5717768972874122</v>
      </c>
      <c r="G18" s="10">
        <v>15</v>
      </c>
      <c r="H18" s="10">
        <f t="shared" si="1"/>
        <v>0.73337679269882661</v>
      </c>
      <c r="I18" s="10">
        <f t="shared" si="2"/>
        <v>7.8734719962899394E-2</v>
      </c>
      <c r="J18" s="10">
        <f t="shared" si="3"/>
        <v>1.3328795618913739E-2</v>
      </c>
      <c r="K18" s="10">
        <f t="shared" si="4"/>
        <v>0.99991116765808208</v>
      </c>
      <c r="L18" s="10">
        <f t="shared" si="5"/>
        <v>2.0438413361169103</v>
      </c>
      <c r="M18" s="10">
        <f t="shared" si="6"/>
        <v>2.0115159405970383E-2</v>
      </c>
      <c r="N18" s="10">
        <f t="shared" si="7"/>
        <v>3.8376935511093294E-2</v>
      </c>
      <c r="O18" s="10">
        <f t="shared" si="8"/>
        <v>8.6056001064681951</v>
      </c>
      <c r="P18" s="10">
        <f t="shared" si="9"/>
        <v>4.0978512415543964</v>
      </c>
      <c r="Q18" s="10">
        <f t="shared" si="10"/>
        <v>4.1362281770654894</v>
      </c>
      <c r="R18" s="10">
        <f t="shared" si="11"/>
        <v>2.0805428854685601</v>
      </c>
      <c r="S18" s="10">
        <v>8</v>
      </c>
      <c r="T18" s="12">
        <v>35.950000000000003</v>
      </c>
      <c r="U18" s="10">
        <f t="shared" si="12"/>
        <v>7.9989656912209899</v>
      </c>
      <c r="V18" s="12">
        <v>3.9712700000000001</v>
      </c>
      <c r="W18" s="10">
        <f t="shared" si="13"/>
        <v>0.89262490825688079</v>
      </c>
      <c r="X18" s="10">
        <f t="shared" si="14"/>
        <v>1.4506100575629144</v>
      </c>
      <c r="Y18" s="10">
        <f t="shared" si="15"/>
        <v>0.16187726257780141</v>
      </c>
      <c r="Z18" s="10">
        <f t="shared" si="16"/>
        <v>1.4506100575629144</v>
      </c>
      <c r="AA18" s="10">
        <f t="shared" si="18"/>
        <v>0.35278428239833254</v>
      </c>
      <c r="AB18" s="10">
        <f t="shared" si="17"/>
        <v>8.961172399772467</v>
      </c>
      <c r="AC18" s="2"/>
      <c r="AD18" s="2"/>
      <c r="AE18" s="2"/>
      <c r="AF18" s="2"/>
      <c r="AG18" s="2"/>
      <c r="AH18" s="2"/>
      <c r="AI18" s="4"/>
    </row>
    <row r="19" spans="1:35" ht="27" customHeight="1">
      <c r="A19" s="6" t="s">
        <v>38</v>
      </c>
      <c r="B19" s="10">
        <v>1</v>
      </c>
      <c r="C19" s="2"/>
      <c r="D19" s="2"/>
      <c r="E19" s="2"/>
      <c r="F19" s="10">
        <f t="shared" si="0"/>
        <v>4.8765620237732392</v>
      </c>
      <c r="G19" s="10">
        <v>16</v>
      </c>
      <c r="H19" s="10">
        <f t="shared" si="1"/>
        <v>0.78226857887874834</v>
      </c>
      <c r="I19" s="10">
        <f t="shared" si="2"/>
        <v>7.7724966305409454E-2</v>
      </c>
      <c r="J19" s="10">
        <f t="shared" si="3"/>
        <v>1.4217381993507985E-2</v>
      </c>
      <c r="K19" s="10">
        <f t="shared" si="4"/>
        <v>0.99989892791684232</v>
      </c>
      <c r="L19" s="10">
        <f t="shared" si="5"/>
        <v>2.0438413361169103</v>
      </c>
      <c r="M19" s="10">
        <f t="shared" si="6"/>
        <v>1.9857187372911238E-2</v>
      </c>
      <c r="N19" s="10">
        <f t="shared" si="7"/>
        <v>3.7689201255809088E-2</v>
      </c>
      <c r="O19" s="10">
        <f t="shared" si="8"/>
        <v>7.5635157185755624</v>
      </c>
      <c r="P19" s="10">
        <f t="shared" si="9"/>
        <v>3.1654925400343523</v>
      </c>
      <c r="Q19" s="10">
        <f t="shared" si="10"/>
        <v>3.2031817412901615</v>
      </c>
      <c r="R19" s="10">
        <f t="shared" si="11"/>
        <v>2.3612508841066155</v>
      </c>
      <c r="S19" s="10">
        <v>9</v>
      </c>
      <c r="T19" s="12">
        <v>38.226700000000001</v>
      </c>
      <c r="U19" s="10">
        <f t="shared" si="12"/>
        <v>8.505537184661959</v>
      </c>
      <c r="V19" s="12">
        <v>4.3529799999999996</v>
      </c>
      <c r="W19" s="10">
        <f t="shared" si="13"/>
        <v>0.97842211009174296</v>
      </c>
      <c r="X19" s="10">
        <f t="shared" si="14"/>
        <v>1.5424766477730254</v>
      </c>
      <c r="Y19" s="10">
        <f t="shared" si="15"/>
        <v>0.17743655970405384</v>
      </c>
      <c r="Z19" s="10">
        <f t="shared" si="16"/>
        <v>1.5424766477730254</v>
      </c>
      <c r="AA19" s="10">
        <f t="shared" si="18"/>
        <v>0.37211084405392797</v>
      </c>
      <c r="AB19" s="10">
        <f t="shared" si="17"/>
        <v>8.6931162909477049</v>
      </c>
      <c r="AC19" s="2"/>
      <c r="AD19" s="2"/>
      <c r="AE19" s="2"/>
      <c r="AF19" s="2"/>
      <c r="AG19" s="2"/>
      <c r="AH19" s="2"/>
      <c r="AI19" s="4"/>
    </row>
    <row r="20" spans="1:35" ht="27" customHeight="1">
      <c r="A20" s="6" t="s">
        <v>39</v>
      </c>
      <c r="B20" s="10">
        <v>0.125</v>
      </c>
      <c r="C20" s="2"/>
      <c r="D20" s="2"/>
      <c r="E20" s="2"/>
      <c r="F20" s="10">
        <f t="shared" si="0"/>
        <v>5.1813471502590671</v>
      </c>
      <c r="G20" s="10">
        <v>17</v>
      </c>
      <c r="H20" s="10">
        <f t="shared" si="1"/>
        <v>0.83116036505867019</v>
      </c>
      <c r="I20" s="10">
        <f t="shared" si="2"/>
        <v>7.6788247267416607E-2</v>
      </c>
      <c r="J20" s="10">
        <f t="shared" si="3"/>
        <v>1.5105968368102237E-2</v>
      </c>
      <c r="K20" s="10">
        <f t="shared" si="4"/>
        <v>0.99988589835023767</v>
      </c>
      <c r="L20" s="10">
        <f t="shared" si="5"/>
        <v>2.0438413361169103</v>
      </c>
      <c r="M20" s="10">
        <f t="shared" si="6"/>
        <v>1.9617874236639056E-2</v>
      </c>
      <c r="N20" s="10">
        <f t="shared" si="7"/>
        <v>3.7054347619269602E-2</v>
      </c>
      <c r="O20" s="10">
        <f t="shared" si="8"/>
        <v>6.6998616745859652</v>
      </c>
      <c r="P20" s="10">
        <f t="shared" si="9"/>
        <v>2.4838509967995033</v>
      </c>
      <c r="Q20" s="10">
        <f t="shared" si="10"/>
        <v>2.520905344418773</v>
      </c>
      <c r="R20" s="10">
        <f t="shared" si="11"/>
        <v>2.6577204453230685</v>
      </c>
      <c r="S20" s="10">
        <v>10</v>
      </c>
      <c r="T20" s="12">
        <v>39.982599999999998</v>
      </c>
      <c r="U20" s="10">
        <f t="shared" si="12"/>
        <v>8.8962293642785077</v>
      </c>
      <c r="V20" s="12">
        <v>4.6970200000000002</v>
      </c>
      <c r="W20" s="10">
        <f t="shared" si="13"/>
        <v>1.0557522018348624</v>
      </c>
      <c r="X20" s="10">
        <f t="shared" si="14"/>
        <v>1.6133285587625863</v>
      </c>
      <c r="Y20" s="10">
        <f t="shared" si="15"/>
        <v>0.19146034892444602</v>
      </c>
      <c r="Z20" s="10">
        <f t="shared" si="16"/>
        <v>1.6133285587625863</v>
      </c>
      <c r="AA20" s="10">
        <f t="shared" si="18"/>
        <v>0.38790953456374622</v>
      </c>
      <c r="AB20" s="10">
        <f t="shared" si="17"/>
        <v>8.4264369506567505</v>
      </c>
      <c r="AC20" s="2"/>
      <c r="AD20" s="2"/>
      <c r="AE20" s="2"/>
      <c r="AF20" s="2"/>
      <c r="AG20" s="2"/>
      <c r="AH20" s="2"/>
      <c r="AI20" s="4"/>
    </row>
    <row r="21" spans="1:35" ht="25.5" customHeight="1">
      <c r="A21" s="6" t="s">
        <v>40</v>
      </c>
      <c r="B21" s="10">
        <f>(1+2*B20+100*POWER(B20,4))*1.05</f>
        <v>1.338134765625</v>
      </c>
      <c r="C21" s="2"/>
      <c r="D21" s="2"/>
      <c r="E21" s="2"/>
      <c r="F21" s="10">
        <f t="shared" si="0"/>
        <v>5.486132276744895</v>
      </c>
      <c r="G21" s="10">
        <v>18</v>
      </c>
      <c r="H21" s="10">
        <f t="shared" si="1"/>
        <v>0.88005215123859193</v>
      </c>
      <c r="I21" s="10">
        <f t="shared" si="2"/>
        <v>7.5915426792973612E-2</v>
      </c>
      <c r="J21" s="10">
        <f t="shared" si="3"/>
        <v>1.5994554742696485E-2</v>
      </c>
      <c r="K21" s="10">
        <f t="shared" si="4"/>
        <v>0.99987207892739105</v>
      </c>
      <c r="L21" s="10">
        <f t="shared" si="5"/>
        <v>2.0438413361169103</v>
      </c>
      <c r="M21" s="10">
        <f t="shared" si="6"/>
        <v>1.9394885916054583E-2</v>
      </c>
      <c r="N21" s="10">
        <f t="shared" si="7"/>
        <v>3.6465532980005759E-2</v>
      </c>
      <c r="O21" s="10">
        <f t="shared" si="8"/>
        <v>5.9761111850473583</v>
      </c>
      <c r="P21" s="10">
        <f t="shared" si="9"/>
        <v>1.9762014089286248</v>
      </c>
      <c r="Q21" s="10">
        <f t="shared" si="10"/>
        <v>2.0126669419086305</v>
      </c>
      <c r="R21" s="10">
        <f t="shared" si="11"/>
        <v>2.9692499343086332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4"/>
    </row>
    <row r="22" spans="1:35" ht="25.5" customHeight="1">
      <c r="A22" s="6" t="s">
        <v>41</v>
      </c>
      <c r="B22" s="10">
        <v>3.1415899999999999</v>
      </c>
      <c r="C22" s="2"/>
      <c r="D22" s="2"/>
      <c r="E22" s="2"/>
      <c r="F22" s="10">
        <f t="shared" si="0"/>
        <v>5.790917403230722</v>
      </c>
      <c r="G22" s="10">
        <v>19</v>
      </c>
      <c r="H22" s="10">
        <f t="shared" si="1"/>
        <v>0.92894393741851367</v>
      </c>
      <c r="I22" s="10">
        <f t="shared" si="2"/>
        <v>7.5098942019602988E-2</v>
      </c>
      <c r="J22" s="10">
        <f t="shared" si="3"/>
        <v>1.6883141117290733E-2</v>
      </c>
      <c r="K22" s="10">
        <f t="shared" si="4"/>
        <v>0.99985746961555155</v>
      </c>
      <c r="L22" s="10">
        <f t="shared" si="5"/>
        <v>2.0438413361169103</v>
      </c>
      <c r="M22" s="10">
        <f t="shared" si="6"/>
        <v>1.9186290249788969E-2</v>
      </c>
      <c r="N22" s="10">
        <f t="shared" si="7"/>
        <v>3.5917120619487125E-2</v>
      </c>
      <c r="O22" s="10">
        <f t="shared" si="8"/>
        <v>5.3636011743915351</v>
      </c>
      <c r="P22" s="10">
        <f t="shared" si="9"/>
        <v>1.5918671519071474</v>
      </c>
      <c r="Q22" s="10">
        <f t="shared" si="10"/>
        <v>1.6277842725266345</v>
      </c>
      <c r="R22" s="10">
        <f t="shared" si="11"/>
        <v>3.2950319430634343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4"/>
    </row>
    <row r="23" spans="1:35" ht="25.5" customHeight="1">
      <c r="A23" s="6" t="s">
        <v>42</v>
      </c>
      <c r="B23" s="10">
        <f>1/(B22*B13*B14)</f>
        <v>5.5334229473946381E-2</v>
      </c>
      <c r="C23" s="2"/>
      <c r="D23" s="2"/>
      <c r="E23" s="2"/>
      <c r="F23" s="10">
        <f t="shared" si="0"/>
        <v>6.0957025297165499</v>
      </c>
      <c r="G23" s="10">
        <v>20</v>
      </c>
      <c r="H23" s="10">
        <f t="shared" si="1"/>
        <v>0.97783572359843551</v>
      </c>
      <c r="I23" s="10">
        <f t="shared" si="2"/>
        <v>7.4332465822274735E-2</v>
      </c>
      <c r="J23" s="10">
        <f t="shared" si="3"/>
        <v>1.7771727491884985E-2</v>
      </c>
      <c r="K23" s="10">
        <f t="shared" si="4"/>
        <v>0.99984207038009465</v>
      </c>
      <c r="L23" s="10">
        <f t="shared" si="5"/>
        <v>2.0438413361169103</v>
      </c>
      <c r="M23" s="10">
        <f t="shared" si="6"/>
        <v>1.899047078288282E-2</v>
      </c>
      <c r="N23" s="10">
        <f t="shared" si="7"/>
        <v>3.5404415900635401E-2</v>
      </c>
      <c r="O23" s="10">
        <f t="shared" si="8"/>
        <v>4.8406500598883602</v>
      </c>
      <c r="P23" s="10">
        <f t="shared" si="9"/>
        <v>1.2965857443980708</v>
      </c>
      <c r="Q23" s="10">
        <f t="shared" si="10"/>
        <v>1.3319901602987063</v>
      </c>
      <c r="R23" s="10">
        <f t="shared" si="11"/>
        <v>3.6341485126307669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4"/>
    </row>
    <row r="24" spans="1:35" ht="24.6" customHeight="1">
      <c r="A24" s="6" t="s">
        <v>43</v>
      </c>
      <c r="B24" s="10">
        <f>0.4*B23</f>
        <v>2.2133691789578552E-2</v>
      </c>
      <c r="C24" s="2"/>
      <c r="D24" s="2"/>
      <c r="E24" s="2"/>
      <c r="F24" s="10">
        <f t="shared" si="0"/>
        <v>6.4004876562023769</v>
      </c>
      <c r="G24" s="10">
        <v>21</v>
      </c>
      <c r="H24" s="10">
        <f t="shared" si="1"/>
        <v>1.0267275097783573</v>
      </c>
      <c r="I24" s="10">
        <f t="shared" si="2"/>
        <v>7.3610654636298387E-2</v>
      </c>
      <c r="J24" s="10">
        <f t="shared" si="3"/>
        <v>1.8660313866479233E-2</v>
      </c>
      <c r="K24" s="10">
        <f t="shared" si="4"/>
        <v>0.99982588118452131</v>
      </c>
      <c r="L24" s="10">
        <f t="shared" si="5"/>
        <v>2.0438413361169103</v>
      </c>
      <c r="M24" s="10">
        <f t="shared" si="6"/>
        <v>1.8806062340536566E-2</v>
      </c>
      <c r="N24" s="10">
        <f t="shared" si="7"/>
        <v>3.4923470748809485E-2</v>
      </c>
      <c r="O24" s="10">
        <f t="shared" si="8"/>
        <v>4.3906122992184669</v>
      </c>
      <c r="P24" s="10">
        <f t="shared" si="9"/>
        <v>1.0667043006961672</v>
      </c>
      <c r="Q24" s="10">
        <f t="shared" si="10"/>
        <v>1.1016277714449767</v>
      </c>
      <c r="R24" s="10">
        <f t="shared" si="11"/>
        <v>3.9855679141598022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4"/>
    </row>
    <row r="25" spans="1:35" ht="24.6" customHeight="1">
      <c r="A25" s="2"/>
      <c r="B25" s="2"/>
      <c r="C25" s="2"/>
      <c r="D25" s="2"/>
      <c r="E25" s="2"/>
      <c r="F25" s="10">
        <f t="shared" si="0"/>
        <v>6.7052727826882048</v>
      </c>
      <c r="G25" s="10">
        <v>22</v>
      </c>
      <c r="H25" s="10">
        <f t="shared" si="1"/>
        <v>1.0756192959582791</v>
      </c>
      <c r="I25" s="10">
        <f t="shared" si="2"/>
        <v>7.2928957051174137E-2</v>
      </c>
      <c r="J25" s="10">
        <f t="shared" si="3"/>
        <v>1.9548900241073485E-2</v>
      </c>
      <c r="K25" s="10">
        <f t="shared" si="4"/>
        <v>0.99980890199045769</v>
      </c>
      <c r="L25" s="10">
        <f t="shared" si="5"/>
        <v>2.0438413361169103</v>
      </c>
      <c r="M25" s="10">
        <f t="shared" si="6"/>
        <v>1.8631902127635564E-2</v>
      </c>
      <c r="N25" s="10">
        <f t="shared" si="7"/>
        <v>3.4470935882263305E-2</v>
      </c>
      <c r="O25" s="10">
        <f t="shared" si="8"/>
        <v>4.0005372395771568</v>
      </c>
      <c r="P25" s="10">
        <f t="shared" si="9"/>
        <v>0.88558550945841852</v>
      </c>
      <c r="Q25" s="10">
        <f t="shared" si="10"/>
        <v>0.92005644534068187</v>
      </c>
      <c r="R25" s="10">
        <f t="shared" si="11"/>
        <v>4.3481432686402446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4"/>
    </row>
    <row r="26" spans="1:35" ht="24.6" customHeight="1">
      <c r="A26" s="2"/>
      <c r="B26" s="2"/>
      <c r="C26" s="2"/>
      <c r="D26" s="2"/>
      <c r="E26" s="2"/>
      <c r="F26" s="10">
        <f t="shared" si="0"/>
        <v>7.0100579091740318</v>
      </c>
      <c r="G26" s="10">
        <v>23</v>
      </c>
      <c r="H26" s="10">
        <f t="shared" si="1"/>
        <v>1.1245110821382007</v>
      </c>
      <c r="I26" s="10">
        <f t="shared" si="2"/>
        <v>7.2283466485373732E-2</v>
      </c>
      <c r="J26" s="10">
        <f t="shared" si="3"/>
        <v>2.043748661566773E-2</v>
      </c>
      <c r="K26" s="10">
        <f t="shared" si="4"/>
        <v>0.99979113275765474</v>
      </c>
      <c r="L26" s="10">
        <f t="shared" si="5"/>
        <v>2.0438413361169103</v>
      </c>
      <c r="M26" s="10">
        <f t="shared" si="6"/>
        <v>1.8466992090078519E-2</v>
      </c>
      <c r="N26" s="10">
        <f t="shared" si="7"/>
        <v>3.4043947533809744E-2</v>
      </c>
      <c r="O26" s="10">
        <f t="shared" si="8"/>
        <v>3.6602268883843929</v>
      </c>
      <c r="P26" s="10">
        <f t="shared" si="9"/>
        <v>0.74132710754925579</v>
      </c>
      <c r="Q26" s="10">
        <f t="shared" si="10"/>
        <v>0.77537105508306559</v>
      </c>
      <c r="R26" s="10">
        <f t="shared" si="11"/>
        <v>4.7206132655961373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4"/>
    </row>
    <row r="27" spans="1:35" ht="24.6" customHeight="1">
      <c r="A27" s="2"/>
      <c r="B27" s="2"/>
      <c r="C27" s="2"/>
      <c r="D27" s="2"/>
      <c r="E27" s="2"/>
      <c r="F27" s="10">
        <f t="shared" si="0"/>
        <v>7.3148430356598597</v>
      </c>
      <c r="G27" s="10">
        <v>24</v>
      </c>
      <c r="H27" s="10">
        <f t="shared" si="1"/>
        <v>1.1734028683181226</v>
      </c>
      <c r="I27" s="10">
        <f t="shared" si="2"/>
        <v>7.1670806349868776E-2</v>
      </c>
      <c r="J27" s="10">
        <f t="shared" si="3"/>
        <v>2.1326072990261982E-2</v>
      </c>
      <c r="K27" s="10">
        <f t="shared" si="4"/>
        <v>0.99977257344398784</v>
      </c>
      <c r="L27" s="10">
        <f t="shared" si="5"/>
        <v>2.0438413361169103</v>
      </c>
      <c r="M27" s="10">
        <f t="shared" si="6"/>
        <v>1.8310469576336516E-2</v>
      </c>
      <c r="N27" s="10">
        <f t="shared" si="7"/>
        <v>3.3640039492692508E-2</v>
      </c>
      <c r="O27" s="10">
        <f t="shared" si="8"/>
        <v>3.361562541589139</v>
      </c>
      <c r="P27" s="10">
        <f t="shared" si="9"/>
        <v>0.62528247704382278</v>
      </c>
      <c r="Q27" s="10">
        <f t="shared" si="10"/>
        <v>0.65892251653651535</v>
      </c>
      <c r="R27" s="10">
        <f t="shared" si="11"/>
        <v>5.1016052073291869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4"/>
    </row>
    <row r="28" spans="1:35" ht="24.6" customHeight="1">
      <c r="A28" s="2"/>
      <c r="B28" s="2"/>
      <c r="C28" s="2"/>
      <c r="D28" s="2"/>
      <c r="E28" s="2"/>
      <c r="F28" s="10">
        <f t="shared" si="0"/>
        <v>7.6196281621456867</v>
      </c>
      <c r="G28" s="10">
        <v>25</v>
      </c>
      <c r="H28" s="10">
        <f t="shared" si="1"/>
        <v>1.2222946544980444</v>
      </c>
      <c r="I28" s="10">
        <f t="shared" si="2"/>
        <v>7.1088039504689921E-2</v>
      </c>
      <c r="J28" s="10">
        <f t="shared" si="3"/>
        <v>2.221465936485623E-2</v>
      </c>
      <c r="K28" s="10">
        <f t="shared" si="4"/>
        <v>0.99975322400545596</v>
      </c>
      <c r="L28" s="10">
        <f t="shared" si="5"/>
        <v>2.0438413361169103</v>
      </c>
      <c r="M28" s="10">
        <f t="shared" si="6"/>
        <v>1.8161584205399643E-2</v>
      </c>
      <c r="N28" s="10">
        <f t="shared" si="7"/>
        <v>3.3257074007917074E-2</v>
      </c>
      <c r="O28" s="10">
        <f t="shared" si="8"/>
        <v>3.0980160383285509</v>
      </c>
      <c r="P28" s="10">
        <f t="shared" si="9"/>
        <v>0.53108152090545002</v>
      </c>
      <c r="Q28" s="10">
        <f t="shared" si="10"/>
        <v>0.56433859491336713</v>
      </c>
      <c r="R28" s="10">
        <f t="shared" si="11"/>
        <v>5.4896405566664006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4"/>
    </row>
    <row r="29" spans="1:35" ht="24.6" customHeight="1">
      <c r="A29" s="2"/>
      <c r="B29" s="2"/>
      <c r="C29" s="2"/>
      <c r="D29" s="2"/>
      <c r="E29" s="2"/>
      <c r="F29" s="10">
        <f t="shared" si="0"/>
        <v>7.9244132886315146</v>
      </c>
      <c r="G29" s="10">
        <v>26</v>
      </c>
      <c r="H29" s="10">
        <f t="shared" si="1"/>
        <v>1.271186440677966</v>
      </c>
      <c r="I29" s="10">
        <f t="shared" si="2"/>
        <v>7.0532596120106955E-2</v>
      </c>
      <c r="J29" s="10">
        <f t="shared" si="3"/>
        <v>2.3103245739450481E-2</v>
      </c>
      <c r="K29" s="10">
        <f t="shared" si="4"/>
        <v>0.99973308439618147</v>
      </c>
      <c r="L29" s="10">
        <f t="shared" si="5"/>
        <v>2.0438413361169103</v>
      </c>
      <c r="M29" s="10">
        <f t="shared" si="6"/>
        <v>1.8019679436739225E-2</v>
      </c>
      <c r="N29" s="10">
        <f t="shared" si="7"/>
        <v>3.2893186929767962E-2</v>
      </c>
      <c r="O29" s="10">
        <f t="shared" si="8"/>
        <v>2.8642899762653018</v>
      </c>
      <c r="P29" s="10">
        <f t="shared" si="9"/>
        <v>0.45397070984841947</v>
      </c>
      <c r="Q29" s="10">
        <f t="shared" si="10"/>
        <v>0.48686389677818742</v>
      </c>
      <c r="R29" s="10">
        <f t="shared" si="11"/>
        <v>5.8831431026611058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4"/>
    </row>
    <row r="30" spans="1:35" ht="24.6" customHeight="1">
      <c r="A30" s="2"/>
      <c r="B30" s="2"/>
      <c r="C30" s="2"/>
      <c r="D30" s="2"/>
      <c r="E30" s="2"/>
      <c r="F30" s="10">
        <f t="shared" si="0"/>
        <v>8.2291984151173416</v>
      </c>
      <c r="G30" s="10">
        <v>27</v>
      </c>
      <c r="H30" s="10">
        <f t="shared" si="1"/>
        <v>1.3200782268578879</v>
      </c>
      <c r="I30" s="10">
        <f t="shared" si="2"/>
        <v>7.0002215649312902E-2</v>
      </c>
      <c r="J30" s="10">
        <f t="shared" si="3"/>
        <v>2.3991832114044726E-2</v>
      </c>
      <c r="K30" s="10">
        <f t="shared" si="4"/>
        <v>0.99971215456840956</v>
      </c>
      <c r="L30" s="10">
        <f t="shared" si="5"/>
        <v>2.0438413361169103</v>
      </c>
      <c r="M30" s="10">
        <f t="shared" si="6"/>
        <v>1.7884177745479471E-2</v>
      </c>
      <c r="N30" s="10">
        <f t="shared" si="7"/>
        <v>3.254674373069321E-2</v>
      </c>
      <c r="O30" s="10">
        <f t="shared" si="8"/>
        <v>2.6560494155766041</v>
      </c>
      <c r="P30" s="10">
        <f t="shared" si="9"/>
        <v>0.39036077213404952</v>
      </c>
      <c r="Q30" s="10">
        <f t="shared" si="10"/>
        <v>0.42290751586474273</v>
      </c>
      <c r="R30" s="10">
        <f t="shared" si="11"/>
        <v>6.280449781427107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4"/>
    </row>
    <row r="31" spans="1:35" ht="24.6" customHeight="1">
      <c r="A31" s="2"/>
      <c r="B31" s="2"/>
      <c r="C31" s="2"/>
      <c r="D31" s="2"/>
      <c r="E31" s="2"/>
      <c r="F31" s="10">
        <f t="shared" si="0"/>
        <v>8.5339835416031686</v>
      </c>
      <c r="G31" s="10">
        <v>28</v>
      </c>
      <c r="H31" s="10">
        <f t="shared" si="1"/>
        <v>1.3689700130378097</v>
      </c>
      <c r="I31" s="10">
        <f t="shared" si="2"/>
        <v>6.9494899740371471E-2</v>
      </c>
      <c r="J31" s="10">
        <f t="shared" si="3"/>
        <v>2.4880418488638974E-2</v>
      </c>
      <c r="K31" s="10">
        <f t="shared" si="4"/>
        <v>0.99969043447250716</v>
      </c>
      <c r="L31" s="10">
        <f t="shared" si="5"/>
        <v>2.0438413361169103</v>
      </c>
      <c r="M31" s="10">
        <f t="shared" si="6"/>
        <v>1.7754568592333944E-2</v>
      </c>
      <c r="N31" s="10">
        <f t="shared" si="7"/>
        <v>3.2216303932074246E-2</v>
      </c>
      <c r="O31" s="10">
        <f t="shared" si="8"/>
        <v>2.4697194183103881</v>
      </c>
      <c r="P31" s="10">
        <f t="shared" si="9"/>
        <v>0.33751190764214684</v>
      </c>
      <c r="Q31" s="10">
        <f t="shared" si="10"/>
        <v>0.36972821157422109</v>
      </c>
      <c r="R31" s="10">
        <f t="shared" si="11"/>
        <v>6.6798241005057966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/>
    </row>
    <row r="32" spans="1:35" ht="24.6" customHeight="1">
      <c r="A32" s="2"/>
      <c r="B32" s="2"/>
      <c r="C32" s="2"/>
      <c r="D32" s="2"/>
      <c r="E32" s="2"/>
      <c r="F32" s="10">
        <f t="shared" si="0"/>
        <v>8.8387686680889974</v>
      </c>
      <c r="G32" s="10">
        <v>29</v>
      </c>
      <c r="H32" s="10">
        <f t="shared" si="1"/>
        <v>1.4178617992177314</v>
      </c>
      <c r="I32" s="10">
        <f t="shared" si="2"/>
        <v>6.9008873714408905E-2</v>
      </c>
      <c r="J32" s="10">
        <f t="shared" si="3"/>
        <v>2.576900486323323E-2</v>
      </c>
      <c r="K32" s="10">
        <f t="shared" si="4"/>
        <v>0.99966792405696336</v>
      </c>
      <c r="L32" s="10">
        <f t="shared" si="5"/>
        <v>2.0438413361169103</v>
      </c>
      <c r="M32" s="10">
        <f t="shared" si="6"/>
        <v>1.7630398582047579E-2</v>
      </c>
      <c r="N32" s="10">
        <f t="shared" si="7"/>
        <v>3.1900592092575113E-2</v>
      </c>
      <c r="O32" s="10">
        <f t="shared" si="8"/>
        <v>2.3023305873428588</v>
      </c>
      <c r="P32" s="10">
        <f t="shared" si="9"/>
        <v>0.29331159624490316</v>
      </c>
      <c r="Q32" s="10">
        <f t="shared" si="10"/>
        <v>0.32521218833747828</v>
      </c>
      <c r="R32" s="10">
        <f t="shared" si="11"/>
        <v>7.0794720182925328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/>
    </row>
    <row r="33" spans="1:35" ht="24.6" customHeight="1">
      <c r="A33" s="2"/>
      <c r="B33" s="2"/>
      <c r="C33" s="2"/>
      <c r="D33" s="2"/>
      <c r="E33" s="2"/>
      <c r="F33" s="10">
        <f t="shared" si="0"/>
        <v>9.1435537945748244</v>
      </c>
      <c r="G33" s="10">
        <v>30</v>
      </c>
      <c r="H33" s="10">
        <f t="shared" si="1"/>
        <v>1.4667535853976532</v>
      </c>
      <c r="I33" s="10">
        <f t="shared" si="2"/>
        <v>6.8542554814664661E-2</v>
      </c>
      <c r="J33" s="10">
        <f t="shared" si="3"/>
        <v>2.6657591237827478E-2</v>
      </c>
      <c r="K33" s="10">
        <f t="shared" si="4"/>
        <v>0.99964462326838777</v>
      </c>
      <c r="L33" s="10">
        <f t="shared" si="5"/>
        <v>2.0438413361169103</v>
      </c>
      <c r="M33" s="10">
        <f t="shared" si="6"/>
        <v>1.7511263351658847E-2</v>
      </c>
      <c r="N33" s="10">
        <f t="shared" si="7"/>
        <v>3.1598473967046951E-2</v>
      </c>
      <c r="O33" s="10">
        <f t="shared" si="8"/>
        <v>2.1514000266170488</v>
      </c>
      <c r="P33" s="10">
        <f t="shared" si="9"/>
        <v>0.25611570259714977</v>
      </c>
      <c r="Q33" s="10">
        <f t="shared" si="10"/>
        <v>0.28771417656419673</v>
      </c>
      <c r="R33" s="10">
        <f t="shared" si="11"/>
        <v>7.4775600295698803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4"/>
    </row>
    <row r="34" spans="1:35" ht="24.6" customHeight="1">
      <c r="A34" s="2"/>
      <c r="B34" s="2"/>
      <c r="C34" s="2"/>
      <c r="D34" s="2"/>
      <c r="E34" s="2"/>
      <c r="F34" s="10">
        <f t="shared" si="0"/>
        <v>9.4483389210606514</v>
      </c>
      <c r="G34" s="10">
        <v>31</v>
      </c>
      <c r="H34" s="10">
        <f t="shared" si="1"/>
        <v>1.5156453715775751</v>
      </c>
      <c r="I34" s="10">
        <f t="shared" si="2"/>
        <v>6.8094525853741428E-2</v>
      </c>
      <c r="J34" s="10">
        <f t="shared" si="3"/>
        <v>2.7546177612421726E-2</v>
      </c>
      <c r="K34" s="10">
        <f t="shared" si="4"/>
        <v>0.99962053205151047</v>
      </c>
      <c r="L34" s="10">
        <f t="shared" si="5"/>
        <v>2.0438413361169103</v>
      </c>
      <c r="M34" s="10">
        <f t="shared" si="6"/>
        <v>1.7396800837894796E-2</v>
      </c>
      <c r="N34" s="10">
        <f t="shared" si="7"/>
        <v>3.1308936775669781E-2</v>
      </c>
      <c r="O34" s="10">
        <f t="shared" si="8"/>
        <v>2.0148387346049366</v>
      </c>
      <c r="P34" s="10">
        <f t="shared" si="9"/>
        <v>0.22463346161450723</v>
      </c>
      <c r="Q34" s="10">
        <f t="shared" si="10"/>
        <v>0.25594239839017702</v>
      </c>
      <c r="R34" s="10">
        <f t="shared" si="11"/>
        <v>7.8722351094536958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4"/>
    </row>
    <row r="35" spans="1:35" ht="24.6" customHeight="1">
      <c r="A35" s="2"/>
      <c r="B35" s="2"/>
      <c r="C35" s="2"/>
      <c r="D35" s="2"/>
      <c r="E35" s="2"/>
      <c r="F35" s="10">
        <f t="shared" si="0"/>
        <v>9.7531240475464784</v>
      </c>
      <c r="G35" s="10">
        <v>32</v>
      </c>
      <c r="H35" s="10">
        <f t="shared" si="1"/>
        <v>1.5645371577574967</v>
      </c>
      <c r="I35" s="10">
        <f t="shared" si="2"/>
        <v>6.7663513199346478E-2</v>
      </c>
      <c r="J35" s="10">
        <f t="shared" si="3"/>
        <v>2.8434763987015971E-2</v>
      </c>
      <c r="K35" s="10">
        <f t="shared" si="4"/>
        <v>0.9995956503491813</v>
      </c>
      <c r="L35" s="10">
        <f t="shared" si="5"/>
        <v>2.0438413361169103</v>
      </c>
      <c r="M35" s="10">
        <f t="shared" si="6"/>
        <v>1.7286685652964564E-2</v>
      </c>
      <c r="N35" s="10">
        <f t="shared" si="7"/>
        <v>3.1031072767118067E-2</v>
      </c>
      <c r="O35" s="10">
        <f t="shared" si="8"/>
        <v>1.8908789296438906</v>
      </c>
      <c r="P35" s="10">
        <f t="shared" si="9"/>
        <v>0.19784328375214702</v>
      </c>
      <c r="Q35" s="10">
        <f t="shared" si="10"/>
        <v>0.22887435651926508</v>
      </c>
      <c r="R35" s="10">
        <f t="shared" si="11"/>
        <v>8.2616460769152589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/>
    </row>
    <row r="36" spans="1:35" ht="24.6" customHeight="1">
      <c r="A36" s="2"/>
      <c r="B36" s="2"/>
      <c r="C36" s="2"/>
      <c r="D36" s="2"/>
      <c r="E36" s="2"/>
      <c r="F36" s="10">
        <f t="shared" ref="F36:F67" si="19">G36/3.281</f>
        <v>10.057909174032307</v>
      </c>
      <c r="G36" s="10">
        <v>33</v>
      </c>
      <c r="H36" s="10">
        <f t="shared" ref="H36:H67" si="20">(B$13*G36*C$6)/B$14</f>
        <v>1.6134289439374185</v>
      </c>
      <c r="I36" s="10">
        <f t="shared" ref="I36:I67" si="21">0.074/POWER(H36,0.2)</f>
        <v>6.7248368272998807E-2</v>
      </c>
      <c r="J36" s="10">
        <f t="shared" ref="J36:J67" si="22">F36/343</f>
        <v>2.9323350361610226E-2</v>
      </c>
      <c r="K36" s="10">
        <f t="shared" ref="K36:K67" si="23">(1-J36*J36)^0.5</f>
        <v>0.99956997810236892</v>
      </c>
      <c r="L36" s="10">
        <f t="shared" si="5"/>
        <v>2.0438413361169103</v>
      </c>
      <c r="M36" s="10">
        <f t="shared" ref="M36:M67" si="24">B$20*I36*L36</f>
        <v>1.7180624357845991E-2</v>
      </c>
      <c r="N36" s="10">
        <f t="shared" ref="N36:N67" si="25">I36*B$20*K36*L36*(M36/0.004)^0.4</f>
        <v>3.0764065441681403E-2</v>
      </c>
      <c r="O36" s="10">
        <f t="shared" ref="O36:O67" si="26">(2*C$11)/(B$15*G36*G36*C$7)</f>
        <v>1.7780165509231811</v>
      </c>
      <c r="P36" s="10">
        <f t="shared" ref="P36:P67" si="27">B$23*O36*O36</f>
        <v>0.17493047100413212</v>
      </c>
      <c r="Q36" s="10">
        <f t="shared" ref="Q36:Q67" si="28">N36+P36</f>
        <v>0.20569453644581351</v>
      </c>
      <c r="R36" s="10">
        <f t="shared" ref="R36:R67" si="29">O36/Q36</f>
        <v>8.6439658614440997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/>
    </row>
    <row r="37" spans="1:35" ht="24.6" customHeight="1">
      <c r="A37" s="2"/>
      <c r="B37" s="2"/>
      <c r="C37" s="2"/>
      <c r="D37" s="2"/>
      <c r="E37" s="2"/>
      <c r="F37" s="10">
        <f t="shared" si="19"/>
        <v>10.362694300518134</v>
      </c>
      <c r="G37" s="10">
        <v>34</v>
      </c>
      <c r="H37" s="10">
        <f t="shared" si="20"/>
        <v>1.6623207301173404</v>
      </c>
      <c r="I37" s="10">
        <f t="shared" si="21"/>
        <v>6.6848051913171586E-2</v>
      </c>
      <c r="J37" s="10">
        <f t="shared" si="22"/>
        <v>3.0211936736204474E-2</v>
      </c>
      <c r="K37" s="10">
        <f t="shared" si="23"/>
        <v>0.99954351525016039</v>
      </c>
      <c r="L37" s="10">
        <f t="shared" si="5"/>
        <v>2.0438413361169103</v>
      </c>
      <c r="M37" s="10">
        <f t="shared" si="24"/>
        <v>1.7078351467378648E-2</v>
      </c>
      <c r="N37" s="10">
        <f t="shared" si="25"/>
        <v>3.0507177937558007E-2</v>
      </c>
      <c r="O37" s="10">
        <f t="shared" si="26"/>
        <v>1.6749654186464913</v>
      </c>
      <c r="P37" s="10">
        <f t="shared" si="27"/>
        <v>0.15524068729996895</v>
      </c>
      <c r="Q37" s="10">
        <f t="shared" si="28"/>
        <v>0.18574786523752695</v>
      </c>
      <c r="R37" s="10">
        <f t="shared" si="29"/>
        <v>9.0174140978934663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"/>
    </row>
    <row r="38" spans="1:35" ht="24.6" customHeight="1">
      <c r="A38" s="2"/>
      <c r="B38" s="2"/>
      <c r="C38" s="2"/>
      <c r="D38" s="2"/>
      <c r="E38" s="2"/>
      <c r="F38" s="10">
        <f t="shared" si="19"/>
        <v>10.667479427003961</v>
      </c>
      <c r="G38" s="10">
        <v>35</v>
      </c>
      <c r="H38" s="10">
        <f t="shared" si="20"/>
        <v>1.711212516297262</v>
      </c>
      <c r="I38" s="10">
        <f t="shared" si="21"/>
        <v>6.6461621089362252E-2</v>
      </c>
      <c r="J38" s="10">
        <f t="shared" si="22"/>
        <v>3.1100523110798722E-2</v>
      </c>
      <c r="K38" s="10">
        <f t="shared" si="23"/>
        <v>0.99951626172976027</v>
      </c>
      <c r="L38" s="10">
        <f t="shared" si="5"/>
        <v>2.0438413361169103</v>
      </c>
      <c r="M38" s="10">
        <f t="shared" si="24"/>
        <v>1.6979626055972245E-2</v>
      </c>
      <c r="N38" s="10">
        <f t="shared" si="25"/>
        <v>3.02597431879922E-2</v>
      </c>
      <c r="O38" s="10">
        <f t="shared" si="26"/>
        <v>1.5806204277186482</v>
      </c>
      <c r="P38" s="10">
        <f t="shared" si="27"/>
        <v>0.13824487737022328</v>
      </c>
      <c r="Q38" s="10">
        <f t="shared" si="28"/>
        <v>0.1685046205582155</v>
      </c>
      <c r="R38" s="10">
        <f t="shared" si="29"/>
        <v>9.3802794397116873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4"/>
    </row>
    <row r="39" spans="1:35" ht="24.6" customHeight="1">
      <c r="A39" s="2"/>
      <c r="B39" s="2"/>
      <c r="C39" s="2"/>
      <c r="D39" s="2"/>
      <c r="E39" s="2"/>
      <c r="F39" s="10">
        <f t="shared" si="19"/>
        <v>10.97226455348979</v>
      </c>
      <c r="G39" s="10">
        <v>36</v>
      </c>
      <c r="H39" s="10">
        <f t="shared" si="20"/>
        <v>1.7601043024771839</v>
      </c>
      <c r="I39" s="10">
        <f t="shared" si="21"/>
        <v>6.6088217557488851E-2</v>
      </c>
      <c r="J39" s="10">
        <f t="shared" si="22"/>
        <v>3.1989109485392971E-2</v>
      </c>
      <c r="K39" s="10">
        <f t="shared" si="23"/>
        <v>0.99948821747649008</v>
      </c>
      <c r="L39" s="10">
        <f t="shared" si="5"/>
        <v>2.0438413361169103</v>
      </c>
      <c r="M39" s="10">
        <f t="shared" si="24"/>
        <v>1.6884228859285384E-2</v>
      </c>
      <c r="N39" s="10">
        <f t="shared" si="25"/>
        <v>3.0021155537101524E-2</v>
      </c>
      <c r="O39" s="10">
        <f t="shared" si="26"/>
        <v>1.4940277962618396</v>
      </c>
      <c r="P39" s="10">
        <f t="shared" si="27"/>
        <v>0.12351258805803905</v>
      </c>
      <c r="Q39" s="10">
        <f t="shared" si="28"/>
        <v>0.15353374359514058</v>
      </c>
      <c r="R39" s="10">
        <f t="shared" si="29"/>
        <v>9.7309409728294174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4"/>
    </row>
    <row r="40" spans="1:35" ht="24.6" customHeight="1">
      <c r="A40" s="2"/>
      <c r="B40" s="2"/>
      <c r="C40" s="2"/>
      <c r="D40" s="2"/>
      <c r="E40" s="2"/>
      <c r="F40" s="10">
        <f t="shared" si="19"/>
        <v>11.277049679975617</v>
      </c>
      <c r="G40" s="10">
        <v>37</v>
      </c>
      <c r="H40" s="10">
        <f t="shared" si="20"/>
        <v>1.8089960886571057</v>
      </c>
      <c r="I40" s="10">
        <f t="shared" si="21"/>
        <v>6.5727058127624666E-2</v>
      </c>
      <c r="J40" s="10">
        <f t="shared" si="22"/>
        <v>3.2877695859987219E-2</v>
      </c>
      <c r="K40" s="10">
        <f t="shared" si="23"/>
        <v>0.99945938242378729</v>
      </c>
      <c r="L40" s="10">
        <f t="shared" si="5"/>
        <v>2.0438413361169103</v>
      </c>
      <c r="M40" s="10">
        <f t="shared" si="24"/>
        <v>1.679195978782478E-2</v>
      </c>
      <c r="N40" s="10">
        <f t="shared" si="25"/>
        <v>2.9790863564286781E-2</v>
      </c>
      <c r="O40" s="10">
        <f t="shared" si="26"/>
        <v>1.4143608648322454</v>
      </c>
      <c r="P40" s="10">
        <f t="shared" si="27"/>
        <v>0.11069151428489404</v>
      </c>
      <c r="Q40" s="10">
        <f t="shared" si="28"/>
        <v>0.14048237784918083</v>
      </c>
      <c r="R40" s="10">
        <f t="shared" si="29"/>
        <v>10.067888132920672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4"/>
    </row>
    <row r="41" spans="1:35" ht="24.6" customHeight="1">
      <c r="A41" s="2"/>
      <c r="B41" s="2"/>
      <c r="C41" s="2"/>
      <c r="D41" s="2"/>
      <c r="E41" s="2"/>
      <c r="F41" s="10">
        <f t="shared" si="19"/>
        <v>11.581834806461444</v>
      </c>
      <c r="G41" s="10">
        <v>38</v>
      </c>
      <c r="H41" s="10">
        <f t="shared" si="20"/>
        <v>1.8578878748370273</v>
      </c>
      <c r="I41" s="10">
        <f t="shared" si="21"/>
        <v>6.5377426278108358E-2</v>
      </c>
      <c r="J41" s="10">
        <f t="shared" si="22"/>
        <v>3.3766282234581467E-2</v>
      </c>
      <c r="K41" s="10">
        <f t="shared" si="23"/>
        <v>0.99942975650320443</v>
      </c>
      <c r="L41" s="10">
        <f t="shared" si="5"/>
        <v>2.0438413361169103</v>
      </c>
      <c r="M41" s="10">
        <f t="shared" si="24"/>
        <v>1.6702635784516723E-2</v>
      </c>
      <c r="N41" s="10">
        <f t="shared" si="25"/>
        <v>2.9568363915511108E-2</v>
      </c>
      <c r="O41" s="10">
        <f t="shared" si="26"/>
        <v>1.3409002935978838</v>
      </c>
      <c r="P41" s="10">
        <f t="shared" si="27"/>
        <v>9.9491696994196716E-2</v>
      </c>
      <c r="Q41" s="10">
        <f t="shared" si="28"/>
        <v>0.12906006090970781</v>
      </c>
      <c r="R41" s="10">
        <f t="shared" si="29"/>
        <v>10.389738577110977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4"/>
    </row>
    <row r="42" spans="1:35" ht="24.6" customHeight="1">
      <c r="A42" s="2"/>
      <c r="B42" s="2"/>
      <c r="C42" s="2"/>
      <c r="D42" s="2"/>
      <c r="E42" s="2"/>
      <c r="F42" s="10">
        <f t="shared" si="19"/>
        <v>11.886619932947271</v>
      </c>
      <c r="G42" s="10">
        <v>39</v>
      </c>
      <c r="H42" s="10">
        <f t="shared" si="20"/>
        <v>1.9067796610169492</v>
      </c>
      <c r="I42" s="10">
        <f t="shared" si="21"/>
        <v>6.5038664899696036E-2</v>
      </c>
      <c r="J42" s="10">
        <f t="shared" si="22"/>
        <v>3.4654868609175715E-2</v>
      </c>
      <c r="K42" s="10">
        <f t="shared" si="23"/>
        <v>0.99939933964440897</v>
      </c>
      <c r="L42" s="10">
        <f t="shared" si="5"/>
        <v>2.0438413361169103</v>
      </c>
      <c r="M42" s="10">
        <f t="shared" si="24"/>
        <v>1.6616088970981845E-2</v>
      </c>
      <c r="N42" s="10">
        <f t="shared" si="25"/>
        <v>2.9353195977751882E-2</v>
      </c>
      <c r="O42" s="10">
        <f t="shared" si="26"/>
        <v>1.2730177672290233</v>
      </c>
      <c r="P42" s="10">
        <f t="shared" si="27"/>
        <v>8.9673226636724862E-2</v>
      </c>
      <c r="Q42" s="10">
        <f t="shared" si="28"/>
        <v>0.11902642261447674</v>
      </c>
      <c r="R42" s="10">
        <f t="shared" si="29"/>
        <v>10.695253535026355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4"/>
    </row>
    <row r="43" spans="1:35" ht="24.6" customHeight="1">
      <c r="A43" s="2"/>
      <c r="B43" s="2"/>
      <c r="C43" s="2"/>
      <c r="D43" s="2"/>
      <c r="E43" s="2"/>
      <c r="F43" s="10">
        <f t="shared" si="19"/>
        <v>12.1914050594331</v>
      </c>
      <c r="G43" s="10">
        <v>40</v>
      </c>
      <c r="H43" s="10">
        <f t="shared" si="20"/>
        <v>1.955671447196871</v>
      </c>
      <c r="I43" s="10">
        <f t="shared" si="21"/>
        <v>6.4710169992771155E-2</v>
      </c>
      <c r="J43" s="10">
        <f t="shared" si="22"/>
        <v>3.554345498376997E-2</v>
      </c>
      <c r="K43" s="10">
        <f t="shared" si="23"/>
        <v>0.99936813177518158</v>
      </c>
      <c r="L43" s="10">
        <f t="shared" si="5"/>
        <v>2.0438413361169103</v>
      </c>
      <c r="M43" s="10">
        <f t="shared" si="24"/>
        <v>1.6532165037297226E-2</v>
      </c>
      <c r="N43" s="10">
        <f t="shared" si="25"/>
        <v>2.9144937263003948E-2</v>
      </c>
      <c r="O43" s="10">
        <f t="shared" si="26"/>
        <v>1.21016251497209</v>
      </c>
      <c r="P43" s="10">
        <f t="shared" si="27"/>
        <v>8.1036609024879427E-2</v>
      </c>
      <c r="Q43" s="10">
        <f t="shared" si="28"/>
        <v>0.11018154628788338</v>
      </c>
      <c r="R43" s="10">
        <f t="shared" si="29"/>
        <v>10.983350259127478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4"/>
    </row>
    <row r="44" spans="1:35" ht="24.6" customHeight="1">
      <c r="A44" s="2"/>
      <c r="B44" s="2"/>
      <c r="C44" s="2"/>
      <c r="D44" s="2"/>
      <c r="E44" s="2"/>
      <c r="F44" s="10">
        <f t="shared" si="19"/>
        <v>12.496190185918927</v>
      </c>
      <c r="G44" s="10">
        <v>41</v>
      </c>
      <c r="H44" s="10">
        <f t="shared" si="20"/>
        <v>2.0045632333767927</v>
      </c>
      <c r="I44" s="10">
        <f t="shared" si="21"/>
        <v>6.4391385172024723E-2</v>
      </c>
      <c r="J44" s="10">
        <f t="shared" si="22"/>
        <v>3.6432041358364219E-2</v>
      </c>
      <c r="K44" s="10">
        <f t="shared" si="23"/>
        <v>0.99933613282141576</v>
      </c>
      <c r="L44" s="10">
        <f t="shared" si="5"/>
        <v>2.0438413361169103</v>
      </c>
      <c r="M44" s="10">
        <f t="shared" si="24"/>
        <v>1.6450721838051203E-2</v>
      </c>
      <c r="N44" s="10">
        <f t="shared" si="25"/>
        <v>2.8943199392156116E-2</v>
      </c>
      <c r="O44" s="10">
        <f t="shared" si="26"/>
        <v>1.1518501034832505</v>
      </c>
      <c r="P44" s="10">
        <f t="shared" si="27"/>
        <v>7.3415168198475142E-2</v>
      </c>
      <c r="Q44" s="10">
        <f t="shared" si="28"/>
        <v>0.10235836759063126</v>
      </c>
      <c r="R44" s="10">
        <f t="shared" si="29"/>
        <v>11.253111304880539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4"/>
    </row>
    <row r="45" spans="1:35" ht="24.6" customHeight="1">
      <c r="A45" s="2"/>
      <c r="B45" s="2"/>
      <c r="C45" s="2"/>
      <c r="D45" s="2"/>
      <c r="E45" s="2"/>
      <c r="F45" s="10">
        <f t="shared" si="19"/>
        <v>12.800975312404754</v>
      </c>
      <c r="G45" s="10">
        <v>42</v>
      </c>
      <c r="H45" s="10">
        <f t="shared" si="20"/>
        <v>2.0534550195567145</v>
      </c>
      <c r="I45" s="10">
        <f t="shared" si="21"/>
        <v>6.4081796858226014E-2</v>
      </c>
      <c r="J45" s="10">
        <f t="shared" si="22"/>
        <v>3.7320627732958467E-2</v>
      </c>
      <c r="K45" s="10">
        <f t="shared" si="23"/>
        <v>0.99930334270711707</v>
      </c>
      <c r="L45" s="10">
        <f t="shared" si="5"/>
        <v>2.0438413361169103</v>
      </c>
      <c r="M45" s="10">
        <f t="shared" si="24"/>
        <v>1.6371628163936135E-2</v>
      </c>
      <c r="N45" s="10">
        <f t="shared" si="25"/>
        <v>2.8747624588244685E-2</v>
      </c>
      <c r="O45" s="10">
        <f t="shared" si="26"/>
        <v>1.0976530748046167</v>
      </c>
      <c r="P45" s="10">
        <f t="shared" si="27"/>
        <v>6.6669018793510448E-2</v>
      </c>
      <c r="Q45" s="10">
        <f t="shared" si="28"/>
        <v>9.5416643381755137E-2</v>
      </c>
      <c r="R45" s="10">
        <f t="shared" si="29"/>
        <v>11.503790490857927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4"/>
    </row>
    <row r="46" spans="1:35" ht="24.6" customHeight="1">
      <c r="A46" s="2"/>
      <c r="B46" s="2"/>
      <c r="C46" s="2"/>
      <c r="D46" s="2"/>
      <c r="E46" s="2"/>
      <c r="F46" s="10">
        <f t="shared" si="19"/>
        <v>13.105760438890581</v>
      </c>
      <c r="G46" s="10">
        <v>43</v>
      </c>
      <c r="H46" s="10">
        <f t="shared" si="20"/>
        <v>2.1023468057366363</v>
      </c>
      <c r="I46" s="10">
        <f t="shared" si="21"/>
        <v>6.3780930057055846E-2</v>
      </c>
      <c r="J46" s="10">
        <f t="shared" si="22"/>
        <v>3.8209214107552715E-2</v>
      </c>
      <c r="K46" s="10">
        <f t="shared" si="23"/>
        <v>0.99926976135440182</v>
      </c>
      <c r="L46" s="10">
        <f t="shared" si="5"/>
        <v>2.0438413361169103</v>
      </c>
      <c r="M46" s="10">
        <f t="shared" si="24"/>
        <v>1.6294762663324028E-2</v>
      </c>
      <c r="N46" s="10">
        <f t="shared" si="25"/>
        <v>2.8557882604043006E-2</v>
      </c>
      <c r="O46" s="10">
        <f t="shared" si="26"/>
        <v>1.04719309029494</v>
      </c>
      <c r="P46" s="10">
        <f t="shared" si="27"/>
        <v>6.0680255769110673E-2</v>
      </c>
      <c r="Q46" s="10">
        <f t="shared" si="28"/>
        <v>8.9238138373153683E-2</v>
      </c>
      <c r="R46" s="10">
        <f t="shared" si="29"/>
        <v>11.734815510337636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4"/>
    </row>
    <row r="47" spans="1:35" ht="24.6" customHeight="1">
      <c r="A47" s="2"/>
      <c r="B47" s="2"/>
      <c r="C47" s="2"/>
      <c r="D47" s="2"/>
      <c r="E47" s="2"/>
      <c r="F47" s="10">
        <f t="shared" si="19"/>
        <v>13.41054556537641</v>
      </c>
      <c r="G47" s="10">
        <v>44</v>
      </c>
      <c r="H47" s="10">
        <f t="shared" si="20"/>
        <v>2.1512385919165582</v>
      </c>
      <c r="I47" s="10">
        <f t="shared" si="21"/>
        <v>6.3488344641498495E-2</v>
      </c>
      <c r="J47" s="10">
        <f t="shared" si="22"/>
        <v>3.909780048214697E-2</v>
      </c>
      <c r="K47" s="10">
        <f t="shared" si="23"/>
        <v>0.99923538868349648</v>
      </c>
      <c r="L47" s="10">
        <f t="shared" si="5"/>
        <v>2.0438413361169103</v>
      </c>
      <c r="M47" s="10">
        <f t="shared" si="24"/>
        <v>1.6220012892491396E-2</v>
      </c>
      <c r="N47" s="10">
        <f t="shared" si="25"/>
        <v>2.837366802146778E-2</v>
      </c>
      <c r="O47" s="10">
        <f t="shared" si="26"/>
        <v>1.0001343098942892</v>
      </c>
      <c r="P47" s="10">
        <f t="shared" si="27"/>
        <v>5.5349094341151157E-2</v>
      </c>
      <c r="Q47" s="10">
        <f t="shared" si="28"/>
        <v>8.3722762362618941E-2</v>
      </c>
      <c r="R47" s="10">
        <f t="shared" si="29"/>
        <v>11.945787282585355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4"/>
    </row>
    <row r="48" spans="1:35" ht="24.6" customHeight="1">
      <c r="A48" s="2"/>
      <c r="B48" s="2"/>
      <c r="C48" s="2"/>
      <c r="D48" s="2"/>
      <c r="E48" s="2"/>
      <c r="F48" s="10">
        <f t="shared" si="19"/>
        <v>13.715330691862237</v>
      </c>
      <c r="G48" s="10">
        <v>45</v>
      </c>
      <c r="H48" s="10">
        <f t="shared" si="20"/>
        <v>2.2001303780964796</v>
      </c>
      <c r="I48" s="10">
        <f t="shared" si="21"/>
        <v>6.3203632067772283E-2</v>
      </c>
      <c r="J48" s="10">
        <f t="shared" si="22"/>
        <v>3.9986386856741211E-2</v>
      </c>
      <c r="K48" s="10">
        <f t="shared" si="23"/>
        <v>0.9992002246127365</v>
      </c>
      <c r="L48" s="10">
        <f t="shared" si="5"/>
        <v>2.0438413361169103</v>
      </c>
      <c r="M48" s="10">
        <f t="shared" si="24"/>
        <v>1.6147274476604662E-2</v>
      </c>
      <c r="N48" s="10">
        <f t="shared" si="25"/>
        <v>2.8194697870481795E-2</v>
      </c>
      <c r="O48" s="10">
        <f t="shared" si="26"/>
        <v>0.95617778960757727</v>
      </c>
      <c r="P48" s="10">
        <f t="shared" si="27"/>
        <v>5.0590756068572794E-2</v>
      </c>
      <c r="Q48" s="10">
        <f t="shared" si="28"/>
        <v>7.8785453939054589E-2</v>
      </c>
      <c r="R48" s="10">
        <f t="shared" si="29"/>
        <v>12.136476237697885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4"/>
    </row>
    <row r="49" spans="1:35" ht="24.6" customHeight="1">
      <c r="A49" s="2"/>
      <c r="B49" s="2"/>
      <c r="C49" s="2"/>
      <c r="D49" s="2"/>
      <c r="E49" s="2"/>
      <c r="F49" s="10">
        <f t="shared" si="19"/>
        <v>14.020115818348064</v>
      </c>
      <c r="G49" s="10">
        <v>46</v>
      </c>
      <c r="H49" s="10">
        <f t="shared" si="20"/>
        <v>2.2490221642764014</v>
      </c>
      <c r="I49" s="10">
        <f t="shared" si="21"/>
        <v>6.2926412465838619E-2</v>
      </c>
      <c r="J49" s="10">
        <f t="shared" si="22"/>
        <v>4.087497323133546E-2</v>
      </c>
      <c r="K49" s="10">
        <f t="shared" si="23"/>
        <v>0.99916426905856559</v>
      </c>
      <c r="L49" s="10">
        <f t="shared" si="5"/>
        <v>2.0438413361169103</v>
      </c>
      <c r="M49" s="10">
        <f t="shared" si="24"/>
        <v>1.6076450366402924E-2</v>
      </c>
      <c r="N49" s="10">
        <f t="shared" si="25"/>
        <v>2.8020709523520256E-2</v>
      </c>
      <c r="O49" s="10">
        <f t="shared" si="26"/>
        <v>0.91505672209609823</v>
      </c>
      <c r="P49" s="10">
        <f t="shared" si="27"/>
        <v>4.6332944221828487E-2</v>
      </c>
      <c r="Q49" s="10">
        <f t="shared" si="28"/>
        <v>7.4353653745348747E-2</v>
      </c>
      <c r="R49" s="10">
        <f t="shared" si="29"/>
        <v>12.306815818763182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4"/>
    </row>
    <row r="50" spans="1:35" ht="24.6" customHeight="1">
      <c r="A50" s="2"/>
      <c r="B50" s="2"/>
      <c r="C50" s="2"/>
      <c r="D50" s="2"/>
      <c r="E50" s="2"/>
      <c r="F50" s="10">
        <f t="shared" si="19"/>
        <v>14.324900944833891</v>
      </c>
      <c r="G50" s="10">
        <v>47</v>
      </c>
      <c r="H50" s="10">
        <f t="shared" si="20"/>
        <v>2.2979139504563233</v>
      </c>
      <c r="I50" s="10">
        <f t="shared" si="21"/>
        <v>6.2656332054640718E-2</v>
      </c>
      <c r="J50" s="10">
        <f t="shared" si="22"/>
        <v>4.1763559605929708E-2</v>
      </c>
      <c r="K50" s="10">
        <f t="shared" si="23"/>
        <v>0.99912752193553456</v>
      </c>
      <c r="L50" s="10">
        <f t="shared" si="5"/>
        <v>2.0438413361169103</v>
      </c>
      <c r="M50" s="10">
        <f t="shared" si="24"/>
        <v>1.6007450177842709E-2</v>
      </c>
      <c r="N50" s="10">
        <f t="shared" si="25"/>
        <v>2.785145882833354E-2</v>
      </c>
      <c r="O50" s="10">
        <f t="shared" si="26"/>
        <v>0.8765323784315725</v>
      </c>
      <c r="P50" s="10">
        <f t="shared" si="27"/>
        <v>4.2513787090527277E-2</v>
      </c>
      <c r="Q50" s="10">
        <f t="shared" si="28"/>
        <v>7.0365245918860814E-2</v>
      </c>
      <c r="R50" s="10">
        <f t="shared" si="29"/>
        <v>12.456893555695304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4"/>
    </row>
    <row r="51" spans="1:35" ht="24.6" customHeight="1">
      <c r="A51" s="2"/>
      <c r="B51" s="2"/>
      <c r="C51" s="2"/>
      <c r="D51" s="2"/>
      <c r="E51" s="2"/>
      <c r="F51" s="10">
        <f t="shared" si="19"/>
        <v>14.629686071319719</v>
      </c>
      <c r="G51" s="10">
        <v>48</v>
      </c>
      <c r="H51" s="10">
        <f t="shared" si="20"/>
        <v>2.3468057366362451</v>
      </c>
      <c r="I51" s="10">
        <f t="shared" si="21"/>
        <v>6.2393060839765688E-2</v>
      </c>
      <c r="J51" s="10">
        <f t="shared" si="22"/>
        <v>4.2652145980523963E-2</v>
      </c>
      <c r="K51" s="10">
        <f t="shared" si="23"/>
        <v>0.99908998315630015</v>
      </c>
      <c r="L51" s="10">
        <f t="shared" si="5"/>
        <v>2.0438413361169103</v>
      </c>
      <c r="M51" s="10">
        <f t="shared" si="24"/>
        <v>1.5940189603896298E-2</v>
      </c>
      <c r="N51" s="10">
        <f t="shared" si="25"/>
        <v>2.7686718447810926E-2</v>
      </c>
      <c r="O51" s="10">
        <f t="shared" si="26"/>
        <v>0.84039063539728476</v>
      </c>
      <c r="P51" s="10">
        <f t="shared" si="27"/>
        <v>3.9080154815238924E-2</v>
      </c>
      <c r="Q51" s="10">
        <f t="shared" si="28"/>
        <v>6.676687326304985E-2</v>
      </c>
      <c r="R51" s="10">
        <f t="shared" si="29"/>
        <v>12.586940114542912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4"/>
    </row>
    <row r="52" spans="1:35" ht="24.6" customHeight="1">
      <c r="A52" s="2"/>
      <c r="B52" s="2"/>
      <c r="C52" s="2"/>
      <c r="D52" s="2"/>
      <c r="E52" s="2"/>
      <c r="F52" s="10">
        <f t="shared" si="19"/>
        <v>14.934471197805546</v>
      </c>
      <c r="G52" s="10">
        <v>49</v>
      </c>
      <c r="H52" s="10">
        <f t="shared" si="20"/>
        <v>2.395697522816167</v>
      </c>
      <c r="I52" s="10">
        <f t="shared" si="21"/>
        <v>6.2136290557493104E-2</v>
      </c>
      <c r="J52" s="10">
        <f t="shared" si="22"/>
        <v>4.3540732355118211E-2</v>
      </c>
      <c r="K52" s="10">
        <f t="shared" si="23"/>
        <v>0.99905165263162443</v>
      </c>
      <c r="L52" s="10">
        <f t="shared" si="5"/>
        <v>2.0438413361169103</v>
      </c>
      <c r="M52" s="10">
        <f t="shared" si="24"/>
        <v>1.5874589889296908E-2</v>
      </c>
      <c r="N52" s="10">
        <f t="shared" si="25"/>
        <v>2.752627638005602E-2</v>
      </c>
      <c r="O52" s="10">
        <f t="shared" si="26"/>
        <v>0.80643899373400418</v>
      </c>
      <c r="P52" s="10">
        <f t="shared" si="27"/>
        <v>3.5986275866884451E-2</v>
      </c>
      <c r="Q52" s="10">
        <f t="shared" si="28"/>
        <v>6.3512552246940468E-2</v>
      </c>
      <c r="R52" s="10">
        <f t="shared" si="29"/>
        <v>12.697316753994121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4"/>
    </row>
    <row r="53" spans="1:35" ht="24.6" customHeight="1">
      <c r="A53" s="2"/>
      <c r="B53" s="2"/>
      <c r="C53" s="2"/>
      <c r="D53" s="2"/>
      <c r="E53" s="2"/>
      <c r="F53" s="10">
        <f t="shared" si="19"/>
        <v>15.239256324291373</v>
      </c>
      <c r="G53" s="10">
        <v>50</v>
      </c>
      <c r="H53" s="10">
        <f t="shared" si="20"/>
        <v>2.4445893089960888</v>
      </c>
      <c r="I53" s="10">
        <f t="shared" si="21"/>
        <v>6.1885732834424931E-2</v>
      </c>
      <c r="J53" s="10">
        <f t="shared" si="22"/>
        <v>4.4429318729712459E-2</v>
      </c>
      <c r="K53" s="10">
        <f t="shared" si="23"/>
        <v>0.99901253027037329</v>
      </c>
      <c r="L53" s="10">
        <f t="shared" si="5"/>
        <v>2.0438413361169103</v>
      </c>
      <c r="M53" s="10">
        <f t="shared" si="24"/>
        <v>1.581057736036065E-2</v>
      </c>
      <c r="N53" s="10">
        <f t="shared" si="25"/>
        <v>2.7369934635905317E-2</v>
      </c>
      <c r="O53" s="10">
        <f t="shared" si="26"/>
        <v>0.77450400958213772</v>
      </c>
      <c r="P53" s="10">
        <f t="shared" si="27"/>
        <v>3.3192595056590626E-2</v>
      </c>
      <c r="Q53" s="10">
        <f t="shared" si="28"/>
        <v>6.0562529692495939E-2</v>
      </c>
      <c r="R53" s="10">
        <f t="shared" si="29"/>
        <v>12.788501628228772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4"/>
    </row>
    <row r="54" spans="1:35" ht="24.6" customHeight="1">
      <c r="A54" s="2"/>
      <c r="B54" s="2"/>
      <c r="C54" s="2"/>
      <c r="D54" s="2"/>
      <c r="E54" s="2"/>
      <c r="F54" s="10">
        <f t="shared" si="19"/>
        <v>15.544041450777202</v>
      </c>
      <c r="G54" s="10">
        <v>51</v>
      </c>
      <c r="H54" s="10">
        <f t="shared" si="20"/>
        <v>2.4934810951760102</v>
      </c>
      <c r="I54" s="10">
        <f t="shared" si="21"/>
        <v>6.1641117536276775E-2</v>
      </c>
      <c r="J54" s="10">
        <f t="shared" si="22"/>
        <v>4.5317905104306715E-2</v>
      </c>
      <c r="K54" s="10">
        <f t="shared" si="23"/>
        <v>0.9989726159795157</v>
      </c>
      <c r="L54" s="10">
        <f t="shared" si="5"/>
        <v>2.0438413361169103</v>
      </c>
      <c r="M54" s="10">
        <f t="shared" si="24"/>
        <v>1.5748083003135429E-2</v>
      </c>
      <c r="N54" s="10">
        <f t="shared" si="25"/>
        <v>2.7217508054361236E-2</v>
      </c>
      <c r="O54" s="10">
        <f t="shared" si="26"/>
        <v>0.74442907495399624</v>
      </c>
      <c r="P54" s="10">
        <f t="shared" si="27"/>
        <v>3.0664827120981529E-2</v>
      </c>
      <c r="Q54" s="10">
        <f t="shared" si="28"/>
        <v>5.7882335175342761E-2</v>
      </c>
      <c r="R54" s="10">
        <f t="shared" si="29"/>
        <v>12.861075364338701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4"/>
    </row>
    <row r="55" spans="1:35" ht="24.6" customHeight="1">
      <c r="A55" s="2"/>
      <c r="B55" s="2"/>
      <c r="C55" s="2"/>
      <c r="D55" s="2"/>
      <c r="E55" s="2"/>
      <c r="F55" s="10">
        <f t="shared" si="19"/>
        <v>15.848826577263029</v>
      </c>
      <c r="G55" s="10">
        <v>52</v>
      </c>
      <c r="H55" s="10">
        <f t="shared" si="20"/>
        <v>2.5423728813559321</v>
      </c>
      <c r="I55" s="10">
        <f t="shared" si="21"/>
        <v>6.1402191283097124E-2</v>
      </c>
      <c r="J55" s="10">
        <f t="shared" si="22"/>
        <v>4.6206491478900963E-2</v>
      </c>
      <c r="K55" s="10">
        <f t="shared" si="23"/>
        <v>0.99893190966412226</v>
      </c>
      <c r="L55" s="10">
        <f t="shared" si="5"/>
        <v>2.0438413361169103</v>
      </c>
      <c r="M55" s="10">
        <f t="shared" si="24"/>
        <v>1.5687042084068917E-2</v>
      </c>
      <c r="N55" s="10">
        <f t="shared" si="25"/>
        <v>2.7068823239164451E-2</v>
      </c>
      <c r="O55" s="10">
        <f t="shared" si="26"/>
        <v>0.71607249406632545</v>
      </c>
      <c r="P55" s="10">
        <f t="shared" si="27"/>
        <v>2.8373169365526217E-2</v>
      </c>
      <c r="Q55" s="10">
        <f t="shared" si="28"/>
        <v>5.5441992604690668E-2</v>
      </c>
      <c r="R55" s="10">
        <f t="shared" si="29"/>
        <v>12.915706316185723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4"/>
    </row>
    <row r="56" spans="1:35" ht="24.6" customHeight="1">
      <c r="A56" s="2"/>
      <c r="B56" s="2"/>
      <c r="C56" s="2"/>
      <c r="D56" s="2"/>
      <c r="E56" s="2"/>
      <c r="F56" s="10">
        <f t="shared" si="19"/>
        <v>16.153611703748858</v>
      </c>
      <c r="G56" s="10">
        <v>53</v>
      </c>
      <c r="H56" s="10">
        <f t="shared" si="20"/>
        <v>2.5912646675358539</v>
      </c>
      <c r="I56" s="10">
        <f t="shared" si="21"/>
        <v>6.1168716111294284E-2</v>
      </c>
      <c r="J56" s="10">
        <f t="shared" si="22"/>
        <v>4.7095077853495211E-2</v>
      </c>
      <c r="K56" s="10">
        <f t="shared" si="23"/>
        <v>0.99889041122736444</v>
      </c>
      <c r="L56" s="10">
        <f t="shared" si="5"/>
        <v>2.0438413361169103</v>
      </c>
      <c r="M56" s="10">
        <f t="shared" si="24"/>
        <v>1.5627393808182961E-2</v>
      </c>
      <c r="N56" s="10">
        <f t="shared" si="25"/>
        <v>2.6923717602050905E-2</v>
      </c>
      <c r="O56" s="10">
        <f t="shared" si="26"/>
        <v>0.68930581130485724</v>
      </c>
      <c r="P56" s="10">
        <f t="shared" si="27"/>
        <v>2.6291644210751069E-2</v>
      </c>
      <c r="Q56" s="10">
        <f t="shared" si="28"/>
        <v>5.3215361812801974E-2</v>
      </c>
      <c r="R56" s="10">
        <f t="shared" si="29"/>
        <v>12.95313585820686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4"/>
    </row>
    <row r="57" spans="1:35" ht="24.6" customHeight="1">
      <c r="A57" s="2"/>
      <c r="B57" s="2"/>
      <c r="C57" s="2"/>
      <c r="D57" s="2"/>
      <c r="E57" s="2"/>
      <c r="F57" s="10">
        <f t="shared" si="19"/>
        <v>16.458396830234683</v>
      </c>
      <c r="G57" s="10">
        <v>54</v>
      </c>
      <c r="H57" s="10">
        <f t="shared" si="20"/>
        <v>2.6401564537157758</v>
      </c>
      <c r="I57" s="10">
        <f t="shared" si="21"/>
        <v>6.0940468265486089E-2</v>
      </c>
      <c r="J57" s="10">
        <f t="shared" si="22"/>
        <v>4.7983664228089452E-2</v>
      </c>
      <c r="K57" s="10">
        <f t="shared" si="23"/>
        <v>0.99884812057051298</v>
      </c>
      <c r="L57" s="10">
        <f t="shared" si="5"/>
        <v>2.0438413361169103</v>
      </c>
      <c r="M57" s="10">
        <f t="shared" si="24"/>
        <v>1.5569081010415157E-2</v>
      </c>
      <c r="N57" s="10">
        <f t="shared" si="25"/>
        <v>2.6782038500200833E-2</v>
      </c>
      <c r="O57" s="10">
        <f t="shared" si="26"/>
        <v>0.66401235389415103</v>
      </c>
      <c r="P57" s="10">
        <f t="shared" si="27"/>
        <v>2.4397548258378095E-2</v>
      </c>
      <c r="Q57" s="10">
        <f t="shared" si="28"/>
        <v>5.1179586758578928E-2</v>
      </c>
      <c r="R57" s="10">
        <f t="shared" si="29"/>
        <v>12.974164035876015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4"/>
    </row>
    <row r="58" spans="1:35" ht="24.6" customHeight="1">
      <c r="A58" s="2"/>
      <c r="B58" s="2"/>
      <c r="C58" s="2"/>
      <c r="D58" s="2"/>
      <c r="E58" s="2"/>
      <c r="F58" s="10">
        <f t="shared" si="19"/>
        <v>16.763181956720512</v>
      </c>
      <c r="G58" s="10">
        <v>55</v>
      </c>
      <c r="H58" s="10">
        <f t="shared" si="20"/>
        <v>2.6890482398956976</v>
      </c>
      <c r="I58" s="10">
        <f t="shared" si="21"/>
        <v>6.0717237105428479E-2</v>
      </c>
      <c r="J58" s="10">
        <f t="shared" si="22"/>
        <v>4.8872250602683708E-2</v>
      </c>
      <c r="K58" s="10">
        <f t="shared" si="23"/>
        <v>0.99880503759293715</v>
      </c>
      <c r="L58" s="10">
        <f t="shared" si="5"/>
        <v>2.0438413361169103</v>
      </c>
      <c r="M58" s="10">
        <f t="shared" si="24"/>
        <v>1.5512049876360774E-2</v>
      </c>
      <c r="N58" s="10">
        <f t="shared" si="25"/>
        <v>2.6643642457052225E-2</v>
      </c>
      <c r="O58" s="10">
        <f t="shared" si="26"/>
        <v>0.64008595833234516</v>
      </c>
      <c r="P58" s="10">
        <f t="shared" si="27"/>
        <v>2.267098904213552E-2</v>
      </c>
      <c r="Q58" s="10">
        <f t="shared" si="28"/>
        <v>4.9314631499187744E-2</v>
      </c>
      <c r="R58" s="10">
        <f t="shared" si="29"/>
        <v>12.979635837751072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4"/>
    </row>
    <row r="59" spans="1:35" ht="24.6" customHeight="1">
      <c r="A59" s="2"/>
      <c r="B59" s="2"/>
      <c r="C59" s="2"/>
      <c r="D59" s="2"/>
      <c r="E59" s="2"/>
      <c r="F59" s="10">
        <f t="shared" si="19"/>
        <v>17.067967083206337</v>
      </c>
      <c r="G59" s="10">
        <v>56</v>
      </c>
      <c r="H59" s="10">
        <f t="shared" si="20"/>
        <v>2.7379400260756195</v>
      </c>
      <c r="I59" s="10">
        <f t="shared" si="21"/>
        <v>6.049882411518806E-2</v>
      </c>
      <c r="J59" s="10">
        <f t="shared" si="22"/>
        <v>4.9760836977277949E-2</v>
      </c>
      <c r="K59" s="10">
        <f t="shared" si="23"/>
        <v>0.9987611621921032</v>
      </c>
      <c r="L59" s="10">
        <f t="shared" si="5"/>
        <v>2.0438413361169103</v>
      </c>
      <c r="M59" s="10">
        <f t="shared" si="24"/>
        <v>1.545624968913599E-2</v>
      </c>
      <c r="N59" s="10">
        <f t="shared" si="25"/>
        <v>2.6508394457067781E-2</v>
      </c>
      <c r="O59" s="10">
        <f t="shared" si="26"/>
        <v>0.61742985457759703</v>
      </c>
      <c r="P59" s="10">
        <f t="shared" si="27"/>
        <v>2.1094494227634177E-2</v>
      </c>
      <c r="Q59" s="10">
        <f t="shared" si="28"/>
        <v>4.7602888684701958E-2</v>
      </c>
      <c r="R59" s="10">
        <f t="shared" si="29"/>
        <v>12.97042830041571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4"/>
    </row>
    <row r="60" spans="1:35" ht="24.6" customHeight="1">
      <c r="A60" s="2"/>
      <c r="B60" s="2"/>
      <c r="C60" s="2"/>
      <c r="D60" s="2"/>
      <c r="E60" s="2"/>
      <c r="F60" s="10">
        <f t="shared" si="19"/>
        <v>17.372752209692166</v>
      </c>
      <c r="G60" s="10">
        <v>57</v>
      </c>
      <c r="H60" s="10">
        <f t="shared" si="20"/>
        <v>2.7868318122555409</v>
      </c>
      <c r="I60" s="10">
        <f t="shared" si="21"/>
        <v>6.0285042003357117E-2</v>
      </c>
      <c r="J60" s="10">
        <f t="shared" si="22"/>
        <v>5.0649423351872204E-2</v>
      </c>
      <c r="K60" s="10">
        <f t="shared" si="23"/>
        <v>0.99871649426357367</v>
      </c>
      <c r="L60" s="10">
        <f t="shared" si="5"/>
        <v>2.0438413361169103</v>
      </c>
      <c r="M60" s="10">
        <f t="shared" si="24"/>
        <v>1.5401632599500684E-2</v>
      </c>
      <c r="N60" s="10">
        <f t="shared" si="25"/>
        <v>2.6376167306254555E-2</v>
      </c>
      <c r="O60" s="10">
        <f t="shared" si="26"/>
        <v>0.5959556860435038</v>
      </c>
      <c r="P60" s="10">
        <f t="shared" si="27"/>
        <v>1.9652680887742555E-2</v>
      </c>
      <c r="Q60" s="10">
        <f t="shared" si="28"/>
        <v>4.6028848193997107E-2</v>
      </c>
      <c r="R60" s="10">
        <f t="shared" si="29"/>
        <v>12.947438604844905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4"/>
    </row>
    <row r="61" spans="1:35" ht="24.6" customHeight="1">
      <c r="A61" s="2"/>
      <c r="B61" s="2"/>
      <c r="C61" s="2"/>
      <c r="D61" s="2"/>
      <c r="E61" s="2"/>
      <c r="F61" s="10">
        <f t="shared" si="19"/>
        <v>17.677537336177995</v>
      </c>
      <c r="G61" s="10">
        <v>58</v>
      </c>
      <c r="H61" s="10">
        <f t="shared" si="20"/>
        <v>2.8357235984354627</v>
      </c>
      <c r="I61" s="10">
        <f t="shared" si="21"/>
        <v>6.0075713884509767E-2</v>
      </c>
      <c r="J61" s="10">
        <f t="shared" si="22"/>
        <v>5.1538009726466459E-2</v>
      </c>
      <c r="K61" s="10">
        <f t="shared" si="23"/>
        <v>0.99867103370100541</v>
      </c>
      <c r="L61" s="10">
        <f t="shared" si="5"/>
        <v>2.0438413361169103</v>
      </c>
      <c r="M61" s="10">
        <f t="shared" si="24"/>
        <v>1.5348153416736707E-2</v>
      </c>
      <c r="N61" s="10">
        <f t="shared" si="25"/>
        <v>2.6246841051271022E-2</v>
      </c>
      <c r="O61" s="10">
        <f t="shared" si="26"/>
        <v>0.5755826468357147</v>
      </c>
      <c r="P61" s="10">
        <f t="shared" si="27"/>
        <v>1.8331974765306448E-2</v>
      </c>
      <c r="Q61" s="10">
        <f t="shared" si="28"/>
        <v>4.4578815816577466E-2</v>
      </c>
      <c r="R61" s="10">
        <f t="shared" si="29"/>
        <v>12.911573272919322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4"/>
    </row>
    <row r="62" spans="1:35" ht="24.6" customHeight="1">
      <c r="A62" s="2"/>
      <c r="B62" s="2"/>
      <c r="C62" s="2"/>
      <c r="D62" s="2"/>
      <c r="E62" s="2"/>
      <c r="F62" s="10">
        <f t="shared" si="19"/>
        <v>17.98232246266382</v>
      </c>
      <c r="G62" s="10">
        <v>59</v>
      </c>
      <c r="H62" s="10">
        <f t="shared" si="20"/>
        <v>2.8846153846153846</v>
      </c>
      <c r="I62" s="10">
        <f t="shared" si="21"/>
        <v>5.9870672533302617E-2</v>
      </c>
      <c r="J62" s="10">
        <f t="shared" si="22"/>
        <v>5.24265961010607E-2</v>
      </c>
      <c r="K62" s="10">
        <f t="shared" si="23"/>
        <v>0.99862478039614866</v>
      </c>
      <c r="L62" s="10">
        <f t="shared" si="5"/>
        <v>2.0438413361169103</v>
      </c>
      <c r="M62" s="10">
        <f t="shared" si="24"/>
        <v>1.5295769418085404E-2</v>
      </c>
      <c r="N62" s="10">
        <f t="shared" si="25"/>
        <v>2.6120302450846459E-2</v>
      </c>
      <c r="O62" s="10">
        <f t="shared" si="26"/>
        <v>0.55623672046979133</v>
      </c>
      <c r="P62" s="10">
        <f t="shared" si="27"/>
        <v>1.7120371267612747E-2</v>
      </c>
      <c r="Q62" s="10">
        <f t="shared" si="28"/>
        <v>4.3240673718459202E-2</v>
      </c>
      <c r="R62" s="10">
        <f t="shared" si="29"/>
        <v>12.863738527559921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4"/>
    </row>
    <row r="63" spans="1:35" ht="24.6" customHeight="1">
      <c r="A63" s="2"/>
      <c r="B63" s="2"/>
      <c r="C63" s="2"/>
      <c r="D63" s="2"/>
      <c r="E63" s="2"/>
      <c r="F63" s="10">
        <f t="shared" si="19"/>
        <v>18.287107589149649</v>
      </c>
      <c r="G63" s="10">
        <v>60</v>
      </c>
      <c r="H63" s="10">
        <f t="shared" si="20"/>
        <v>2.9335071707953064</v>
      </c>
      <c r="I63" s="10">
        <f t="shared" si="21"/>
        <v>5.9669759703661784E-2</v>
      </c>
      <c r="J63" s="10">
        <f t="shared" si="22"/>
        <v>5.3315182475654956E-2</v>
      </c>
      <c r="K63" s="10">
        <f t="shared" si="23"/>
        <v>0.9985777342388461</v>
      </c>
      <c r="L63" s="10">
        <f t="shared" si="5"/>
        <v>2.0438413361169103</v>
      </c>
      <c r="M63" s="10">
        <f t="shared" si="24"/>
        <v>1.5244440174813384E-2</v>
      </c>
      <c r="N63" s="10">
        <f t="shared" si="25"/>
        <v>2.5996444494003308E-2</v>
      </c>
      <c r="O63" s="10">
        <f t="shared" si="26"/>
        <v>0.53785000665426219</v>
      </c>
      <c r="P63" s="10">
        <f t="shared" si="27"/>
        <v>1.6007231412321861E-2</v>
      </c>
      <c r="Q63" s="10">
        <f t="shared" si="28"/>
        <v>4.2003675906325172E-2</v>
      </c>
      <c r="R63" s="10">
        <f t="shared" si="29"/>
        <v>12.804831840283518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4"/>
    </row>
    <row r="64" spans="1:35" ht="24.6" customHeight="1">
      <c r="A64" s="2"/>
      <c r="B64" s="2"/>
      <c r="C64" s="2"/>
      <c r="D64" s="2"/>
      <c r="E64" s="2"/>
      <c r="F64" s="10">
        <f t="shared" si="19"/>
        <v>18.591892715635478</v>
      </c>
      <c r="G64" s="10">
        <v>61</v>
      </c>
      <c r="H64" s="10">
        <f t="shared" si="20"/>
        <v>2.9823989569752283</v>
      </c>
      <c r="I64" s="10">
        <f t="shared" si="21"/>
        <v>5.9472825506396376E-2</v>
      </c>
      <c r="J64" s="10">
        <f t="shared" si="22"/>
        <v>5.4203768850249204E-2</v>
      </c>
      <c r="K64" s="10">
        <f t="shared" si="23"/>
        <v>0.99852989511703094</v>
      </c>
      <c r="L64" s="10">
        <f t="shared" si="5"/>
        <v>2.0438413361169103</v>
      </c>
      <c r="M64" s="10">
        <f t="shared" si="24"/>
        <v>1.519412739320513E-2</v>
      </c>
      <c r="N64" s="10">
        <f t="shared" si="25"/>
        <v>2.5875165960234689E-2</v>
      </c>
      <c r="O64" s="10">
        <f t="shared" si="26"/>
        <v>0.52036012468566073</v>
      </c>
      <c r="P64" s="14">
        <f t="shared" si="27"/>
        <v>1.4983107136915067E-2</v>
      </c>
      <c r="Q64" s="15">
        <f t="shared" si="28"/>
        <v>4.0858273097149754E-2</v>
      </c>
      <c r="R64" s="16">
        <f t="shared" si="29"/>
        <v>12.735734656440012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4"/>
    </row>
    <row r="65" spans="1:35" ht="24.6" customHeight="1">
      <c r="A65" s="2"/>
      <c r="B65" s="2"/>
      <c r="C65" s="2"/>
      <c r="D65" s="2"/>
      <c r="E65" s="2"/>
      <c r="F65" s="10">
        <f t="shared" si="19"/>
        <v>18.896677842121303</v>
      </c>
      <c r="G65" s="10">
        <v>62</v>
      </c>
      <c r="H65" s="10">
        <f t="shared" si="20"/>
        <v>3.0312907431551501</v>
      </c>
      <c r="I65" s="10">
        <f t="shared" si="21"/>
        <v>5.9279727839357088E-2</v>
      </c>
      <c r="J65" s="10">
        <f t="shared" si="22"/>
        <v>5.5092355224843452E-2</v>
      </c>
      <c r="K65" s="10">
        <f t="shared" si="23"/>
        <v>0.99848126291672579</v>
      </c>
      <c r="L65" s="10">
        <f t="shared" si="5"/>
        <v>2.0438413361169103</v>
      </c>
      <c r="M65" s="10">
        <f t="shared" si="24"/>
        <v>1.51447947689798E-2</v>
      </c>
      <c r="N65" s="10">
        <f t="shared" si="25"/>
        <v>2.5756371017362202E-2</v>
      </c>
      <c r="O65" s="10">
        <f t="shared" si="26"/>
        <v>0.50370968365123414</v>
      </c>
      <c r="P65" s="17">
        <f t="shared" si="27"/>
        <v>1.4039591350906702E-2</v>
      </c>
      <c r="Q65" s="18">
        <f t="shared" si="28"/>
        <v>3.9795962368268906E-2</v>
      </c>
      <c r="R65" s="16">
        <f t="shared" si="29"/>
        <v>12.657306261121212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4"/>
    </row>
    <row r="66" spans="1:35" ht="24.6" customHeight="1">
      <c r="A66" s="2"/>
      <c r="B66" s="2"/>
      <c r="C66" s="2"/>
      <c r="D66" s="2"/>
      <c r="E66" s="2"/>
      <c r="F66" s="10">
        <f t="shared" si="19"/>
        <v>19.201462968607132</v>
      </c>
      <c r="G66" s="10">
        <v>63</v>
      </c>
      <c r="H66" s="10">
        <f t="shared" si="20"/>
        <v>3.0801825293350715</v>
      </c>
      <c r="I66" s="10">
        <f t="shared" si="21"/>
        <v>5.9090331864935126E-2</v>
      </c>
      <c r="J66" s="10">
        <f t="shared" si="22"/>
        <v>5.59809415994377E-2</v>
      </c>
      <c r="K66" s="10">
        <f t="shared" si="23"/>
        <v>0.99843183752204157</v>
      </c>
      <c r="L66" s="10">
        <f t="shared" si="5"/>
        <v>2.0438413361169103</v>
      </c>
      <c r="M66" s="10">
        <f t="shared" si="24"/>
        <v>1.5096407853802582E-2</v>
      </c>
      <c r="N66" s="10">
        <f t="shared" si="25"/>
        <v>2.5639968853295718E-2</v>
      </c>
      <c r="O66" s="10">
        <f t="shared" si="26"/>
        <v>0.48784581102427405</v>
      </c>
      <c r="P66" s="17">
        <f t="shared" si="27"/>
        <v>1.3169188897483542E-2</v>
      </c>
      <c r="Q66" s="18">
        <f t="shared" si="28"/>
        <v>3.8809157750779262E-2</v>
      </c>
      <c r="R66" s="16">
        <f t="shared" si="29"/>
        <v>12.57037872754346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4"/>
    </row>
    <row r="67" spans="1:35" ht="24.6" customHeight="1">
      <c r="A67" s="2"/>
      <c r="B67" s="2"/>
      <c r="C67" s="2"/>
      <c r="D67" s="2"/>
      <c r="E67" s="2"/>
      <c r="F67" s="10">
        <f t="shared" si="19"/>
        <v>19.506248095092957</v>
      </c>
      <c r="G67" s="10">
        <v>64</v>
      </c>
      <c r="H67" s="10">
        <f t="shared" si="20"/>
        <v>3.1290743155149934</v>
      </c>
      <c r="I67" s="10">
        <f t="shared" si="21"/>
        <v>5.8904509530285795E-2</v>
      </c>
      <c r="J67" s="10">
        <f t="shared" si="22"/>
        <v>5.6869527974031941E-2</v>
      </c>
      <c r="K67" s="10">
        <f t="shared" si="23"/>
        <v>0.99838161881517573</v>
      </c>
      <c r="L67" s="10">
        <f t="shared" si="5"/>
        <v>2.0438413361169103</v>
      </c>
      <c r="M67" s="10">
        <f t="shared" si="24"/>
        <v>1.5048933932711325E-2</v>
      </c>
      <c r="N67" s="10">
        <f t="shared" si="25"/>
        <v>2.5525873338349096E-2</v>
      </c>
      <c r="O67" s="10">
        <f t="shared" si="26"/>
        <v>0.47271973241097265</v>
      </c>
      <c r="P67" s="17">
        <f t="shared" si="27"/>
        <v>1.2365205234509189E-2</v>
      </c>
      <c r="Q67" s="18">
        <f t="shared" si="28"/>
        <v>3.7891078572858283E-2</v>
      </c>
      <c r="R67" s="16">
        <f t="shared" si="29"/>
        <v>12.475752874176193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4"/>
    </row>
    <row r="68" spans="1:35" ht="24.6" customHeight="1">
      <c r="A68" s="2"/>
      <c r="B68" s="2"/>
      <c r="C68" s="2"/>
      <c r="D68" s="2"/>
      <c r="E68" s="2"/>
      <c r="F68" s="10">
        <f t="shared" ref="F68:F99" si="30">G68/3.281</f>
        <v>19.811033221578786</v>
      </c>
      <c r="G68" s="10">
        <v>65</v>
      </c>
      <c r="H68" s="10">
        <f t="shared" ref="H68:H99" si="31">(B$13*G68*C$6)/B$14</f>
        <v>3.1779661016949152</v>
      </c>
      <c r="I68" s="10">
        <f t="shared" ref="I68:I99" si="32">0.074/POWER(H68,0.2)</f>
        <v>5.8722139126175958E-2</v>
      </c>
      <c r="J68" s="10">
        <f t="shared" ref="J68:J99" si="33">F68/343</f>
        <v>5.7758114348626197E-2</v>
      </c>
      <c r="K68" s="10">
        <f t="shared" ref="K68:K99" si="34">(1-J68*J68)^0.5</f>
        <v>0.99833060667641116</v>
      </c>
      <c r="L68" s="10">
        <f t="shared" si="5"/>
        <v>2.0438413361169103</v>
      </c>
      <c r="M68" s="10">
        <f t="shared" ref="M68:M99" si="35">B$20*I68*L68</f>
        <v>1.5002341911410821E-2</v>
      </c>
      <c r="N68" s="10">
        <f t="shared" ref="N68:N99" si="36">I68*B$20*K68*L68*(M68/0.004)^0.4</f>
        <v>2.5414002715143186E-2</v>
      </c>
      <c r="O68" s="10">
        <f t="shared" ref="O68:O99" si="37">(2*C$11)/(B$15*G68*G68*C$7)</f>
        <v>0.45828639620244832</v>
      </c>
      <c r="P68" s="17">
        <f t="shared" ref="P68:P99" si="38">B$23*O68*O68</f>
        <v>1.162165017211954E-2</v>
      </c>
      <c r="Q68" s="18">
        <f t="shared" ref="Q68:Q99" si="39">N68+P68</f>
        <v>3.7035652887262724E-2</v>
      </c>
      <c r="R68" s="16">
        <f t="shared" ref="R68:R99" si="40">O68/Q68</f>
        <v>12.374195146430424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4"/>
    </row>
    <row r="69" spans="1:35" ht="24.6" customHeight="1">
      <c r="A69" s="2"/>
      <c r="B69" s="2"/>
      <c r="C69" s="2"/>
      <c r="D69" s="2"/>
      <c r="E69" s="2"/>
      <c r="F69" s="10">
        <f t="shared" si="30"/>
        <v>20.115818348064614</v>
      </c>
      <c r="G69" s="10">
        <v>66</v>
      </c>
      <c r="H69" s="10">
        <f t="shared" si="31"/>
        <v>3.2268578878748371</v>
      </c>
      <c r="I69" s="10">
        <f t="shared" si="32"/>
        <v>5.854310488080431E-2</v>
      </c>
      <c r="J69" s="10">
        <f t="shared" si="33"/>
        <v>5.8646700723220452E-2</v>
      </c>
      <c r="K69" s="10">
        <f t="shared" si="34"/>
        <v>0.99827880098411437</v>
      </c>
      <c r="L69" s="10">
        <f t="shared" si="5"/>
        <v>2.0438413361169103</v>
      </c>
      <c r="M69" s="10">
        <f t="shared" si="35"/>
        <v>1.4956602212501937E-2</v>
      </c>
      <c r="N69" s="10">
        <f t="shared" si="36"/>
        <v>2.5304279313455972E-2</v>
      </c>
      <c r="O69" s="10">
        <f t="shared" si="37"/>
        <v>0.44450413773079528</v>
      </c>
      <c r="P69" s="17">
        <f t="shared" si="38"/>
        <v>1.0933154437758257E-2</v>
      </c>
      <c r="Q69" s="18">
        <f t="shared" si="39"/>
        <v>3.6237433751214229E-2</v>
      </c>
      <c r="R69" s="16">
        <f t="shared" si="40"/>
        <v>12.266435332659311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4"/>
    </row>
    <row r="70" spans="1:35" ht="24.6" customHeight="1">
      <c r="A70" s="2"/>
      <c r="B70" s="2"/>
      <c r="C70" s="2"/>
      <c r="D70" s="2"/>
      <c r="E70" s="2"/>
      <c r="F70" s="10">
        <f t="shared" si="30"/>
        <v>20.42060347455044</v>
      </c>
      <c r="G70" s="10">
        <v>67</v>
      </c>
      <c r="H70" s="10">
        <f t="shared" si="31"/>
        <v>3.2757496740547589</v>
      </c>
      <c r="I70" s="10">
        <f t="shared" si="32"/>
        <v>5.8367296585338568E-2</v>
      </c>
      <c r="J70" s="10">
        <f t="shared" si="33"/>
        <v>5.9535287097814693E-2</v>
      </c>
      <c r="K70" s="10">
        <f t="shared" si="34"/>
        <v>0.99822620161473463</v>
      </c>
      <c r="L70" s="10">
        <f t="shared" si="5"/>
        <v>2.0438413361169103</v>
      </c>
      <c r="M70" s="10">
        <f t="shared" si="35"/>
        <v>1.4911686679813794E-2</v>
      </c>
      <c r="N70" s="10">
        <f t="shared" si="36"/>
        <v>2.5196629287668974E-2</v>
      </c>
      <c r="O70" s="10">
        <f t="shared" si="37"/>
        <v>0.43133437824801613</v>
      </c>
      <c r="P70" s="17">
        <f t="shared" si="38"/>
        <v>1.0294897197217535E-2</v>
      </c>
      <c r="Q70" s="18">
        <f t="shared" si="39"/>
        <v>3.5491526484886508E-2</v>
      </c>
      <c r="R70" s="16">
        <f t="shared" si="40"/>
        <v>12.153165021845226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4"/>
    </row>
    <row r="71" spans="1:35" ht="24.6" customHeight="1">
      <c r="A71" s="2"/>
      <c r="B71" s="2"/>
      <c r="C71" s="2"/>
      <c r="D71" s="2"/>
      <c r="E71" s="2"/>
      <c r="F71" s="10">
        <f t="shared" si="30"/>
        <v>20.725388601036268</v>
      </c>
      <c r="G71" s="10">
        <v>68</v>
      </c>
      <c r="H71" s="10">
        <f t="shared" si="31"/>
        <v>3.3246414602346808</v>
      </c>
      <c r="I71" s="10">
        <f t="shared" si="32"/>
        <v>5.8194609248260067E-2</v>
      </c>
      <c r="J71" s="10">
        <f t="shared" si="33"/>
        <v>6.0423873472408948E-2</v>
      </c>
      <c r="K71" s="10">
        <f t="shared" si="34"/>
        <v>0.99817280844280187</v>
      </c>
      <c r="L71" s="10">
        <f t="shared" si="5"/>
        <v>2.0438413361169103</v>
      </c>
      <c r="M71" s="10">
        <f t="shared" si="35"/>
        <v>1.486756849009567E-2</v>
      </c>
      <c r="N71" s="10">
        <f t="shared" si="36"/>
        <v>2.5090982374711343E-2</v>
      </c>
      <c r="O71" s="10">
        <f t="shared" si="37"/>
        <v>0.41874135466162282</v>
      </c>
      <c r="P71" s="17">
        <f t="shared" si="38"/>
        <v>9.7025429562480597E-3</v>
      </c>
      <c r="Q71" s="18">
        <f t="shared" si="39"/>
        <v>3.4793525330959404E-2</v>
      </c>
      <c r="R71" s="16">
        <f t="shared" si="40"/>
        <v>12.035036710954531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4"/>
    </row>
    <row r="72" spans="1:35" ht="24.6" customHeight="1">
      <c r="A72" s="2"/>
      <c r="B72" s="2"/>
      <c r="C72" s="2"/>
      <c r="D72" s="2"/>
      <c r="E72" s="2"/>
      <c r="F72" s="10">
        <f t="shared" si="30"/>
        <v>21.030173727522097</v>
      </c>
      <c r="G72" s="10">
        <v>69</v>
      </c>
      <c r="H72" s="10">
        <f t="shared" si="31"/>
        <v>3.3735332464146022</v>
      </c>
      <c r="I72" s="10">
        <f t="shared" si="32"/>
        <v>5.8024942775912206E-2</v>
      </c>
      <c r="J72" s="10">
        <f t="shared" si="33"/>
        <v>6.1312459847003196E-2</v>
      </c>
      <c r="K72" s="10">
        <f t="shared" si="34"/>
        <v>0.99811862134092544</v>
      </c>
      <c r="L72" s="10">
        <f t="shared" si="5"/>
        <v>2.0438413361169103</v>
      </c>
      <c r="M72" s="10">
        <f t="shared" si="35"/>
        <v>1.4824222071403458E-2</v>
      </c>
      <c r="N72" s="10">
        <f t="shared" si="36"/>
        <v>2.4987271670626407E-2</v>
      </c>
      <c r="O72" s="10">
        <f t="shared" si="37"/>
        <v>0.40669187648715488</v>
      </c>
      <c r="P72" s="17">
        <f t="shared" si="38"/>
        <v>9.1521865129537798E-3</v>
      </c>
      <c r="Q72" s="18">
        <f t="shared" si="39"/>
        <v>3.413945818358019E-2</v>
      </c>
      <c r="R72" s="16">
        <f t="shared" si="40"/>
        <v>11.912663472871358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4"/>
    </row>
    <row r="73" spans="1:35" ht="24.6" customHeight="1">
      <c r="A73" s="2"/>
      <c r="B73" s="2"/>
      <c r="C73" s="2"/>
      <c r="D73" s="2"/>
      <c r="E73" s="2"/>
      <c r="F73" s="10">
        <f t="shared" si="30"/>
        <v>21.334958854007922</v>
      </c>
      <c r="G73" s="10">
        <v>70</v>
      </c>
      <c r="H73" s="10">
        <f t="shared" si="31"/>
        <v>3.422425032594524</v>
      </c>
      <c r="I73" s="10">
        <f t="shared" si="32"/>
        <v>5.7858201676917874E-2</v>
      </c>
      <c r="J73" s="10">
        <f t="shared" si="33"/>
        <v>6.2201046221597445E-2</v>
      </c>
      <c r="K73" s="10">
        <f t="shared" si="34"/>
        <v>0.99806364017979277</v>
      </c>
      <c r="L73" s="10">
        <f t="shared" si="5"/>
        <v>2.0438413361169103</v>
      </c>
      <c r="M73" s="10">
        <f t="shared" si="35"/>
        <v>1.4781623027584186E-2</v>
      </c>
      <c r="N73" s="10">
        <f t="shared" si="36"/>
        <v>2.4885433424080772E-2</v>
      </c>
      <c r="O73" s="10">
        <f t="shared" si="37"/>
        <v>0.39515510692966205</v>
      </c>
      <c r="P73" s="17">
        <f t="shared" si="38"/>
        <v>8.6403048356389553E-3</v>
      </c>
      <c r="Q73" s="18">
        <f t="shared" si="39"/>
        <v>3.3525738259719731E-2</v>
      </c>
      <c r="R73" s="16">
        <f t="shared" si="40"/>
        <v>11.786619100478697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4"/>
    </row>
    <row r="74" spans="1:35" ht="24.6" customHeight="1">
      <c r="A74" s="2"/>
      <c r="B74" s="2"/>
      <c r="C74" s="2"/>
      <c r="D74" s="2"/>
      <c r="E74" s="2"/>
      <c r="F74" s="10">
        <f t="shared" si="30"/>
        <v>21.639743980493751</v>
      </c>
      <c r="G74" s="10">
        <v>71</v>
      </c>
      <c r="H74" s="10">
        <f t="shared" si="31"/>
        <v>3.4713168187744459</v>
      </c>
      <c r="I74" s="10">
        <f t="shared" si="32"/>
        <v>5.7694294788369911E-2</v>
      </c>
      <c r="J74" s="10">
        <f t="shared" si="33"/>
        <v>6.30896325961917E-2</v>
      </c>
      <c r="K74" s="10">
        <f t="shared" si="34"/>
        <v>0.99800786482816739</v>
      </c>
      <c r="L74" s="10">
        <f t="shared" si="5"/>
        <v>2.0438413361169103</v>
      </c>
      <c r="M74" s="10">
        <f t="shared" si="35"/>
        <v>1.4739748068323106E-2</v>
      </c>
      <c r="N74" s="10">
        <f t="shared" si="36"/>
        <v>2.4785406845309881E-2</v>
      </c>
      <c r="O74" s="10">
        <f t="shared" si="37"/>
        <v>0.38410236539483117</v>
      </c>
      <c r="P74" s="17">
        <f t="shared" si="38"/>
        <v>8.1637149114098858E-3</v>
      </c>
      <c r="Q74" s="18">
        <f t="shared" si="39"/>
        <v>3.2949121756719768E-2</v>
      </c>
      <c r="R74" s="16">
        <f t="shared" si="40"/>
        <v>11.657438648315289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4"/>
    </row>
    <row r="75" spans="1:35" ht="24.6" customHeight="1">
      <c r="A75" s="2"/>
      <c r="B75" s="2"/>
      <c r="C75" s="2"/>
      <c r="D75" s="2"/>
      <c r="E75" s="2"/>
      <c r="F75" s="10">
        <f t="shared" si="30"/>
        <v>21.94452910697958</v>
      </c>
      <c r="G75" s="10">
        <v>72</v>
      </c>
      <c r="H75" s="10">
        <f t="shared" si="31"/>
        <v>3.5202086049543677</v>
      </c>
      <c r="I75" s="10">
        <f t="shared" si="32"/>
        <v>5.7533135021908717E-2</v>
      </c>
      <c r="J75" s="10">
        <f t="shared" si="33"/>
        <v>6.3978218970785941E-2</v>
      </c>
      <c r="K75" s="10">
        <f t="shared" si="34"/>
        <v>0.99795129515288783</v>
      </c>
      <c r="L75" s="10">
        <f t="shared" si="5"/>
        <v>2.0438413361169103</v>
      </c>
      <c r="M75" s="10">
        <f t="shared" si="35"/>
        <v>1.4698574944271564E-2</v>
      </c>
      <c r="N75" s="10">
        <f t="shared" si="36"/>
        <v>2.4687133929146489E-2</v>
      </c>
      <c r="O75" s="10">
        <f t="shared" si="37"/>
        <v>0.37350694906545989</v>
      </c>
      <c r="P75" s="17">
        <f t="shared" si="38"/>
        <v>7.7195367536274408E-3</v>
      </c>
      <c r="Q75" s="18">
        <f t="shared" si="39"/>
        <v>3.2406670682773933E-2</v>
      </c>
      <c r="R75" s="16">
        <f t="shared" si="40"/>
        <v>11.525619299856093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4"/>
    </row>
    <row r="76" spans="1:35" ht="24.6" customHeight="1">
      <c r="A76" s="2"/>
      <c r="B76" s="2"/>
      <c r="C76" s="2"/>
      <c r="D76" s="2"/>
      <c r="E76" s="2"/>
      <c r="F76" s="10">
        <f t="shared" si="30"/>
        <v>22.249314233465405</v>
      </c>
      <c r="G76" s="10">
        <v>73</v>
      </c>
      <c r="H76" s="10">
        <f t="shared" si="31"/>
        <v>3.5691003911342896</v>
      </c>
      <c r="I76" s="10">
        <f t="shared" si="32"/>
        <v>5.7374639127988618E-2</v>
      </c>
      <c r="J76" s="10">
        <f t="shared" si="33"/>
        <v>6.4866805345380196E-2</v>
      </c>
      <c r="K76" s="10">
        <f t="shared" si="34"/>
        <v>0.99789393101886559</v>
      </c>
      <c r="L76" s="10">
        <f t="shared" si="5"/>
        <v>2.0438413361169103</v>
      </c>
      <c r="M76" s="10">
        <f t="shared" si="35"/>
        <v>1.4658082386821727E-2</v>
      </c>
      <c r="N76" s="10">
        <f t="shared" si="36"/>
        <v>2.4590559290914461E-2</v>
      </c>
      <c r="O76" s="10">
        <f t="shared" si="37"/>
        <v>0.3633439714684451</v>
      </c>
      <c r="P76" s="17">
        <f t="shared" si="38"/>
        <v>7.3051608761152244E-3</v>
      </c>
      <c r="Q76" s="18">
        <f t="shared" si="39"/>
        <v>3.1895720167029684E-2</v>
      </c>
      <c r="R76" s="16">
        <f t="shared" si="40"/>
        <v>11.391621495476702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4"/>
    </row>
    <row r="77" spans="1:35" ht="24.6" customHeight="1">
      <c r="A77" s="2"/>
      <c r="B77" s="2"/>
      <c r="C77" s="2"/>
      <c r="D77" s="2"/>
      <c r="E77" s="2"/>
      <c r="F77" s="10">
        <f t="shared" si="30"/>
        <v>22.554099359951234</v>
      </c>
      <c r="G77" s="10">
        <v>74</v>
      </c>
      <c r="H77" s="10">
        <f t="shared" si="31"/>
        <v>3.6179921773142114</v>
      </c>
      <c r="I77" s="10">
        <f t="shared" si="32"/>
        <v>5.7218727476800756E-2</v>
      </c>
      <c r="J77" s="10">
        <f t="shared" si="33"/>
        <v>6.5755391719974438E-2</v>
      </c>
      <c r="K77" s="10">
        <f t="shared" si="34"/>
        <v>0.99783577228908404</v>
      </c>
      <c r="L77" s="10">
        <f t="shared" si="5"/>
        <v>2.0438413361169103</v>
      </c>
      <c r="M77" s="10">
        <f t="shared" si="35"/>
        <v>1.4618250052136728E-2</v>
      </c>
      <c r="N77" s="10">
        <f t="shared" si="36"/>
        <v>2.4495630014090695E-2</v>
      </c>
      <c r="O77" s="10">
        <f t="shared" si="37"/>
        <v>0.35359021620806136</v>
      </c>
      <c r="P77" s="17">
        <f t="shared" si="38"/>
        <v>6.9182196428058777E-3</v>
      </c>
      <c r="Q77" s="18">
        <f t="shared" si="39"/>
        <v>3.1413849656896572E-2</v>
      </c>
      <c r="R77" s="16">
        <f t="shared" si="40"/>
        <v>11.255870263275243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4"/>
    </row>
    <row r="78" spans="1:35" ht="24.6" customHeight="1">
      <c r="A78" s="2"/>
      <c r="B78" s="2"/>
      <c r="C78" s="2"/>
      <c r="D78" s="2"/>
      <c r="E78" s="2"/>
      <c r="F78" s="10">
        <f t="shared" si="30"/>
        <v>22.858884486437059</v>
      </c>
      <c r="G78" s="10">
        <v>75</v>
      </c>
      <c r="H78" s="10">
        <f t="shared" si="31"/>
        <v>3.6668839634941328</v>
      </c>
      <c r="I78" s="10">
        <f t="shared" si="32"/>
        <v>5.7065323854467769E-2</v>
      </c>
      <c r="J78" s="10">
        <f t="shared" si="33"/>
        <v>6.6643978094568693E-2</v>
      </c>
      <c r="K78" s="10">
        <f t="shared" si="34"/>
        <v>0.99777681882459601</v>
      </c>
      <c r="L78" s="10">
        <f t="shared" si="5"/>
        <v>2.0438413361169103</v>
      </c>
      <c r="M78" s="10">
        <f t="shared" si="35"/>
        <v>1.4579058469082451E-2</v>
      </c>
      <c r="N78" s="10">
        <f t="shared" si="36"/>
        <v>2.44022955087447E-2</v>
      </c>
      <c r="O78" s="10">
        <f t="shared" si="37"/>
        <v>0.34422400425872784</v>
      </c>
      <c r="P78" s="17">
        <f t="shared" si="38"/>
        <v>6.5565619864870351E-3</v>
      </c>
      <c r="Q78" s="18">
        <f t="shared" si="39"/>
        <v>3.0958857495231737E-2</v>
      </c>
      <c r="R78" s="16">
        <f t="shared" si="40"/>
        <v>11.118756701914629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4"/>
    </row>
    <row r="79" spans="1:35" ht="24.6" customHeight="1">
      <c r="A79" s="2"/>
      <c r="B79" s="2"/>
      <c r="C79" s="2"/>
      <c r="D79" s="2"/>
      <c r="E79" s="2"/>
      <c r="F79" s="10">
        <f t="shared" si="30"/>
        <v>23.163669612922888</v>
      </c>
      <c r="G79" s="10">
        <v>76</v>
      </c>
      <c r="H79" s="10">
        <f t="shared" si="31"/>
        <v>3.7157757496740547</v>
      </c>
      <c r="I79" s="10">
        <f t="shared" si="32"/>
        <v>5.6914355273258048E-2</v>
      </c>
      <c r="J79" s="10">
        <f t="shared" si="33"/>
        <v>6.7532564469162934E-2</v>
      </c>
      <c r="K79" s="10">
        <f t="shared" si="34"/>
        <v>0.99771707048452285</v>
      </c>
      <c r="L79" s="10">
        <f t="shared" si="5"/>
        <v>2.0438413361169103</v>
      </c>
      <c r="M79" s="10">
        <f t="shared" si="35"/>
        <v>1.4540488990741032E-2</v>
      </c>
      <c r="N79" s="10">
        <f t="shared" si="36"/>
        <v>2.431050737986121E-2</v>
      </c>
      <c r="O79" s="10">
        <f t="shared" si="37"/>
        <v>0.33522507339947094</v>
      </c>
      <c r="P79" s="17">
        <f t="shared" si="38"/>
        <v>6.2182310621372947E-3</v>
      </c>
      <c r="Q79" s="18">
        <f t="shared" si="39"/>
        <v>3.0528738441998507E-2</v>
      </c>
      <c r="R79" s="16">
        <f t="shared" si="40"/>
        <v>10.980639571345682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4"/>
    </row>
    <row r="80" spans="1:35" ht="24.6" customHeight="1">
      <c r="A80" s="2"/>
      <c r="B80" s="2"/>
      <c r="C80" s="2"/>
      <c r="D80" s="2"/>
      <c r="E80" s="2"/>
      <c r="F80" s="10">
        <f t="shared" si="30"/>
        <v>23.468454739408717</v>
      </c>
      <c r="G80" s="10">
        <v>77</v>
      </c>
      <c r="H80" s="10">
        <f t="shared" si="31"/>
        <v>3.7646675358539765</v>
      </c>
      <c r="I80" s="10">
        <f t="shared" si="32"/>
        <v>5.6765751794684481E-2</v>
      </c>
      <c r="J80" s="10">
        <f t="shared" si="33"/>
        <v>6.8421150843757189E-2</v>
      </c>
      <c r="K80" s="10">
        <f t="shared" si="34"/>
        <v>0.99765652712605246</v>
      </c>
      <c r="L80" s="10">
        <f t="shared" si="5"/>
        <v>2.0438413361169103</v>
      </c>
      <c r="M80" s="10">
        <f t="shared" si="35"/>
        <v>1.4502523749216104E-2</v>
      </c>
      <c r="N80" s="10">
        <f t="shared" si="36"/>
        <v>2.4220219304735665E-2</v>
      </c>
      <c r="O80" s="10">
        <f t="shared" si="37"/>
        <v>0.32657446853691074</v>
      </c>
      <c r="P80" s="17">
        <f t="shared" si="38"/>
        <v>5.9014444611972909E-3</v>
      </c>
      <c r="Q80" s="18">
        <f t="shared" si="39"/>
        <v>3.0121663765932956E-2</v>
      </c>
      <c r="R80" s="16">
        <f t="shared" si="40"/>
        <v>10.841846953562387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4"/>
    </row>
    <row r="81" spans="1:35" ht="24.6" customHeight="1">
      <c r="A81" s="2"/>
      <c r="B81" s="2"/>
      <c r="C81" s="2"/>
      <c r="D81" s="2"/>
      <c r="E81" s="2"/>
      <c r="F81" s="10">
        <f t="shared" si="30"/>
        <v>23.773239865894542</v>
      </c>
      <c r="G81" s="10">
        <v>78</v>
      </c>
      <c r="H81" s="10">
        <f t="shared" si="31"/>
        <v>3.8135593220338984</v>
      </c>
      <c r="I81" s="10">
        <f t="shared" si="32"/>
        <v>5.6619446364458245E-2</v>
      </c>
      <c r="J81" s="10">
        <f t="shared" si="33"/>
        <v>6.930973721835143E-2</v>
      </c>
      <c r="K81" s="10">
        <f t="shared" si="34"/>
        <v>0.99759518860443741</v>
      </c>
      <c r="L81" s="10">
        <f t="shared" si="5"/>
        <v>2.0438413361169103</v>
      </c>
      <c r="M81" s="10">
        <f t="shared" si="35"/>
        <v>1.446514561346676E-2</v>
      </c>
      <c r="N81" s="10">
        <f t="shared" si="36"/>
        <v>2.4131386918708694E-2</v>
      </c>
      <c r="O81" s="10">
        <f t="shared" si="37"/>
        <v>0.31825444180725582</v>
      </c>
      <c r="P81" s="17">
        <f t="shared" si="38"/>
        <v>5.6045766647953039E-3</v>
      </c>
      <c r="Q81" s="18">
        <f t="shared" si="39"/>
        <v>2.9735963583503999E-2</v>
      </c>
      <c r="R81" s="16">
        <f t="shared" si="40"/>
        <v>10.702677951348017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4"/>
    </row>
    <row r="82" spans="1:35" ht="24.6" customHeight="1">
      <c r="A82" s="2"/>
      <c r="B82" s="2"/>
      <c r="C82" s="2"/>
      <c r="D82" s="2"/>
      <c r="E82" s="2"/>
      <c r="F82" s="10">
        <f t="shared" si="30"/>
        <v>24.078024992380371</v>
      </c>
      <c r="G82" s="10">
        <v>79</v>
      </c>
      <c r="H82" s="10">
        <f t="shared" si="31"/>
        <v>3.8624511082138202</v>
      </c>
      <c r="I82" s="10">
        <f t="shared" si="32"/>
        <v>5.6475374658362401E-2</v>
      </c>
      <c r="J82" s="10">
        <f t="shared" si="33"/>
        <v>7.0198323592945686E-2</v>
      </c>
      <c r="K82" s="10">
        <f t="shared" si="34"/>
        <v>0.99753305477299359</v>
      </c>
      <c r="L82" s="10">
        <f t="shared" si="5"/>
        <v>2.0438413361169103</v>
      </c>
      <c r="M82" s="10">
        <f t="shared" si="35"/>
        <v>1.4428338149931313E-2</v>
      </c>
      <c r="N82" s="10">
        <f t="shared" si="36"/>
        <v>2.4043967708573612E-2</v>
      </c>
      <c r="O82" s="10">
        <f t="shared" si="37"/>
        <v>0.3102483614733767</v>
      </c>
      <c r="P82" s="17">
        <f t="shared" si="38"/>
        <v>5.3261434579222394E-3</v>
      </c>
      <c r="Q82" s="18">
        <f t="shared" si="39"/>
        <v>2.9370111166495853E-2</v>
      </c>
      <c r="R82" s="16">
        <f t="shared" si="40"/>
        <v>10.563404398254187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4"/>
    </row>
    <row r="83" spans="1:35" ht="24.6" customHeight="1">
      <c r="A83" s="2"/>
      <c r="B83" s="2"/>
      <c r="C83" s="2"/>
      <c r="D83" s="2"/>
      <c r="E83" s="2"/>
      <c r="F83" s="10">
        <f t="shared" si="30"/>
        <v>24.3828101188662</v>
      </c>
      <c r="G83" s="10">
        <v>80</v>
      </c>
      <c r="H83" s="10">
        <f t="shared" si="31"/>
        <v>3.9113428943937421</v>
      </c>
      <c r="I83" s="10">
        <f t="shared" si="32"/>
        <v>5.6333474938194877E-2</v>
      </c>
      <c r="J83" s="10">
        <f t="shared" si="33"/>
        <v>7.1086909967539941E-2</v>
      </c>
      <c r="K83" s="10">
        <f t="shared" si="34"/>
        <v>0.99747012548309777</v>
      </c>
      <c r="L83" s="10">
        <f t="shared" si="5"/>
        <v>2.0438413361169103</v>
      </c>
      <c r="M83" s="10">
        <f t="shared" si="35"/>
        <v>1.4392085585723588E-2</v>
      </c>
      <c r="N83" s="10">
        <f t="shared" si="36"/>
        <v>2.395792091305185E-2</v>
      </c>
      <c r="O83" s="10">
        <f t="shared" si="37"/>
        <v>0.30254062874302251</v>
      </c>
      <c r="P83" s="19">
        <f t="shared" si="38"/>
        <v>5.0647880640549642E-3</v>
      </c>
      <c r="Q83" s="20">
        <f t="shared" si="39"/>
        <v>2.9022708977106813E-2</v>
      </c>
      <c r="R83" s="16">
        <f t="shared" si="40"/>
        <v>10.424272557798355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4"/>
    </row>
    <row r="84" spans="1:35" ht="24.6" customHeight="1">
      <c r="A84" s="2"/>
      <c r="B84" s="2"/>
      <c r="C84" s="2"/>
      <c r="D84" s="2"/>
      <c r="E84" s="2"/>
      <c r="F84" s="10">
        <f t="shared" si="30"/>
        <v>24.687595245352025</v>
      </c>
      <c r="G84" s="10">
        <v>81</v>
      </c>
      <c r="H84" s="10">
        <f t="shared" si="31"/>
        <v>3.9602346805736635</v>
      </c>
      <c r="I84" s="10">
        <f t="shared" si="32"/>
        <v>5.6193687917005894E-2</v>
      </c>
      <c r="J84" s="10">
        <f t="shared" si="33"/>
        <v>7.1975496342134182E-2</v>
      </c>
      <c r="K84" s="10">
        <f t="shared" si="34"/>
        <v>0.99740640058418684</v>
      </c>
      <c r="L84" s="10">
        <f t="shared" si="5"/>
        <v>2.0438413361169103</v>
      </c>
      <c r="M84" s="10">
        <f t="shared" si="35"/>
        <v>1.4356372774203751E-2</v>
      </c>
      <c r="N84" s="10">
        <f t="shared" si="36"/>
        <v>2.3873207429785645E-2</v>
      </c>
      <c r="O84" s="10">
        <f t="shared" si="37"/>
        <v>0.29511660173073373</v>
      </c>
      <c r="P84" s="10">
        <f t="shared" si="38"/>
        <v>4.8192687917783866E-3</v>
      </c>
      <c r="Q84" s="10">
        <f t="shared" si="39"/>
        <v>2.8692476221564032E-2</v>
      </c>
      <c r="R84" s="10">
        <f t="shared" si="40"/>
        <v>10.285504794073395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4"/>
    </row>
    <row r="85" spans="1:35" ht="24.6" customHeight="1">
      <c r="A85" s="2"/>
      <c r="B85" s="2"/>
      <c r="C85" s="2"/>
      <c r="D85" s="2"/>
      <c r="E85" s="2"/>
      <c r="F85" s="10">
        <f t="shared" si="30"/>
        <v>24.992380371837854</v>
      </c>
      <c r="G85" s="10">
        <v>82</v>
      </c>
      <c r="H85" s="10">
        <f t="shared" si="31"/>
        <v>4.0091264667535853</v>
      </c>
      <c r="I85" s="10">
        <f t="shared" si="32"/>
        <v>5.6055956632923822E-2</v>
      </c>
      <c r="J85" s="10">
        <f t="shared" si="33"/>
        <v>7.2864082716728437E-2</v>
      </c>
      <c r="K85" s="10">
        <f t="shared" si="34"/>
        <v>0.997341879923755</v>
      </c>
      <c r="L85" s="10">
        <f t="shared" si="5"/>
        <v>2.0438413361169103</v>
      </c>
      <c r="M85" s="10">
        <f t="shared" si="35"/>
        <v>1.4321185162743326E-2</v>
      </c>
      <c r="N85" s="10">
        <f t="shared" si="36"/>
        <v>2.3789789728346861E-2</v>
      </c>
      <c r="O85" s="10">
        <f t="shared" si="37"/>
        <v>0.28796252587081261</v>
      </c>
      <c r="P85" s="10">
        <f t="shared" si="38"/>
        <v>4.5884480124046964E-3</v>
      </c>
      <c r="Q85" s="10">
        <f t="shared" si="39"/>
        <v>2.8378237740751558E-2</v>
      </c>
      <c r="R85" s="10">
        <f t="shared" si="40"/>
        <v>10.147301199654631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4"/>
    </row>
    <row r="86" spans="1:35" ht="24.6" customHeight="1">
      <c r="A86" s="2"/>
      <c r="B86" s="2"/>
      <c r="C86" s="2"/>
      <c r="D86" s="2"/>
      <c r="E86" s="2"/>
      <c r="F86" s="10">
        <f t="shared" si="30"/>
        <v>25.297165498323682</v>
      </c>
      <c r="G86" s="10">
        <v>83</v>
      </c>
      <c r="H86" s="10">
        <f t="shared" si="31"/>
        <v>4.0580182529335076</v>
      </c>
      <c r="I86" s="10">
        <f t="shared" si="32"/>
        <v>5.5920226330924742E-2</v>
      </c>
      <c r="J86" s="10">
        <f t="shared" si="33"/>
        <v>7.3752669091322692E-2</v>
      </c>
      <c r="K86" s="10">
        <f t="shared" si="34"/>
        <v>0.99727656334735237</v>
      </c>
      <c r="L86" s="10">
        <f t="shared" si="5"/>
        <v>2.0438413361169103</v>
      </c>
      <c r="M86" s="10">
        <f t="shared" si="35"/>
        <v>1.4286508762519657E-2</v>
      </c>
      <c r="N86" s="10">
        <f t="shared" si="36"/>
        <v>2.3707631768804516E-2</v>
      </c>
      <c r="O86" s="10">
        <f t="shared" si="37"/>
        <v>0.28106547016335376</v>
      </c>
      <c r="P86" s="10">
        <f t="shared" si="38"/>
        <v>4.3712823111397335E-3</v>
      </c>
      <c r="Q86" s="10">
        <f t="shared" si="39"/>
        <v>2.8078914079944249E-2</v>
      </c>
      <c r="R86" s="10">
        <f t="shared" si="40"/>
        <v>10.009841169894409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4"/>
    </row>
    <row r="87" spans="1:35" ht="24.6" customHeight="1">
      <c r="A87" s="2"/>
      <c r="B87" s="2"/>
      <c r="C87" s="2"/>
      <c r="D87" s="2"/>
      <c r="E87" s="2"/>
      <c r="F87" s="10">
        <f t="shared" si="30"/>
        <v>25.601950624809508</v>
      </c>
      <c r="G87" s="10">
        <v>84</v>
      </c>
      <c r="H87" s="10">
        <f t="shared" si="31"/>
        <v>4.106910039113429</v>
      </c>
      <c r="I87" s="10">
        <f t="shared" si="32"/>
        <v>5.5786444351956448E-2</v>
      </c>
      <c r="J87" s="10">
        <f t="shared" si="33"/>
        <v>7.4641255465916934E-2</v>
      </c>
      <c r="K87" s="10">
        <f t="shared" si="34"/>
        <v>0.99721045069858338</v>
      </c>
      <c r="L87" s="10">
        <f t="shared" si="5"/>
        <v>2.0438413361169103</v>
      </c>
      <c r="M87" s="10">
        <f t="shared" si="35"/>
        <v>1.4252330120189291E-2</v>
      </c>
      <c r="N87" s="10">
        <f t="shared" si="36"/>
        <v>2.3626698925433717E-2</v>
      </c>
      <c r="O87" s="10">
        <f t="shared" si="37"/>
        <v>0.27441326870115418</v>
      </c>
      <c r="P87" s="10">
        <f t="shared" si="38"/>
        <v>4.166813674594403E-3</v>
      </c>
      <c r="Q87" s="10">
        <f t="shared" si="39"/>
        <v>2.779351260002812E-2</v>
      </c>
      <c r="R87" s="10">
        <f t="shared" si="40"/>
        <v>9.8732849154473747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4"/>
    </row>
    <row r="88" spans="1:35" ht="24.6" customHeight="1">
      <c r="A88" s="2"/>
      <c r="B88" s="2"/>
      <c r="C88" s="2"/>
      <c r="D88" s="2"/>
      <c r="E88" s="2"/>
      <c r="F88" s="10">
        <f t="shared" si="30"/>
        <v>25.906735751295336</v>
      </c>
      <c r="G88" s="10">
        <v>85</v>
      </c>
      <c r="H88" s="10">
        <f t="shared" si="31"/>
        <v>4.1558018252933504</v>
      </c>
      <c r="I88" s="10">
        <f t="shared" si="32"/>
        <v>5.5654560028877927E-2</v>
      </c>
      <c r="J88" s="10">
        <f t="shared" si="33"/>
        <v>7.5529841840511189E-2</v>
      </c>
      <c r="K88" s="10">
        <f t="shared" si="34"/>
        <v>0.99714354181910403</v>
      </c>
      <c r="L88" s="10">
        <f t="shared" si="5"/>
        <v>2.0438413361169103</v>
      </c>
      <c r="M88" s="10">
        <f t="shared" si="35"/>
        <v>1.4218636291302581E-2</v>
      </c>
      <c r="N88" s="10">
        <f t="shared" si="36"/>
        <v>2.3546957915184345E-2</v>
      </c>
      <c r="O88" s="10">
        <f t="shared" si="37"/>
        <v>0.2679944669834386</v>
      </c>
      <c r="P88" s="10">
        <f t="shared" si="38"/>
        <v>3.9741615948792044E-3</v>
      </c>
      <c r="Q88" s="10">
        <f t="shared" si="39"/>
        <v>2.7521119510063551E-2</v>
      </c>
      <c r="R88" s="10">
        <f t="shared" si="40"/>
        <v>9.7377749072105146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4"/>
    </row>
    <row r="89" spans="1:35" ht="24.6" customHeight="1">
      <c r="A89" s="2"/>
      <c r="B89" s="2"/>
      <c r="C89" s="2"/>
      <c r="D89" s="2"/>
      <c r="E89" s="2"/>
      <c r="F89" s="10">
        <f t="shared" si="30"/>
        <v>26.211520877781162</v>
      </c>
      <c r="G89" s="10">
        <v>86</v>
      </c>
      <c r="H89" s="10">
        <f t="shared" si="31"/>
        <v>4.2046936114732727</v>
      </c>
      <c r="I89" s="10">
        <f t="shared" si="32"/>
        <v>5.5524524588720668E-2</v>
      </c>
      <c r="J89" s="10">
        <f t="shared" si="33"/>
        <v>7.641842821510543E-2</v>
      </c>
      <c r="K89" s="10">
        <f t="shared" si="34"/>
        <v>0.9970758365486212</v>
      </c>
      <c r="L89" s="10">
        <f t="shared" si="5"/>
        <v>2.0438413361169103</v>
      </c>
      <c r="M89" s="10">
        <f t="shared" si="35"/>
        <v>1.4185414815333386E-2</v>
      </c>
      <c r="N89" s="10">
        <f t="shared" si="36"/>
        <v>2.3468376730560677E-2</v>
      </c>
      <c r="O89" s="10">
        <f t="shared" si="37"/>
        <v>0.261798272573735</v>
      </c>
      <c r="P89" s="10">
        <f t="shared" si="38"/>
        <v>3.7925159855694171E-3</v>
      </c>
      <c r="Q89" s="10">
        <f t="shared" si="39"/>
        <v>2.7260892716130095E-2</v>
      </c>
      <c r="R89" s="10">
        <f t="shared" si="40"/>
        <v>9.6034372498311704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4"/>
    </row>
    <row r="90" spans="1:35" ht="24.6" customHeight="1">
      <c r="A90" s="2"/>
      <c r="B90" s="2"/>
      <c r="C90" s="2"/>
      <c r="D90" s="2"/>
      <c r="E90" s="2"/>
      <c r="F90" s="10">
        <f t="shared" si="30"/>
        <v>26.51630600426699</v>
      </c>
      <c r="G90" s="10">
        <v>87</v>
      </c>
      <c r="H90" s="10">
        <f t="shared" si="31"/>
        <v>4.2535853976531941</v>
      </c>
      <c r="I90" s="10">
        <f t="shared" si="32"/>
        <v>5.5396291060819135E-2</v>
      </c>
      <c r="J90" s="10">
        <f t="shared" si="33"/>
        <v>7.7307014589699685E-2</v>
      </c>
      <c r="K90" s="10">
        <f t="shared" si="34"/>
        <v>0.99700733472488956</v>
      </c>
      <c r="L90" s="10">
        <f t="shared" si="5"/>
        <v>2.0438413361169103</v>
      </c>
      <c r="M90" s="10">
        <f t="shared" si="35"/>
        <v>1.4152653692208229E-2</v>
      </c>
      <c r="N90" s="10">
        <f t="shared" si="36"/>
        <v>2.3390924576591862E-2</v>
      </c>
      <c r="O90" s="10">
        <f t="shared" si="37"/>
        <v>0.25581450970476205</v>
      </c>
      <c r="P90" s="10">
        <f t="shared" si="38"/>
        <v>3.6211308178383098E-3</v>
      </c>
      <c r="Q90" s="10">
        <f t="shared" si="39"/>
        <v>2.7012055394430173E-2</v>
      </c>
      <c r="R90" s="10">
        <f t="shared" si="40"/>
        <v>9.4703829815746072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4"/>
    </row>
    <row r="91" spans="1:35" ht="24.6" customHeight="1">
      <c r="A91" s="2"/>
      <c r="B91" s="2"/>
      <c r="C91" s="2"/>
      <c r="D91" s="2"/>
      <c r="E91" s="2"/>
      <c r="F91" s="10">
        <f t="shared" si="30"/>
        <v>26.821091130752819</v>
      </c>
      <c r="G91" s="10">
        <v>88</v>
      </c>
      <c r="H91" s="10">
        <f t="shared" si="31"/>
        <v>4.3024771838331164</v>
      </c>
      <c r="I91" s="10">
        <f t="shared" si="32"/>
        <v>5.5269814190394971E-2</v>
      </c>
      <c r="J91" s="10">
        <f t="shared" si="33"/>
        <v>7.819560096429394E-2</v>
      </c>
      <c r="K91" s="10">
        <f t="shared" si="34"/>
        <v>0.99693803618371035</v>
      </c>
      <c r="L91" s="10">
        <f t="shared" si="5"/>
        <v>2.0438413361169103</v>
      </c>
      <c r="M91" s="10">
        <f t="shared" si="35"/>
        <v>1.4120341360228779E-2</v>
      </c>
      <c r="N91" s="10">
        <f t="shared" si="36"/>
        <v>2.3314571811600345E-2</v>
      </c>
      <c r="O91" s="10">
        <f t="shared" si="37"/>
        <v>0.2500335774735723</v>
      </c>
      <c r="P91" s="10">
        <f t="shared" si="38"/>
        <v>3.4593183963219473E-3</v>
      </c>
      <c r="Q91" s="10">
        <f t="shared" si="39"/>
        <v>2.6773890207922292E-2</v>
      </c>
      <c r="R91" s="10">
        <f t="shared" si="40"/>
        <v>9.3387092996888565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4"/>
    </row>
    <row r="92" spans="1:35" ht="24.6" customHeight="1">
      <c r="A92" s="2"/>
      <c r="B92" s="2"/>
      <c r="C92" s="2"/>
      <c r="D92" s="2"/>
      <c r="E92" s="2"/>
      <c r="F92" s="10">
        <f t="shared" si="30"/>
        <v>27.125876257238644</v>
      </c>
      <c r="G92" s="10">
        <v>89</v>
      </c>
      <c r="H92" s="10">
        <f t="shared" si="31"/>
        <v>4.3513689700130378</v>
      </c>
      <c r="I92" s="10">
        <f t="shared" si="32"/>
        <v>5.5145050357213309E-2</v>
      </c>
      <c r="J92" s="10">
        <f t="shared" si="33"/>
        <v>7.9084187338888182E-2</v>
      </c>
      <c r="K92" s="10">
        <f t="shared" si="34"/>
        <v>0.99686794075892904</v>
      </c>
      <c r="L92" s="10">
        <f t="shared" si="5"/>
        <v>2.0438413361169103</v>
      </c>
      <c r="M92" s="10">
        <f t="shared" si="35"/>
        <v>1.4088466675290144E-2</v>
      </c>
      <c r="N92" s="10">
        <f t="shared" si="36"/>
        <v>2.3239289891499038E-2</v>
      </c>
      <c r="O92" s="10">
        <f t="shared" si="37"/>
        <v>0.24444641130606543</v>
      </c>
      <c r="P92" s="10">
        <f t="shared" si="38"/>
        <v>3.3064442040521211E-3</v>
      </c>
      <c r="Q92" s="10">
        <f t="shared" si="39"/>
        <v>2.6545734095551159E-2</v>
      </c>
      <c r="R92" s="10">
        <f t="shared" si="40"/>
        <v>9.2085007114959598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4"/>
    </row>
    <row r="93" spans="1:35" ht="24.6" customHeight="1">
      <c r="A93" s="2"/>
      <c r="B93" s="2"/>
      <c r="C93" s="2"/>
      <c r="D93" s="2"/>
      <c r="E93" s="2"/>
      <c r="F93" s="10">
        <f t="shared" si="30"/>
        <v>27.430661383724473</v>
      </c>
      <c r="G93" s="10">
        <v>90</v>
      </c>
      <c r="H93" s="10">
        <f t="shared" si="31"/>
        <v>4.4002607561929592</v>
      </c>
      <c r="I93" s="10">
        <f t="shared" si="32"/>
        <v>5.502195749896012E-2</v>
      </c>
      <c r="J93" s="10">
        <f t="shared" si="33"/>
        <v>7.9972773713482423E-2</v>
      </c>
      <c r="K93" s="10">
        <f t="shared" si="34"/>
        <v>0.99679704828243354</v>
      </c>
      <c r="L93" s="10">
        <f t="shared" si="5"/>
        <v>2.0438413361169103</v>
      </c>
      <c r="M93" s="10">
        <f t="shared" si="35"/>
        <v>1.4057018891305314E-2</v>
      </c>
      <c r="N93" s="10">
        <f t="shared" si="36"/>
        <v>2.3165051317369911E-2</v>
      </c>
      <c r="O93" s="10">
        <f t="shared" si="37"/>
        <v>0.23904444740189432</v>
      </c>
      <c r="P93" s="10">
        <f t="shared" si="38"/>
        <v>3.1619222542857996E-3</v>
      </c>
      <c r="Q93" s="10">
        <f t="shared" si="39"/>
        <v>2.6326973571655709E-2</v>
      </c>
      <c r="R93" s="10">
        <f t="shared" si="40"/>
        <v>9.0798301123094394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4"/>
    </row>
    <row r="94" spans="1:35" ht="24.6" customHeight="1">
      <c r="A94" s="2"/>
      <c r="B94" s="2"/>
      <c r="C94" s="2"/>
      <c r="D94" s="2"/>
      <c r="E94" s="2"/>
      <c r="F94" s="10">
        <f t="shared" si="30"/>
        <v>27.735446510210302</v>
      </c>
      <c r="G94" s="10">
        <v>91</v>
      </c>
      <c r="H94" s="10">
        <f t="shared" si="31"/>
        <v>4.4491525423728815</v>
      </c>
      <c r="I94" s="10">
        <f t="shared" si="32"/>
        <v>5.4900495039017665E-2</v>
      </c>
      <c r="J94" s="10">
        <f t="shared" si="33"/>
        <v>8.0861360088076678E-2</v>
      </c>
      <c r="K94" s="10">
        <f t="shared" si="34"/>
        <v>0.99672535858415201</v>
      </c>
      <c r="L94" s="10">
        <f t="shared" si="5"/>
        <v>2.0438413361169103</v>
      </c>
      <c r="M94" s="10">
        <f t="shared" si="35"/>
        <v>1.4025987641753208E-2</v>
      </c>
      <c r="N94" s="10">
        <f t="shared" si="36"/>
        <v>2.3091829586096825E-2</v>
      </c>
      <c r="O94" s="10">
        <f t="shared" si="37"/>
        <v>0.23381958989920831</v>
      </c>
      <c r="P94" s="10">
        <f t="shared" si="38"/>
        <v>3.025210894450109E-3</v>
      </c>
      <c r="Q94" s="10">
        <f t="shared" si="39"/>
        <v>2.6117040480546933E-2</v>
      </c>
      <c r="R94" s="10">
        <f t="shared" si="40"/>
        <v>8.9527597919590836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4"/>
    </row>
    <row r="95" spans="1:35" ht="24.6" customHeight="1">
      <c r="A95" s="2"/>
      <c r="B95" s="2"/>
      <c r="C95" s="2"/>
      <c r="D95" s="2"/>
      <c r="E95" s="2"/>
      <c r="F95" s="10">
        <f t="shared" si="30"/>
        <v>28.040231636696127</v>
      </c>
      <c r="G95" s="10">
        <v>92</v>
      </c>
      <c r="H95" s="10">
        <f t="shared" si="31"/>
        <v>4.4980443285528029</v>
      </c>
      <c r="I95" s="10">
        <f t="shared" si="32"/>
        <v>5.4780623818340056E-2</v>
      </c>
      <c r="J95" s="10">
        <f t="shared" si="33"/>
        <v>8.1749946462670919E-2</v>
      </c>
      <c r="K95" s="10">
        <f t="shared" si="34"/>
        <v>0.99665287149205084</v>
      </c>
      <c r="L95" s="10">
        <f t="shared" si="5"/>
        <v>2.0438413361169103</v>
      </c>
      <c r="M95" s="10">
        <f t="shared" si="35"/>
        <v>1.3995362922274247E-2</v>
      </c>
      <c r="N95" s="10">
        <f t="shared" si="36"/>
        <v>2.3019599143843019E-2</v>
      </c>
      <c r="O95" s="10">
        <f t="shared" si="37"/>
        <v>0.22876418052402456</v>
      </c>
      <c r="P95" s="10">
        <f t="shared" si="38"/>
        <v>2.8958090138642804E-3</v>
      </c>
      <c r="Q95" s="10">
        <f t="shared" si="39"/>
        <v>2.5915408157707299E-2</v>
      </c>
      <c r="R95" s="10">
        <f t="shared" si="40"/>
        <v>8.8273423722245941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4"/>
    </row>
    <row r="96" spans="1:35" ht="24.6" customHeight="1">
      <c r="A96" s="2"/>
      <c r="B96" s="2"/>
      <c r="C96" s="2"/>
      <c r="D96" s="2"/>
      <c r="E96" s="2"/>
      <c r="F96" s="10">
        <f t="shared" si="30"/>
        <v>28.345016763181956</v>
      </c>
      <c r="G96" s="10">
        <v>93</v>
      </c>
      <c r="H96" s="10">
        <f t="shared" si="31"/>
        <v>4.5469361147327252</v>
      </c>
      <c r="I96" s="10">
        <f t="shared" si="32"/>
        <v>5.4662306031154795E-2</v>
      </c>
      <c r="J96" s="10">
        <f t="shared" si="33"/>
        <v>8.2638532837265175E-2</v>
      </c>
      <c r="K96" s="10">
        <f t="shared" si="34"/>
        <v>0.99657958683213266</v>
      </c>
      <c r="L96" s="10">
        <f t="shared" si="5"/>
        <v>2.0438413361169103</v>
      </c>
      <c r="M96" s="10">
        <f t="shared" si="35"/>
        <v>1.3965135074243358E-2</v>
      </c>
      <c r="N96" s="10">
        <f t="shared" si="36"/>
        <v>2.2948335342180683E-2</v>
      </c>
      <c r="O96" s="10">
        <f t="shared" si="37"/>
        <v>0.22387097051165963</v>
      </c>
      <c r="P96" s="10">
        <f t="shared" si="38"/>
        <v>2.7732526125247808E-3</v>
      </c>
      <c r="Q96" s="10">
        <f t="shared" si="39"/>
        <v>2.5721587954705465E-2</v>
      </c>
      <c r="R96" s="10">
        <f t="shared" si="40"/>
        <v>8.7036216778639854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4"/>
    </row>
    <row r="97" spans="1:35" ht="24.6" customHeight="1">
      <c r="A97" s="2"/>
      <c r="B97" s="2"/>
      <c r="C97" s="2"/>
      <c r="D97" s="2"/>
      <c r="E97" s="2"/>
      <c r="F97" s="10">
        <f t="shared" si="30"/>
        <v>28.649801889667781</v>
      </c>
      <c r="G97" s="10">
        <v>94</v>
      </c>
      <c r="H97" s="10">
        <f t="shared" si="31"/>
        <v>4.5958279009126466</v>
      </c>
      <c r="I97" s="10">
        <f t="shared" si="32"/>
        <v>5.4545505164236473E-2</v>
      </c>
      <c r="J97" s="10">
        <f t="shared" si="33"/>
        <v>8.3527119211859416E-2</v>
      </c>
      <c r="K97" s="10">
        <f t="shared" si="34"/>
        <v>0.99650550442843411</v>
      </c>
      <c r="L97" s="10">
        <f t="shared" si="5"/>
        <v>2.0438413361169103</v>
      </c>
      <c r="M97" s="10">
        <f t="shared" si="35"/>
        <v>1.3935294769255613E-2</v>
      </c>
      <c r="N97" s="10">
        <f t="shared" si="36"/>
        <v>2.2878014396694495E-2</v>
      </c>
      <c r="O97" s="10">
        <f t="shared" si="37"/>
        <v>0.21913309460789313</v>
      </c>
      <c r="P97" s="10">
        <f t="shared" si="38"/>
        <v>2.6571116931579548E-3</v>
      </c>
      <c r="Q97" s="10">
        <f t="shared" si="39"/>
        <v>2.553512608985245E-2</v>
      </c>
      <c r="R97" s="10">
        <f t="shared" si="40"/>
        <v>8.5816335441936857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4"/>
    </row>
    <row r="98" spans="1:35" ht="24.6" customHeight="1">
      <c r="A98" s="2"/>
      <c r="B98" s="2"/>
      <c r="C98" s="2"/>
      <c r="D98" s="2"/>
      <c r="E98" s="2"/>
      <c r="F98" s="10">
        <f t="shared" si="30"/>
        <v>28.95458701615361</v>
      </c>
      <c r="G98" s="10">
        <v>95</v>
      </c>
      <c r="H98" s="10">
        <f t="shared" si="31"/>
        <v>4.6447196870925689</v>
      </c>
      <c r="I98" s="10">
        <f t="shared" si="32"/>
        <v>5.4430185939518608E-2</v>
      </c>
      <c r="J98" s="10">
        <f t="shared" si="33"/>
        <v>8.4415705586453671E-2</v>
      </c>
      <c r="K98" s="10">
        <f t="shared" si="34"/>
        <v>0.99643062410302363</v>
      </c>
      <c r="L98" s="10">
        <f t="shared" si="5"/>
        <v>2.0438413361169103</v>
      </c>
      <c r="M98" s="10">
        <f t="shared" si="35"/>
        <v>1.3905832994464696E-2</v>
      </c>
      <c r="N98" s="10">
        <f t="shared" si="36"/>
        <v>2.2808613347895038E-2</v>
      </c>
      <c r="O98" s="10">
        <f t="shared" si="37"/>
        <v>0.2145440469756614</v>
      </c>
      <c r="P98" s="10">
        <f t="shared" si="38"/>
        <v>2.5469874430514355E-3</v>
      </c>
      <c r="Q98" s="10">
        <f t="shared" si="39"/>
        <v>2.5355600790946474E-2</v>
      </c>
      <c r="R98" s="10">
        <f t="shared" si="40"/>
        <v>8.4614065643542933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4"/>
    </row>
    <row r="99" spans="1:35" ht="24.6" customHeight="1">
      <c r="A99" s="2"/>
      <c r="B99" s="2"/>
      <c r="C99" s="2"/>
      <c r="D99" s="2"/>
      <c r="E99" s="2"/>
      <c r="F99" s="10">
        <f t="shared" si="30"/>
        <v>29.259372142639439</v>
      </c>
      <c r="G99" s="10">
        <v>96</v>
      </c>
      <c r="H99" s="10">
        <f t="shared" si="31"/>
        <v>4.6936114732724903</v>
      </c>
      <c r="I99" s="10">
        <f t="shared" si="32"/>
        <v>5.4316314259827365E-2</v>
      </c>
      <c r="J99" s="10">
        <f t="shared" si="33"/>
        <v>8.5304291961047926E-2</v>
      </c>
      <c r="K99" s="10">
        <f t="shared" si="34"/>
        <v>0.99635494567599969</v>
      </c>
      <c r="L99" s="10">
        <f t="shared" si="5"/>
        <v>2.0438413361169103</v>
      </c>
      <c r="M99" s="10">
        <f t="shared" si="35"/>
        <v>1.3876741038718944E-2</v>
      </c>
      <c r="N99" s="10">
        <f t="shared" si="36"/>
        <v>2.2740110024290439E-2</v>
      </c>
      <c r="O99" s="10">
        <f t="shared" si="37"/>
        <v>0.21009765884932119</v>
      </c>
      <c r="P99" s="10">
        <f t="shared" si="38"/>
        <v>2.4425096759524327E-3</v>
      </c>
      <c r="Q99" s="10">
        <f t="shared" si="39"/>
        <v>2.518261970024287E-2</v>
      </c>
      <c r="R99" s="10">
        <f t="shared" si="40"/>
        <v>8.3429627794956911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4"/>
    </row>
    <row r="100" spans="1:35" ht="24.6" customHeight="1">
      <c r="A100" s="2"/>
      <c r="B100" s="2"/>
      <c r="C100" s="2"/>
      <c r="D100" s="2"/>
      <c r="E100" s="2"/>
      <c r="F100" s="10">
        <f t="shared" ref="F100:F131" si="41">G100/3.281</f>
        <v>29.564157269125264</v>
      </c>
      <c r="G100" s="10">
        <v>97</v>
      </c>
      <c r="H100" s="10">
        <f t="shared" ref="H100:H131" si="42">(B$13*G100*C$6)/B$14</f>
        <v>4.7425032594524117</v>
      </c>
      <c r="I100" s="10">
        <f t="shared" ref="I100:I131" si="43">0.074/POWER(H100,0.2)</f>
        <v>5.4203857157536353E-2</v>
      </c>
      <c r="J100" s="10">
        <f t="shared" ref="J100:J131" si="44">F100/343</f>
        <v>8.6192878335642167E-2</v>
      </c>
      <c r="K100" s="10">
        <f t="shared" ref="K100:K131" si="45">(1-J100*J100)^0.5</f>
        <v>0.99627846896548811</v>
      </c>
      <c r="L100" s="10">
        <f t="shared" si="5"/>
        <v>2.0438413361169103</v>
      </c>
      <c r="M100" s="10">
        <f t="shared" ref="M100:M131" si="46">B$20*I100*L100</f>
        <v>1.3848010479443656E-2</v>
      </c>
      <c r="N100" s="10">
        <f t="shared" ref="N100:N131" si="47">I100*B$20*K100*L100*(M100/0.004)^0.4</f>
        <v>2.2672483007475923E-2</v>
      </c>
      <c r="O100" s="10">
        <f t="shared" ref="O100:O131" si="48">(2*C$11)/(B$15*G100*G100*C$7)</f>
        <v>0.20578807779310704</v>
      </c>
      <c r="P100" s="10">
        <f t="shared" ref="P100:P131" si="49">B$23*O100*O100</f>
        <v>2.3433345076381154E-3</v>
      </c>
      <c r="Q100" s="10">
        <f t="shared" ref="Q100:Q131" si="50">N100+P100</f>
        <v>2.5015817515114037E-2</v>
      </c>
      <c r="R100" s="10">
        <f t="shared" ref="R100:R131" si="51">O100/Q100</f>
        <v>8.2263183151529695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4"/>
    </row>
    <row r="101" spans="1:35" ht="24.6" customHeight="1">
      <c r="A101" s="2"/>
      <c r="B101" s="2"/>
      <c r="C101" s="2"/>
      <c r="D101" s="2"/>
      <c r="E101" s="2"/>
      <c r="F101" s="10">
        <f t="shared" si="41"/>
        <v>29.868942395611093</v>
      </c>
      <c r="G101" s="10">
        <v>98</v>
      </c>
      <c r="H101" s="10">
        <f t="shared" si="42"/>
        <v>4.791395045632334</v>
      </c>
      <c r="I101" s="10">
        <f t="shared" si="43"/>
        <v>5.4092782745957267E-2</v>
      </c>
      <c r="J101" s="10">
        <f t="shared" si="44"/>
        <v>8.7081464710236423E-2</v>
      </c>
      <c r="K101" s="10">
        <f t="shared" si="45"/>
        <v>0.99620119378764038</v>
      </c>
      <c r="L101" s="10">
        <f t="shared" si="5"/>
        <v>2.0438413361169103</v>
      </c>
      <c r="M101" s="10">
        <f t="shared" si="46"/>
        <v>1.3819633170222383E-2</v>
      </c>
      <c r="N101" s="10">
        <f t="shared" si="47"/>
        <v>2.2605711599111442E-2</v>
      </c>
      <c r="O101" s="10">
        <f t="shared" si="48"/>
        <v>0.20160974843350105</v>
      </c>
      <c r="P101" s="10">
        <f t="shared" si="49"/>
        <v>2.2491422416802782E-3</v>
      </c>
      <c r="Q101" s="10">
        <f t="shared" si="50"/>
        <v>2.4854853840791721E-2</v>
      </c>
      <c r="R101" s="10">
        <f t="shared" si="51"/>
        <v>8.1114839670720436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4"/>
    </row>
    <row r="102" spans="1:35" ht="24.6" customHeight="1">
      <c r="A102" s="2"/>
      <c r="B102" s="2"/>
      <c r="C102" s="2"/>
      <c r="D102" s="2"/>
      <c r="E102" s="2"/>
      <c r="F102" s="10">
        <f t="shared" si="41"/>
        <v>30.173727522096922</v>
      </c>
      <c r="G102" s="10">
        <v>99</v>
      </c>
      <c r="H102" s="10">
        <f t="shared" si="42"/>
        <v>4.8402868318122554</v>
      </c>
      <c r="I102" s="10">
        <f t="shared" si="43"/>
        <v>5.3983060173294205E-2</v>
      </c>
      <c r="J102" s="10">
        <f t="shared" si="44"/>
        <v>8.7970051084830678E-2</v>
      </c>
      <c r="K102" s="10">
        <f t="shared" si="45"/>
        <v>0.99612311995663083</v>
      </c>
      <c r="L102" s="10">
        <f t="shared" si="5"/>
        <v>2.0438413361169103</v>
      </c>
      <c r="M102" s="10">
        <f t="shared" si="46"/>
        <v>1.3791601229033149E-2</v>
      </c>
      <c r="N102" s="10">
        <f t="shared" si="47"/>
        <v>2.2539775789667267E-2</v>
      </c>
      <c r="O102" s="10">
        <f t="shared" si="48"/>
        <v>0.19755739454702012</v>
      </c>
      <c r="P102" s="10">
        <f t="shared" si="49"/>
        <v>2.1596354444954583E-3</v>
      </c>
      <c r="Q102" s="10">
        <f t="shared" si="50"/>
        <v>2.4699411234162725E-2</v>
      </c>
      <c r="R102" s="10">
        <f t="shared" si="51"/>
        <v>7.9984657396922376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4"/>
    </row>
    <row r="103" spans="1:35" ht="24.6" customHeight="1">
      <c r="A103" s="2"/>
      <c r="B103" s="2"/>
      <c r="C103" s="2"/>
      <c r="D103" s="2"/>
      <c r="E103" s="2"/>
      <c r="F103" s="10">
        <f t="shared" si="41"/>
        <v>30.478512648582747</v>
      </c>
      <c r="G103" s="10">
        <v>100</v>
      </c>
      <c r="H103" s="10">
        <f t="shared" si="42"/>
        <v>4.8891786179921777</v>
      </c>
      <c r="I103" s="10">
        <f t="shared" si="43"/>
        <v>5.3874659579002074E-2</v>
      </c>
      <c r="J103" s="10">
        <f t="shared" si="44"/>
        <v>8.8858637459424919E-2</v>
      </c>
      <c r="K103" s="10">
        <f t="shared" si="45"/>
        <v>0.99604424728465479</v>
      </c>
      <c r="L103" s="10">
        <f t="shared" si="5"/>
        <v>2.0438413361169103</v>
      </c>
      <c r="M103" s="10">
        <f t="shared" si="46"/>
        <v>1.3763907027098912E-2</v>
      </c>
      <c r="N103" s="10">
        <f t="shared" si="47"/>
        <v>2.2474656228826023E-2</v>
      </c>
      <c r="O103" s="10">
        <f t="shared" si="48"/>
        <v>0.19362600239553443</v>
      </c>
      <c r="P103" s="10">
        <f t="shared" si="49"/>
        <v>2.0745371910369141E-3</v>
      </c>
      <c r="Q103" s="10">
        <f t="shared" si="50"/>
        <v>2.4549193419862936E-2</v>
      </c>
      <c r="R103" s="10">
        <f t="shared" si="51"/>
        <v>7.887265340411151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4"/>
    </row>
    <row r="104" spans="1:35" ht="24.6" customHeight="1">
      <c r="A104" s="2"/>
      <c r="B104" s="2"/>
      <c r="C104" s="2"/>
      <c r="D104" s="2"/>
      <c r="E104" s="2"/>
      <c r="F104" s="10">
        <f t="shared" si="41"/>
        <v>30.783297775068576</v>
      </c>
      <c r="G104" s="10">
        <v>101</v>
      </c>
      <c r="H104" s="10">
        <f t="shared" si="42"/>
        <v>4.9380704041720991</v>
      </c>
      <c r="I104" s="10">
        <f t="shared" si="43"/>
        <v>5.3767552052400878E-2</v>
      </c>
      <c r="J104" s="10">
        <f t="shared" si="44"/>
        <v>8.9747223834019174E-2</v>
      </c>
      <c r="K104" s="10">
        <f t="shared" si="45"/>
        <v>0.99596457558192619</v>
      </c>
      <c r="L104" s="10">
        <f t="shared" si="5"/>
        <v>2.0438413361169103</v>
      </c>
      <c r="M104" s="10">
        <f t="shared" si="46"/>
        <v>1.3736543178314317E-2</v>
      </c>
      <c r="N104" s="10">
        <f t="shared" si="47"/>
        <v>2.2410334197437761E-2</v>
      </c>
      <c r="O104" s="10">
        <f t="shared" si="48"/>
        <v>0.18981080521079738</v>
      </c>
      <c r="P104" s="10">
        <f t="shared" si="49"/>
        <v>1.9935894644850672E-3</v>
      </c>
      <c r="Q104" s="10">
        <f t="shared" si="50"/>
        <v>2.440392366192283E-2</v>
      </c>
      <c r="R104" s="10">
        <f t="shared" si="51"/>
        <v>7.7778806326524066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4"/>
    </row>
    <row r="105" spans="1:35" ht="24.6" customHeight="1">
      <c r="A105" s="2"/>
      <c r="B105" s="2"/>
      <c r="C105" s="2"/>
      <c r="D105" s="2"/>
      <c r="E105" s="2"/>
      <c r="F105" s="10">
        <f t="shared" si="41"/>
        <v>31.088082901554404</v>
      </c>
      <c r="G105" s="10">
        <v>102</v>
      </c>
      <c r="H105" s="10">
        <f t="shared" si="42"/>
        <v>4.9869621903520205</v>
      </c>
      <c r="I105" s="10">
        <f t="shared" si="43"/>
        <v>5.3661709593408331E-2</v>
      </c>
      <c r="J105" s="10">
        <f t="shared" si="44"/>
        <v>9.0635810208613429E-2</v>
      </c>
      <c r="K105" s="10">
        <f t="shared" si="45"/>
        <v>0.99588410465667554</v>
      </c>
      <c r="L105" s="10">
        <f t="shared" si="5"/>
        <v>2.0438413361169103</v>
      </c>
      <c r="M105" s="10">
        <f t="shared" si="46"/>
        <v>1.3709502529213664E-2</v>
      </c>
      <c r="N105" s="10">
        <f t="shared" si="47"/>
        <v>2.234679158093222E-2</v>
      </c>
      <c r="O105" s="10">
        <f t="shared" si="48"/>
        <v>0.18610726873849906</v>
      </c>
      <c r="P105" s="10">
        <f t="shared" si="49"/>
        <v>1.9165516950613456E-3</v>
      </c>
      <c r="Q105" s="10">
        <f t="shared" si="50"/>
        <v>2.4263343275993565E-2</v>
      </c>
      <c r="R105" s="10">
        <f t="shared" si="51"/>
        <v>7.6703060506354772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4"/>
    </row>
    <row r="106" spans="1:35" ht="24.6" customHeight="1">
      <c r="A106" s="2"/>
      <c r="B106" s="2"/>
      <c r="C106" s="2"/>
      <c r="D106" s="2"/>
      <c r="E106" s="2"/>
      <c r="F106" s="10">
        <f t="shared" si="41"/>
        <v>31.39286802804023</v>
      </c>
      <c r="G106" s="10">
        <v>103</v>
      </c>
      <c r="H106" s="10">
        <f t="shared" si="42"/>
        <v>5.0358539765319428</v>
      </c>
      <c r="I106" s="10">
        <f t="shared" si="43"/>
        <v>5.3557105075262672E-2</v>
      </c>
      <c r="J106" s="10">
        <f t="shared" si="44"/>
        <v>9.1524396583207671E-2</v>
      </c>
      <c r="K106" s="10">
        <f t="shared" si="45"/>
        <v>0.99580283431514682</v>
      </c>
      <c r="L106" s="10">
        <f t="shared" si="5"/>
        <v>2.0438413361169103</v>
      </c>
      <c r="M106" s="10">
        <f t="shared" si="46"/>
        <v>1.3682778149447327E-2</v>
      </c>
      <c r="N106" s="10">
        <f t="shared" si="47"/>
        <v>2.2284010844098985E-2</v>
      </c>
      <c r="O106" s="10">
        <f t="shared" si="48"/>
        <v>0.18251107775995323</v>
      </c>
      <c r="P106" s="10">
        <f t="shared" si="49"/>
        <v>1.8431994246556921E-3</v>
      </c>
      <c r="Q106" s="10">
        <f t="shared" si="50"/>
        <v>2.4127210268754678E-2</v>
      </c>
      <c r="R106" s="10">
        <f t="shared" si="51"/>
        <v>7.5645329786141708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4"/>
    </row>
    <row r="107" spans="1:35" ht="24.6" customHeight="1">
      <c r="A107" s="2"/>
      <c r="B107" s="2"/>
      <c r="C107" s="2"/>
      <c r="D107" s="2"/>
      <c r="E107" s="2"/>
      <c r="F107" s="10">
        <f t="shared" si="41"/>
        <v>31.697653154526058</v>
      </c>
      <c r="G107" s="10">
        <v>104</v>
      </c>
      <c r="H107" s="10">
        <f t="shared" si="42"/>
        <v>5.0847457627118642</v>
      </c>
      <c r="I107" s="10">
        <f t="shared" si="43"/>
        <v>5.3453712209116572E-2</v>
      </c>
      <c r="J107" s="10">
        <f t="shared" si="44"/>
        <v>9.2412982957801926E-2</v>
      </c>
      <c r="K107" s="10">
        <f t="shared" si="45"/>
        <v>0.99572076436159607</v>
      </c>
      <c r="L107" s="10">
        <f t="shared" si="5"/>
        <v>2.0438413361169103</v>
      </c>
      <c r="M107" s="10">
        <f t="shared" si="46"/>
        <v>1.3656363322736202E-2</v>
      </c>
      <c r="N107" s="10">
        <f t="shared" si="47"/>
        <v>2.2221975007152738E-2</v>
      </c>
      <c r="O107" s="10">
        <f t="shared" si="48"/>
        <v>0.17901812351658136</v>
      </c>
      <c r="P107" s="10">
        <f t="shared" si="49"/>
        <v>1.7733230853453886E-3</v>
      </c>
      <c r="Q107" s="10">
        <f t="shared" si="50"/>
        <v>2.3995298092498125E-2</v>
      </c>
      <c r="R107" s="10">
        <f t="shared" si="51"/>
        <v>7.460550097210481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4"/>
    </row>
    <row r="108" spans="1:35" ht="24.6" customHeight="1">
      <c r="A108" s="2"/>
      <c r="B108" s="2"/>
      <c r="C108" s="2"/>
      <c r="D108" s="2"/>
      <c r="E108" s="2"/>
      <c r="F108" s="10">
        <f t="shared" si="41"/>
        <v>32.002438281011884</v>
      </c>
      <c r="G108" s="10">
        <v>105</v>
      </c>
      <c r="H108" s="10">
        <f t="shared" si="42"/>
        <v>5.1336375488917865</v>
      </c>
      <c r="I108" s="10">
        <f t="shared" si="43"/>
        <v>5.3351505510391341E-2</v>
      </c>
      <c r="J108" s="10">
        <f t="shared" si="44"/>
        <v>9.3301569332396167E-2</v>
      </c>
      <c r="K108" s="10">
        <f t="shared" si="45"/>
        <v>0.99563789459828822</v>
      </c>
      <c r="L108" s="10">
        <f t="shared" si="5"/>
        <v>2.0438413361169103</v>
      </c>
      <c r="M108" s="10">
        <f t="shared" si="46"/>
        <v>1.3630251538275868E-2</v>
      </c>
      <c r="N108" s="10">
        <f t="shared" si="47"/>
        <v>2.2160667623006388E-2</v>
      </c>
      <c r="O108" s="10">
        <f t="shared" si="48"/>
        <v>0.17562449196873867</v>
      </c>
      <c r="P108" s="10">
        <f t="shared" si="49"/>
        <v>1.7067268811138674E-3</v>
      </c>
      <c r="Q108" s="10">
        <f t="shared" si="50"/>
        <v>2.3867394504120256E-2</v>
      </c>
      <c r="R108" s="10">
        <f t="shared" si="51"/>
        <v>7.3583436993267286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4"/>
    </row>
    <row r="109" spans="1:35" ht="24.6" customHeight="1">
      <c r="A109" s="2"/>
      <c r="B109" s="2"/>
      <c r="C109" s="2"/>
      <c r="D109" s="2"/>
      <c r="E109" s="2"/>
      <c r="F109" s="10">
        <f t="shared" si="41"/>
        <v>32.307223407497716</v>
      </c>
      <c r="G109" s="10">
        <v>106</v>
      </c>
      <c r="H109" s="10">
        <f t="shared" si="42"/>
        <v>5.1825293350717079</v>
      </c>
      <c r="I109" s="10">
        <f t="shared" si="43"/>
        <v>5.3250460266787945E-2</v>
      </c>
      <c r="J109" s="10">
        <f t="shared" si="44"/>
        <v>9.4190155706990422E-2</v>
      </c>
      <c r="K109" s="10">
        <f t="shared" si="45"/>
        <v>0.99555422482549538</v>
      </c>
      <c r="L109" s="10">
        <f t="shared" si="5"/>
        <v>2.0438413361169103</v>
      </c>
      <c r="M109" s="10">
        <f t="shared" si="46"/>
        <v>1.360443648256404E-2</v>
      </c>
      <c r="N109" s="10">
        <f t="shared" si="47"/>
        <v>2.2100072755680367E-2</v>
      </c>
      <c r="O109" s="10">
        <f t="shared" si="48"/>
        <v>0.17232645282621431</v>
      </c>
      <c r="P109" s="10">
        <f t="shared" si="49"/>
        <v>1.6432277631719418E-3</v>
      </c>
      <c r="Q109" s="10">
        <f t="shared" si="50"/>
        <v>2.374330051885231E-2</v>
      </c>
      <c r="R109" s="10">
        <f t="shared" si="51"/>
        <v>7.2578979779742996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4"/>
    </row>
    <row r="110" spans="1:35" ht="24.6" customHeight="1">
      <c r="A110" s="2"/>
      <c r="B110" s="2"/>
      <c r="C110" s="2"/>
      <c r="D110" s="2"/>
      <c r="E110" s="2"/>
      <c r="F110" s="10">
        <f t="shared" si="41"/>
        <v>32.612008533983541</v>
      </c>
      <c r="G110" s="10">
        <v>107</v>
      </c>
      <c r="H110" s="10">
        <f t="shared" si="42"/>
        <v>5.2314211212516302</v>
      </c>
      <c r="I110" s="10">
        <f t="shared" si="43"/>
        <v>5.3150552507858523E-2</v>
      </c>
      <c r="J110" s="10">
        <f t="shared" si="44"/>
        <v>9.5078742081584663E-2</v>
      </c>
      <c r="K110" s="10">
        <f t="shared" si="45"/>
        <v>0.99546975484149369</v>
      </c>
      <c r="L110" s="10">
        <f t="shared" si="5"/>
        <v>2.0438413361169103</v>
      </c>
      <c r="M110" s="10">
        <f t="shared" si="46"/>
        <v>1.3578912031626695E-2</v>
      </c>
      <c r="N110" s="10">
        <f t="shared" si="47"/>
        <v>2.2040174959781056E-2</v>
      </c>
      <c r="O110" s="10">
        <f t="shared" si="48"/>
        <v>0.16912044929298137</v>
      </c>
      <c r="P110" s="10">
        <f t="shared" si="49"/>
        <v>1.5826544902565829E-3</v>
      </c>
      <c r="Q110" s="10">
        <f t="shared" si="50"/>
        <v>2.3622829450037637E-2</v>
      </c>
      <c r="R110" s="10">
        <f t="shared" si="51"/>
        <v>7.1591952882135343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4"/>
    </row>
    <row r="111" spans="1:35" ht="24.6" customHeight="1">
      <c r="A111" s="2"/>
      <c r="B111" s="2"/>
      <c r="C111" s="2"/>
      <c r="D111" s="2"/>
      <c r="E111" s="2"/>
      <c r="F111" s="10">
        <f t="shared" si="41"/>
        <v>32.916793660469367</v>
      </c>
      <c r="G111" s="10">
        <v>108</v>
      </c>
      <c r="H111" s="10">
        <f t="shared" si="42"/>
        <v>5.2803129074315516</v>
      </c>
      <c r="I111" s="10">
        <f t="shared" si="43"/>
        <v>5.3051758976048503E-2</v>
      </c>
      <c r="J111" s="10">
        <f t="shared" si="44"/>
        <v>9.5967328456178905E-2</v>
      </c>
      <c r="K111" s="10">
        <f t="shared" si="45"/>
        <v>0.99538448444256145</v>
      </c>
      <c r="L111" s="10">
        <f t="shared" si="5"/>
        <v>2.0438413361169103</v>
      </c>
      <c r="M111" s="10">
        <f t="shared" si="46"/>
        <v>1.3553672243619908E-2</v>
      </c>
      <c r="N111" s="10">
        <f t="shared" si="47"/>
        <v>2.1980959260986071E-2</v>
      </c>
      <c r="O111" s="10">
        <f t="shared" si="48"/>
        <v>0.16600308847353776</v>
      </c>
      <c r="P111" s="10">
        <f t="shared" si="49"/>
        <v>1.5248467661486309E-3</v>
      </c>
      <c r="Q111" s="10">
        <f t="shared" si="50"/>
        <v>2.3505806027134701E-2</v>
      </c>
      <c r="R111" s="10">
        <f t="shared" si="51"/>
        <v>7.0622163852584601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4"/>
    </row>
    <row r="112" spans="1:35" ht="24.6" customHeight="1">
      <c r="A112" s="2"/>
      <c r="B112" s="2"/>
      <c r="C112" s="2"/>
      <c r="D112" s="2"/>
      <c r="E112" s="2"/>
      <c r="F112" s="10">
        <f t="shared" si="41"/>
        <v>33.221578786955192</v>
      </c>
      <c r="G112" s="10">
        <v>109</v>
      </c>
      <c r="H112" s="10">
        <f t="shared" si="42"/>
        <v>5.329204693611473</v>
      </c>
      <c r="I112" s="10">
        <f t="shared" si="43"/>
        <v>5.2954057099125255E-2</v>
      </c>
      <c r="J112" s="10">
        <f t="shared" si="44"/>
        <v>9.685591483077316E-2</v>
      </c>
      <c r="K112" s="10">
        <f t="shared" si="45"/>
        <v>0.99529841342297631</v>
      </c>
      <c r="L112" s="10">
        <f t="shared" si="5"/>
        <v>2.0438413361169103</v>
      </c>
      <c r="M112" s="10">
        <f t="shared" si="46"/>
        <v>1.3528711351785915E-2</v>
      </c>
      <c r="N112" s="10">
        <f t="shared" si="47"/>
        <v>2.1922411137478087E-2</v>
      </c>
      <c r="O112" s="10">
        <f t="shared" si="48"/>
        <v>0.16297113239250435</v>
      </c>
      <c r="P112" s="10">
        <f t="shared" si="49"/>
        <v>1.4696544474229257E-3</v>
      </c>
      <c r="Q112" s="10">
        <f t="shared" si="50"/>
        <v>2.3392065584901013E-2</v>
      </c>
      <c r="R112" s="10">
        <f t="shared" si="51"/>
        <v>6.966940640663136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4"/>
    </row>
    <row r="113" spans="1:35" ht="24.6" customHeight="1">
      <c r="A113" s="2"/>
      <c r="B113" s="2"/>
      <c r="C113" s="2"/>
      <c r="D113" s="2"/>
      <c r="E113" s="2"/>
      <c r="F113" s="10">
        <f t="shared" si="41"/>
        <v>33.526363913441024</v>
      </c>
      <c r="G113" s="10">
        <v>110</v>
      </c>
      <c r="H113" s="10">
        <f t="shared" si="42"/>
        <v>5.3780964797913953</v>
      </c>
      <c r="I113" s="10">
        <f t="shared" si="43"/>
        <v>5.2857424963915087E-2</v>
      </c>
      <c r="J113" s="10">
        <f t="shared" si="44"/>
        <v>9.7744501205367415E-2</v>
      </c>
      <c r="K113" s="10">
        <f t="shared" si="45"/>
        <v>0.99521154157501301</v>
      </c>
      <c r="L113" s="10">
        <f t="shared" si="5"/>
        <v>2.0438413361169103</v>
      </c>
      <c r="M113" s="10">
        <f t="shared" si="46"/>
        <v>1.3504023757743443E-2</v>
      </c>
      <c r="N113" s="10">
        <f t="shared" si="47"/>
        <v>2.1864516502273026E-2</v>
      </c>
      <c r="O113" s="10">
        <f t="shared" si="48"/>
        <v>0.16002148958308629</v>
      </c>
      <c r="P113" s="10">
        <f t="shared" si="49"/>
        <v>1.41693681513347E-3</v>
      </c>
      <c r="Q113" s="10">
        <f t="shared" si="50"/>
        <v>2.3281453317406497E-2</v>
      </c>
      <c r="R113" s="10">
        <f t="shared" si="51"/>
        <v>6.8733462383744488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4"/>
    </row>
    <row r="114" spans="1:35" ht="24.6" customHeight="1">
      <c r="A114" s="2"/>
      <c r="B114" s="2"/>
      <c r="C114" s="2"/>
      <c r="D114" s="2"/>
      <c r="E114" s="2"/>
      <c r="F114" s="10">
        <f t="shared" si="41"/>
        <v>33.831149039926849</v>
      </c>
      <c r="G114" s="10">
        <v>111</v>
      </c>
      <c r="H114" s="10">
        <f t="shared" si="42"/>
        <v>5.4269882659713167</v>
      </c>
      <c r="I114" s="10">
        <f t="shared" si="43"/>
        <v>5.2761841291274897E-2</v>
      </c>
      <c r="J114" s="10">
        <f t="shared" si="44"/>
        <v>9.8633087579961656E-2</v>
      </c>
      <c r="K114" s="10">
        <f t="shared" si="45"/>
        <v>0.99512386868894043</v>
      </c>
      <c r="L114" s="10">
        <f t="shared" si="5"/>
        <v>2.0438413361169103</v>
      </c>
      <c r="M114" s="10">
        <f t="shared" si="46"/>
        <v>1.3479604025093456E-2</v>
      </c>
      <c r="N114" s="10">
        <f t="shared" si="47"/>
        <v>2.1807261686391639E-2</v>
      </c>
      <c r="O114" s="10">
        <f t="shared" si="48"/>
        <v>0.1571512072035828</v>
      </c>
      <c r="P114" s="10">
        <f t="shared" si="49"/>
        <v>1.3665619047517779E-3</v>
      </c>
      <c r="Q114" s="10">
        <f t="shared" si="50"/>
        <v>2.3173823591143419E-2</v>
      </c>
      <c r="R114" s="10">
        <f t="shared" si="51"/>
        <v>6.7814103523098757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4"/>
    </row>
    <row r="115" spans="1:35" ht="24.6" customHeight="1">
      <c r="A115" s="2"/>
      <c r="B115" s="2"/>
      <c r="C115" s="2"/>
      <c r="D115" s="2"/>
      <c r="E115" s="2"/>
      <c r="F115" s="10">
        <f t="shared" si="41"/>
        <v>34.135934166412675</v>
      </c>
      <c r="G115" s="10">
        <v>112</v>
      </c>
      <c r="H115" s="10">
        <f t="shared" si="42"/>
        <v>5.475880052151239</v>
      </c>
      <c r="I115" s="10">
        <f t="shared" si="43"/>
        <v>5.2667285412230112E-2</v>
      </c>
      <c r="J115" s="10">
        <f t="shared" si="44"/>
        <v>9.9521673954555898E-2</v>
      </c>
      <c r="K115" s="10">
        <f t="shared" si="45"/>
        <v>0.99503539455301937</v>
      </c>
      <c r="L115" s="10">
        <f t="shared" si="5"/>
        <v>2.0438413361169103</v>
      </c>
      <c r="M115" s="10">
        <f t="shared" si="46"/>
        <v>1.3455446873322882E-2</v>
      </c>
      <c r="N115" s="10">
        <f t="shared" si="47"/>
        <v>2.1750633422827154E-2</v>
      </c>
      <c r="O115" s="10">
        <f t="shared" si="48"/>
        <v>0.15435746364439926</v>
      </c>
      <c r="P115" s="10">
        <f t="shared" si="49"/>
        <v>1.3184058892271361E-3</v>
      </c>
      <c r="Q115" s="10">
        <f t="shared" si="50"/>
        <v>2.3069039312054288E-2</v>
      </c>
      <c r="R115" s="10">
        <f t="shared" si="51"/>
        <v>6.6911093069984364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4"/>
    </row>
    <row r="116" spans="1:35" ht="24.6" customHeight="1">
      <c r="A116" s="2"/>
      <c r="B116" s="2"/>
      <c r="C116" s="2"/>
      <c r="D116" s="2"/>
      <c r="E116" s="2"/>
      <c r="F116" s="10">
        <f t="shared" si="41"/>
        <v>34.440719292898507</v>
      </c>
      <c r="G116" s="10">
        <v>113</v>
      </c>
      <c r="H116" s="10">
        <f t="shared" si="42"/>
        <v>5.5247718383311604</v>
      </c>
      <c r="I116" s="10">
        <f t="shared" si="43"/>
        <v>5.2573737245214705E-2</v>
      </c>
      <c r="J116" s="10">
        <f t="shared" si="44"/>
        <v>0.10041026032915017</v>
      </c>
      <c r="K116" s="10">
        <f t="shared" si="45"/>
        <v>0.99494611895350005</v>
      </c>
      <c r="L116" s="10">
        <f t="shared" si="5"/>
        <v>2.0438413361169103</v>
      </c>
      <c r="M116" s="10">
        <f t="shared" si="46"/>
        <v>1.3431547171989874E-2</v>
      </c>
      <c r="N116" s="10">
        <f t="shared" si="47"/>
        <v>2.1694618831264629E-2</v>
      </c>
      <c r="O116" s="10">
        <f t="shared" si="48"/>
        <v>0.15163756159098943</v>
      </c>
      <c r="P116" s="10">
        <f t="shared" si="49"/>
        <v>1.2723525105303073E-3</v>
      </c>
      <c r="Q116" s="10">
        <f t="shared" si="50"/>
        <v>2.2966971341794935E-2</v>
      </c>
      <c r="R116" s="10">
        <f t="shared" si="51"/>
        <v>6.6024187227090652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4"/>
    </row>
    <row r="117" spans="1:35" ht="24.6" customHeight="1">
      <c r="A117" s="2"/>
      <c r="B117" s="2"/>
      <c r="C117" s="2"/>
      <c r="D117" s="2"/>
      <c r="E117" s="2"/>
      <c r="F117" s="10">
        <f t="shared" si="41"/>
        <v>34.745504419384332</v>
      </c>
      <c r="G117" s="10">
        <v>114</v>
      </c>
      <c r="H117" s="10">
        <f t="shared" si="42"/>
        <v>5.5736636245110818</v>
      </c>
      <c r="I117" s="10">
        <f t="shared" si="43"/>
        <v>5.2481177274353044E-2</v>
      </c>
      <c r="J117" s="10">
        <f t="shared" si="44"/>
        <v>0.10129884670374441</v>
      </c>
      <c r="K117" s="10">
        <f t="shared" si="45"/>
        <v>0.99485604167461905</v>
      </c>
      <c r="L117" s="10">
        <f t="shared" si="5"/>
        <v>2.0438413361169103</v>
      </c>
      <c r="M117" s="10">
        <f t="shared" si="46"/>
        <v>1.340789993517527E-2</v>
      </c>
      <c r="N117" s="10">
        <f t="shared" si="47"/>
        <v>2.1639205403510411E-2</v>
      </c>
      <c r="O117" s="10">
        <f t="shared" si="48"/>
        <v>0.14898892151087595</v>
      </c>
      <c r="P117" s="10">
        <f t="shared" si="49"/>
        <v>1.2282925554839097E-3</v>
      </c>
      <c r="Q117" s="10">
        <f t="shared" si="50"/>
        <v>2.2867497958994322E-2</v>
      </c>
      <c r="R117" s="10">
        <f t="shared" si="51"/>
        <v>6.5153136463832118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4"/>
    </row>
    <row r="118" spans="1:35" ht="24.6" customHeight="1">
      <c r="A118" s="2"/>
      <c r="B118" s="2"/>
      <c r="C118" s="2"/>
      <c r="D118" s="2"/>
      <c r="E118" s="2"/>
      <c r="F118" s="10">
        <f t="shared" si="41"/>
        <v>35.050289545870157</v>
      </c>
      <c r="G118" s="10">
        <v>115</v>
      </c>
      <c r="H118" s="10">
        <f t="shared" si="42"/>
        <v>5.6225554106910041</v>
      </c>
      <c r="I118" s="10">
        <f t="shared" si="43"/>
        <v>5.2389586528727147E-2</v>
      </c>
      <c r="J118" s="10">
        <f t="shared" si="44"/>
        <v>0.10218743307833865</v>
      </c>
      <c r="K118" s="10">
        <f t="shared" si="45"/>
        <v>0.99476516249859703</v>
      </c>
      <c r="L118" s="10">
        <f t="shared" si="5"/>
        <v>2.0438413361169103</v>
      </c>
      <c r="M118" s="10">
        <f t="shared" si="46"/>
        <v>1.3384500316185773E-2</v>
      </c>
      <c r="N118" s="10">
        <f t="shared" si="47"/>
        <v>2.1584380989592686E-2</v>
      </c>
      <c r="O118" s="10">
        <f t="shared" si="48"/>
        <v>0.14640907553537574</v>
      </c>
      <c r="P118" s="10">
        <f t="shared" si="49"/>
        <v>1.1861233720788097E-3</v>
      </c>
      <c r="Q118" s="10">
        <f t="shared" si="50"/>
        <v>2.2770504361671495E-2</v>
      </c>
      <c r="R118" s="10">
        <f t="shared" si="51"/>
        <v>6.4297686695872738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4"/>
    </row>
    <row r="119" spans="1:35" ht="24.6" customHeight="1">
      <c r="A119" s="2"/>
      <c r="B119" s="2"/>
      <c r="C119" s="2"/>
      <c r="D119" s="2"/>
      <c r="E119" s="2"/>
      <c r="F119" s="10">
        <f t="shared" si="41"/>
        <v>35.35507467235599</v>
      </c>
      <c r="G119" s="10">
        <v>116</v>
      </c>
      <c r="H119" s="10">
        <f t="shared" si="42"/>
        <v>5.6714471968709255</v>
      </c>
      <c r="I119" s="10">
        <f t="shared" si="43"/>
        <v>5.2298946562576762E-2</v>
      </c>
      <c r="J119" s="10">
        <f t="shared" si="44"/>
        <v>0.10307601945293292</v>
      </c>
      <c r="K119" s="10">
        <f t="shared" si="45"/>
        <v>0.99467348120563592</v>
      </c>
      <c r="L119" s="10">
        <f t="shared" si="5"/>
        <v>2.0438413361169103</v>
      </c>
      <c r="M119" s="10">
        <f t="shared" si="46"/>
        <v>1.3361343602495473E-2</v>
      </c>
      <c r="N119" s="10">
        <f t="shared" si="47"/>
        <v>2.1530133784496967E-2</v>
      </c>
      <c r="O119" s="10">
        <f t="shared" si="48"/>
        <v>0.14389566170892867</v>
      </c>
      <c r="P119" s="10">
        <f t="shared" si="49"/>
        <v>1.145748422831653E-3</v>
      </c>
      <c r="Q119" s="10">
        <f t="shared" si="50"/>
        <v>2.2675882207328621E-2</v>
      </c>
      <c r="R119" s="10">
        <f t="shared" si="51"/>
        <v>6.3457580346057281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4"/>
    </row>
    <row r="120" spans="1:35" ht="24.6" customHeight="1">
      <c r="A120" s="2"/>
      <c r="B120" s="2"/>
      <c r="C120" s="2"/>
      <c r="D120" s="2"/>
      <c r="E120" s="2"/>
      <c r="F120" s="10">
        <f t="shared" si="41"/>
        <v>35.659859798841815</v>
      </c>
      <c r="G120" s="10">
        <v>117</v>
      </c>
      <c r="H120" s="10">
        <f t="shared" si="42"/>
        <v>5.7203389830508478</v>
      </c>
      <c r="I120" s="10">
        <f t="shared" si="43"/>
        <v>5.2209239436382296E-2</v>
      </c>
      <c r="J120" s="10">
        <f t="shared" si="44"/>
        <v>0.10396460582752716</v>
      </c>
      <c r="K120" s="10">
        <f t="shared" si="45"/>
        <v>0.99458099757391649</v>
      </c>
      <c r="L120" s="10">
        <f t="shared" si="5"/>
        <v>2.0438413361169103</v>
      </c>
      <c r="M120" s="10">
        <f t="shared" si="46"/>
        <v>1.333842521091291E-2</v>
      </c>
      <c r="N120" s="10">
        <f t="shared" si="47"/>
        <v>2.1476452315502007E-2</v>
      </c>
      <c r="O120" s="10">
        <f t="shared" si="48"/>
        <v>0.14144641858100257</v>
      </c>
      <c r="P120" s="10">
        <f t="shared" si="49"/>
        <v>1.1070768720583314E-3</v>
      </c>
      <c r="Q120" s="10">
        <f t="shared" si="50"/>
        <v>2.2583529187560337E-2</v>
      </c>
      <c r="R120" s="10">
        <f t="shared" si="51"/>
        <v>6.2632557297074438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4"/>
    </row>
    <row r="121" spans="1:35" ht="24.6" customHeight="1">
      <c r="A121" s="2"/>
      <c r="B121" s="2"/>
      <c r="C121" s="2"/>
      <c r="D121" s="2"/>
      <c r="E121" s="2"/>
      <c r="F121" s="10">
        <f t="shared" si="41"/>
        <v>35.96464492532764</v>
      </c>
      <c r="G121" s="10">
        <v>118</v>
      </c>
      <c r="H121" s="10">
        <f t="shared" si="42"/>
        <v>5.7692307692307692</v>
      </c>
      <c r="I121" s="10">
        <f t="shared" si="43"/>
        <v>5.2120447698784385E-2</v>
      </c>
      <c r="J121" s="10">
        <f t="shared" si="44"/>
        <v>0.1048531922021214</v>
      </c>
      <c r="K121" s="10">
        <f t="shared" si="45"/>
        <v>0.99448771137959524</v>
      </c>
      <c r="L121" s="10">
        <f t="shared" si="5"/>
        <v>2.0438413361169103</v>
      </c>
      <c r="M121" s="10">
        <f t="shared" si="46"/>
        <v>1.3315740682961878E-2</v>
      </c>
      <c r="N121" s="10">
        <f t="shared" si="47"/>
        <v>2.1423325430084288E-2</v>
      </c>
      <c r="O121" s="10">
        <f t="shared" si="48"/>
        <v>0.13905918011744783</v>
      </c>
      <c r="P121" s="10">
        <f t="shared" si="49"/>
        <v>1.0700232042257967E-3</v>
      </c>
      <c r="Q121" s="10">
        <f t="shared" si="50"/>
        <v>2.2493348634310083E-2</v>
      </c>
      <c r="R121" s="10">
        <f t="shared" si="51"/>
        <v>6.1822355745349009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4"/>
    </row>
    <row r="122" spans="1:35" ht="24.6" customHeight="1">
      <c r="A122" s="2"/>
      <c r="B122" s="2"/>
      <c r="C122" s="2"/>
      <c r="D122" s="2"/>
      <c r="E122" s="2"/>
      <c r="F122" s="10">
        <f t="shared" si="41"/>
        <v>36.269430051813472</v>
      </c>
      <c r="G122" s="10">
        <v>119</v>
      </c>
      <c r="H122" s="10">
        <f t="shared" si="42"/>
        <v>5.8181225554106915</v>
      </c>
      <c r="I122" s="10">
        <f t="shared" si="43"/>
        <v>5.2032554369296144E-2</v>
      </c>
      <c r="J122" s="10">
        <f t="shared" si="44"/>
        <v>0.10574177857671567</v>
      </c>
      <c r="K122" s="10">
        <f t="shared" si="45"/>
        <v>0.99439362239680162</v>
      </c>
      <c r="L122" s="10">
        <f t="shared" si="5"/>
        <v>2.0438413361169103</v>
      </c>
      <c r="M122" s="10">
        <f t="shared" si="46"/>
        <v>1.3293285680464751E-2</v>
      </c>
      <c r="N122" s="10">
        <f t="shared" si="47"/>
        <v>2.1370742284360908E-2</v>
      </c>
      <c r="O122" s="10">
        <f t="shared" si="48"/>
        <v>0.13673187090991767</v>
      </c>
      <c r="P122" s="10">
        <f t="shared" si="49"/>
        <v>1.0345068708036251E-3</v>
      </c>
      <c r="Q122" s="10">
        <f t="shared" si="50"/>
        <v>2.2405249155164533E-2</v>
      </c>
      <c r="R122" s="10">
        <f t="shared" si="51"/>
        <v>6.1026712964894756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4"/>
    </row>
    <row r="123" spans="1:35" ht="24.6" customHeight="1">
      <c r="A123" s="2"/>
      <c r="B123" s="2"/>
      <c r="C123" s="2"/>
      <c r="D123" s="2"/>
      <c r="E123" s="2"/>
      <c r="F123" s="10">
        <f t="shared" si="41"/>
        <v>36.574215178299298</v>
      </c>
      <c r="G123" s="10">
        <v>120</v>
      </c>
      <c r="H123" s="10">
        <f t="shared" si="42"/>
        <v>5.8670143415906129</v>
      </c>
      <c r="I123" s="10">
        <f t="shared" si="43"/>
        <v>5.1945542921767139E-2</v>
      </c>
      <c r="J123" s="10">
        <f t="shared" si="44"/>
        <v>0.10663036495130991</v>
      </c>
      <c r="K123" s="10">
        <f t="shared" si="45"/>
        <v>0.99429873039763583</v>
      </c>
      <c r="L123" s="10">
        <f t="shared" si="5"/>
        <v>2.0438413361169103</v>
      </c>
      <c r="M123" s="10">
        <f t="shared" si="46"/>
        <v>1.3271055981317857E-2</v>
      </c>
      <c r="N123" s="10">
        <f t="shared" si="47"/>
        <v>2.1318692332042619E-2</v>
      </c>
      <c r="O123" s="10">
        <f t="shared" si="48"/>
        <v>0.13446250166356555</v>
      </c>
      <c r="P123" s="10">
        <f t="shared" si="49"/>
        <v>1.0004519632701163E-3</v>
      </c>
      <c r="Q123" s="10">
        <f t="shared" si="50"/>
        <v>2.2319144295312735E-2</v>
      </c>
      <c r="R123" s="10">
        <f t="shared" si="51"/>
        <v>6.0245365989145085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4"/>
    </row>
    <row r="124" spans="1:35" ht="24.6" customHeight="1">
      <c r="A124" s="2"/>
      <c r="B124" s="2"/>
      <c r="C124" s="2"/>
      <c r="D124" s="2"/>
      <c r="E124" s="2"/>
      <c r="F124" s="10">
        <f t="shared" si="41"/>
        <v>36.879000304785123</v>
      </c>
      <c r="G124" s="10">
        <v>121</v>
      </c>
      <c r="H124" s="10">
        <f t="shared" si="42"/>
        <v>5.9159061277705343</v>
      </c>
      <c r="I124" s="10">
        <f t="shared" si="43"/>
        <v>5.1859397268560266E-2</v>
      </c>
      <c r="J124" s="10">
        <f t="shared" si="44"/>
        <v>0.10751895132590415</v>
      </c>
      <c r="K124" s="10">
        <f t="shared" si="45"/>
        <v>0.99420303515216546</v>
      </c>
      <c r="L124" s="10">
        <f t="shared" si="5"/>
        <v>2.0438413361169103</v>
      </c>
      <c r="M124" s="10">
        <f t="shared" si="46"/>
        <v>1.3249047475448982E-2</v>
      </c>
      <c r="N124" s="10">
        <f t="shared" si="47"/>
        <v>2.126716531387042E-2</v>
      </c>
      <c r="O124" s="10">
        <f t="shared" si="48"/>
        <v>0.1322491649446994</v>
      </c>
      <c r="P124" s="10">
        <f t="shared" si="49"/>
        <v>9.6778691013828971E-4</v>
      </c>
      <c r="Q124" s="10">
        <f t="shared" si="50"/>
        <v>2.223495222400871E-2</v>
      </c>
      <c r="R124" s="10">
        <f t="shared" si="51"/>
        <v>5.9478052218120023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4"/>
    </row>
    <row r="125" spans="1:35" ht="24.6" customHeight="1">
      <c r="A125" s="2"/>
      <c r="B125" s="2"/>
      <c r="C125" s="2"/>
      <c r="D125" s="2"/>
      <c r="E125" s="2"/>
      <c r="F125" s="10">
        <f t="shared" si="41"/>
        <v>37.183785431270955</v>
      </c>
      <c r="G125" s="10">
        <v>122</v>
      </c>
      <c r="H125" s="10">
        <f t="shared" si="42"/>
        <v>5.9647979139504566</v>
      </c>
      <c r="I125" s="10">
        <f t="shared" si="43"/>
        <v>5.1774101745405456E-2</v>
      </c>
      <c r="J125" s="10">
        <f t="shared" si="44"/>
        <v>0.10840753770049841</v>
      </c>
      <c r="K125" s="10">
        <f t="shared" si="45"/>
        <v>0.99410653642842273</v>
      </c>
      <c r="L125" s="10">
        <f t="shared" si="5"/>
        <v>2.0438413361169103</v>
      </c>
      <c r="M125" s="10">
        <f t="shared" si="46"/>
        <v>1.3227256160947793E-2</v>
      </c>
      <c r="N125" s="10">
        <f t="shared" si="47"/>
        <v>2.1216151247510848E-2</v>
      </c>
      <c r="O125" s="10">
        <f t="shared" si="48"/>
        <v>0.13009003117141518</v>
      </c>
      <c r="P125" s="10">
        <f t="shared" si="49"/>
        <v>9.3644419605719168E-4</v>
      </c>
      <c r="Q125" s="10">
        <f t="shared" si="50"/>
        <v>2.2152595443568041E-2</v>
      </c>
      <c r="R125" s="10">
        <f t="shared" si="51"/>
        <v>5.8724509957674753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4"/>
    </row>
    <row r="126" spans="1:35" ht="24.6" customHeight="1">
      <c r="A126" s="2"/>
      <c r="B126" s="2"/>
      <c r="C126" s="2"/>
      <c r="D126" s="2"/>
      <c r="E126" s="2"/>
      <c r="F126" s="10">
        <f t="shared" si="41"/>
        <v>37.48857055775678</v>
      </c>
      <c r="G126" s="10">
        <v>123</v>
      </c>
      <c r="H126" s="10">
        <f t="shared" si="42"/>
        <v>6.013689700130378</v>
      </c>
      <c r="I126" s="10">
        <f t="shared" si="43"/>
        <v>5.1689641096895687E-2</v>
      </c>
      <c r="J126" s="10">
        <f t="shared" si="44"/>
        <v>0.10929612407509265</v>
      </c>
      <c r="K126" s="10">
        <f t="shared" si="45"/>
        <v>0.99400923399240204</v>
      </c>
      <c r="L126" s="10">
        <f t="shared" si="5"/>
        <v>2.0438413361169103</v>
      </c>
      <c r="M126" s="10">
        <f t="shared" si="46"/>
        <v>1.3205678140360355E-2</v>
      </c>
      <c r="N126" s="10">
        <f t="shared" si="47"/>
        <v>2.1165640417886291E-2</v>
      </c>
      <c r="O126" s="10">
        <f t="shared" si="48"/>
        <v>0.12798334483147228</v>
      </c>
      <c r="P126" s="10">
        <f t="shared" si="49"/>
        <v>9.0636010121574264E-4</v>
      </c>
      <c r="Q126" s="10">
        <f t="shared" si="50"/>
        <v>2.2072000519102034E-2</v>
      </c>
      <c r="R126" s="10">
        <f t="shared" si="51"/>
        <v>5.7984478897012588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4"/>
    </row>
    <row r="127" spans="1:35" ht="24.6" customHeight="1">
      <c r="A127" s="2"/>
      <c r="B127" s="2"/>
      <c r="C127" s="2"/>
      <c r="D127" s="2"/>
      <c r="E127" s="2"/>
      <c r="F127" s="10">
        <f t="shared" si="41"/>
        <v>37.793355684242606</v>
      </c>
      <c r="G127" s="10">
        <v>124</v>
      </c>
      <c r="H127" s="10">
        <f t="shared" si="42"/>
        <v>6.0625814863103002</v>
      </c>
      <c r="I127" s="10">
        <f t="shared" si="43"/>
        <v>5.1606000462593248E-2</v>
      </c>
      <c r="J127" s="10">
        <f t="shared" si="44"/>
        <v>0.1101847104496869</v>
      </c>
      <c r="K127" s="10">
        <f t="shared" si="45"/>
        <v>0.99391112760805667</v>
      </c>
      <c r="L127" s="10">
        <f t="shared" si="5"/>
        <v>2.0438413361169103</v>
      </c>
      <c r="M127" s="10">
        <f t="shared" si="46"/>
        <v>1.318430961713956E-2</v>
      </c>
      <c r="N127" s="10">
        <f t="shared" si="47"/>
        <v>2.1115623367918418E-2</v>
      </c>
      <c r="O127" s="10">
        <f t="shared" si="48"/>
        <v>0.12592742091280854</v>
      </c>
      <c r="P127" s="10">
        <f t="shared" si="49"/>
        <v>8.7747445943166886E-4</v>
      </c>
      <c r="Q127" s="10">
        <f t="shared" si="50"/>
        <v>2.1993097827350087E-2</v>
      </c>
      <c r="R127" s="10">
        <f t="shared" si="51"/>
        <v>5.7257700530121873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4"/>
    </row>
    <row r="128" spans="1:35" ht="24.6" customHeight="1">
      <c r="A128" s="2"/>
      <c r="B128" s="2"/>
      <c r="C128" s="2"/>
      <c r="D128" s="2"/>
      <c r="E128" s="2"/>
      <c r="F128" s="10">
        <f t="shared" si="41"/>
        <v>38.098140810728438</v>
      </c>
      <c r="G128" s="10">
        <v>125</v>
      </c>
      <c r="H128" s="10">
        <f t="shared" si="42"/>
        <v>6.1114732724902217</v>
      </c>
      <c r="I128" s="10">
        <f t="shared" si="43"/>
        <v>5.1523165363715893E-2</v>
      </c>
      <c r="J128" s="10">
        <f t="shared" si="44"/>
        <v>0.11107329682428116</v>
      </c>
      <c r="K128" s="10">
        <f t="shared" si="45"/>
        <v>0.99381221703729583</v>
      </c>
      <c r="L128" s="10">
        <f t="shared" si="5"/>
        <v>2.0438413361169103</v>
      </c>
      <c r="M128" s="10">
        <f t="shared" si="46"/>
        <v>1.3163146892243701E-2</v>
      </c>
      <c r="N128" s="10">
        <f t="shared" si="47"/>
        <v>2.1066090889663748E-2</v>
      </c>
      <c r="O128" s="10">
        <f t="shared" si="48"/>
        <v>0.123920641533142</v>
      </c>
      <c r="P128" s="10">
        <f t="shared" si="49"/>
        <v>8.4973043344871945E-4</v>
      </c>
      <c r="Q128" s="10">
        <f t="shared" si="50"/>
        <v>2.1915821323112466E-2</v>
      </c>
      <c r="R128" s="10">
        <f t="shared" si="51"/>
        <v>5.6543918526318278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4"/>
    </row>
    <row r="129" spans="1:35" ht="24.6" customHeight="1">
      <c r="A129" s="2"/>
      <c r="B129" s="2"/>
      <c r="C129" s="2"/>
      <c r="D129" s="2"/>
      <c r="E129" s="2"/>
      <c r="F129" s="10">
        <f t="shared" si="41"/>
        <v>38.402925937214263</v>
      </c>
      <c r="G129" s="10">
        <v>126</v>
      </c>
      <c r="H129" s="10">
        <f t="shared" si="42"/>
        <v>6.1603650586701431</v>
      </c>
      <c r="I129" s="10">
        <f t="shared" si="43"/>
        <v>5.1441121690374188E-2</v>
      </c>
      <c r="J129" s="10">
        <f t="shared" si="44"/>
        <v>0.1119618831988754</v>
      </c>
      <c r="K129" s="10">
        <f t="shared" si="45"/>
        <v>0.99371250203998207</v>
      </c>
      <c r="L129" s="10">
        <f t="shared" si="5"/>
        <v>2.0438413361169103</v>
      </c>
      <c r="M129" s="10">
        <f t="shared" si="46"/>
        <v>1.3142186360875869E-2</v>
      </c>
      <c r="N129" s="10">
        <f t="shared" si="47"/>
        <v>2.1017034015821921E-2</v>
      </c>
      <c r="O129" s="10">
        <f t="shared" si="48"/>
        <v>0.12196145275606851</v>
      </c>
      <c r="P129" s="10">
        <f t="shared" si="49"/>
        <v>8.230743060927214E-4</v>
      </c>
      <c r="Q129" s="10">
        <f t="shared" si="50"/>
        <v>2.1840108321914641E-2</v>
      </c>
      <c r="R129" s="10">
        <f t="shared" si="51"/>
        <v>5.5842879054629435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4"/>
    </row>
    <row r="130" spans="1:35" ht="24.6" customHeight="1">
      <c r="A130" s="2"/>
      <c r="B130" s="2"/>
      <c r="C130" s="2"/>
      <c r="D130" s="2"/>
      <c r="E130" s="2"/>
      <c r="F130" s="10">
        <f t="shared" si="41"/>
        <v>38.707711063700089</v>
      </c>
      <c r="G130" s="10">
        <v>127</v>
      </c>
      <c r="H130" s="10">
        <f t="shared" si="42"/>
        <v>6.2092568448500653</v>
      </c>
      <c r="I130" s="10">
        <f t="shared" si="43"/>
        <v>5.1359855689333073E-2</v>
      </c>
      <c r="J130" s="10">
        <f t="shared" si="44"/>
        <v>0.11285046957346964</v>
      </c>
      <c r="K130" s="10">
        <f t="shared" si="45"/>
        <v>0.99361198237392823</v>
      </c>
      <c r="L130" s="10">
        <f t="shared" si="5"/>
        <v>2.0438413361169103</v>
      </c>
      <c r="M130" s="10">
        <f t="shared" si="46"/>
        <v>1.3121424509357276E-2</v>
      </c>
      <c r="N130" s="10">
        <f t="shared" si="47"/>
        <v>2.0968444011597989E-2</v>
      </c>
      <c r="O130" s="10">
        <f t="shared" si="48"/>
        <v>0.1200483615819545</v>
      </c>
      <c r="P130" s="10">
        <f t="shared" si="49"/>
        <v>7.9745528605254404E-4</v>
      </c>
      <c r="Q130" s="10">
        <f t="shared" si="50"/>
        <v>2.1765899297650534E-2</v>
      </c>
      <c r="R130" s="10">
        <f t="shared" si="51"/>
        <v>5.5154331066354247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4"/>
    </row>
    <row r="131" spans="1:35" ht="24.6" customHeight="1">
      <c r="A131" s="2"/>
      <c r="B131" s="2"/>
      <c r="C131" s="2"/>
      <c r="D131" s="2"/>
      <c r="E131" s="2"/>
      <c r="F131" s="10">
        <f t="shared" si="41"/>
        <v>39.012496190185914</v>
      </c>
      <c r="G131" s="10">
        <v>128</v>
      </c>
      <c r="H131" s="10">
        <f t="shared" si="42"/>
        <v>6.2581486310299868</v>
      </c>
      <c r="I131" s="10">
        <f t="shared" si="43"/>
        <v>5.1279353952272219E-2</v>
      </c>
      <c r="J131" s="10">
        <f t="shared" si="44"/>
        <v>0.11373905594806388</v>
      </c>
      <c r="K131" s="10">
        <f t="shared" si="45"/>
        <v>0.99351065779489411</v>
      </c>
      <c r="L131" s="10">
        <f t="shared" si="5"/>
        <v>2.0438413361169103</v>
      </c>
      <c r="M131" s="10">
        <f t="shared" si="46"/>
        <v>1.3100857912128002E-2</v>
      </c>
      <c r="N131" s="10">
        <f t="shared" si="47"/>
        <v>2.0920312366901471E-2</v>
      </c>
      <c r="O131" s="10">
        <f t="shared" si="48"/>
        <v>0.11817993310274316</v>
      </c>
      <c r="P131" s="10">
        <f t="shared" si="49"/>
        <v>7.728253271568243E-4</v>
      </c>
      <c r="Q131" s="10">
        <f t="shared" si="50"/>
        <v>2.1693137694058295E-2</v>
      </c>
      <c r="R131" s="10">
        <f t="shared" si="51"/>
        <v>5.4478026539753355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4"/>
    </row>
    <row r="132" spans="1:35" ht="24.6" customHeight="1">
      <c r="A132" s="2"/>
      <c r="B132" s="2"/>
      <c r="C132" s="2"/>
      <c r="D132" s="2"/>
      <c r="E132" s="2"/>
      <c r="F132" s="10">
        <f t="shared" ref="F132:F163" si="52">G132/3.281</f>
        <v>39.317281316671746</v>
      </c>
      <c r="G132" s="10">
        <v>129</v>
      </c>
      <c r="H132" s="10">
        <f t="shared" ref="H132:H163" si="53">(B$13*G132*C$6)/B$14</f>
        <v>6.307040417209909</v>
      </c>
      <c r="I132" s="10">
        <f t="shared" ref="I132:I163" si="54">0.074/POWER(H132,0.2)</f>
        <v>5.1199603404521052E-2</v>
      </c>
      <c r="J132" s="10">
        <f t="shared" ref="J132:J163" si="55">F132/343</f>
        <v>0.11462764232265815</v>
      </c>
      <c r="K132" s="10">
        <f t="shared" ref="K132:K163" si="56">(1-J132*J132)^0.5</f>
        <v>0.99340852805658397</v>
      </c>
      <c r="L132" s="10">
        <f t="shared" si="5"/>
        <v>2.0438413361169103</v>
      </c>
      <c r="M132" s="10">
        <f t="shared" ref="M132:M163" si="57">B$20*I132*L132</f>
        <v>1.3080483228869027E-2</v>
      </c>
      <c r="N132" s="10">
        <f t="shared" ref="N132:N163" si="58">I132*B$20*K132*L132*(M132/0.004)^0.4</f>
        <v>2.087263078886566E-2</v>
      </c>
      <c r="O132" s="10">
        <f t="shared" ref="O132:O163" si="59">(2*C$11)/(B$15*G132*G132*C$7)</f>
        <v>0.11635478781054887</v>
      </c>
      <c r="P132" s="10">
        <f t="shared" ref="P132:P163" si="60">B$23*O132*O132</f>
        <v>7.4913896011247715E-4</v>
      </c>
      <c r="Q132" s="10">
        <f t="shared" ref="Q132:Q163" si="61">N132+P132</f>
        <v>2.1621769748978135E-2</v>
      </c>
      <c r="R132" s="10">
        <f t="shared" ref="R132:R163" si="62">O132/Q132</f>
        <v>5.3813720690485063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4"/>
    </row>
    <row r="133" spans="1:35" ht="24.6" customHeight="1">
      <c r="A133" s="2"/>
      <c r="B133" s="2"/>
      <c r="C133" s="2"/>
      <c r="D133" s="2"/>
      <c r="E133" s="2"/>
      <c r="F133" s="10">
        <f t="shared" si="52"/>
        <v>39.622066443157571</v>
      </c>
      <c r="G133" s="10">
        <v>130</v>
      </c>
      <c r="H133" s="10">
        <f t="shared" si="53"/>
        <v>6.3559322033898304</v>
      </c>
      <c r="I133" s="10">
        <f t="shared" si="54"/>
        <v>5.112059129424585E-2</v>
      </c>
      <c r="J133" s="10">
        <f t="shared" si="55"/>
        <v>0.11551622869725239</v>
      </c>
      <c r="K133" s="10">
        <f t="shared" si="56"/>
        <v>0.99330559291064302</v>
      </c>
      <c r="L133" s="10">
        <f t="shared" si="5"/>
        <v>2.0438413361169103</v>
      </c>
      <c r="M133" s="10">
        <f t="shared" si="57"/>
        <v>1.3060297201739741E-2</v>
      </c>
      <c r="N133" s="10">
        <f t="shared" si="58"/>
        <v>2.0825391194671646E-2</v>
      </c>
      <c r="O133" s="10">
        <f t="shared" si="59"/>
        <v>0.11457159905061208</v>
      </c>
      <c r="P133" s="10">
        <f t="shared" si="60"/>
        <v>7.2635313575747124E-4</v>
      </c>
      <c r="Q133" s="10">
        <f t="shared" si="61"/>
        <v>2.1551744330429116E-2</v>
      </c>
      <c r="R133" s="10">
        <f t="shared" si="62"/>
        <v>5.3161172151085392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4"/>
    </row>
    <row r="134" spans="1:35" ht="24.6" customHeight="1">
      <c r="A134" s="2"/>
      <c r="B134" s="2"/>
      <c r="C134" s="2"/>
      <c r="D134" s="2"/>
      <c r="E134" s="2"/>
      <c r="F134" s="10">
        <f t="shared" si="52"/>
        <v>39.926851569643397</v>
      </c>
      <c r="G134" s="10">
        <v>131</v>
      </c>
      <c r="H134" s="10">
        <f t="shared" si="53"/>
        <v>6.4048239895697527</v>
      </c>
      <c r="I134" s="10">
        <f t="shared" si="54"/>
        <v>5.1042305182067274E-2</v>
      </c>
      <c r="J134" s="10">
        <f t="shared" si="55"/>
        <v>0.11640481507184663</v>
      </c>
      <c r="K134" s="10">
        <f t="shared" si="56"/>
        <v>0.99320185210665468</v>
      </c>
      <c r="L134" s="10">
        <f t="shared" si="5"/>
        <v>2.0438413361169103</v>
      </c>
      <c r="M134" s="10">
        <f t="shared" si="57"/>
        <v>1.3040296652725434E-2</v>
      </c>
      <c r="N134" s="10">
        <f t="shared" si="58"/>
        <v>2.0778585704662501E-2</v>
      </c>
      <c r="O134" s="10">
        <f t="shared" si="59"/>
        <v>0.11282909060983301</v>
      </c>
      <c r="P134" s="10">
        <f t="shared" si="60"/>
        <v>7.0442707895901737E-4</v>
      </c>
      <c r="Q134" s="10">
        <f t="shared" si="61"/>
        <v>2.1483012783621518E-2</v>
      </c>
      <c r="R134" s="10">
        <f t="shared" si="62"/>
        <v>5.2520143122501439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4"/>
    </row>
    <row r="135" spans="1:35" ht="24.6" customHeight="1">
      <c r="A135" s="2"/>
      <c r="B135" s="2"/>
      <c r="C135" s="2"/>
      <c r="D135" s="2"/>
      <c r="E135" s="2"/>
      <c r="F135" s="10">
        <f t="shared" si="52"/>
        <v>40.231636696129229</v>
      </c>
      <c r="G135" s="10">
        <v>132</v>
      </c>
      <c r="H135" s="10">
        <f t="shared" si="53"/>
        <v>6.4537157757496741</v>
      </c>
      <c r="I135" s="10">
        <f t="shared" si="54"/>
        <v>5.0964732931088275E-2</v>
      </c>
      <c r="J135" s="10">
        <f t="shared" si="55"/>
        <v>0.1172934014464409</v>
      </c>
      <c r="K135" s="10">
        <f t="shared" si="56"/>
        <v>0.99309730539213736</v>
      </c>
      <c r="L135" s="10">
        <f t="shared" si="5"/>
        <v>2.0438413361169103</v>
      </c>
      <c r="M135" s="10">
        <f t="shared" si="57"/>
        <v>1.302047848108962E-2</v>
      </c>
      <c r="N135" s="10">
        <f t="shared" si="58"/>
        <v>2.0732206635733628E-2</v>
      </c>
      <c r="O135" s="10">
        <f t="shared" si="59"/>
        <v>0.11112603443269882</v>
      </c>
      <c r="P135" s="10">
        <f t="shared" si="60"/>
        <v>6.8332215235989108E-4</v>
      </c>
      <c r="Q135" s="10">
        <f t="shared" si="61"/>
        <v>2.1415528788093521E-2</v>
      </c>
      <c r="R135" s="10">
        <f t="shared" si="62"/>
        <v>5.1890399500423268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4"/>
    </row>
    <row r="136" spans="1:35" ht="24.6" customHeight="1">
      <c r="A136" s="2"/>
      <c r="B136" s="2"/>
      <c r="C136" s="2"/>
      <c r="D136" s="2"/>
      <c r="E136" s="2"/>
      <c r="F136" s="10">
        <f t="shared" si="52"/>
        <v>40.536421822615054</v>
      </c>
      <c r="G136" s="10">
        <v>133</v>
      </c>
      <c r="H136" s="10">
        <f t="shared" si="53"/>
        <v>6.5026075619295955</v>
      </c>
      <c r="I136" s="10">
        <f t="shared" si="54"/>
        <v>5.0887862697312942E-2</v>
      </c>
      <c r="J136" s="10">
        <f t="shared" si="55"/>
        <v>0.11818198782103514</v>
      </c>
      <c r="K136" s="10">
        <f t="shared" si="56"/>
        <v>0.99299195251254113</v>
      </c>
      <c r="L136" s="10">
        <f t="shared" si="5"/>
        <v>2.0438413361169103</v>
      </c>
      <c r="M136" s="10">
        <f t="shared" si="57"/>
        <v>1.3000839660926246E-2</v>
      </c>
      <c r="N136" s="10">
        <f t="shared" si="58"/>
        <v>2.0686246494986332E-2</v>
      </c>
      <c r="O136" s="10">
        <f t="shared" si="59"/>
        <v>0.1094612484569701</v>
      </c>
      <c r="P136" s="10">
        <f t="shared" si="60"/>
        <v>6.6300172924079435E-4</v>
      </c>
      <c r="Q136" s="10">
        <f t="shared" si="61"/>
        <v>2.1349248224227124E-2</v>
      </c>
      <c r="R136" s="10">
        <f t="shared" si="62"/>
        <v>5.1271710978915639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4"/>
    </row>
    <row r="137" spans="1:35" ht="24.6" customHeight="1">
      <c r="A137" s="2"/>
      <c r="B137" s="2"/>
      <c r="C137" s="2"/>
      <c r="D137" s="2"/>
      <c r="E137" s="2"/>
      <c r="F137" s="10">
        <f t="shared" si="52"/>
        <v>40.841206949100879</v>
      </c>
      <c r="G137" s="10">
        <v>134</v>
      </c>
      <c r="H137" s="10">
        <f t="shared" si="53"/>
        <v>6.5514993481095178</v>
      </c>
      <c r="I137" s="10">
        <f t="shared" si="54"/>
        <v>5.0811682920438431E-2</v>
      </c>
      <c r="J137" s="10">
        <f t="shared" si="55"/>
        <v>0.11907057419562939</v>
      </c>
      <c r="K137" s="10">
        <f t="shared" si="56"/>
        <v>0.99288579321124504</v>
      </c>
      <c r="L137" s="10">
        <f t="shared" si="5"/>
        <v>2.0438413361169103</v>
      </c>
      <c r="M137" s="10">
        <f t="shared" si="57"/>
        <v>1.2981377238807209E-2</v>
      </c>
      <c r="N137" s="10">
        <f t="shared" si="58"/>
        <v>2.0640697973632216E-2</v>
      </c>
      <c r="O137" s="10">
        <f t="shared" si="59"/>
        <v>0.10783359456200403</v>
      </c>
      <c r="P137" s="10">
        <f t="shared" si="60"/>
        <v>6.4343107482609592E-4</v>
      </c>
      <c r="Q137" s="10">
        <f t="shared" si="61"/>
        <v>2.1284129048458313E-2</v>
      </c>
      <c r="R137" s="10">
        <f t="shared" si="62"/>
        <v>5.066385113362899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4"/>
    </row>
    <row r="138" spans="1:35" ht="24.6" customHeight="1">
      <c r="A138" s="2"/>
      <c r="B138" s="2"/>
      <c r="C138" s="2"/>
      <c r="D138" s="2"/>
      <c r="E138" s="2"/>
      <c r="F138" s="10">
        <f t="shared" si="52"/>
        <v>41.145992075586712</v>
      </c>
      <c r="G138" s="10">
        <v>135</v>
      </c>
      <c r="H138" s="10">
        <f t="shared" si="53"/>
        <v>6.6003911342894392</v>
      </c>
      <c r="I138" s="10">
        <f t="shared" si="54"/>
        <v>5.0736182315002508E-2</v>
      </c>
      <c r="J138" s="10">
        <f t="shared" si="55"/>
        <v>0.11995916057022366</v>
      </c>
      <c r="K138" s="10">
        <f t="shared" si="56"/>
        <v>0.99277882722955335</v>
      </c>
      <c r="L138" s="10">
        <f t="shared" si="5"/>
        <v>2.0438413361169103</v>
      </c>
      <c r="M138" s="10">
        <f t="shared" si="57"/>
        <v>1.2962088331520735E-2</v>
      </c>
      <c r="N138" s="10">
        <f t="shared" si="58"/>
        <v>2.0595553941136605E-2</v>
      </c>
      <c r="O138" s="10">
        <f t="shared" si="59"/>
        <v>0.10624197662306416</v>
      </c>
      <c r="P138" s="10">
        <f t="shared" si="60"/>
        <v>6.2457723541447922E-4</v>
      </c>
      <c r="Q138" s="10">
        <f t="shared" si="61"/>
        <v>2.1220131176551086E-2</v>
      </c>
      <c r="R138" s="10">
        <f t="shared" si="62"/>
        <v>5.0066597486666291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4"/>
    </row>
    <row r="139" spans="1:35" ht="24.6" customHeight="1">
      <c r="A139" s="2"/>
      <c r="B139" s="2"/>
      <c r="C139" s="2"/>
      <c r="D139" s="2"/>
      <c r="E139" s="2"/>
      <c r="F139" s="10">
        <f t="shared" si="52"/>
        <v>41.450777202072537</v>
      </c>
      <c r="G139" s="10">
        <v>136</v>
      </c>
      <c r="H139" s="10">
        <f t="shared" si="53"/>
        <v>6.6492829204693615</v>
      </c>
      <c r="I139" s="10">
        <f t="shared" si="54"/>
        <v>5.0661349861870639E-2</v>
      </c>
      <c r="J139" s="10">
        <f t="shared" si="55"/>
        <v>0.1208477469448179</v>
      </c>
      <c r="K139" s="10">
        <f t="shared" si="56"/>
        <v>0.99267105430669289</v>
      </c>
      <c r="L139" s="10">
        <f t="shared" si="5"/>
        <v>2.0438413361169103</v>
      </c>
      <c r="M139" s="10">
        <f t="shared" si="57"/>
        <v>1.2942970123896492E-2</v>
      </c>
      <c r="N139" s="10">
        <f t="shared" si="58"/>
        <v>2.0550807439590087E-2</v>
      </c>
      <c r="O139" s="10">
        <f t="shared" si="59"/>
        <v>0.10468533866540571</v>
      </c>
      <c r="P139" s="10">
        <f t="shared" si="60"/>
        <v>6.0640893476550373E-4</v>
      </c>
      <c r="Q139" s="10">
        <f t="shared" si="61"/>
        <v>2.1157216374355591E-2</v>
      </c>
      <c r="R139" s="10">
        <f t="shared" si="62"/>
        <v>4.9479731554994899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4"/>
    </row>
    <row r="140" spans="1:35" ht="24.6" customHeight="1">
      <c r="A140" s="2"/>
      <c r="B140" s="2"/>
      <c r="C140" s="2"/>
      <c r="D140" s="2"/>
      <c r="E140" s="2"/>
      <c r="F140" s="10">
        <f t="shared" si="52"/>
        <v>41.755562328558362</v>
      </c>
      <c r="G140" s="10">
        <v>137</v>
      </c>
      <c r="H140" s="10">
        <f t="shared" si="53"/>
        <v>6.6981747066492829</v>
      </c>
      <c r="I140" s="10">
        <f t="shared" si="54"/>
        <v>5.0587174800047131E-2</v>
      </c>
      <c r="J140" s="10">
        <f t="shared" si="55"/>
        <v>0.12173633331941214</v>
      </c>
      <c r="K140" s="10">
        <f t="shared" si="56"/>
        <v>0.99256247417980947</v>
      </c>
      <c r="L140" s="10">
        <f t="shared" si="5"/>
        <v>2.0438413361169103</v>
      </c>
      <c r="M140" s="10">
        <f t="shared" si="57"/>
        <v>1.2924019866713503E-2</v>
      </c>
      <c r="N140" s="10">
        <f t="shared" si="58"/>
        <v>2.0506451678297538E-2</v>
      </c>
      <c r="O140" s="10">
        <f t="shared" si="59"/>
        <v>0.10316266311233119</v>
      </c>
      <c r="P140" s="10">
        <f t="shared" si="60"/>
        <v>5.8889647721826143E-4</v>
      </c>
      <c r="Q140" s="10">
        <f t="shared" si="61"/>
        <v>2.1095348155515798E-2</v>
      </c>
      <c r="R140" s="10">
        <f t="shared" si="62"/>
        <v>4.8903038884123493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4"/>
    </row>
    <row r="141" spans="1:35" ht="24.6" customHeight="1">
      <c r="A141" s="2"/>
      <c r="B141" s="2"/>
      <c r="C141" s="2"/>
      <c r="D141" s="2"/>
      <c r="E141" s="2"/>
      <c r="F141" s="10">
        <f t="shared" si="52"/>
        <v>42.060347455044194</v>
      </c>
      <c r="G141" s="10">
        <v>138</v>
      </c>
      <c r="H141" s="10">
        <f t="shared" si="53"/>
        <v>6.7470664928292043</v>
      </c>
      <c r="I141" s="10">
        <f t="shared" si="54"/>
        <v>5.0513646618795739E-2</v>
      </c>
      <c r="J141" s="10">
        <f t="shared" si="55"/>
        <v>0.12262491969400639</v>
      </c>
      <c r="K141" s="10">
        <f t="shared" si="56"/>
        <v>0.99245308658396469</v>
      </c>
      <c r="L141" s="10">
        <f t="shared" si="5"/>
        <v>2.0438413361169103</v>
      </c>
      <c r="M141" s="10">
        <f t="shared" si="57"/>
        <v>1.2905234874687116E-2</v>
      </c>
      <c r="N141" s="10">
        <f t="shared" si="58"/>
        <v>2.046248002857479E-2</v>
      </c>
      <c r="O141" s="10">
        <f t="shared" si="59"/>
        <v>0.10167296912178872</v>
      </c>
      <c r="P141" s="10">
        <f t="shared" si="60"/>
        <v>5.7201165705961124E-4</v>
      </c>
      <c r="Q141" s="10">
        <f t="shared" si="61"/>
        <v>2.1034491685634402E-2</v>
      </c>
      <c r="R141" s="10">
        <f t="shared" si="62"/>
        <v>4.8336309068607877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4"/>
    </row>
    <row r="142" spans="1:35" ht="24.6" customHeight="1">
      <c r="A142" s="2"/>
      <c r="B142" s="2"/>
      <c r="C142" s="2"/>
      <c r="D142" s="2"/>
      <c r="E142" s="2"/>
      <c r="F142" s="10">
        <f t="shared" si="52"/>
        <v>42.36513258153002</v>
      </c>
      <c r="G142" s="10">
        <v>139</v>
      </c>
      <c r="H142" s="10">
        <f t="shared" si="53"/>
        <v>6.7959582790091266</v>
      </c>
      <c r="I142" s="10">
        <f t="shared" si="54"/>
        <v>5.0440755050055928E-2</v>
      </c>
      <c r="J142" s="10">
        <f t="shared" si="55"/>
        <v>0.12351350606860063</v>
      </c>
      <c r="K142" s="10">
        <f t="shared" si="56"/>
        <v>0.99234289125213249</v>
      </c>
      <c r="L142" s="10">
        <f t="shared" si="5"/>
        <v>2.0438413361169103</v>
      </c>
      <c r="M142" s="10">
        <f t="shared" si="57"/>
        <v>1.2886612524531512E-2</v>
      </c>
      <c r="N142" s="10">
        <f t="shared" si="58"/>
        <v>2.0418886018743528E-2</v>
      </c>
      <c r="O142" s="10">
        <f t="shared" si="59"/>
        <v>0.1002153110064357</v>
      </c>
      <c r="P142" s="10">
        <f t="shared" si="60"/>
        <v>5.5572767369724903E-4</v>
      </c>
      <c r="Q142" s="10">
        <f t="shared" si="61"/>
        <v>2.0974613692440778E-2</v>
      </c>
      <c r="R142" s="10">
        <f t="shared" si="62"/>
        <v>4.777933576080744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4"/>
    </row>
    <row r="143" spans="1:35" ht="24.6" customHeight="1">
      <c r="A143" s="2"/>
      <c r="B143" s="2"/>
      <c r="C143" s="2"/>
      <c r="D143" s="2"/>
      <c r="E143" s="2"/>
      <c r="F143" s="10">
        <f t="shared" si="52"/>
        <v>42.669917708015845</v>
      </c>
      <c r="G143" s="10">
        <v>140</v>
      </c>
      <c r="H143" s="10">
        <f t="shared" si="53"/>
        <v>6.844850065189048</v>
      </c>
      <c r="I143" s="10">
        <f t="shared" si="54"/>
        <v>5.0368490061141608E-2</v>
      </c>
      <c r="J143" s="10">
        <f t="shared" si="55"/>
        <v>0.12440209244319489</v>
      </c>
      <c r="K143" s="10">
        <f t="shared" si="56"/>
        <v>0.99223188791519634</v>
      </c>
      <c r="L143" s="10">
        <f t="shared" si="5"/>
        <v>2.0438413361169103</v>
      </c>
      <c r="M143" s="10">
        <f t="shared" si="57"/>
        <v>1.2868150253094372E-2</v>
      </c>
      <c r="N143" s="10">
        <f t="shared" si="58"/>
        <v>2.0375663329315476E-2</v>
      </c>
      <c r="O143" s="10">
        <f t="shared" si="59"/>
        <v>9.8788776732415512E-2</v>
      </c>
      <c r="P143" s="10">
        <f t="shared" si="60"/>
        <v>5.4001905222743471E-4</v>
      </c>
      <c r="Q143" s="10">
        <f t="shared" si="61"/>
        <v>2.091568238154291E-2</v>
      </c>
      <c r="R143" s="10">
        <f t="shared" si="62"/>
        <v>4.7231916669184022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4"/>
    </row>
    <row r="144" spans="1:35" ht="24.6" customHeight="1">
      <c r="A144" s="2"/>
      <c r="B144" s="2"/>
      <c r="C144" s="2"/>
      <c r="D144" s="2"/>
      <c r="E144" s="2"/>
      <c r="F144" s="10">
        <f t="shared" si="52"/>
        <v>42.974702834501677</v>
      </c>
      <c r="G144" s="10">
        <v>141</v>
      </c>
      <c r="H144" s="10">
        <f t="shared" si="53"/>
        <v>6.8937418513689703</v>
      </c>
      <c r="I144" s="10">
        <f t="shared" si="54"/>
        <v>5.0296841847709883E-2</v>
      </c>
      <c r="J144" s="10">
        <f t="shared" si="55"/>
        <v>0.12529067881778916</v>
      </c>
      <c r="K144" s="10">
        <f t="shared" si="56"/>
        <v>0.99212007630194521</v>
      </c>
      <c r="L144" s="10">
        <f t="shared" si="5"/>
        <v>2.0438413361169103</v>
      </c>
      <c r="M144" s="10">
        <f t="shared" si="57"/>
        <v>1.2849845555560537E-2</v>
      </c>
      <c r="N144" s="10">
        <f t="shared" si="58"/>
        <v>2.0332805788357423E-2</v>
      </c>
      <c r="O144" s="10">
        <f t="shared" si="59"/>
        <v>9.7392486492396971E-2</v>
      </c>
      <c r="P144" s="10">
        <f t="shared" si="60"/>
        <v>5.2486156901885564E-4</v>
      </c>
      <c r="Q144" s="10">
        <f t="shared" si="61"/>
        <v>2.0857667357376278E-2</v>
      </c>
      <c r="R144" s="10">
        <f t="shared" si="62"/>
        <v>4.6693853547316397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4"/>
    </row>
    <row r="145" spans="1:35" ht="24.6" customHeight="1">
      <c r="A145" s="2"/>
      <c r="B145" s="2"/>
      <c r="C145" s="2"/>
      <c r="D145" s="2"/>
      <c r="E145" s="2"/>
      <c r="F145" s="10">
        <f t="shared" si="52"/>
        <v>43.279487960987503</v>
      </c>
      <c r="G145" s="10">
        <v>142</v>
      </c>
      <c r="H145" s="10">
        <f t="shared" si="53"/>
        <v>6.9426336375488917</v>
      </c>
      <c r="I145" s="10">
        <f t="shared" si="54"/>
        <v>5.0225800826988069E-2</v>
      </c>
      <c r="J145" s="10">
        <f t="shared" si="55"/>
        <v>0.1261792651923834</v>
      </c>
      <c r="K145" s="10">
        <f t="shared" si="56"/>
        <v>0.9920074561390706</v>
      </c>
      <c r="L145" s="10">
        <f t="shared" si="5"/>
        <v>2.0438413361169103</v>
      </c>
      <c r="M145" s="10">
        <f t="shared" si="57"/>
        <v>1.2831695983721639E-2</v>
      </c>
      <c r="N145" s="10">
        <f t="shared" si="58"/>
        <v>2.0290307367029074E-2</v>
      </c>
      <c r="O145" s="10">
        <f t="shared" si="59"/>
        <v>9.6025591348707792E-2</v>
      </c>
      <c r="P145" s="10">
        <f t="shared" si="60"/>
        <v>5.1023218196311786E-4</v>
      </c>
      <c r="Q145" s="10">
        <f t="shared" si="61"/>
        <v>2.0800539548992192E-2</v>
      </c>
      <c r="R145" s="10">
        <f t="shared" si="62"/>
        <v>4.6164952174695069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4"/>
    </row>
    <row r="146" spans="1:35" ht="24.6" customHeight="1">
      <c r="A146" s="2"/>
      <c r="B146" s="2"/>
      <c r="C146" s="2"/>
      <c r="D146" s="2"/>
      <c r="E146" s="2"/>
      <c r="F146" s="10">
        <f t="shared" si="52"/>
        <v>43.584273087473328</v>
      </c>
      <c r="G146" s="10">
        <v>143</v>
      </c>
      <c r="H146" s="10">
        <f t="shared" si="53"/>
        <v>6.991525423728814</v>
      </c>
      <c r="I146" s="10">
        <f t="shared" si="54"/>
        <v>5.0155357631247649E-2</v>
      </c>
      <c r="J146" s="10">
        <f t="shared" si="55"/>
        <v>0.12706785156697764</v>
      </c>
      <c r="K146" s="10">
        <f t="shared" si="56"/>
        <v>0.99189402715116326</v>
      </c>
      <c r="L146" s="10">
        <f t="shared" si="5"/>
        <v>2.0438413361169103</v>
      </c>
      <c r="M146" s="10">
        <f t="shared" si="57"/>
        <v>1.2813699144308834E-2</v>
      </c>
      <c r="N146" s="10">
        <f t="shared" si="58"/>
        <v>2.0248162175286136E-2</v>
      </c>
      <c r="O146" s="10">
        <f t="shared" si="59"/>
        <v>9.4687271942654611E-2</v>
      </c>
      <c r="P146" s="10">
        <f t="shared" si="60"/>
        <v>4.9610896506896462E-4</v>
      </c>
      <c r="Q146" s="10">
        <f t="shared" si="61"/>
        <v>2.0744271140355101E-2</v>
      </c>
      <c r="R146" s="10">
        <f t="shared" si="62"/>
        <v>4.5645022330263352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4"/>
    </row>
    <row r="147" spans="1:35" ht="24.6" customHeight="1">
      <c r="A147" s="2"/>
      <c r="B147" s="2"/>
      <c r="C147" s="2"/>
      <c r="D147" s="2"/>
      <c r="E147" s="2"/>
      <c r="F147" s="10">
        <f t="shared" si="52"/>
        <v>43.88905821395916</v>
      </c>
      <c r="G147" s="10">
        <v>144</v>
      </c>
      <c r="H147" s="10">
        <f t="shared" si="53"/>
        <v>7.0404172099087354</v>
      </c>
      <c r="I147" s="10">
        <f t="shared" si="54"/>
        <v>5.0085503101514599E-2</v>
      </c>
      <c r="J147" s="10">
        <f t="shared" si="55"/>
        <v>0.12795643794157188</v>
      </c>
      <c r="K147" s="10">
        <f t="shared" si="56"/>
        <v>0.99177978906070907</v>
      </c>
      <c r="L147" s="10">
        <f t="shared" si="5"/>
        <v>2.0438413361169103</v>
      </c>
      <c r="M147" s="10">
        <f t="shared" si="57"/>
        <v>1.2795852697385906E-2</v>
      </c>
      <c r="N147" s="10">
        <f t="shared" si="58"/>
        <v>2.020636445774138E-2</v>
      </c>
      <c r="O147" s="10">
        <f t="shared" si="59"/>
        <v>9.3376737266364973E-2</v>
      </c>
      <c r="P147" s="10">
        <f t="shared" si="60"/>
        <v>4.8247104710171505E-4</v>
      </c>
      <c r="Q147" s="10">
        <f t="shared" si="61"/>
        <v>2.0688835504843097E-2</v>
      </c>
      <c r="R147" s="10">
        <f t="shared" si="62"/>
        <v>4.5133877759580132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4"/>
    </row>
    <row r="148" spans="1:35" ht="24.6" customHeight="1">
      <c r="A148" s="2"/>
      <c r="B148" s="2"/>
      <c r="C148" s="2"/>
      <c r="D148" s="2"/>
      <c r="E148" s="2"/>
      <c r="F148" s="10">
        <f t="shared" si="52"/>
        <v>44.193843340444985</v>
      </c>
      <c r="G148" s="10">
        <v>145</v>
      </c>
      <c r="H148" s="10">
        <f t="shared" si="53"/>
        <v>7.0893089960886568</v>
      </c>
      <c r="I148" s="10">
        <f t="shared" si="54"/>
        <v>5.0016228281505842E-2</v>
      </c>
      <c r="J148" s="10">
        <f t="shared" si="55"/>
        <v>0.12884502431616615</v>
      </c>
      <c r="K148" s="10">
        <f t="shared" si="56"/>
        <v>0.9916647415880866</v>
      </c>
      <c r="L148" s="10">
        <f t="shared" si="5"/>
        <v>2.0438413361169103</v>
      </c>
      <c r="M148" s="10">
        <f t="shared" si="57"/>
        <v>1.2778154354800163E-2</v>
      </c>
      <c r="N148" s="10">
        <f t="shared" si="58"/>
        <v>2.016490858967682E-2</v>
      </c>
      <c r="O148" s="10">
        <f t="shared" si="59"/>
        <v>9.2093223493714363E-2</v>
      </c>
      <c r="P148" s="10">
        <f t="shared" si="60"/>
        <v>4.6929855399184523E-4</v>
      </c>
      <c r="Q148" s="10">
        <f t="shared" si="61"/>
        <v>2.0634207143668665E-2</v>
      </c>
      <c r="R148" s="10">
        <f t="shared" si="62"/>
        <v>4.4631336136398128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4"/>
    </row>
    <row r="149" spans="1:35" ht="24.6" customHeight="1">
      <c r="A149" s="2"/>
      <c r="B149" s="2"/>
      <c r="C149" s="2"/>
      <c r="D149" s="2"/>
      <c r="E149" s="2"/>
      <c r="F149" s="10">
        <f t="shared" si="52"/>
        <v>44.498628466930811</v>
      </c>
      <c r="G149" s="10">
        <v>146</v>
      </c>
      <c r="H149" s="10">
        <f t="shared" si="53"/>
        <v>7.1382007822685791</v>
      </c>
      <c r="I149" s="10">
        <f t="shared" si="54"/>
        <v>4.9947524411782337E-2</v>
      </c>
      <c r="J149" s="10">
        <f t="shared" si="55"/>
        <v>0.12973361069076039</v>
      </c>
      <c r="K149" s="10">
        <f t="shared" si="56"/>
        <v>0.99154888445156264</v>
      </c>
      <c r="L149" s="10">
        <f t="shared" si="5"/>
        <v>2.0438413361169103</v>
      </c>
      <c r="M149" s="10">
        <f t="shared" si="57"/>
        <v>1.2760601878688651E-2</v>
      </c>
      <c r="N149" s="10">
        <f t="shared" si="58"/>
        <v>2.012378907320056E-2</v>
      </c>
      <c r="O149" s="10">
        <f t="shared" si="59"/>
        <v>9.0835992867111276E-2</v>
      </c>
      <c r="P149" s="10">
        <f t="shared" si="60"/>
        <v>4.5657255475720153E-4</v>
      </c>
      <c r="Q149" s="10">
        <f t="shared" si="61"/>
        <v>2.0580361627957761E-2</v>
      </c>
      <c r="R149" s="10">
        <f t="shared" si="62"/>
        <v>4.4137219019375005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4"/>
    </row>
    <row r="150" spans="1:35" ht="24.6" customHeight="1">
      <c r="A150" s="2"/>
      <c r="B150" s="2"/>
      <c r="C150" s="2"/>
      <c r="D150" s="2"/>
      <c r="E150" s="2"/>
      <c r="F150" s="10">
        <f t="shared" si="52"/>
        <v>44.803413593416643</v>
      </c>
      <c r="G150" s="10">
        <v>147</v>
      </c>
      <c r="H150" s="10">
        <f t="shared" si="53"/>
        <v>7.1870925684485005</v>
      </c>
      <c r="I150" s="10">
        <f t="shared" si="54"/>
        <v>4.987938292410949E-2</v>
      </c>
      <c r="J150" s="10">
        <f t="shared" si="55"/>
        <v>0.13062219706535463</v>
      </c>
      <c r="K150" s="10">
        <f t="shared" si="56"/>
        <v>0.99143221736728915</v>
      </c>
      <c r="L150" s="10">
        <f t="shared" si="5"/>
        <v>2.0438413361169103</v>
      </c>
      <c r="M150" s="10">
        <f t="shared" si="57"/>
        <v>1.2743193080037367E-2</v>
      </c>
      <c r="N150" s="10">
        <f t="shared" si="58"/>
        <v>2.0083000533541978E-2</v>
      </c>
      <c r="O150" s="10">
        <f t="shared" si="59"/>
        <v>8.9604332637111567E-2</v>
      </c>
      <c r="P150" s="10">
        <f t="shared" si="60"/>
        <v>4.4427501070227701E-4</v>
      </c>
      <c r="Q150" s="10">
        <f t="shared" si="61"/>
        <v>2.0527275544244255E-2</v>
      </c>
      <c r="R150" s="10">
        <f t="shared" si="62"/>
        <v>4.3651351804568224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4"/>
    </row>
    <row r="151" spans="1:35" ht="24.6" customHeight="1">
      <c r="A151" s="2"/>
      <c r="B151" s="2"/>
      <c r="C151" s="2"/>
      <c r="D151" s="2"/>
      <c r="E151" s="2"/>
      <c r="F151" s="10">
        <f t="shared" si="52"/>
        <v>45.108198719902468</v>
      </c>
      <c r="G151" s="10">
        <v>148</v>
      </c>
      <c r="H151" s="10">
        <f t="shared" si="53"/>
        <v>7.2359843546284228</v>
      </c>
      <c r="I151" s="10">
        <f t="shared" si="54"/>
        <v>4.9811795436016305E-2</v>
      </c>
      <c r="J151" s="10">
        <f t="shared" si="55"/>
        <v>0.13151078343994888</v>
      </c>
      <c r="K151" s="10">
        <f t="shared" si="56"/>
        <v>0.99131474004929976</v>
      </c>
      <c r="L151" s="10">
        <f t="shared" si="5"/>
        <v>2.0438413361169103</v>
      </c>
      <c r="M151" s="10">
        <f t="shared" si="57"/>
        <v>1.2725925817291223E-2</v>
      </c>
      <c r="N151" s="10">
        <f t="shared" si="58"/>
        <v>2.0042537715479508E-2</v>
      </c>
      <c r="O151" s="10">
        <f t="shared" si="59"/>
        <v>8.839755405201534E-2</v>
      </c>
      <c r="P151" s="10">
        <f t="shared" si="60"/>
        <v>4.3238872767536736E-4</v>
      </c>
      <c r="Q151" s="10">
        <f t="shared" si="61"/>
        <v>2.0474926443154875E-2</v>
      </c>
      <c r="R151" s="10">
        <f t="shared" si="62"/>
        <v>4.317356367429988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4"/>
    </row>
    <row r="152" spans="1:35" ht="24.6" customHeight="1">
      <c r="A152" s="2"/>
      <c r="B152" s="2"/>
      <c r="C152" s="2"/>
      <c r="D152" s="2"/>
      <c r="E152" s="2"/>
      <c r="F152" s="10">
        <f t="shared" si="52"/>
        <v>45.412983846388293</v>
      </c>
      <c r="G152" s="10">
        <v>149</v>
      </c>
      <c r="H152" s="10">
        <f t="shared" si="53"/>
        <v>7.2848761408083442</v>
      </c>
      <c r="I152" s="10">
        <f t="shared" si="54"/>
        <v>4.9744753745544934E-2</v>
      </c>
      <c r="J152" s="10">
        <f t="shared" si="55"/>
        <v>0.13239936981454312</v>
      </c>
      <c r="K152" s="10">
        <f t="shared" si="56"/>
        <v>0.99119645220950614</v>
      </c>
      <c r="L152" s="10">
        <f t="shared" si="5"/>
        <v>2.0438413361169103</v>
      </c>
      <c r="M152" s="10">
        <f t="shared" si="57"/>
        <v>1.2708797995012655E-2</v>
      </c>
      <c r="N152" s="10">
        <f t="shared" si="58"/>
        <v>2.0002395479895324E-2</v>
      </c>
      <c r="O152" s="10">
        <f t="shared" si="59"/>
        <v>8.7214991394772484E-2</v>
      </c>
      <c r="P152" s="10">
        <f t="shared" si="60"/>
        <v>4.2089731118045932E-4</v>
      </c>
      <c r="Q152" s="10">
        <f t="shared" si="61"/>
        <v>2.0423292791075784E-2</v>
      </c>
      <c r="R152" s="10">
        <f t="shared" si="62"/>
        <v>4.2703687542922646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4"/>
    </row>
    <row r="153" spans="1:35" ht="24.6" customHeight="1">
      <c r="A153" s="2"/>
      <c r="B153" s="2"/>
      <c r="C153" s="2"/>
      <c r="D153" s="2"/>
      <c r="E153" s="2"/>
      <c r="F153" s="10">
        <f t="shared" si="52"/>
        <v>45.717768972874119</v>
      </c>
      <c r="G153" s="10">
        <v>150</v>
      </c>
      <c r="H153" s="10">
        <f t="shared" si="53"/>
        <v>7.3337679269882656</v>
      </c>
      <c r="I153" s="10">
        <f t="shared" si="54"/>
        <v>4.9678249826182658E-2</v>
      </c>
      <c r="J153" s="10">
        <f t="shared" si="55"/>
        <v>0.13328795618913739</v>
      </c>
      <c r="K153" s="10">
        <f t="shared" si="56"/>
        <v>0.99107735355769411</v>
      </c>
      <c r="L153" s="10">
        <f t="shared" si="5"/>
        <v>2.0438413361169103</v>
      </c>
      <c r="M153" s="10">
        <f t="shared" si="57"/>
        <v>1.2691807562586853E-2</v>
      </c>
      <c r="N153" s="10">
        <f t="shared" si="58"/>
        <v>1.9962568800451615E-2</v>
      </c>
      <c r="O153" s="10">
        <f t="shared" si="59"/>
        <v>8.6056001064681961E-2</v>
      </c>
      <c r="P153" s="10">
        <f t="shared" si="60"/>
        <v>4.0978512415543969E-4</v>
      </c>
      <c r="Q153" s="10">
        <f t="shared" si="61"/>
        <v>2.0372353924607053E-2</v>
      </c>
      <c r="R153" s="10">
        <f t="shared" si="62"/>
        <v>4.2241559999965412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4"/>
    </row>
    <row r="154" spans="1:35" ht="24.6" customHeight="1">
      <c r="A154" s="2"/>
      <c r="B154" s="2"/>
      <c r="C154" s="2"/>
      <c r="D154" s="2"/>
      <c r="E154" s="2"/>
      <c r="F154" s="10">
        <f t="shared" si="52"/>
        <v>46.022554099359951</v>
      </c>
      <c r="G154" s="10">
        <v>151</v>
      </c>
      <c r="H154" s="10">
        <f t="shared" si="53"/>
        <v>7.3826597131681879</v>
      </c>
      <c r="I154" s="10">
        <f t="shared" si="54"/>
        <v>4.9612275821969004E-2</v>
      </c>
      <c r="J154" s="10">
        <f t="shared" si="55"/>
        <v>0.13417654256373163</v>
      </c>
      <c r="K154" s="10">
        <f t="shared" si="56"/>
        <v>0.99095744380152018</v>
      </c>
      <c r="L154" s="10">
        <f t="shared" si="5"/>
        <v>2.0438413361169103</v>
      </c>
      <c r="M154" s="10">
        <f t="shared" si="57"/>
        <v>1.2674952512971727E-2</v>
      </c>
      <c r="N154" s="10">
        <f t="shared" si="58"/>
        <v>1.9923052760383444E-2</v>
      </c>
      <c r="O154" s="10">
        <f t="shared" si="59"/>
        <v>8.4919960701519401E-2</v>
      </c>
      <c r="P154" s="10">
        <f t="shared" si="60"/>
        <v>3.9903724724180481E-4</v>
      </c>
      <c r="Q154" s="10">
        <f t="shared" si="61"/>
        <v>2.0322090007625249E-2</v>
      </c>
      <c r="R154" s="10">
        <f t="shared" si="62"/>
        <v>4.1787021251089707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4"/>
    </row>
    <row r="155" spans="1:35" ht="24.6" customHeight="1">
      <c r="A155" s="2"/>
      <c r="B155" s="2"/>
      <c r="C155" s="2"/>
      <c r="D155" s="2"/>
      <c r="E155" s="2"/>
      <c r="F155" s="10">
        <f t="shared" si="52"/>
        <v>46.327339225845776</v>
      </c>
      <c r="G155" s="10">
        <v>152</v>
      </c>
      <c r="H155" s="10">
        <f t="shared" si="53"/>
        <v>7.4315514993481093</v>
      </c>
      <c r="I155" s="10">
        <f t="shared" si="54"/>
        <v>4.9546824042770533E-2</v>
      </c>
      <c r="J155" s="10">
        <f t="shared" si="55"/>
        <v>0.13506512893832587</v>
      </c>
      <c r="K155" s="10">
        <f t="shared" si="56"/>
        <v>0.99083672264650824</v>
      </c>
      <c r="L155" s="10">
        <f t="shared" si="5"/>
        <v>2.0438413361169103</v>
      </c>
      <c r="M155" s="10">
        <f t="shared" si="57"/>
        <v>1.2658230881490698E-2</v>
      </c>
      <c r="N155" s="10">
        <f t="shared" si="58"/>
        <v>1.988384254940323E-2</v>
      </c>
      <c r="O155" s="10">
        <f t="shared" si="59"/>
        <v>8.3806268349867735E-2</v>
      </c>
      <c r="P155" s="10">
        <f t="shared" si="60"/>
        <v>3.8863944138358092E-4</v>
      </c>
      <c r="Q155" s="10">
        <f t="shared" si="61"/>
        <v>2.0272481990786812E-2</v>
      </c>
      <c r="R155" s="10">
        <f t="shared" si="62"/>
        <v>4.1339915057246062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4"/>
    </row>
    <row r="156" spans="1:35" ht="24.6" customHeight="1">
      <c r="A156" s="2"/>
      <c r="B156" s="2"/>
      <c r="C156" s="2"/>
      <c r="D156" s="2"/>
      <c r="E156" s="2"/>
      <c r="F156" s="10">
        <f t="shared" si="52"/>
        <v>46.632124352331601</v>
      </c>
      <c r="G156" s="10">
        <v>153</v>
      </c>
      <c r="H156" s="10">
        <f t="shared" si="53"/>
        <v>7.4804432855280316</v>
      </c>
      <c r="I156" s="10">
        <f t="shared" si="54"/>
        <v>4.9481886959716753E-2</v>
      </c>
      <c r="J156" s="10">
        <f t="shared" si="55"/>
        <v>0.13595371531292011</v>
      </c>
      <c r="K156" s="10">
        <f t="shared" si="56"/>
        <v>0.990715189796045</v>
      </c>
      <c r="L156" s="10">
        <f t="shared" si="5"/>
        <v>2.0438413361169103</v>
      </c>
      <c r="M156" s="10">
        <f t="shared" si="57"/>
        <v>1.2641640744666676E-2</v>
      </c>
      <c r="N156" s="10">
        <f t="shared" si="58"/>
        <v>1.9844933460712373E-2</v>
      </c>
      <c r="O156" s="10">
        <f t="shared" si="59"/>
        <v>8.2714341661555141E-2</v>
      </c>
      <c r="P156" s="10">
        <f t="shared" si="60"/>
        <v>3.7857811260471024E-4</v>
      </c>
      <c r="Q156" s="10">
        <f t="shared" si="61"/>
        <v>2.0223511573317084E-2</v>
      </c>
      <c r="R156" s="10">
        <f t="shared" si="62"/>
        <v>4.0900088672378985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4"/>
    </row>
    <row r="157" spans="1:35" ht="24.6" customHeight="1">
      <c r="A157" s="2"/>
      <c r="B157" s="2"/>
      <c r="C157" s="2"/>
      <c r="D157" s="2"/>
      <c r="E157" s="2"/>
      <c r="F157" s="10">
        <f t="shared" si="52"/>
        <v>46.936909478817434</v>
      </c>
      <c r="G157" s="10">
        <v>154</v>
      </c>
      <c r="H157" s="10">
        <f t="shared" si="53"/>
        <v>7.529335071707953</v>
      </c>
      <c r="I157" s="10">
        <f t="shared" si="54"/>
        <v>4.9417457200790549E-2</v>
      </c>
      <c r="J157" s="10">
        <f t="shared" si="55"/>
        <v>0.13684230168751438</v>
      </c>
      <c r="K157" s="10">
        <f t="shared" si="56"/>
        <v>0.99059284495137723</v>
      </c>
      <c r="L157" s="10">
        <f t="shared" si="5"/>
        <v>2.0438413361169103</v>
      </c>
      <c r="M157" s="10">
        <f t="shared" si="57"/>
        <v>1.2625180219095498E-2</v>
      </c>
      <c r="N157" s="10">
        <f t="shared" si="58"/>
        <v>1.9806320888115698E-2</v>
      </c>
      <c r="O157" s="10">
        <f t="shared" si="59"/>
        <v>8.1643617134227686E-2</v>
      </c>
      <c r="P157" s="10">
        <f t="shared" si="60"/>
        <v>3.6884027882483068E-4</v>
      </c>
      <c r="Q157" s="10">
        <f t="shared" si="61"/>
        <v>2.0175161166940528E-2</v>
      </c>
      <c r="R157" s="10">
        <f t="shared" si="62"/>
        <v>4.0467392779994613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4"/>
    </row>
    <row r="158" spans="1:35" ht="24.6" customHeight="1">
      <c r="A158" s="2"/>
      <c r="B158" s="2"/>
      <c r="C158" s="2"/>
      <c r="D158" s="2"/>
      <c r="E158" s="2"/>
      <c r="F158" s="10">
        <f t="shared" si="52"/>
        <v>47.241694605303259</v>
      </c>
      <c r="G158" s="10">
        <v>155</v>
      </c>
      <c r="H158" s="10">
        <f t="shared" si="53"/>
        <v>7.5782268578878753</v>
      </c>
      <c r="I158" s="10">
        <f t="shared" si="54"/>
        <v>4.9353527546566862E-2</v>
      </c>
      <c r="J158" s="10">
        <f t="shared" si="55"/>
        <v>0.13773088806210862</v>
      </c>
      <c r="K158" s="10">
        <f t="shared" si="56"/>
        <v>0.99046968781160738</v>
      </c>
      <c r="L158" s="10">
        <f t="shared" si="5"/>
        <v>2.0438413361169103</v>
      </c>
      <c r="M158" s="10">
        <f t="shared" si="57"/>
        <v>1.2608847460357245E-2</v>
      </c>
      <c r="N158" s="10">
        <f t="shared" si="58"/>
        <v>1.976800032323428E-2</v>
      </c>
      <c r="O158" s="10">
        <f t="shared" si="59"/>
        <v>8.0593549384197452E-2</v>
      </c>
      <c r="P158" s="10">
        <f t="shared" si="60"/>
        <v>3.5941353858321145E-4</v>
      </c>
      <c r="Q158" s="10">
        <f t="shared" si="61"/>
        <v>2.0127413861817493E-2</v>
      </c>
      <c r="R158" s="10">
        <f t="shared" si="62"/>
        <v>4.0041681428872806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4"/>
    </row>
    <row r="159" spans="1:35" ht="24.6" customHeight="1">
      <c r="A159" s="2"/>
      <c r="B159" s="2"/>
      <c r="C159" s="2"/>
      <c r="D159" s="2"/>
      <c r="E159" s="2"/>
      <c r="F159" s="10">
        <f t="shared" si="52"/>
        <v>47.546479731789084</v>
      </c>
      <c r="G159" s="10">
        <v>156</v>
      </c>
      <c r="H159" s="10">
        <f t="shared" si="53"/>
        <v>7.6271186440677967</v>
      </c>
      <c r="I159" s="10">
        <f t="shared" si="54"/>
        <v>4.9290090926093814E-2</v>
      </c>
      <c r="J159" s="10">
        <f t="shared" si="55"/>
        <v>0.13861947443670286</v>
      </c>
      <c r="K159" s="10">
        <f t="shared" si="56"/>
        <v>0.99034571807368976</v>
      </c>
      <c r="L159" s="10">
        <f t="shared" si="5"/>
        <v>2.0438413361169103</v>
      </c>
      <c r="M159" s="10">
        <f t="shared" si="57"/>
        <v>1.2592640661963948E-2</v>
      </c>
      <c r="N159" s="10">
        <f t="shared" si="58"/>
        <v>1.9729967352812985E-2</v>
      </c>
      <c r="O159" s="10">
        <f t="shared" si="59"/>
        <v>7.9563610451813954E-2</v>
      </c>
      <c r="P159" s="10">
        <f t="shared" si="60"/>
        <v>3.5028604154970649E-4</v>
      </c>
      <c r="Q159" s="10">
        <f t="shared" si="61"/>
        <v>2.0080253394362691E-2</v>
      </c>
      <c r="R159" s="10">
        <f t="shared" si="62"/>
        <v>3.9622811968174942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4"/>
    </row>
    <row r="160" spans="1:35" ht="24.6" customHeight="1">
      <c r="A160" s="2"/>
      <c r="B160" s="2"/>
      <c r="C160" s="2"/>
      <c r="D160" s="2"/>
      <c r="E160" s="2"/>
      <c r="F160" s="10">
        <f t="shared" si="52"/>
        <v>47.851264858274916</v>
      </c>
      <c r="G160" s="10">
        <v>157</v>
      </c>
      <c r="H160" s="10">
        <f t="shared" si="53"/>
        <v>7.6760104302477181</v>
      </c>
      <c r="I160" s="10">
        <f t="shared" si="54"/>
        <v>4.922714041291066E-2</v>
      </c>
      <c r="J160" s="10">
        <f t="shared" si="55"/>
        <v>0.13950806081129713</v>
      </c>
      <c r="K160" s="10">
        <f t="shared" si="56"/>
        <v>0.99022093543242728</v>
      </c>
      <c r="L160" s="10">
        <f t="shared" si="5"/>
        <v>2.0438413361169103</v>
      </c>
      <c r="M160" s="10">
        <f t="shared" si="57"/>
        <v>1.257655805434226E-2</v>
      </c>
      <c r="N160" s="10">
        <f t="shared" si="58"/>
        <v>1.9692217656118761E-2</v>
      </c>
      <c r="O160" s="10">
        <f t="shared" si="59"/>
        <v>7.8553289137707177E-2</v>
      </c>
      <c r="P160" s="10">
        <f t="shared" si="60"/>
        <v>3.4144646070999335E-4</v>
      </c>
      <c r="Q160" s="10">
        <f t="shared" si="61"/>
        <v>2.0033664116828755E-2</v>
      </c>
      <c r="R160" s="10">
        <f t="shared" si="62"/>
        <v>3.9210644982173055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4"/>
    </row>
    <row r="161" spans="1:35" ht="24.6" customHeight="1">
      <c r="A161" s="2"/>
      <c r="B161" s="2"/>
      <c r="C161" s="2"/>
      <c r="D161" s="2"/>
      <c r="E161" s="2"/>
      <c r="F161" s="10">
        <f t="shared" si="52"/>
        <v>48.156049984760742</v>
      </c>
      <c r="G161" s="10">
        <v>158</v>
      </c>
      <c r="H161" s="10">
        <f t="shared" si="53"/>
        <v>7.7249022164276404</v>
      </c>
      <c r="I161" s="10">
        <f t="shared" si="54"/>
        <v>4.9164669221197048E-2</v>
      </c>
      <c r="J161" s="10">
        <f t="shared" si="55"/>
        <v>0.14039664718589137</v>
      </c>
      <c r="K161" s="10">
        <f t="shared" si="56"/>
        <v>0.99009533958046703</v>
      </c>
      <c r="L161" s="10">
        <f t="shared" si="5"/>
        <v>2.0438413361169103</v>
      </c>
      <c r="M161" s="10">
        <f t="shared" si="57"/>
        <v>1.2560597903849663E-2</v>
      </c>
      <c r="N161" s="10">
        <f t="shared" si="58"/>
        <v>1.9654747002426077E-2</v>
      </c>
      <c r="O161" s="10">
        <f t="shared" si="59"/>
        <v>7.7562090368344175E-2</v>
      </c>
      <c r="P161" s="10">
        <f t="shared" si="60"/>
        <v>3.3288396612013996E-4</v>
      </c>
      <c r="Q161" s="10">
        <f t="shared" si="61"/>
        <v>1.9987630968546218E-2</v>
      </c>
      <c r="R161" s="10">
        <f t="shared" si="62"/>
        <v>3.8805044224801186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4"/>
    </row>
    <row r="162" spans="1:35" ht="24.6" customHeight="1">
      <c r="A162" s="2"/>
      <c r="B162" s="2"/>
      <c r="C162" s="2"/>
      <c r="D162" s="2"/>
      <c r="E162" s="2"/>
      <c r="F162" s="10">
        <f t="shared" si="52"/>
        <v>48.460835111246567</v>
      </c>
      <c r="G162" s="10">
        <v>159</v>
      </c>
      <c r="H162" s="10">
        <f t="shared" si="53"/>
        <v>7.7737940026075618</v>
      </c>
      <c r="I162" s="10">
        <f t="shared" si="54"/>
        <v>4.9102670702048559E-2</v>
      </c>
      <c r="J162" s="10">
        <f t="shared" si="55"/>
        <v>0.14128523356048561</v>
      </c>
      <c r="K162" s="10">
        <f t="shared" si="56"/>
        <v>0.98996893020829657</v>
      </c>
      <c r="L162" s="10">
        <f t="shared" si="5"/>
        <v>2.0438413361169103</v>
      </c>
      <c r="M162" s="10">
        <f t="shared" si="57"/>
        <v>1.254475851182295E-2</v>
      </c>
      <c r="N162" s="10">
        <f t="shared" si="58"/>
        <v>1.9617551248586107E-2</v>
      </c>
      <c r="O162" s="10">
        <f t="shared" si="59"/>
        <v>7.658953458942859E-2</v>
      </c>
      <c r="P162" s="10">
        <f t="shared" si="60"/>
        <v>3.2458820013272935E-4</v>
      </c>
      <c r="Q162" s="10">
        <f t="shared" si="61"/>
        <v>1.9942139448718837E-2</v>
      </c>
      <c r="R162" s="10">
        <f t="shared" si="62"/>
        <v>3.8405876554207432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4"/>
    </row>
    <row r="163" spans="1:35" ht="24.6" customHeight="1">
      <c r="A163" s="2"/>
      <c r="B163" s="2"/>
      <c r="C163" s="2"/>
      <c r="D163" s="2"/>
      <c r="E163" s="2"/>
      <c r="F163" s="10">
        <f t="shared" si="52"/>
        <v>48.765620237732399</v>
      </c>
      <c r="G163" s="10">
        <v>160</v>
      </c>
      <c r="H163" s="10">
        <f t="shared" si="53"/>
        <v>7.8226857887874841</v>
      </c>
      <c r="I163" s="10">
        <f t="shared" si="54"/>
        <v>4.9041138339873648E-2</v>
      </c>
      <c r="J163" s="10">
        <f t="shared" si="55"/>
        <v>0.14217381993507988</v>
      </c>
      <c r="K163" s="10">
        <f t="shared" si="56"/>
        <v>0.9898417070042399</v>
      </c>
      <c r="L163" s="10">
        <f t="shared" si="5"/>
        <v>2.0438413361169103</v>
      </c>
      <c r="M163" s="10">
        <f t="shared" si="57"/>
        <v>1.2529038213657698E-2</v>
      </c>
      <c r="N163" s="10">
        <f t="shared" si="58"/>
        <v>1.9580626336676329E-2</v>
      </c>
      <c r="O163" s="10">
        <f t="shared" si="59"/>
        <v>7.5635157185755628E-2</v>
      </c>
      <c r="P163" s="10">
        <f t="shared" si="60"/>
        <v>3.1654925400343526E-4</v>
      </c>
      <c r="Q163" s="10">
        <f t="shared" si="61"/>
        <v>1.9897175590679765E-2</v>
      </c>
      <c r="R163" s="10">
        <f t="shared" si="62"/>
        <v>3.8013011867465574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4"/>
    </row>
    <row r="164" spans="1:35" ht="24.2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4"/>
    </row>
    <row r="165" spans="1:35" ht="24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4"/>
    </row>
    <row r="166" spans="1:35" ht="24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4"/>
    </row>
    <row r="167" spans="1:35" ht="24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4"/>
    </row>
    <row r="168" spans="1:35" ht="24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4"/>
    </row>
    <row r="169" spans="1:35" ht="24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4"/>
    </row>
    <row r="170" spans="1:35" ht="24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4"/>
    </row>
    <row r="171" spans="1:35" ht="24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4"/>
    </row>
    <row r="172" spans="1:35" ht="24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4"/>
    </row>
    <row r="173" spans="1:35" ht="24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4"/>
    </row>
    <row r="174" spans="1:35" ht="24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4"/>
    </row>
    <row r="175" spans="1:35" ht="24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4"/>
    </row>
    <row r="176" spans="1:35" ht="24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4"/>
    </row>
    <row r="177" spans="1:35" ht="24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4"/>
    </row>
    <row r="178" spans="1:35" ht="24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4"/>
    </row>
    <row r="179" spans="1:35" ht="24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4"/>
    </row>
    <row r="180" spans="1:35" ht="24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1"/>
    </row>
  </sheetData>
  <mergeCells count="1">
    <mergeCell ref="A1:D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Raghav</cp:lastModifiedBy>
  <dcterms:modified xsi:type="dcterms:W3CDTF">2018-10-25T13:57:06Z</dcterms:modified>
</cp:coreProperties>
</file>