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<sst xmlns="http://schemas.openxmlformats.org/spreadsheetml/2006/main" uniqueCount="38">
  <si>
    <t>Micro Class Performance</t>
  </si>
  <si>
    <t>Velocity (in m/s)</t>
  </si>
  <si>
    <t>Velocity (in ft/s)</t>
  </si>
  <si>
    <t>Reynolds number (Re)</t>
  </si>
  <si>
    <r>
      <rPr>
        <sz val="15"/>
        <color indexed="11"/>
        <rFont val="Helvetica Neue"/>
      </rPr>
      <t>Skin Friction Drag coefficient (C</t>
    </r>
    <r>
      <rPr>
        <vertAlign val="subscript"/>
        <sz val="15"/>
        <color indexed="11"/>
        <rFont val="Helvetica Neue"/>
      </rPr>
      <t>f</t>
    </r>
    <r>
      <rPr>
        <sz val="15"/>
        <color indexed="11"/>
        <rFont val="Helvetica Neue"/>
      </rPr>
      <t>)</t>
    </r>
  </si>
  <si>
    <t>Mach number (M)</t>
  </si>
  <si>
    <r>
      <rPr>
        <sz val="15"/>
        <color indexed="11"/>
        <rFont val="Helvetica Neue"/>
      </rPr>
      <t>FF</t>
    </r>
    <r>
      <rPr>
        <vertAlign val="subscript"/>
        <sz val="15"/>
        <color indexed="11"/>
        <rFont val="Helvetica Neue"/>
      </rPr>
      <t>m</t>
    </r>
  </si>
  <si>
    <r>
      <rPr>
        <sz val="15"/>
        <color indexed="11"/>
        <rFont val="Helvetica Neue"/>
      </rPr>
      <t>S</t>
    </r>
    <r>
      <rPr>
        <vertAlign val="subscript"/>
        <sz val="15"/>
        <color indexed="11"/>
        <rFont val="Helvetica Neue"/>
      </rPr>
      <t>wet</t>
    </r>
    <r>
      <rPr>
        <sz val="15"/>
        <color indexed="11"/>
        <rFont val="Helvetica Neue"/>
      </rPr>
      <t>/S</t>
    </r>
  </si>
  <si>
    <r>
      <rPr>
        <sz val="15"/>
        <color indexed="11"/>
        <rFont val="Helvetica Neue"/>
      </rPr>
      <t>C</t>
    </r>
    <r>
      <rPr>
        <vertAlign val="subscript"/>
        <sz val="15"/>
        <color indexed="11"/>
        <rFont val="Helvetica Neue"/>
      </rPr>
      <t>Dmin</t>
    </r>
  </si>
  <si>
    <r>
      <rPr>
        <sz val="15"/>
        <color indexed="11"/>
        <rFont val="Helvetica Neue"/>
      </rPr>
      <t>C</t>
    </r>
    <r>
      <rPr>
        <vertAlign val="subscript"/>
        <sz val="15"/>
        <color indexed="11"/>
        <rFont val="Helvetica Neue"/>
      </rPr>
      <t>D0</t>
    </r>
  </si>
  <si>
    <r>
      <rPr>
        <sz val="15"/>
        <color indexed="11"/>
        <rFont val="Helvetica Neue"/>
      </rPr>
      <t>C</t>
    </r>
    <r>
      <rPr>
        <vertAlign val="subscript"/>
        <sz val="15"/>
        <color indexed="11"/>
        <rFont val="Helvetica Neue"/>
      </rPr>
      <t>L</t>
    </r>
  </si>
  <si>
    <r>
      <rPr>
        <sz val="15"/>
        <color indexed="11"/>
        <rFont val="Helvetica Neue"/>
      </rPr>
      <t>C</t>
    </r>
    <r>
      <rPr>
        <vertAlign val="subscript"/>
        <sz val="15"/>
        <color indexed="11"/>
        <rFont val="Helvetica Neue"/>
      </rPr>
      <t>Di</t>
    </r>
  </si>
  <si>
    <r>
      <rPr>
        <sz val="15"/>
        <color indexed="11"/>
        <rFont val="Helvetica Neue"/>
      </rPr>
      <t>C</t>
    </r>
    <r>
      <rPr>
        <vertAlign val="subscript"/>
        <sz val="15"/>
        <color indexed="11"/>
        <rFont val="Helvetica Neue"/>
      </rPr>
      <t>D</t>
    </r>
  </si>
  <si>
    <t xml:space="preserve">Thrust </t>
  </si>
  <si>
    <t>Specifications:</t>
  </si>
  <si>
    <t>in inches</t>
  </si>
  <si>
    <t>in feet</t>
  </si>
  <si>
    <t>Wing span (b)</t>
  </si>
  <si>
    <t>MAC (c)</t>
  </si>
  <si>
    <t>Reference Area (S)</t>
  </si>
  <si>
    <r>
      <rPr>
        <sz val="15"/>
        <color indexed="11"/>
        <rFont val="Helvetica Neue"/>
      </rPr>
      <t>Wetted Area (S</t>
    </r>
    <r>
      <rPr>
        <vertAlign val="subscript"/>
        <sz val="15"/>
        <color indexed="11"/>
        <rFont val="Helvetica Neue"/>
      </rPr>
      <t>w</t>
    </r>
    <r>
      <rPr>
        <sz val="15"/>
        <color indexed="11"/>
        <rFont val="Helvetica Neue"/>
      </rPr>
      <t>)</t>
    </r>
  </si>
  <si>
    <t>in grams</t>
  </si>
  <si>
    <t>in pounds</t>
  </si>
  <si>
    <t>Gross weight</t>
  </si>
  <si>
    <t>Lift</t>
  </si>
  <si>
    <t>Oswald efficiency number (e)</t>
  </si>
  <si>
    <t>Aspect ratio (AR)</t>
  </si>
  <si>
    <t>Air density (in slug/ft^3)</t>
  </si>
  <si>
    <t>Dynamic Viscosity of air (in slug/ft-s)</t>
  </si>
  <si>
    <t xml:space="preserve">Airfoil </t>
  </si>
  <si>
    <t>E423</t>
  </si>
  <si>
    <t>Reynolds Number range</t>
  </si>
  <si>
    <t>50k - 200k</t>
  </si>
  <si>
    <r>
      <rPr>
        <sz val="15"/>
        <color indexed="11"/>
        <rFont val="Helvetica Neue"/>
      </rPr>
      <t>Taper ratio (c</t>
    </r>
    <r>
      <rPr>
        <vertAlign val="subscript"/>
        <sz val="15"/>
        <color indexed="11"/>
        <rFont val="Helvetica Neue"/>
      </rPr>
      <t>t</t>
    </r>
    <r>
      <rPr>
        <sz val="15"/>
        <color indexed="11"/>
        <rFont val="Helvetica Neue"/>
      </rPr>
      <t>/c</t>
    </r>
    <r>
      <rPr>
        <vertAlign val="subscript"/>
        <sz val="15"/>
        <color indexed="11"/>
        <rFont val="Helvetica Neue"/>
      </rPr>
      <t>r</t>
    </r>
    <r>
      <rPr>
        <sz val="15"/>
        <color indexed="11"/>
        <rFont val="Helvetica Neue"/>
      </rPr>
      <t>)</t>
    </r>
  </si>
  <si>
    <t>Wing thickness to chord ratio (t/c)</t>
  </si>
  <si>
    <r>
      <rPr>
        <sz val="15"/>
        <color indexed="11"/>
        <rFont val="Helvetica Neue"/>
      </rPr>
      <t>Form Factor of wing (FF</t>
    </r>
    <r>
      <rPr>
        <vertAlign val="subscript"/>
        <sz val="15"/>
        <color indexed="11"/>
        <rFont val="Helvetica Neue"/>
      </rPr>
      <t>w</t>
    </r>
    <r>
      <rPr>
        <sz val="15"/>
        <color indexed="11"/>
        <rFont val="Helvetica Neue"/>
      </rPr>
      <t>(t/c))</t>
    </r>
  </si>
  <si>
    <t xml:space="preserve">Pi </t>
  </si>
  <si>
    <t>K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</si>
</sst>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sz val="16"/>
      <color indexed="8"/>
      <name val="Helvetica Neue"/>
    </font>
    <font>
      <sz val="30"/>
      <color indexed="9"/>
      <name val="Helvetica Neue"/>
    </font>
    <font>
      <sz val="15"/>
      <color indexed="11"/>
      <name val="Helvetica Neue"/>
    </font>
    <font>
      <vertAlign val="subscript"/>
      <sz val="15"/>
      <color indexed="11"/>
      <name val="Helvetica Neue"/>
    </font>
    <font>
      <sz val="16"/>
      <color indexed="11"/>
      <name val="Helvetica Neue"/>
    </font>
    <font>
      <sz val="14"/>
      <color indexed="11"/>
      <name val="Helvetica Neue"/>
    </font>
    <font>
      <sz val="15"/>
      <color indexed="9"/>
      <name val="Helvetica Neue"/>
    </font>
    <font>
      <sz val="12"/>
      <color indexed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49" fontId="5" borderId="1" applyNumberFormat="1" applyFont="1" applyFill="0" applyBorder="1" applyAlignment="1" applyProtection="0">
      <alignment vertical="top" wrapText="1"/>
    </xf>
    <xf numFmtId="49" fontId="7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8" borderId="1" applyNumberFormat="0" applyFont="1" applyFill="0" applyBorder="1" applyAlignment="1" applyProtection="0">
      <alignment vertical="top" wrapText="1"/>
    </xf>
    <xf numFmtId="49" fontId="9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2600"/>
      <rgbColor rgb="ffa5a5a5"/>
      <rgbColor rgb="ffed220b"/>
      <rgbColor rgb="ffb8b8b8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13645"/>
          <c:y val="0.0370833"/>
          <c:w val="0.88083"/>
          <c:h val="0.881107"/>
        </c:manualLayout>
      </c:layout>
      <c:lineChart>
        <c:grouping val="standard"/>
        <c:varyColors val="0"/>
        <c:ser>
          <c:idx val="0"/>
          <c:order val="0"/>
          <c:tx>
            <c:v>Untitled 1</c:v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5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</c:strLit>
          </c:cat>
          <c:val>
            <c:numRef>
              <c:f>'Sheet 1'!$R$7:$R$51</c:f>
              <c:numCache>
                <c:ptCount val="45"/>
                <c:pt idx="0">
                  <c:v>1.632363</c:v>
                </c:pt>
                <c:pt idx="1">
                  <c:v>1.150365</c:v>
                </c:pt>
                <c:pt idx="2">
                  <c:v>0.864547</c:v>
                </c:pt>
                <c:pt idx="3">
                  <c:v>0.683792</c:v>
                </c:pt>
                <c:pt idx="4">
                  <c:v>0.564550</c:v>
                </c:pt>
                <c:pt idx="5">
                  <c:v>0.483872</c:v>
                </c:pt>
                <c:pt idx="6">
                  <c:v>0.428727</c:v>
                </c:pt>
                <c:pt idx="7">
                  <c:v>0.391265</c:v>
                </c:pt>
                <c:pt idx="8">
                  <c:v>0.366528</c:v>
                </c:pt>
                <c:pt idx="9">
                  <c:v>0.351255</c:v>
                </c:pt>
                <c:pt idx="10">
                  <c:v>0.343232</c:v>
                </c:pt>
                <c:pt idx="11">
                  <c:v>0.340907</c:v>
                </c:pt>
                <c:pt idx="12">
                  <c:v>0.343168</c:v>
                </c:pt>
                <c:pt idx="13">
                  <c:v>0.349199</c:v>
                </c:pt>
                <c:pt idx="14">
                  <c:v>0.358392</c:v>
                </c:pt>
                <c:pt idx="15">
                  <c:v>0.370281</c:v>
                </c:pt>
                <c:pt idx="16">
                  <c:v>0.384510</c:v>
                </c:pt>
                <c:pt idx="17">
                  <c:v>0.400795</c:v>
                </c:pt>
                <c:pt idx="18">
                  <c:v>0.418914</c:v>
                </c:pt>
                <c:pt idx="19">
                  <c:v>0.438688</c:v>
                </c:pt>
                <c:pt idx="20">
                  <c:v>0.459970</c:v>
                </c:pt>
                <c:pt idx="21">
                  <c:v>0.482639</c:v>
                </c:pt>
                <c:pt idx="22">
                  <c:v>0.506597</c:v>
                </c:pt>
                <c:pt idx="23">
                  <c:v>0.531759</c:v>
                </c:pt>
                <c:pt idx="24">
                  <c:v>0.558055</c:v>
                </c:pt>
                <c:pt idx="25">
                  <c:v>0.585425</c:v>
                </c:pt>
                <c:pt idx="26">
                  <c:v>0.613816</c:v>
                </c:pt>
                <c:pt idx="27">
                  <c:v>0.643185</c:v>
                </c:pt>
                <c:pt idx="28">
                  <c:v>0.673491</c:v>
                </c:pt>
                <c:pt idx="29">
                  <c:v>0.704700</c:v>
                </c:pt>
                <c:pt idx="30">
                  <c:v>0.736782</c:v>
                </c:pt>
                <c:pt idx="31">
                  <c:v>0.769710</c:v>
                </c:pt>
                <c:pt idx="32">
                  <c:v>0.803459</c:v>
                </c:pt>
                <c:pt idx="33">
                  <c:v>0.838008</c:v>
                </c:pt>
                <c:pt idx="34">
                  <c:v>0.873336</c:v>
                </c:pt>
                <c:pt idx="35">
                  <c:v>0.909425</c:v>
                </c:pt>
                <c:pt idx="36">
                  <c:v>0.946260</c:v>
                </c:pt>
                <c:pt idx="37">
                  <c:v>0.983823</c:v>
                </c:pt>
                <c:pt idx="38">
                  <c:v>1.022103</c:v>
                </c:pt>
                <c:pt idx="39">
                  <c:v>1.061084</c:v>
                </c:pt>
                <c:pt idx="40">
                  <c:v>1.100755</c:v>
                </c:pt>
                <c:pt idx="41">
                  <c:v>1.141104</c:v>
                </c:pt>
                <c:pt idx="42">
                  <c:v>1.182121</c:v>
                </c:pt>
                <c:pt idx="43">
                  <c:v>1.223795</c:v>
                </c:pt>
                <c:pt idx="44">
                  <c:v>1.266116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Category Axis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Value Axis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45"/>
        <c:minorUnit val="0.2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27</xdr:col>
      <xdr:colOff>1235701</xdr:colOff>
      <xdr:row>0</xdr:row>
      <xdr:rowOff>0</xdr:rowOff>
    </xdr:from>
    <xdr:to>
      <xdr:col>32</xdr:col>
      <xdr:colOff>529327</xdr:colOff>
      <xdr:row>11</xdr:row>
      <xdr:rowOff>286320</xdr:rowOff>
    </xdr:to>
    <xdr:graphicFrame>
      <xdr:nvGraphicFramePr>
        <xdr:cNvPr id="2" name="Chart 2"/>
        <xdr:cNvGraphicFramePr/>
      </xdr:nvGraphicFramePr>
      <xdr:xfrm>
        <a:off x="47082701" y="-280"/>
        <a:ext cx="5516627" cy="40137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151"/>
  <sheetViews>
    <sheetView workbookViewId="0" showGridLines="0" defaultGridColor="1"/>
  </sheetViews>
  <sheetFormatPr defaultColWidth="16.3333" defaultRowHeight="24.7" customHeight="1" outlineLevelRow="0" outlineLevelCol="0"/>
  <cols>
    <col min="1" max="1" width="42.7812" style="1" customWidth="1"/>
    <col min="2" max="2" width="24.2266" style="1" customWidth="1"/>
    <col min="3" max="3" width="16.3516" style="1" customWidth="1"/>
    <col min="4" max="4" width="16.7031" style="1" customWidth="1"/>
    <col min="5" max="5" width="16.3516" style="1" customWidth="1"/>
    <col min="6" max="6" width="19.0781" style="1" customWidth="1"/>
    <col min="7" max="7" width="19.0312" style="1" customWidth="1"/>
    <col min="8" max="8" width="26.5469" style="1" customWidth="1"/>
    <col min="9" max="9" width="38.2812" style="1" customWidth="1"/>
    <col min="10" max="10" width="29.0859" style="1" customWidth="1"/>
    <col min="11" max="11" width="25.0469" style="1" customWidth="1"/>
    <col min="12" max="12" width="25.1641" style="1" customWidth="1"/>
    <col min="13" max="13" width="25.4688" style="1" customWidth="1"/>
    <col min="14" max="14" width="24.2266" style="1" customWidth="1"/>
    <col min="15" max="15" width="25.4453" style="1" customWidth="1"/>
    <col min="16" max="16" width="29.9453" style="1" customWidth="1"/>
    <col min="17" max="17" width="26.1562" style="1" customWidth="1"/>
    <col min="18" max="18" width="24.8359" style="1" customWidth="1"/>
    <col min="19" max="28" width="16.3516" style="1" customWidth="1"/>
    <col min="29" max="256" width="16.3516" style="1" customWidth="1"/>
  </cols>
  <sheetData>
    <row r="1" ht="43.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24.9" customHeight="1">
      <c r="A2" s="3"/>
      <c r="B2" s="3"/>
      <c r="C2" s="3"/>
      <c r="D2" s="3"/>
      <c r="E2" s="3"/>
      <c r="F2" t="s" s="4">
        <v>1</v>
      </c>
      <c r="G2" t="s" s="4">
        <v>2</v>
      </c>
      <c r="H2" t="s" s="4">
        <v>3</v>
      </c>
      <c r="I2" t="s" s="4">
        <v>4</v>
      </c>
      <c r="J2" t="s" s="4">
        <v>5</v>
      </c>
      <c r="K2" t="s" s="4">
        <v>6</v>
      </c>
      <c r="L2" t="s" s="4">
        <v>7</v>
      </c>
      <c r="M2" t="s" s="4">
        <v>8</v>
      </c>
      <c r="N2" t="s" s="4">
        <v>9</v>
      </c>
      <c r="O2" t="s" s="4">
        <v>10</v>
      </c>
      <c r="P2" t="s" s="4">
        <v>11</v>
      </c>
      <c r="Q2" t="s" s="4">
        <v>12</v>
      </c>
      <c r="R2" t="s" s="4">
        <v>13</v>
      </c>
      <c r="S2" s="3"/>
      <c r="T2" s="3"/>
      <c r="U2" s="3"/>
      <c r="V2" s="3"/>
      <c r="W2" s="3"/>
      <c r="X2" s="3"/>
      <c r="Y2" s="3"/>
      <c r="Z2" s="3"/>
      <c r="AA2" s="3"/>
      <c r="AB2" s="3"/>
    </row>
    <row r="3" ht="25.9" customHeight="1">
      <c r="A3" t="s" s="5">
        <v>14</v>
      </c>
      <c r="B3" s="3"/>
      <c r="C3" s="3"/>
      <c r="D3" s="3"/>
      <c r="E3" s="3"/>
      <c r="F3" s="6">
        <v>1</v>
      </c>
      <c r="G3" s="6">
        <f>F3*3.281</f>
        <v>3.281</v>
      </c>
      <c r="H3" s="6">
        <f>(B$13*G3*C$6)/B$14</f>
        <v>0.2031910039113429</v>
      </c>
      <c r="I3" s="6">
        <f>0.074/POWER(H3,0.2)</f>
        <v>0.1017772763337232</v>
      </c>
      <c r="J3" s="6">
        <f>F3/343</f>
        <v>0.002915451895043732</v>
      </c>
      <c r="K3" s="6">
        <f>(1-J3*J3)^0.5</f>
        <v>0.9999957500610929</v>
      </c>
      <c r="L3" s="6">
        <f t="shared" si="5" ref="L3:L82">C$8/C$7</f>
        <v>2.04384133611691</v>
      </c>
      <c r="M3" s="6">
        <f>B$20*I3*L3</f>
        <v>0.02600207555603209</v>
      </c>
      <c r="N3" s="6">
        <f>I3*B$20*K3*L3*(M3/0.004)^0.4</f>
        <v>0.05497754972497737</v>
      </c>
      <c r="O3" s="6">
        <f>(2*C$11)/(B$15*G3*G3*C$7)</f>
        <v>179.866887019409</v>
      </c>
      <c r="P3" s="6">
        <f>B$23*O3*O3</f>
        <v>1413.298706770792</v>
      </c>
      <c r="Q3" s="6">
        <f>N3+P3</f>
        <v>1413.353684320517</v>
      </c>
      <c r="R3" s="6">
        <f>0.58*B$15*G3*G3*C$7*Q3</f>
        <v>40.18812321167383</v>
      </c>
      <c r="S3" s="3"/>
      <c r="T3" s="3"/>
      <c r="U3" s="3"/>
      <c r="V3" s="3"/>
      <c r="W3" s="3"/>
      <c r="X3" s="3"/>
      <c r="Y3" s="3"/>
      <c r="Z3" s="3"/>
      <c r="AA3" s="3"/>
      <c r="AB3" s="3"/>
    </row>
    <row r="4" ht="24.9" customHeight="1">
      <c r="A4" s="7"/>
      <c r="B4" t="s" s="8">
        <v>15</v>
      </c>
      <c r="C4" t="s" s="8">
        <v>16</v>
      </c>
      <c r="D4" s="3"/>
      <c r="E4" s="3"/>
      <c r="F4" s="6">
        <v>2</v>
      </c>
      <c r="G4" s="6">
        <f>F4*3.281</f>
        <v>6.562</v>
      </c>
      <c r="H4" s="6">
        <f>(B$13*G4*C$6)/B$14</f>
        <v>0.4063820078226858</v>
      </c>
      <c r="I4" s="6">
        <f>0.074/POWER(H4,0.2)</f>
        <v>0.08860226524306798</v>
      </c>
      <c r="J4" s="6">
        <f>F4/343</f>
        <v>0.005830903790087463</v>
      </c>
      <c r="K4" s="6">
        <f>(1-J4*J4)^0.5</f>
        <v>0.9999830001359977</v>
      </c>
      <c r="L4" s="6">
        <f t="shared" si="5"/>
        <v>2.04384133611691</v>
      </c>
      <c r="M4" s="6">
        <f>B$20*I4*L4</f>
        <v>0.02263612152217212</v>
      </c>
      <c r="N4" s="6">
        <f>I4*B$20*K4*L4*(M4/0.004)^0.4</f>
        <v>0.04527843879835546</v>
      </c>
      <c r="O4" s="6">
        <f>(2*C$11)/(B$15*G4*G4*C$7)</f>
        <v>44.96672175485224</v>
      </c>
      <c r="P4" s="6">
        <f>B$23*O4*O4</f>
        <v>88.33116917317452</v>
      </c>
      <c r="Q4" s="6">
        <f>N4+P4</f>
        <v>88.37644761197286</v>
      </c>
      <c r="R4" s="6">
        <f>0.58*B$15*G4*G4*C$7*Q4</f>
        <v>10.05178988116483</v>
      </c>
      <c r="S4" s="3"/>
      <c r="T4" s="3"/>
      <c r="U4" s="3"/>
      <c r="V4" s="3"/>
      <c r="W4" s="3"/>
      <c r="X4" s="3"/>
      <c r="Y4" s="3"/>
      <c r="Z4" s="3"/>
      <c r="AA4" s="3"/>
      <c r="AB4" s="3"/>
    </row>
    <row r="5" ht="24.9" customHeight="1">
      <c r="A5" t="s" s="4">
        <v>17</v>
      </c>
      <c r="B5" s="6">
        <v>46</v>
      </c>
      <c r="C5" s="6">
        <v>3.83</v>
      </c>
      <c r="D5" s="3"/>
      <c r="E5" s="3"/>
      <c r="F5" s="6">
        <v>3</v>
      </c>
      <c r="G5" s="6">
        <f>F5*3.281</f>
        <v>9.843</v>
      </c>
      <c r="H5" s="6">
        <f>(B$13*G5*C$6)/B$14</f>
        <v>0.6095730117340287</v>
      </c>
      <c r="I5" s="6">
        <f>0.074/POWER(H5,0.2)</f>
        <v>0.0817008497558355</v>
      </c>
      <c r="J5" s="6">
        <f>F5/343</f>
        <v>0.008746355685131196</v>
      </c>
      <c r="K5" s="6">
        <f>(1-J5*J5)^0.5</f>
        <v>0.9999617498995795</v>
      </c>
      <c r="L5" s="6">
        <f t="shared" si="5"/>
        <v>2.04384133611691</v>
      </c>
      <c r="M5" s="6">
        <f>B$20*I5*L5</f>
        <v>0.02087294674085672</v>
      </c>
      <c r="N5" s="6">
        <f>I5*B$20*K5*L5*(M5/0.004)^0.4</f>
        <v>0.04041817149700142</v>
      </c>
      <c r="O5" s="6">
        <f>(2*C$11)/(B$15*G5*G5*C$7)</f>
        <v>19.98520966882322</v>
      </c>
      <c r="P5" s="6">
        <f>B$23*O5*O5</f>
        <v>17.44813218235546</v>
      </c>
      <c r="Q5" s="6">
        <f>N5+P5</f>
        <v>17.48855035385246</v>
      </c>
      <c r="R5" s="6">
        <f>0.58*B$15*G5*G5*C$7*Q5</f>
        <v>4.475516792365175</v>
      </c>
      <c r="S5" s="3"/>
      <c r="T5" s="3"/>
      <c r="U5" s="3"/>
      <c r="V5" s="3"/>
      <c r="W5" s="3"/>
      <c r="X5" s="3"/>
      <c r="Y5" s="3"/>
      <c r="Z5" s="3"/>
      <c r="AA5" s="3"/>
      <c r="AB5" s="3"/>
    </row>
    <row r="6" ht="24.9" customHeight="1">
      <c r="A6" t="s" s="4">
        <v>18</v>
      </c>
      <c r="B6" s="6">
        <v>6</v>
      </c>
      <c r="C6" s="6">
        <v>0.5</v>
      </c>
      <c r="D6" s="3"/>
      <c r="E6" s="3"/>
      <c r="F6" s="6">
        <v>4</v>
      </c>
      <c r="G6" s="6">
        <f>F6*3.281</f>
        <v>13.124</v>
      </c>
      <c r="H6" s="6">
        <f>(B$13*G6*C$6)/B$14</f>
        <v>0.8127640156453716</v>
      </c>
      <c r="I6" s="6">
        <f>0.074/POWER(H6,0.2)</f>
        <v>0.07713275191666544</v>
      </c>
      <c r="J6" s="6">
        <f>F6/343</f>
        <v>0.01166180758017493</v>
      </c>
      <c r="K6" s="6">
        <f>(1-J6*J6)^0.5</f>
        <v>0.9999319988099006</v>
      </c>
      <c r="L6" s="6">
        <f t="shared" si="5"/>
        <v>2.04384133611691</v>
      </c>
      <c r="M6" s="6">
        <f>B$20*I6*L6</f>
        <v>0.01970588834196646</v>
      </c>
      <c r="N6" s="6">
        <f>I6*B$20*K6*L6*(M6/0.004)^0.4</f>
        <v>0.03728901355175241</v>
      </c>
      <c r="O6" s="6">
        <f>(2*C$11)/(B$15*G6*G6*C$7)</f>
        <v>11.24168043871306</v>
      </c>
      <c r="P6" s="6">
        <f>B$23*O6*O6</f>
        <v>5.520698073323407</v>
      </c>
      <c r="Q6" s="6">
        <f>N6+P6</f>
        <v>5.557987086875159</v>
      </c>
      <c r="R6" s="6">
        <f>0.58*B$15*G6*G6*C$7*Q6</f>
        <v>2.528624757799286</v>
      </c>
      <c r="S6" s="3"/>
      <c r="T6" s="3"/>
      <c r="U6" s="3"/>
      <c r="V6" s="3"/>
      <c r="W6" s="3"/>
      <c r="X6" s="3"/>
      <c r="Y6" s="3"/>
      <c r="Z6" s="3"/>
      <c r="AA6" s="3"/>
      <c r="AB6" s="3"/>
    </row>
    <row r="7" ht="24.9" customHeight="1">
      <c r="A7" t="s" s="4">
        <v>19</v>
      </c>
      <c r="B7" s="6">
        <v>276</v>
      </c>
      <c r="C7" s="6">
        <v>1.916</v>
      </c>
      <c r="D7" s="3"/>
      <c r="E7" s="3"/>
      <c r="F7" s="6">
        <v>5</v>
      </c>
      <c r="G7" s="6">
        <f>F7*3.281</f>
        <v>16.405</v>
      </c>
      <c r="H7" s="6">
        <f>(B$13*G7*C$6)/B$14</f>
        <v>1.015955019556714</v>
      </c>
      <c r="I7" s="6">
        <f>0.074/POWER(H7,0.2)</f>
        <v>0.07376610011118775</v>
      </c>
      <c r="J7" s="6">
        <f>F7/343</f>
        <v>0.01457725947521866</v>
      </c>
      <c r="K7" s="6">
        <f>(1-J7*J7)^0.5</f>
        <v>0.9998937461081513</v>
      </c>
      <c r="L7" s="6">
        <f t="shared" si="5"/>
        <v>2.04384133611691</v>
      </c>
      <c r="M7" s="6">
        <f>B$20*I7*L7</f>
        <v>0.01884577557642297</v>
      </c>
      <c r="N7" s="6">
        <f>I7*B$20*K7*L7*(M7/0.004)^0.4</f>
        <v>0.0350291401222346</v>
      </c>
      <c r="O7" s="6">
        <f>(2*C$11)/(B$15*G7*G7*C$7)</f>
        <v>7.194675480776358</v>
      </c>
      <c r="P7" s="6">
        <f>B$23*O7*O7</f>
        <v>2.261277930833267</v>
      </c>
      <c r="Q7" s="6">
        <f>N7+P7</f>
        <v>2.296307070955502</v>
      </c>
      <c r="R7" s="6">
        <f>0.58*B$15*G7*G7*C$7*Q7</f>
        <v>1.632363373074661</v>
      </c>
      <c r="S7" s="3"/>
      <c r="T7" s="3"/>
      <c r="U7" s="3"/>
      <c r="V7" s="3"/>
      <c r="W7" s="3"/>
      <c r="X7" s="3"/>
      <c r="Y7" s="3"/>
      <c r="Z7" s="3"/>
      <c r="AA7" s="3"/>
      <c r="AB7" s="3"/>
    </row>
    <row r="8" ht="24.9" customHeight="1">
      <c r="A8" t="s" s="4">
        <v>20</v>
      </c>
      <c r="B8" s="6">
        <v>563.592</v>
      </c>
      <c r="C8" s="6">
        <v>3.916</v>
      </c>
      <c r="D8" s="3"/>
      <c r="E8" s="3"/>
      <c r="F8" s="6">
        <v>6</v>
      </c>
      <c r="G8" s="6">
        <f>F8*3.281</f>
        <v>19.686</v>
      </c>
      <c r="H8" s="6">
        <f>(B$13*G8*C$6)/B$14</f>
        <v>1.219146023468057</v>
      </c>
      <c r="I8" s="6">
        <f>0.074/POWER(H8,0.2)</f>
        <v>0.0711247207767146</v>
      </c>
      <c r="J8" s="6">
        <f>F8/343</f>
        <v>0.01749271137026239</v>
      </c>
      <c r="K8" s="6">
        <f>(1-J8*J8)^0.5</f>
        <v>0.9998469908185535</v>
      </c>
      <c r="L8" s="6">
        <f t="shared" si="5"/>
        <v>2.04384133611691</v>
      </c>
      <c r="M8" s="6">
        <f>B$20*I8*L8</f>
        <v>0.01817095554290282</v>
      </c>
      <c r="N8" s="6">
        <f>I8*B$20*K8*L8*(M8/0.004)^0.4</f>
        <v>0.03328422272796417</v>
      </c>
      <c r="O8" s="6">
        <f>(2*C$11)/(B$15*G8*G8*C$7)</f>
        <v>4.996302417205805</v>
      </c>
      <c r="P8" s="6">
        <f>B$23*O8*O8</f>
        <v>1.090508261397216</v>
      </c>
      <c r="Q8" s="6">
        <f>N8+P8</f>
        <v>1.123792484125181</v>
      </c>
      <c r="R8" s="6">
        <f>0.58*B$15*G8*G8*C$7*Q8</f>
        <v>1.150364560142765</v>
      </c>
      <c r="S8" s="3"/>
      <c r="T8" s="3"/>
      <c r="U8" s="3"/>
      <c r="V8" s="3"/>
      <c r="W8" s="3"/>
      <c r="X8" s="3"/>
      <c r="Y8" s="3"/>
      <c r="Z8" s="3"/>
      <c r="AA8" s="3"/>
      <c r="AB8" s="3"/>
    </row>
    <row r="9" ht="24.9" customHeight="1">
      <c r="A9" s="9"/>
      <c r="B9" t="s" s="4">
        <v>21</v>
      </c>
      <c r="C9" t="s" s="4">
        <v>22</v>
      </c>
      <c r="D9" s="3"/>
      <c r="E9" s="3"/>
      <c r="F9" s="6">
        <v>7</v>
      </c>
      <c r="G9" s="6">
        <f>F9*3.281</f>
        <v>22.967</v>
      </c>
      <c r="H9" s="6">
        <f>(B$13*G9*C$6)/B$14</f>
        <v>1.4223370273794</v>
      </c>
      <c r="I9" s="6">
        <f>0.074/POWER(H9,0.2)</f>
        <v>0.0689653931799073</v>
      </c>
      <c r="J9" s="6">
        <f>F9/343</f>
        <v>0.02040816326530612</v>
      </c>
      <c r="K9" s="6">
        <f>(1-J9*J9)^0.5</f>
        <v>0.999791731748236</v>
      </c>
      <c r="L9" s="6">
        <f t="shared" si="5"/>
        <v>2.04384133611691</v>
      </c>
      <c r="M9" s="6">
        <f>B$20*I9*L9</f>
        <v>0.01761929016783122</v>
      </c>
      <c r="N9" s="6">
        <f>I9*B$20*K9*L9*(M9/0.004)^0.4</f>
        <v>0.0318764034831379</v>
      </c>
      <c r="O9" s="6">
        <f>(2*C$11)/(B$15*G9*G9*C$7)</f>
        <v>3.670752796314468</v>
      </c>
      <c r="P9" s="6">
        <f>B$23*O9*O9</f>
        <v>0.5886291989882514</v>
      </c>
      <c r="Q9" s="6">
        <f>N9+P9</f>
        <v>0.6205056024713893</v>
      </c>
      <c r="R9" s="6">
        <f>0.58*B$15*G9*G9*C$7*Q9</f>
        <v>0.8645470969034165</v>
      </c>
      <c r="S9" s="3"/>
      <c r="T9" s="3"/>
      <c r="U9" s="3"/>
      <c r="V9" s="3"/>
      <c r="W9" s="3"/>
      <c r="X9" s="3"/>
      <c r="Y9" s="3"/>
      <c r="Z9" s="3"/>
      <c r="AA9" s="3"/>
      <c r="AB9" s="3"/>
    </row>
    <row r="10" ht="24.9" customHeight="1">
      <c r="A10" t="s" s="4">
        <v>23</v>
      </c>
      <c r="B10" s="6">
        <v>1147</v>
      </c>
      <c r="C10" s="6">
        <v>2.528</v>
      </c>
      <c r="D10" s="3"/>
      <c r="E10" s="3"/>
      <c r="F10" s="6">
        <v>8</v>
      </c>
      <c r="G10" s="6">
        <f>F10*3.281</f>
        <v>26.248</v>
      </c>
      <c r="H10" s="6">
        <f>(B$13*G10*C$6)/B$14</f>
        <v>1.625528031290743</v>
      </c>
      <c r="I10" s="6">
        <f>0.074/POWER(H10,0.2)</f>
        <v>0.0671479606296333</v>
      </c>
      <c r="J10" s="6">
        <f>F10/343</f>
        <v>0.02332361516034985</v>
      </c>
      <c r="K10" s="6">
        <f>(1-J10*J10)^0.5</f>
        <v>0.9997279674870819</v>
      </c>
      <c r="L10" s="6">
        <f t="shared" si="5"/>
        <v>2.04384133611691</v>
      </c>
      <c r="M10" s="6">
        <f>B$20*I10*L10</f>
        <v>0.01715497219634943</v>
      </c>
      <c r="N10" s="6">
        <f>I10*B$20*K10*L10*(M10/0.004)^0.4</f>
        <v>0.03070463019300963</v>
      </c>
      <c r="O10" s="6">
        <f>(2*C$11)/(B$15*G10*G10*C$7)</f>
        <v>2.810420109678265</v>
      </c>
      <c r="P10" s="6">
        <f>B$23*O10*O10</f>
        <v>0.345043629582713</v>
      </c>
      <c r="Q10" s="6">
        <f>N10+P10</f>
        <v>0.3757482597757226</v>
      </c>
      <c r="R10" s="6">
        <f>0.58*B$15*G10*G10*C$7*Q10</f>
        <v>0.6837916947396685</v>
      </c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24.9" customHeight="1">
      <c r="A11" t="s" s="4">
        <v>24</v>
      </c>
      <c r="B11" s="6">
        <v>2000</v>
      </c>
      <c r="C11" s="6">
        <v>4.409</v>
      </c>
      <c r="D11" s="3"/>
      <c r="E11" s="3"/>
      <c r="F11" s="6">
        <v>9</v>
      </c>
      <c r="G11" s="6">
        <f>F11*3.281</f>
        <v>29.529</v>
      </c>
      <c r="H11" s="6">
        <f>(B$13*G11*C$6)/B$14</f>
        <v>1.828719035202086</v>
      </c>
      <c r="I11" s="6">
        <f>0.074/POWER(H11,0.2)</f>
        <v>0.06558466773013734</v>
      </c>
      <c r="J11" s="6">
        <f>F11/343</f>
        <v>0.02623906705539359</v>
      </c>
      <c r="K11" s="6">
        <f>(1-J11*J11)^0.5</f>
        <v>0.9996556964075494</v>
      </c>
      <c r="L11" s="6">
        <f t="shared" si="5"/>
        <v>2.04384133611691</v>
      </c>
      <c r="M11" s="6">
        <f>B$20*I11*L11</f>
        <v>0.01675558186529344</v>
      </c>
      <c r="N11" s="6">
        <f>I11*B$20*K11*L11*(M11/0.004)^0.4</f>
        <v>0.02970638246397043</v>
      </c>
      <c r="O11" s="6">
        <f>(2*C$11)/(B$15*G11*G11*C$7)</f>
        <v>2.220578852091469</v>
      </c>
      <c r="P11" s="6">
        <f>B$23*O11*O11</f>
        <v>0.2154090392883391</v>
      </c>
      <c r="Q11" s="6">
        <f>N11+P11</f>
        <v>0.2451154217523095</v>
      </c>
      <c r="R11" s="6">
        <f>0.58*B$15*G11*G11*C$7*Q11</f>
        <v>0.5645501471141826</v>
      </c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23.95" customHeight="1">
      <c r="A12" s="3"/>
      <c r="B12" s="3"/>
      <c r="C12" s="3"/>
      <c r="D12" s="3"/>
      <c r="E12" s="3"/>
      <c r="F12" s="6">
        <v>10</v>
      </c>
      <c r="G12" s="6">
        <f>F12*3.281</f>
        <v>32.81</v>
      </c>
      <c r="H12" s="6">
        <f>(B$13*G12*C$6)/B$14</f>
        <v>2.031910039113429</v>
      </c>
      <c r="I12" s="6">
        <f>0.074/POWER(H12,0.2)</f>
        <v>0.06421712000395279</v>
      </c>
      <c r="J12" s="6">
        <f>F12/343</f>
        <v>0.02915451895043732</v>
      </c>
      <c r="K12" s="6">
        <f>(1-J12*J12)^0.5</f>
        <v>0.9995749166644632</v>
      </c>
      <c r="L12" s="6">
        <f t="shared" si="5"/>
        <v>2.04384133611691</v>
      </c>
      <c r="M12" s="6">
        <f>B$20*I12*L12</f>
        <v>0.01640620054380735</v>
      </c>
      <c r="N12" s="6">
        <f>I12*B$20*K12*L12*(M12/0.004)^0.4</f>
        <v>0.0288404860407726</v>
      </c>
      <c r="O12" s="6">
        <f>(2*C$11)/(B$15*G12*G12*C$7)</f>
        <v>1.798668870194089</v>
      </c>
      <c r="P12" s="6">
        <f>B$23*O12*O12</f>
        <v>0.1413298706770792</v>
      </c>
      <c r="Q12" s="6">
        <f>N12+P12</f>
        <v>0.1701703567178518</v>
      </c>
      <c r="R12" s="6">
        <f>0.58*B$15*G12*G12*C$7*Q12</f>
        <v>0.4838723200441754</v>
      </c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24.9" customHeight="1">
      <c r="A13" t="s" s="4">
        <v>25</v>
      </c>
      <c r="B13" s="6">
        <v>0.95</v>
      </c>
      <c r="C13" s="3"/>
      <c r="D13" s="3"/>
      <c r="E13" s="3"/>
      <c r="F13" s="6">
        <v>11</v>
      </c>
      <c r="G13" s="6">
        <f>F13*3.281</f>
        <v>36.091</v>
      </c>
      <c r="H13" s="6">
        <f>(B$13*G13*C$6)/B$14</f>
        <v>2.235101043024772</v>
      </c>
      <c r="I13" s="6">
        <f>0.074/POWER(H13,0.2)</f>
        <v>0.06300460417815115</v>
      </c>
      <c r="J13" s="6">
        <f>F13/343</f>
        <v>0.03206997084548105</v>
      </c>
      <c r="K13" s="6">
        <f>(1-J13*J13)^0.5</f>
        <v>0.9994856261947792</v>
      </c>
      <c r="L13" s="6">
        <f t="shared" si="5"/>
        <v>2.04384133611691</v>
      </c>
      <c r="M13" s="6">
        <f>B$20*I13*L13</f>
        <v>0.01609642679812369</v>
      </c>
      <c r="N13" s="6">
        <f>I13*B$20*K13*L13*(M13/0.004)^0.4</f>
        <v>0.02807849504636873</v>
      </c>
      <c r="O13" s="6">
        <f>(2*C$11)/(B$15*G13*G13*C$7)</f>
        <v>1.486503198507512</v>
      </c>
      <c r="P13" s="6">
        <f>B$23*O13*O13</f>
        <v>0.09653020331745049</v>
      </c>
      <c r="Q13" s="6">
        <f>N13+P13</f>
        <v>0.1246086983638192</v>
      </c>
      <c r="R13" s="6">
        <f>0.58*B$15*G13*G13*C$7*Q13</f>
        <v>0.428726767557393</v>
      </c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24.9" customHeight="1">
      <c r="A14" t="s" s="4">
        <v>26</v>
      </c>
      <c r="B14" s="6">
        <v>7.67</v>
      </c>
      <c r="C14" s="3"/>
      <c r="D14" s="3"/>
      <c r="E14" s="3"/>
      <c r="F14" s="6">
        <v>12</v>
      </c>
      <c r="G14" s="6">
        <f>F14*3.281</f>
        <v>39.372</v>
      </c>
      <c r="H14" s="6">
        <f>(B$13*G14*C$6)/B$14</f>
        <v>2.438292046936115</v>
      </c>
      <c r="I14" s="6">
        <f>0.074/POWER(H14,0.2)</f>
        <v>0.06191766573644843</v>
      </c>
      <c r="J14" s="6">
        <f>F14/343</f>
        <v>0.03498542274052478</v>
      </c>
      <c r="K14" s="6">
        <f>(1-J14*J14)^0.5</f>
        <v>0.9993878227173207</v>
      </c>
      <c r="L14" s="6">
        <f t="shared" si="5"/>
        <v>2.04384133611691</v>
      </c>
      <c r="M14" s="6">
        <f>B$20*I14*L14</f>
        <v>0.01581873558350287</v>
      </c>
      <c r="N14" s="6">
        <f>I14*B$20*K14*L14*(M14/0.004)^0.4</f>
        <v>0.02739999794380911</v>
      </c>
      <c r="O14" s="6">
        <f>(2*C$11)/(B$15*G14*G14*C$7)</f>
        <v>1.249075604301451</v>
      </c>
      <c r="P14" s="6">
        <f>B$23*O14*O14</f>
        <v>0.06815676633732602</v>
      </c>
      <c r="Q14" s="6">
        <f>N14+P14</f>
        <v>0.09555676428113513</v>
      </c>
      <c r="R14" s="6">
        <f>0.58*B$15*G14*G14*C$7*Q14</f>
        <v>0.3912648168189356</v>
      </c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24.9" customHeight="1">
      <c r="A15" t="s" s="4">
        <v>27</v>
      </c>
      <c r="B15" s="6">
        <v>0.0023769</v>
      </c>
      <c r="C15" s="3"/>
      <c r="D15" s="3"/>
      <c r="E15" s="3"/>
      <c r="F15" s="6">
        <v>13</v>
      </c>
      <c r="G15" s="6">
        <f>F15*3.281</f>
        <v>42.653</v>
      </c>
      <c r="H15" s="6">
        <f>(B$13*G15*C$6)/B$14</f>
        <v>2.641483050847457</v>
      </c>
      <c r="I15" s="6">
        <f>0.074/POWER(H15,0.2)</f>
        <v>0.06093434597023616</v>
      </c>
      <c r="J15" s="6">
        <f>F15/343</f>
        <v>0.03790087463556852</v>
      </c>
      <c r="K15" s="6">
        <f>(1-J15*J15)^0.5</f>
        <v>0.9992815037324863</v>
      </c>
      <c r="L15" s="6">
        <f t="shared" si="5"/>
        <v>2.04384133611691</v>
      </c>
      <c r="M15" s="6">
        <f>B$20*I15*L15</f>
        <v>0.01556751688540219</v>
      </c>
      <c r="N15" s="6">
        <f>I15*B$20*K15*L15*(M15/0.004)^0.4</f>
        <v>0.02678989034541879</v>
      </c>
      <c r="O15" s="6">
        <f>(2*C$11)/(B$15*G15*G15*C$7)</f>
        <v>1.064301106623722</v>
      </c>
      <c r="P15" s="6">
        <f>B$23*O15*O15</f>
        <v>0.04948351622039818</v>
      </c>
      <c r="Q15" s="6">
        <f>N15+P15</f>
        <v>0.07627340656581696</v>
      </c>
      <c r="R15" s="6">
        <f>0.58*B$15*G15*G15*C$7*Q15</f>
        <v>0.3665276293040567</v>
      </c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24.9" customHeight="1">
      <c r="A16" t="s" s="4">
        <v>28</v>
      </c>
      <c r="B16" s="6">
        <v>3.737e-07</v>
      </c>
      <c r="C16" s="3"/>
      <c r="D16" s="3"/>
      <c r="E16" s="3"/>
      <c r="F16" s="6">
        <v>14</v>
      </c>
      <c r="G16" s="6">
        <f>F16*3.281</f>
        <v>45.934</v>
      </c>
      <c r="H16" s="6">
        <f>(B$13*G16*C$6)/B$14</f>
        <v>2.844674054758801</v>
      </c>
      <c r="I16" s="6">
        <f>0.074/POWER(H16,0.2)</f>
        <v>0.06003786188070698</v>
      </c>
      <c r="J16" s="6">
        <f>F16/343</f>
        <v>0.04081632653061224</v>
      </c>
      <c r="K16" s="6">
        <f>(1-J16*J16)^0.5</f>
        <v>0.9991666665219304</v>
      </c>
      <c r="L16" s="6">
        <f t="shared" si="5"/>
        <v>2.04384133611691</v>
      </c>
      <c r="M16" s="6">
        <f>B$20*I16*L16</f>
        <v>0.01533848298048333</v>
      </c>
      <c r="N16" s="6">
        <f>I16*B$20*K16*L16*(M16/0.004)^0.4</f>
        <v>0.02623670624100732</v>
      </c>
      <c r="O16" s="6">
        <f>(2*C$11)/(B$15*G16*G16*C$7)</f>
        <v>0.917688199078617</v>
      </c>
      <c r="P16" s="6">
        <f>B$23*O16*O16</f>
        <v>0.03678932493676571</v>
      </c>
      <c r="Q16" s="6">
        <f>N16+P16</f>
        <v>0.06302603117777303</v>
      </c>
      <c r="R16" s="6">
        <f>0.58*B$15*G16*G16*C$7*Q16</f>
        <v>0.3512553122296768</v>
      </c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24.9" customHeight="1">
      <c r="A17" t="s" s="4">
        <v>29</v>
      </c>
      <c r="B17" t="s" s="10">
        <v>30</v>
      </c>
      <c r="C17" s="3"/>
      <c r="D17" s="3"/>
      <c r="E17" s="3"/>
      <c r="F17" s="6">
        <v>15</v>
      </c>
      <c r="G17" s="6">
        <f>F17*3.281</f>
        <v>49.215</v>
      </c>
      <c r="H17" s="6">
        <f>(B$13*G17*C$6)/B$14</f>
        <v>3.047865058670143</v>
      </c>
      <c r="I17" s="6">
        <f>0.074/POWER(H17,0.2)</f>
        <v>0.05921511440821638</v>
      </c>
      <c r="J17" s="6">
        <f>F17/343</f>
        <v>0.04373177842565597</v>
      </c>
      <c r="K17" s="6">
        <f>(1-J17*J17)^0.5</f>
        <v>0.9990433081482151</v>
      </c>
      <c r="L17" s="6">
        <f t="shared" si="5"/>
        <v>2.04384133611691</v>
      </c>
      <c r="M17" s="6">
        <f>B$20*I17*L17</f>
        <v>0.01512828731880059</v>
      </c>
      <c r="N17" s="6">
        <f>I17*B$20*K17*L17*(M17/0.004)^0.4</f>
        <v>0.02573155240604589</v>
      </c>
      <c r="O17" s="6">
        <f>(2*C$11)/(B$15*G17*G17*C$7)</f>
        <v>0.7994083867529288</v>
      </c>
      <c r="P17" s="6">
        <f>B$23*O17*O17</f>
        <v>0.02791701149176874</v>
      </c>
      <c r="Q17" s="6">
        <f>N17+P17</f>
        <v>0.05364856389781463</v>
      </c>
      <c r="R17" s="6">
        <f>0.58*B$15*G17*G17*C$7*Q17</f>
        <v>0.3432317770095421</v>
      </c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24.9" customHeight="1">
      <c r="A18" t="s" s="4">
        <v>31</v>
      </c>
      <c r="B18" t="s" s="10">
        <v>32</v>
      </c>
      <c r="C18" s="3"/>
      <c r="D18" s="3"/>
      <c r="E18" s="3"/>
      <c r="F18" s="6">
        <v>16</v>
      </c>
      <c r="G18" s="6">
        <f>F18*3.281</f>
        <v>52.496</v>
      </c>
      <c r="H18" s="6">
        <f>(B$13*G18*C$6)/B$14</f>
        <v>3.251056062581486</v>
      </c>
      <c r="I18" s="6">
        <f>0.074/POWER(H18,0.2)</f>
        <v>0.05845569495031323</v>
      </c>
      <c r="J18" s="6">
        <f>F18/343</f>
        <v>0.04664723032069971</v>
      </c>
      <c r="K18" s="6">
        <f>(1-J18*J18)^0.5</f>
        <v>0.9989114254544332</v>
      </c>
      <c r="L18" s="6">
        <f t="shared" si="5"/>
        <v>2.04384133611691</v>
      </c>
      <c r="M18" s="6">
        <f>B$20*I18*L18</f>
        <v>0.01493427070886134</v>
      </c>
      <c r="N18" s="6">
        <f>I18*B$20*K18*L18*(M18/0.004)^0.4</f>
        <v>0.02526740323485528</v>
      </c>
      <c r="O18" s="6">
        <f>(2*C$11)/(B$15*G18*G18*C$7)</f>
        <v>0.7026050274195663</v>
      </c>
      <c r="P18" s="6">
        <f>B$23*O18*O18</f>
        <v>0.02156522684891956</v>
      </c>
      <c r="Q18" s="6">
        <f>N18+P18</f>
        <v>0.04683263008377484</v>
      </c>
      <c r="R18" s="6">
        <f>0.58*B$15*G18*G18*C$7*Q18</f>
        <v>0.3409065794552427</v>
      </c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24.9" customHeight="1">
      <c r="A19" t="s" s="4">
        <v>33</v>
      </c>
      <c r="B19" s="6">
        <v>1</v>
      </c>
      <c r="C19" s="3"/>
      <c r="D19" s="3"/>
      <c r="E19" s="3"/>
      <c r="F19" s="6">
        <v>17</v>
      </c>
      <c r="G19" s="6">
        <f>F19*3.281</f>
        <v>55.777</v>
      </c>
      <c r="H19" s="6">
        <f>(B$13*G19*C$6)/B$14</f>
        <v>3.454247066492829</v>
      </c>
      <c r="I19" s="6">
        <f>0.074/POWER(H19,0.2)</f>
        <v>0.05775120365309088</v>
      </c>
      <c r="J19" s="6">
        <f>F19/343</f>
        <v>0.04956268221574344</v>
      </c>
      <c r="K19" s="6">
        <f>(1-J19*J19)^0.5</f>
        <v>0.9987710150638039</v>
      </c>
      <c r="L19" s="6">
        <f t="shared" si="5"/>
        <v>2.04384133611691</v>
      </c>
      <c r="M19" s="6">
        <f>B$20*I19*L19</f>
        <v>0.01475428715458663</v>
      </c>
      <c r="N19" s="6">
        <f>I19*B$20*K19*L19*(M19/0.004)^0.4</f>
        <v>0.02483861970122109</v>
      </c>
      <c r="O19" s="6">
        <f>(2*C$11)/(B$15*G19*G19*C$7)</f>
        <v>0.6223767716934567</v>
      </c>
      <c r="P19" s="6">
        <f>B$23*O19*O19</f>
        <v>0.01692147731433762</v>
      </c>
      <c r="Q19" s="6">
        <f>N19+P19</f>
        <v>0.04176009701555872</v>
      </c>
      <c r="R19" s="6">
        <f>0.58*B$15*G19*G19*C$7*Q19</f>
        <v>0.3431675478490541</v>
      </c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24.9" customHeight="1">
      <c r="A20" t="s" s="4">
        <v>34</v>
      </c>
      <c r="B20" s="6">
        <v>0.125</v>
      </c>
      <c r="C20" s="3"/>
      <c r="D20" s="3"/>
      <c r="E20" s="3"/>
      <c r="F20" s="6">
        <v>18</v>
      </c>
      <c r="G20" s="6">
        <f>F20*3.281</f>
        <v>59.058</v>
      </c>
      <c r="H20" s="6">
        <f>(B$13*G20*C$6)/B$14</f>
        <v>3.657438070404172</v>
      </c>
      <c r="I20" s="6">
        <f>0.074/POWER(H20,0.2)</f>
        <v>0.05709476943606021</v>
      </c>
      <c r="J20" s="6">
        <f>F20/343</f>
        <v>0.05247813411078717</v>
      </c>
      <c r="K20" s="6">
        <f>(1-J20*J20)^0.5</f>
        <v>0.998622073379239</v>
      </c>
      <c r="L20" s="6">
        <f t="shared" si="5"/>
        <v>2.04384133611691</v>
      </c>
      <c r="M20" s="6">
        <f>B$20*I20*L20</f>
        <v>0.01458658123118553</v>
      </c>
      <c r="N20" s="6">
        <f>I20*B$20*K20*L20*(M20/0.004)^0.4</f>
        <v>0.0244406125151821</v>
      </c>
      <c r="O20" s="6">
        <f>(2*C$11)/(B$15*G20*G20*C$7)</f>
        <v>0.5551447130228673</v>
      </c>
      <c r="P20" s="6">
        <f>B$23*O20*O20</f>
        <v>0.01346306495552119</v>
      </c>
      <c r="Q20" s="6">
        <f>N20+P20</f>
        <v>0.03790367747070329</v>
      </c>
      <c r="R20" s="6">
        <f>0.58*B$15*G20*G20*C$7*Q20</f>
        <v>0.3491991901493233</v>
      </c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24.9" customHeight="1">
      <c r="A21" t="s" s="4">
        <v>35</v>
      </c>
      <c r="B21" s="6">
        <f>(1+2*B20+100*POWER(B20,4))*1.05</f>
        <v>1.338134765625</v>
      </c>
      <c r="C21" s="3"/>
      <c r="D21" s="3"/>
      <c r="E21" s="3"/>
      <c r="F21" s="6">
        <v>19</v>
      </c>
      <c r="G21" s="6">
        <f>F21*3.281</f>
        <v>62.33900000000001</v>
      </c>
      <c r="H21" s="6">
        <f>(B$13*G21*C$6)/B$14</f>
        <v>3.860629074315515</v>
      </c>
      <c r="I21" s="6">
        <f>0.074/POWER(H21,0.2)</f>
        <v>0.05648070439219531</v>
      </c>
      <c r="J21" s="6">
        <f>F21/343</f>
        <v>0.05539358600583091</v>
      </c>
      <c r="K21" s="6">
        <f>(1-J21*J21)^0.5</f>
        <v>0.9984645965828807</v>
      </c>
      <c r="L21" s="6">
        <f t="shared" si="5"/>
        <v>2.04384133611691</v>
      </c>
      <c r="M21" s="6">
        <f>B$20*I21*L21</f>
        <v>0.01442969979122109</v>
      </c>
      <c r="N21" s="6">
        <f>I21*B$20*K21*L21*(M21/0.004)^0.4</f>
        <v>0.02406960081950816</v>
      </c>
      <c r="O21" s="6">
        <f>(2*C$11)/(B$15*G21*G21*C$7)</f>
        <v>0.4982462244304958</v>
      </c>
      <c r="P21" s="6">
        <f>B$23*O21*O21</f>
        <v>0.01084475032244068</v>
      </c>
      <c r="Q21" s="6">
        <f>N21+P21</f>
        <v>0.03491435114194884</v>
      </c>
      <c r="R21" s="6">
        <f>0.58*B$15*G21*G21*C$7*Q21</f>
        <v>0.3583917856247369</v>
      </c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24.9" customHeight="1">
      <c r="A22" t="s" s="4">
        <v>36</v>
      </c>
      <c r="B22" s="6">
        <v>3.14159</v>
      </c>
      <c r="C22" s="3"/>
      <c r="D22" s="3"/>
      <c r="E22" s="3"/>
      <c r="F22" s="6">
        <v>20</v>
      </c>
      <c r="G22" s="6">
        <f>F22*3.281</f>
        <v>65.62</v>
      </c>
      <c r="H22" s="6">
        <f>(B$13*G22*C$6)/B$14</f>
        <v>4.063820078226858</v>
      </c>
      <c r="I22" s="6">
        <f>0.074/POWER(H22,0.2)</f>
        <v>0.0559042499926959</v>
      </c>
      <c r="J22" s="6">
        <f>F22/343</f>
        <v>0.05830903790087463</v>
      </c>
      <c r="K22" s="6">
        <f>(1-J22*J22)^0.5</f>
        <v>0.9982985806356104</v>
      </c>
      <c r="L22" s="6">
        <f t="shared" si="5"/>
        <v>2.04384133611691</v>
      </c>
      <c r="M22" s="6">
        <f>B$20*I22*L22</f>
        <v>0.01428242712496067</v>
      </c>
      <c r="N22" s="6">
        <f>I22*B$20*K22*L22*(M22/0.004)^0.4</f>
        <v>0.02372243583423092</v>
      </c>
      <c r="O22" s="6">
        <f>(2*C$11)/(B$15*G22*G22*C$7)</f>
        <v>0.4496672175485223</v>
      </c>
      <c r="P22" s="6">
        <f>B$23*O22*O22</f>
        <v>0.00883311691731745</v>
      </c>
      <c r="Q22" s="6">
        <f>N22+P22</f>
        <v>0.03255555275154837</v>
      </c>
      <c r="R22" s="6">
        <f>0.58*B$15*G22*G22*C$7*Q22</f>
        <v>0.3702814319495329</v>
      </c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24.9" customHeight="1">
      <c r="A23" t="s" s="4">
        <v>37</v>
      </c>
      <c r="B23" s="6">
        <f>1/(B22*B13*B14)</f>
        <v>0.04368491800574714</v>
      </c>
      <c r="C23" s="3"/>
      <c r="D23" s="3"/>
      <c r="E23" s="3"/>
      <c r="F23" s="6">
        <v>21</v>
      </c>
      <c r="G23" s="6">
        <f>F23*3.281</f>
        <v>68.901</v>
      </c>
      <c r="H23" s="6">
        <f>(B$13*G23*C$6)/B$14</f>
        <v>4.2670110821382</v>
      </c>
      <c r="I23" s="6">
        <f>0.074/POWER(H23,0.2)</f>
        <v>0.05536138742864715</v>
      </c>
      <c r="J23" s="6">
        <f>F23/343</f>
        <v>0.06122448979591837</v>
      </c>
      <c r="K23" s="6">
        <f>(1-J23*J23)^0.5</f>
        <v>0.9981240212765293</v>
      </c>
      <c r="L23" s="6">
        <f t="shared" si="5"/>
        <v>2.04384133611691</v>
      </c>
      <c r="M23" s="6">
        <f>B$20*I23*L23</f>
        <v>0.01414373650643151</v>
      </c>
      <c r="N23" s="6">
        <f>I23*B$20*K23*L23*(M23/0.004)^0.4</f>
        <v>0.02339646966332221</v>
      </c>
      <c r="O23" s="6">
        <f>(2*C$11)/(B$15*G23*G23*C$7)</f>
        <v>0.4078614218127188</v>
      </c>
      <c r="P23" s="6">
        <f>B$23*O23*O23</f>
        <v>0.00726702714800311</v>
      </c>
      <c r="Q23" s="6">
        <f>N23+P23</f>
        <v>0.03066349681132532</v>
      </c>
      <c r="R23" s="6">
        <f>0.58*B$15*G23*G23*C$7*Q23</f>
        <v>0.3845095570321579</v>
      </c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23.95" customHeight="1">
      <c r="A24" s="3"/>
      <c r="B24" s="3"/>
      <c r="C24" s="3"/>
      <c r="D24" s="3"/>
      <c r="E24" s="3"/>
      <c r="F24" s="6">
        <v>22</v>
      </c>
      <c r="G24" s="6">
        <f>F24*3.281</f>
        <v>72.182</v>
      </c>
      <c r="H24" s="6">
        <f>(B$13*G24*C$6)/B$14</f>
        <v>4.470202086049544</v>
      </c>
      <c r="I24" s="6">
        <f>0.074/POWER(H24,0.2)</f>
        <v>0.05484869365753883</v>
      </c>
      <c r="J24" s="6">
        <f>F24/343</f>
        <v>0.0641399416909621</v>
      </c>
      <c r="K24" s="6">
        <f>(1-J24*J24)^0.5</f>
        <v>0.9979409140224085</v>
      </c>
      <c r="L24" s="6">
        <f t="shared" si="5"/>
        <v>2.04384133611691</v>
      </c>
      <c r="M24" s="6">
        <f>B$20*I24*L24</f>
        <v>0.01401275341616141</v>
      </c>
      <c r="N24" s="6">
        <f>I24*B$20*K24*L24*(M24/0.004)^0.4</f>
        <v>0.02308945614257042</v>
      </c>
      <c r="O24" s="6">
        <f>(2*C$11)/(B$15*G24*G24*C$7)</f>
        <v>0.3716257996268781</v>
      </c>
      <c r="P24" s="6">
        <f>B$23*O24*O24</f>
        <v>0.006033137707340656</v>
      </c>
      <c r="Q24" s="6">
        <f>N24+P24</f>
        <v>0.02912259384991107</v>
      </c>
      <c r="R24" s="6">
        <f>0.58*B$15*G24*G24*C$7*Q24</f>
        <v>0.4007949906580344</v>
      </c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23.95" customHeight="1">
      <c r="A25" s="3"/>
      <c r="B25" s="3"/>
      <c r="C25" s="3"/>
      <c r="D25" s="3"/>
      <c r="E25" s="3"/>
      <c r="F25" s="6">
        <v>23</v>
      </c>
      <c r="G25" s="6">
        <f>F25*3.281</f>
        <v>75.46300000000001</v>
      </c>
      <c r="H25" s="6">
        <f>(B$13*G25*C$6)/B$14</f>
        <v>4.673393089960887</v>
      </c>
      <c r="I25" s="6">
        <f>0.074/POWER(H25,0.2)</f>
        <v>0.05436323060234149</v>
      </c>
      <c r="J25" s="6">
        <f>F25/343</f>
        <v>0.06705539358600583</v>
      </c>
      <c r="K25" s="6">
        <f>(1-J25*J25)^0.5</f>
        <v>0.9977492541671108</v>
      </c>
      <c r="L25" s="6">
        <f t="shared" si="5"/>
        <v>2.04384133611691</v>
      </c>
      <c r="M25" s="6">
        <f>B$20*I25*L25</f>
        <v>0.01388872723374017</v>
      </c>
      <c r="N25" s="6">
        <f>I25*B$20*K25*L25*(M25/0.004)^0.4</f>
        <v>0.02279947483180533</v>
      </c>
      <c r="O25" s="6">
        <f>(2*C$11)/(B$15*G25*G25*C$7)</f>
        <v>0.3400130189402815</v>
      </c>
      <c r="P25" s="6">
        <f>B$23*O25*O25</f>
        <v>0.005050363266178979</v>
      </c>
      <c r="Q25" s="6">
        <f>N25+P25</f>
        <v>0.0278498380979843</v>
      </c>
      <c r="R25" s="6">
        <f>0.58*B$15*G25*G25*C$7*Q25</f>
        <v>0.4189143298270933</v>
      </c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23.95" customHeight="1">
      <c r="A26" s="3"/>
      <c r="B26" s="3"/>
      <c r="C26" s="3"/>
      <c r="D26" s="3"/>
      <c r="E26" s="3"/>
      <c r="F26" s="6">
        <v>24</v>
      </c>
      <c r="G26" s="6">
        <f>F26*3.281</f>
        <v>78.744</v>
      </c>
      <c r="H26" s="6">
        <f>(B$13*G26*C$6)/B$14</f>
        <v>4.876584093872229</v>
      </c>
      <c r="I26" s="6">
        <f>0.074/POWER(H26,0.2)</f>
        <v>0.05390245878484631</v>
      </c>
      <c r="J26" s="6">
        <f>F26/343</f>
        <v>0.06997084548104957</v>
      </c>
      <c r="K26" s="6">
        <f>(1-J26*J26)^0.5</f>
        <v>0.9975490367809831</v>
      </c>
      <c r="L26" s="6">
        <f t="shared" si="5"/>
        <v>2.04384133611691</v>
      </c>
      <c r="M26" s="6">
        <f>B$20*I26*L26</f>
        <v>0.01377100917285087</v>
      </c>
      <c r="N26" s="6">
        <f>I26*B$20*K26*L26*(M26/0.004)^0.4</f>
        <v>0.02252487199738493</v>
      </c>
      <c r="O26" s="6">
        <f>(2*C$11)/(B$15*G26*G26*C$7)</f>
        <v>0.3122689010753628</v>
      </c>
      <c r="P26" s="6">
        <f>B$23*O26*O26</f>
        <v>0.004259797896082876</v>
      </c>
      <c r="Q26" s="6">
        <f>N26+P26</f>
        <v>0.02678466989346781</v>
      </c>
      <c r="R26" s="6">
        <f>0.58*B$15*G26*G26*C$7*Q26</f>
        <v>0.4386878956508279</v>
      </c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23.95" customHeight="1">
      <c r="A27" s="3"/>
      <c r="B27" s="3"/>
      <c r="C27" s="3"/>
      <c r="D27" s="3"/>
      <c r="E27" s="3"/>
      <c r="F27" s="6">
        <v>25</v>
      </c>
      <c r="G27" s="6">
        <f>F27*3.281</f>
        <v>82.02500000000001</v>
      </c>
      <c r="H27" s="6">
        <f>(B$13*G27*C$6)/B$14</f>
        <v>5.079775097783572</v>
      </c>
      <c r="I27" s="6">
        <f>0.074/POWER(H27,0.2)</f>
        <v>0.05346416922940188</v>
      </c>
      <c r="J27" s="6">
        <f>F27/343</f>
        <v>0.0728862973760933</v>
      </c>
      <c r="K27" s="6">
        <f>(1-J27*J27)^0.5</f>
        <v>0.9973402567102181</v>
      </c>
      <c r="L27" s="6">
        <f t="shared" si="5"/>
        <v>2.04384133611691</v>
      </c>
      <c r="M27" s="6">
        <f>B$20*I27*L27</f>
        <v>0.01365903488402517</v>
      </c>
      <c r="N27" s="6">
        <f>I27*B$20*K27*L27*(M27/0.004)^0.4</f>
        <v>0.02226421425090543</v>
      </c>
      <c r="O27" s="6">
        <f>(2*C$11)/(B$15*G27*G27*C$7)</f>
        <v>0.2877870192310543</v>
      </c>
      <c r="P27" s="6">
        <f>B$23*O27*O27</f>
        <v>0.003618044689333227</v>
      </c>
      <c r="Q27" s="6">
        <f>N27+P27</f>
        <v>0.02588225894023866</v>
      </c>
      <c r="R27" s="6">
        <f>0.58*B$15*G27*G27*C$7*Q27</f>
        <v>0.4599695315237141</v>
      </c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23.95" customHeight="1">
      <c r="A28" s="3"/>
      <c r="B28" s="3"/>
      <c r="C28" s="3"/>
      <c r="D28" s="3"/>
      <c r="E28" s="3"/>
      <c r="F28" s="6">
        <v>26</v>
      </c>
      <c r="G28" s="6">
        <f>F28*3.281</f>
        <v>85.306</v>
      </c>
      <c r="H28" s="6">
        <f>(B$13*G28*C$6)/B$14</f>
        <v>5.282966101694915</v>
      </c>
      <c r="I28" s="6">
        <f>0.074/POWER(H28,0.2)</f>
        <v>0.05304642920847</v>
      </c>
      <c r="J28" s="6">
        <f>F28/343</f>
        <v>0.07580174927113703</v>
      </c>
      <c r="K28" s="6">
        <f>(1-J28*J28)^0.5</f>
        <v>0.9971229085761874</v>
      </c>
      <c r="L28" s="6">
        <f t="shared" si="5"/>
        <v>2.04384133611691</v>
      </c>
      <c r="M28" s="6">
        <f>B$20*I28*L28</f>
        <v>0.0135523105937088</v>
      </c>
      <c r="N28" s="6">
        <f>I28*B$20*K28*L28*(M28/0.004)^0.4</f>
        <v>0.02201625174178223</v>
      </c>
      <c r="O28" s="6">
        <f>(2*C$11)/(B$15*G28*G28*C$7)</f>
        <v>0.2660752766559304</v>
      </c>
      <c r="P28" s="6">
        <f>B$23*O28*O28</f>
        <v>0.003092719763774886</v>
      </c>
      <c r="Q28" s="6">
        <f>N28+P28</f>
        <v>0.02510897150555711</v>
      </c>
      <c r="R28" s="6">
        <f>0.58*B$15*G28*G28*C$7*Q28</f>
        <v>0.4826390856033682</v>
      </c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23.95" customHeight="1">
      <c r="A29" s="3"/>
      <c r="B29" s="3"/>
      <c r="C29" s="3"/>
      <c r="D29" s="3"/>
      <c r="E29" s="3"/>
      <c r="F29" s="6">
        <v>27</v>
      </c>
      <c r="G29" s="6">
        <f>F29*3.281</f>
        <v>88.587</v>
      </c>
      <c r="H29" s="6">
        <f>(B$13*G29*C$6)/B$14</f>
        <v>5.486157105606258</v>
      </c>
      <c r="I29" s="6">
        <f>0.074/POWER(H29,0.2)</f>
        <v>0.05264753860121626</v>
      </c>
      <c r="J29" s="6">
        <f>F29/343</f>
        <v>0.07871720116618076</v>
      </c>
      <c r="K29" s="6">
        <f>(1-J29*J29)^0.5</f>
        <v>0.9968969867747435</v>
      </c>
      <c r="L29" s="6">
        <f t="shared" si="5"/>
        <v>2.04384133611691</v>
      </c>
      <c r="M29" s="6">
        <f>B$20*I29*L29</f>
        <v>0.01345040195474706</v>
      </c>
      <c r="N29" s="6">
        <f>I29*B$20*K29*L29*(M29/0.004)^0.4</f>
        <v>0.02177988864985003</v>
      </c>
      <c r="O29" s="6">
        <f>(2*C$11)/(B$15*G29*G29*C$7)</f>
        <v>0.2467309835657187</v>
      </c>
      <c r="P29" s="6">
        <f>B$23*O29*O29</f>
        <v>0.002659370855411593</v>
      </c>
      <c r="Q29" s="6">
        <f>N29+P29</f>
        <v>0.02443925950526162</v>
      </c>
      <c r="R29" s="6">
        <f>0.58*B$15*G29*G29*C$7*Q29</f>
        <v>0.5065967985767679</v>
      </c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23.95" customHeight="1">
      <c r="A30" s="3"/>
      <c r="B30" s="3"/>
      <c r="C30" s="3"/>
      <c r="D30" s="3"/>
      <c r="E30" s="3"/>
      <c r="F30" s="6">
        <v>28</v>
      </c>
      <c r="G30" s="6">
        <f>F30*3.281</f>
        <v>91.86800000000001</v>
      </c>
      <c r="H30" s="6">
        <f>(B$13*G30*C$6)/B$14</f>
        <v>5.689348109517602</v>
      </c>
      <c r="I30" s="6">
        <f>0.074/POWER(H30,0.2)</f>
        <v>0.05226599447934436</v>
      </c>
      <c r="J30" s="6">
        <f>F30/343</f>
        <v>0.08163265306122448</v>
      </c>
      <c r="K30" s="6">
        <f>(1-J30*J30)^0.5</f>
        <v>0.9966624854754922</v>
      </c>
      <c r="L30" s="6">
        <f t="shared" si="5"/>
        <v>2.04384133611691</v>
      </c>
      <c r="M30" s="6">
        <f>B$20*I30*L30</f>
        <v>0.01335292499876778</v>
      </c>
      <c r="N30" s="6">
        <f>I30*B$20*K30*L30*(M30/0.004)^0.4</f>
        <v>0.02155415931822554</v>
      </c>
      <c r="O30" s="6">
        <f>(2*C$11)/(B$15*G30*G30*C$7)</f>
        <v>0.2294220497696542</v>
      </c>
      <c r="P30" s="6">
        <f>B$23*O30*O30</f>
        <v>0.002299332808547857</v>
      </c>
      <c r="Q30" s="6">
        <f>N30+P30</f>
        <v>0.0238534921267734</v>
      </c>
      <c r="R30" s="6">
        <f>0.58*B$15*G30*G30*C$7*Q30</f>
        <v>0.5317590632432382</v>
      </c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23.95" customHeight="1">
      <c r="A31" s="3"/>
      <c r="B31" s="3"/>
      <c r="C31" s="3"/>
      <c r="D31" s="3"/>
      <c r="E31" s="3"/>
      <c r="F31" s="6">
        <v>29</v>
      </c>
      <c r="G31" s="6">
        <f>F31*3.281</f>
        <v>95.149</v>
      </c>
      <c r="H31" s="6">
        <f>(B$13*G31*C$6)/B$14</f>
        <v>5.892539113428944</v>
      </c>
      <c r="I31" s="6">
        <f>0.074/POWER(H31,0.2)</f>
        <v>0.05190046213546474</v>
      </c>
      <c r="J31" s="6">
        <f>F31/343</f>
        <v>0.08454810495626822</v>
      </c>
      <c r="K31" s="6">
        <f>(1-J31*J31)^0.5</f>
        <v>0.9964193986210345</v>
      </c>
      <c r="L31" s="6">
        <f t="shared" si="5"/>
        <v>2.04384133611691</v>
      </c>
      <c r="M31" s="6">
        <f>B$20*I31*L31</f>
        <v>0.01325953873450417</v>
      </c>
      <c r="N31" s="6">
        <f>I31*B$20*K31*L31*(M31/0.004)^0.4</f>
        <v>0.02133820878887428</v>
      </c>
      <c r="O31" s="6">
        <f>(2*C$11)/(B$15*G31*G31*C$7)</f>
        <v>0.213872636170522</v>
      </c>
      <c r="P31" s="6">
        <f>B$23*O31*O31</f>
        <v>0.00199821387365247</v>
      </c>
      <c r="Q31" s="6">
        <f>N31+P31</f>
        <v>0.02333642266252674</v>
      </c>
      <c r="R31" s="6">
        <f>0.58*B$15*G31*G31*C$7*Q31</f>
        <v>0.558055184895054</v>
      </c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23.95" customHeight="1">
      <c r="A32" s="3"/>
      <c r="B32" s="3"/>
      <c r="C32" s="3"/>
      <c r="D32" s="3"/>
      <c r="E32" s="3"/>
      <c r="F32" s="6">
        <v>30</v>
      </c>
      <c r="G32" s="6">
        <f>F32*3.281</f>
        <v>98.43000000000001</v>
      </c>
      <c r="H32" s="6">
        <f>(B$13*G32*C$6)/B$14</f>
        <v>6.095730117340286</v>
      </c>
      <c r="I32" s="6">
        <f>0.074/POWER(H32,0.2)</f>
        <v>0.05154975120371721</v>
      </c>
      <c r="J32" s="6">
        <f>F32/343</f>
        <v>0.08746355685131195</v>
      </c>
      <c r="K32" s="6">
        <f>(1-J32*J32)^0.5</f>
        <v>0.9961677199261766</v>
      </c>
      <c r="L32" s="6">
        <f t="shared" si="5"/>
        <v>2.04384133611691</v>
      </c>
      <c r="M32" s="6">
        <f>B$20*I32*L32</f>
        <v>0.01316993904708746</v>
      </c>
      <c r="N32" s="6">
        <f>I32*B$20*K32*L32*(M32/0.004)^0.4</f>
        <v>0.02113127680749016</v>
      </c>
      <c r="O32" s="6">
        <f>(2*C$11)/(B$15*G32*G32*C$7)</f>
        <v>0.1998520966882322</v>
      </c>
      <c r="P32" s="6">
        <f>B$23*O32*O32</f>
        <v>0.001744813218235546</v>
      </c>
      <c r="Q32" s="6">
        <f>N32+P32</f>
        <v>0.0228760900257257</v>
      </c>
      <c r="R32" s="6">
        <f>0.58*B$15*G32*G32*C$7*Q32</f>
        <v>0.585424880749133</v>
      </c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23.95" customHeight="1">
      <c r="A33" s="3"/>
      <c r="B33" s="3"/>
      <c r="C33" s="3"/>
      <c r="D33" s="3"/>
      <c r="E33" s="3"/>
      <c r="F33" s="6">
        <v>31</v>
      </c>
      <c r="G33" s="6">
        <f>F33*3.281</f>
        <v>101.711</v>
      </c>
      <c r="H33" s="6">
        <f>(B$13*G33*C$6)/B$14</f>
        <v>6.29892112125163</v>
      </c>
      <c r="I33" s="6">
        <f>0.074/POWER(H33,0.2)</f>
        <v>0.05121279584029223</v>
      </c>
      <c r="J33" s="6">
        <f>F33/343</f>
        <v>0.09037900874635568</v>
      </c>
      <c r="K33" s="6">
        <f>(1-J33*J33)^0.5</f>
        <v>0.995907442877111</v>
      </c>
      <c r="L33" s="6">
        <f t="shared" si="5"/>
        <v>2.04384133611691</v>
      </c>
      <c r="M33" s="6">
        <f>B$20*I33*L33</f>
        <v>0.01308385363456318</v>
      </c>
      <c r="N33" s="6">
        <f>I33*B$20*K33*L33*(M33/0.004)^0.4</f>
        <v>0.02093268458620862</v>
      </c>
      <c r="O33" s="6">
        <f>(2*C$11)/(B$15*G33*G33*C$7)</f>
        <v>0.1871663756705609</v>
      </c>
      <c r="P33" s="6">
        <f>B$23*O33*O33</f>
        <v>0.001530337379194184</v>
      </c>
      <c r="Q33" s="6">
        <f>N33+P33</f>
        <v>0.02246302196540281</v>
      </c>
      <c r="R33" s="6">
        <f>0.58*B$15*G33*G33*C$7*Q33</f>
        <v>0.613816331320909</v>
      </c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23.95" customHeight="1">
      <c r="A34" s="3"/>
      <c r="B34" s="3"/>
      <c r="C34" s="3"/>
      <c r="D34" s="3"/>
      <c r="E34" s="3"/>
      <c r="F34" s="6">
        <v>32</v>
      </c>
      <c r="G34" s="6">
        <f>F34*3.281</f>
        <v>104.992</v>
      </c>
      <c r="H34" s="6">
        <f>(B$13*G34*C$6)/B$14</f>
        <v>6.502112125162973</v>
      </c>
      <c r="I34" s="6">
        <f>0.074/POWER(H34,0.2)</f>
        <v>0.05088863816686158</v>
      </c>
      <c r="J34" s="6">
        <f>F34/343</f>
        <v>0.09329446064139942</v>
      </c>
      <c r="K34" s="6">
        <f>(1-J34*J34)^0.5</f>
        <v>0.9956385607305647</v>
      </c>
      <c r="L34" s="6">
        <f t="shared" si="5"/>
        <v>2.04384133611691</v>
      </c>
      <c r="M34" s="6">
        <f>B$20*I34*L34</f>
        <v>0.01300103777801605</v>
      </c>
      <c r="N34" s="6">
        <f>I34*B$20*K34*L34*(M34/0.004)^0.4</f>
        <v>0.02074182377647424</v>
      </c>
      <c r="O34" s="6">
        <f>(2*C$11)/(B$15*G34*G34*C$7)</f>
        <v>0.1756512568548916</v>
      </c>
      <c r="P34" s="6">
        <f>B$23*O34*O34</f>
        <v>0.001347826678057472</v>
      </c>
      <c r="Q34" s="6">
        <f>N34+P34</f>
        <v>0.02208965045453171</v>
      </c>
      <c r="R34" s="6">
        <f>0.58*B$15*G34*G34*C$7*Q34</f>
        <v>0.6431846483399015</v>
      </c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23.95" customHeight="1">
      <c r="A35" s="3"/>
      <c r="B35" s="3"/>
      <c r="C35" s="3"/>
      <c r="D35" s="3"/>
      <c r="E35" s="3"/>
      <c r="F35" s="6">
        <v>33</v>
      </c>
      <c r="G35" s="6">
        <f>F35*3.281</f>
        <v>108.273</v>
      </c>
      <c r="H35" s="6">
        <f>(B$13*G35*C$6)/B$14</f>
        <v>6.705303129074316</v>
      </c>
      <c r="I35" s="6">
        <f>0.074/POWER(H35,0.2)</f>
        <v>0.05057641435605421</v>
      </c>
      <c r="J35" s="6">
        <f>F35/343</f>
        <v>0.09620991253644315</v>
      </c>
      <c r="K35" s="6">
        <f>(1-J35*J35)^0.5</f>
        <v>0.9953610665129162</v>
      </c>
      <c r="L35" s="6">
        <f t="shared" si="5"/>
        <v>2.04384133611691</v>
      </c>
      <c r="M35" s="6">
        <f>B$20*I35*L35</f>
        <v>0.01292127078668504</v>
      </c>
      <c r="N35" s="6">
        <f>I35*B$20*K35*L35*(M35/0.004)^0.4</f>
        <v>0.02055814722660631</v>
      </c>
      <c r="O35" s="6">
        <f>(2*C$11)/(B$15*G35*G35*C$7)</f>
        <v>0.1651670220563902</v>
      </c>
      <c r="P35" s="6">
        <f>B$23*O35*O35</f>
        <v>0.001191730905153709</v>
      </c>
      <c r="Q35" s="6">
        <f>N35+P35</f>
        <v>0.02174987813176001</v>
      </c>
      <c r="R35" s="6">
        <f>0.58*B$15*G35*G35*C$7*Q35</f>
        <v>0.6734906601041725</v>
      </c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23.95" customHeight="1">
      <c r="A36" s="3"/>
      <c r="B36" s="3"/>
      <c r="C36" s="3"/>
      <c r="D36" s="3"/>
      <c r="E36" s="3"/>
      <c r="F36" s="6">
        <v>34</v>
      </c>
      <c r="G36" s="6">
        <f>F36*3.281</f>
        <v>111.554</v>
      </c>
      <c r="H36" s="6">
        <f>(B$13*G36*C$6)/B$14</f>
        <v>6.908494132985658</v>
      </c>
      <c r="I36" s="6">
        <f>0.074/POWER(H36,0.2)</f>
        <v>0.05027534287122745</v>
      </c>
      <c r="J36" s="6">
        <f>F36/343</f>
        <v>0.09912536443148688</v>
      </c>
      <c r="K36" s="6">
        <f>(1-J36*J36)^0.5</f>
        <v>0.9950749530192813</v>
      </c>
      <c r="L36" s="6">
        <f t="shared" si="5"/>
        <v>2.04384133611691</v>
      </c>
      <c r="M36" s="6">
        <f>B$20*I36*L36</f>
        <v>0.01284435299345816</v>
      </c>
      <c r="N36" s="6">
        <f>I36*B$20*K36*L36*(M36/0.004)^0.4</f>
        <v>0.02038116119072726</v>
      </c>
      <c r="O36" s="6">
        <f>(2*C$11)/(B$15*G36*G36*C$7)</f>
        <v>0.1555941929233642</v>
      </c>
      <c r="P36" s="6">
        <f>B$23*O36*O36</f>
        <v>0.001057592332146101</v>
      </c>
      <c r="Q36" s="6">
        <f>N36+P36</f>
        <v>0.02143875352287336</v>
      </c>
      <c r="R36" s="6">
        <f>0.58*B$15*G36*G36*C$7*Q36</f>
        <v>0.7046999409645687</v>
      </c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23.95" customHeight="1">
      <c r="A37" s="3"/>
      <c r="B37" s="3"/>
      <c r="C37" s="3"/>
      <c r="D37" s="3"/>
      <c r="E37" s="3"/>
      <c r="F37" s="6">
        <v>35</v>
      </c>
      <c r="G37" s="6">
        <f>F37*3.281</f>
        <v>114.835</v>
      </c>
      <c r="H37" s="6">
        <f>(B$13*G37*C$6)/B$14</f>
        <v>7.111685136897001</v>
      </c>
      <c r="I37" s="6">
        <f>0.074/POWER(H37,0.2)</f>
        <v>0.04998471447433325</v>
      </c>
      <c r="J37" s="6">
        <f>F37/343</f>
        <v>0.1020408163265306</v>
      </c>
      <c r="K37" s="6">
        <f>(1-J37*J37)^0.5</f>
        <v>0.9947802128125666</v>
      </c>
      <c r="L37" s="6">
        <f t="shared" si="5"/>
        <v>2.04384133611691</v>
      </c>
      <c r="M37" s="6">
        <f>B$20*I37*L37</f>
        <v>0.01277010320208044</v>
      </c>
      <c r="N37" s="6">
        <f>I37*B$20*K37*L37*(M37/0.004)^0.4</f>
        <v>0.02021041872580826</v>
      </c>
      <c r="O37" s="6">
        <f>(2*C$11)/(B$15*G37*G37*C$7)</f>
        <v>0.1468301118525787</v>
      </c>
      <c r="P37" s="6">
        <f>B$23*O37*O37</f>
        <v>0.0009418067183812025</v>
      </c>
      <c r="Q37" s="6">
        <f>N37+P37</f>
        <v>0.02115222544418946</v>
      </c>
      <c r="R37" s="6">
        <f>0.58*B$15*G37*G37*C$7*Q37</f>
        <v>0.736782030169654</v>
      </c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23.95" customHeight="1">
      <c r="A38" s="3"/>
      <c r="B38" s="3"/>
      <c r="C38" s="3"/>
      <c r="D38" s="3"/>
      <c r="E38" s="3"/>
      <c r="F38" s="6">
        <v>36</v>
      </c>
      <c r="G38" s="6">
        <f>F38*3.281</f>
        <v>118.116</v>
      </c>
      <c r="H38" s="6">
        <f>(B$13*G38*C$6)/B$14</f>
        <v>7.314876140808344</v>
      </c>
      <c r="I38" s="6">
        <f>0.074/POWER(H38,0.2)</f>
        <v>0.04970388369382454</v>
      </c>
      <c r="J38" s="6">
        <f>F38/343</f>
        <v>0.1049562682215743</v>
      </c>
      <c r="K38" s="6">
        <f>(1-J38*J38)^0.5</f>
        <v>0.9944768382224902</v>
      </c>
      <c r="L38" s="6">
        <f t="shared" si="5"/>
        <v>2.04384133611691</v>
      </c>
      <c r="M38" s="6">
        <f>B$20*I38*L38</f>
        <v>0.01269835650737323</v>
      </c>
      <c r="N38" s="6">
        <f>I38*B$20*K38*L38*(M38/0.004)^0.4</f>
        <v>0.02004551406738368</v>
      </c>
      <c r="O38" s="6">
        <f>(2*C$11)/(B$15*G38*G38*C$7)</f>
        <v>0.1387861782557168</v>
      </c>
      <c r="P38" s="6">
        <f>B$23*O38*O38</f>
        <v>0.0008414415597200745</v>
      </c>
      <c r="Q38" s="6">
        <f>N38+P38</f>
        <v>0.02088695562710375</v>
      </c>
      <c r="R38" s="6">
        <f>0.58*B$15*G38*G38*C$7*Q38</f>
        <v>0.7697097987715804</v>
      </c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23.95" customHeight="1">
      <c r="A39" s="3"/>
      <c r="B39" s="3"/>
      <c r="C39" s="3"/>
      <c r="D39" s="3"/>
      <c r="E39" s="3"/>
      <c r="F39" s="6">
        <v>37</v>
      </c>
      <c r="G39" s="6">
        <f>F39*3.281</f>
        <v>121.397</v>
      </c>
      <c r="H39" s="6">
        <f>(B$13*G39*C$6)/B$14</f>
        <v>7.518067144719687</v>
      </c>
      <c r="I39" s="6">
        <f>0.074/POWER(H39,0.2)</f>
        <v>0.04943226150517523</v>
      </c>
      <c r="J39" s="6">
        <f>F39/343</f>
        <v>0.1078717201166181</v>
      </c>
      <c r="K39" s="6">
        <f>(1-J39*J39)^0.5</f>
        <v>0.9941648213445706</v>
      </c>
      <c r="L39" s="6">
        <f t="shared" si="5"/>
        <v>2.04384133611691</v>
      </c>
      <c r="M39" s="6">
        <f>B$20*I39*L39</f>
        <v>0.01262896242525223</v>
      </c>
      <c r="N39" s="6">
        <f>I39*B$20*K39*L39*(M39/0.004)^0.4</f>
        <v>0.01988607781612051</v>
      </c>
      <c r="O39" s="6">
        <f>(2*C$11)/(B$15*G39*G39*C$7)</f>
        <v>0.1313856004524536</v>
      </c>
      <c r="P39" s="6">
        <f>B$23*O39*O39</f>
        <v>0.0007540967434338843</v>
      </c>
      <c r="Q39" s="6">
        <f>N39+P39</f>
        <v>0.02064017455955439</v>
      </c>
      <c r="R39" s="6">
        <f>0.58*B$15*G39*G39*C$7*Q39</f>
        <v>0.8034589331771477</v>
      </c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23.95" customHeight="1">
      <c r="A40" s="3"/>
      <c r="B40" s="3"/>
      <c r="C40" s="3"/>
      <c r="D40" s="3"/>
      <c r="E40" s="3"/>
      <c r="F40" s="6">
        <v>38</v>
      </c>
      <c r="G40" s="6">
        <f>F40*3.281</f>
        <v>124.678</v>
      </c>
      <c r="H40" s="6">
        <f>(B$13*G40*C$6)/B$14</f>
        <v>7.721258148631031</v>
      </c>
      <c r="I40" s="6">
        <f>0.074/POWER(H40,0.2)</f>
        <v>0.04916930902398749</v>
      </c>
      <c r="J40" s="6">
        <f>F40/343</f>
        <v>0.1107871720116618</v>
      </c>
      <c r="K40" s="6">
        <f>(1-J40*J40)^0.5</f>
        <v>0.9938441540390819</v>
      </c>
      <c r="L40" s="6">
        <f t="shared" si="5"/>
        <v>2.04384133611691</v>
      </c>
      <c r="M40" s="6">
        <f>B$20*I40*L40</f>
        <v>0.01256178328144148</v>
      </c>
      <c r="N40" s="6">
        <f>I40*B$20*K40*L40*(M40/0.004)^0.4</f>
        <v>0.01973177279989999</v>
      </c>
      <c r="O40" s="6">
        <f>(2*C$11)/(B$15*G40*G40*C$7)</f>
        <v>0.1245615561076239</v>
      </c>
      <c r="P40" s="6">
        <f>B$23*O40*O40</f>
        <v>0.0006777968951525426</v>
      </c>
      <c r="Q40" s="6">
        <f>N40+P40</f>
        <v>0.02040956969505254</v>
      </c>
      <c r="R40" s="6">
        <f>0.58*B$15*G40*G40*C$7*Q40</f>
        <v>0.8380075112498979</v>
      </c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23.95" customHeight="1">
      <c r="A41" s="3"/>
      <c r="B41" s="3"/>
      <c r="C41" s="3"/>
      <c r="D41" s="3"/>
      <c r="E41" s="3"/>
      <c r="F41" s="6">
        <v>39</v>
      </c>
      <c r="G41" s="6">
        <f>F41*3.281</f>
        <v>127.959</v>
      </c>
      <c r="H41" s="6">
        <f>(B$13*G41*C$6)/B$14</f>
        <v>7.924449152542373</v>
      </c>
      <c r="I41" s="6">
        <f>0.074/POWER(H41,0.2)</f>
        <v>0.04891453204898559</v>
      </c>
      <c r="J41" s="6">
        <f>F41/343</f>
        <v>0.1137026239067055</v>
      </c>
      <c r="K41" s="6">
        <f>(1-J41*J41)^0.5</f>
        <v>0.9935148279299763</v>
      </c>
      <c r="L41" s="6">
        <f t="shared" si="5"/>
        <v>2.04384133611691</v>
      </c>
      <c r="M41" s="6">
        <f>B$20*I41*L41</f>
        <v>0.01249669281731652</v>
      </c>
      <c r="N41" s="6">
        <f>I41*B$20*K41*L41*(M41/0.004)^0.4</f>
        <v>0.01958229050157865</v>
      </c>
      <c r="O41" s="6">
        <f>(2*C$11)/(B$15*G41*G41*C$7)</f>
        <v>0.1182556785137469</v>
      </c>
      <c r="P41" s="6">
        <f>B$23*O41*O41</f>
        <v>0.000610907607659237</v>
      </c>
      <c r="Q41" s="6">
        <f>N41+P41</f>
        <v>0.02019319810923789</v>
      </c>
      <c r="R41" s="6">
        <f>0.58*B$15*G41*G41*C$7*Q41</f>
        <v>0.87333565234083</v>
      </c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23.95" customHeight="1">
      <c r="A42" s="3"/>
      <c r="B42" s="3"/>
      <c r="C42" s="3"/>
      <c r="D42" s="3"/>
      <c r="E42" s="3"/>
      <c r="F42" s="6">
        <v>40</v>
      </c>
      <c r="G42" s="6">
        <f>F42*3.281</f>
        <v>131.24</v>
      </c>
      <c r="H42" s="6">
        <f>(B$13*G42*C$6)/B$14</f>
        <v>8.127640156453715</v>
      </c>
      <c r="I42" s="6">
        <f>0.074/POWER(H42,0.2)</f>
        <v>0.04866747632178876</v>
      </c>
      <c r="J42" s="6">
        <f>F42/343</f>
        <v>0.1166180758017493</v>
      </c>
      <c r="K42" s="6">
        <f>(1-J42*J42)^0.5</f>
        <v>0.9931768344037719</v>
      </c>
      <c r="L42" s="6">
        <f t="shared" si="5"/>
        <v>2.04384133611691</v>
      </c>
      <c r="M42" s="6">
        <f>B$20*I42*L42</f>
        <v>0.01243357497887035</v>
      </c>
      <c r="N42" s="6">
        <f>I42*B$20*K42*L42*(M42/0.004)^0.4</f>
        <v>0.01943734796277512</v>
      </c>
      <c r="O42" s="6">
        <f>(2*C$11)/(B$15*G42*G42*C$7)</f>
        <v>0.1124168043871306</v>
      </c>
      <c r="P42" s="6">
        <f>B$23*O42*O42</f>
        <v>0.0005520698073323406</v>
      </c>
      <c r="Q42" s="6">
        <f>N42+P42</f>
        <v>0.01998941777010747</v>
      </c>
      <c r="R42" s="6">
        <f>0.58*B$15*G42*G42*C$7*Q42</f>
        <v>0.9094252267488594</v>
      </c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23.95" customHeight="1">
      <c r="A43" s="3"/>
      <c r="B43" s="3"/>
      <c r="C43" s="3"/>
      <c r="D43" s="3"/>
      <c r="E43" s="3"/>
      <c r="F43" s="6">
        <v>41</v>
      </c>
      <c r="G43" s="6">
        <f>F43*3.281</f>
        <v>134.521</v>
      </c>
      <c r="H43" s="6">
        <f>(B$13*G43*C$6)/B$14</f>
        <v>8.33083116036506</v>
      </c>
      <c r="I43" s="6">
        <f>0.074/POWER(H43,0.2)</f>
        <v>0.0484277233939699</v>
      </c>
      <c r="J43" s="6">
        <f>F43/343</f>
        <v>0.119533527696793</v>
      </c>
      <c r="K43" s="6">
        <f>(1-J43*J43)^0.5</f>
        <v>0.9928301646084088</v>
      </c>
      <c r="L43" s="6">
        <f t="shared" si="5"/>
        <v>2.04384133611691</v>
      </c>
      <c r="M43" s="6">
        <f>B$20*I43*L43</f>
        <v>0.01237232286082895</v>
      </c>
      <c r="N43" s="6">
        <f>I43*B$20*K43*L43*(M43/0.004)^0.4</f>
        <v>0.01929668509009555</v>
      </c>
      <c r="O43" s="6">
        <f>(2*C$11)/(B$15*G43*G43*C$7)</f>
        <v>0.1069999327896543</v>
      </c>
      <c r="P43" s="6">
        <f>B$23*O43*O43</f>
        <v>0.0005001479979272104</v>
      </c>
      <c r="Q43" s="6">
        <f>N43+P43</f>
        <v>0.01979683308802276</v>
      </c>
      <c r="R43" s="6">
        <f>0.58*B$15*G43*G43*C$7*Q43</f>
        <v>0.9462596132443253</v>
      </c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23.95" customHeight="1">
      <c r="A44" s="3"/>
      <c r="B44" s="3"/>
      <c r="C44" s="3"/>
      <c r="D44" s="3"/>
      <c r="E44" s="3"/>
      <c r="F44" s="6">
        <v>42</v>
      </c>
      <c r="G44" s="6">
        <f>F44*3.281</f>
        <v>137.802</v>
      </c>
      <c r="H44" s="6">
        <f>(B$13*G44*C$6)/B$14</f>
        <v>8.534022164276401</v>
      </c>
      <c r="I44" s="6">
        <f>0.074/POWER(H44,0.2)</f>
        <v>0.04819488701086374</v>
      </c>
      <c r="J44" s="6">
        <f>F44/343</f>
        <v>0.1224489795918367</v>
      </c>
      <c r="K44" s="6">
        <f>(1-J44*J44)^0.5</f>
        <v>0.9924748094520677</v>
      </c>
      <c r="L44" s="6">
        <f t="shared" si="5"/>
        <v>2.04384133611691</v>
      </c>
      <c r="M44" s="6">
        <f>B$20*I44*L44</f>
        <v>0.01231283778278591</v>
      </c>
      <c r="N44" s="6">
        <f>I44*B$20*K44*L44*(M44/0.004)^0.4</f>
        <v>0.01916006230308009</v>
      </c>
      <c r="O44" s="6">
        <f>(2*C$11)/(B$15*G44*G44*C$7)</f>
        <v>0.1019653554531797</v>
      </c>
      <c r="P44" s="6">
        <f>B$23*O44*O44</f>
        <v>0.0004541891967501944</v>
      </c>
      <c r="Q44" s="6">
        <f>N44+P44</f>
        <v>0.01961425149983029</v>
      </c>
      <c r="R44" s="6">
        <f>0.58*B$15*G44*G44*C$7*Q44</f>
        <v>0.9838234956857959</v>
      </c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23.95" customHeight="1">
      <c r="A45" s="3"/>
      <c r="B45" s="3"/>
      <c r="C45" s="3"/>
      <c r="D45" s="3"/>
      <c r="E45" s="3"/>
      <c r="F45" s="6">
        <v>43</v>
      </c>
      <c r="G45" s="6">
        <f>F45*3.281</f>
        <v>141.083</v>
      </c>
      <c r="H45" s="6">
        <f>(B$13*G45*C$6)/B$14</f>
        <v>8.737213168187745</v>
      </c>
      <c r="I45" s="6">
        <f>0.074/POWER(H45,0.2)</f>
        <v>0.04796860993689536</v>
      </c>
      <c r="J45" s="6">
        <f>F45/343</f>
        <v>0.1253644314868805</v>
      </c>
      <c r="K45" s="6">
        <f>(1-J45*J45)^0.5</f>
        <v>0.9921107596019566</v>
      </c>
      <c r="L45" s="6">
        <f t="shared" si="5"/>
        <v>2.04384133611691</v>
      </c>
      <c r="M45" s="6">
        <f>B$20*I45*L45</f>
        <v>0.01225502847813689</v>
      </c>
      <c r="N45" s="6">
        <f>I45*B$20*K45*L45*(M45/0.004)^0.4</f>
        <v>0.01902725847352365</v>
      </c>
      <c r="O45" s="6">
        <f>(2*C$11)/(B$15*G45*G45*C$7)</f>
        <v>0.09727792699805787</v>
      </c>
      <c r="P45" s="6">
        <f>B$23*O45*O45</f>
        <v>0.0004133901642039981</v>
      </c>
      <c r="Q45" s="6">
        <f>N45+P45</f>
        <v>0.01944064863772764</v>
      </c>
      <c r="R45" s="6">
        <f>0.58*B$15*G45*G45*C$7*Q45</f>
        <v>1.022102691607777</v>
      </c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23.95" customHeight="1">
      <c r="A46" s="3"/>
      <c r="B46" s="3"/>
      <c r="C46" s="3"/>
      <c r="D46" s="3"/>
      <c r="E46" s="3"/>
      <c r="F46" s="6">
        <v>44</v>
      </c>
      <c r="G46" s="6">
        <f>F46*3.281</f>
        <v>144.364</v>
      </c>
      <c r="H46" s="6">
        <f>(B$13*G46*C$6)/B$14</f>
        <v>8.940404172099088</v>
      </c>
      <c r="I46" s="6">
        <f>0.074/POWER(H46,0.2)</f>
        <v>0.04774856115962697</v>
      </c>
      <c r="J46" s="6">
        <f>F46/343</f>
        <v>0.1282798833819242</v>
      </c>
      <c r="K46" s="6">
        <f>(1-J46*J46)^0.5</f>
        <v>0.991738005483061</v>
      </c>
      <c r="L46" s="6">
        <f t="shared" si="5"/>
        <v>2.04384133611691</v>
      </c>
      <c r="M46" s="6">
        <f>B$20*I46*L46</f>
        <v>0.012198810379769</v>
      </c>
      <c r="N46" s="6">
        <f>I46*B$20*K46*L46*(M46/0.004)^0.4</f>
        <v>0.01889806911422546</v>
      </c>
      <c r="O46" s="6">
        <f>(2*C$11)/(B$15*G46*G46*C$7)</f>
        <v>0.09290644990671952</v>
      </c>
      <c r="P46" s="6">
        <f>B$23*O46*O46</f>
        <v>0.000377071106708791</v>
      </c>
      <c r="Q46" s="6">
        <f>N46+P46</f>
        <v>0.01927514022093425</v>
      </c>
      <c r="R46" s="6">
        <f>0.58*B$15*G46*G46*C$7*Q46</f>
        <v>1.061084007090287</v>
      </c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23.95" customHeight="1">
      <c r="A47" s="3"/>
      <c r="B47" s="3"/>
      <c r="C47" s="3"/>
      <c r="D47" s="3"/>
      <c r="E47" s="3"/>
      <c r="F47" s="6">
        <v>45</v>
      </c>
      <c r="G47" s="6">
        <f>F47*3.281</f>
        <v>147.645</v>
      </c>
      <c r="H47" s="6">
        <f>(B$13*G47*C$6)/B$14</f>
        <v>9.143595176010431</v>
      </c>
      <c r="I47" s="6">
        <f>0.074/POWER(H47,0.2)</f>
        <v>0.04753443341986235</v>
      </c>
      <c r="J47" s="6">
        <f>F47/343</f>
        <v>0.1311953352769679</v>
      </c>
      <c r="K47" s="6">
        <f>(1-J47*J47)^0.5</f>
        <v>0.9913565372768588</v>
      </c>
      <c r="L47" s="6">
        <f t="shared" si="5"/>
        <v>2.04384133611691</v>
      </c>
      <c r="M47" s="6">
        <f>B$20*I47*L47</f>
        <v>0.01214410498905147</v>
      </c>
      <c r="N47" s="6">
        <f>I47*B$20*K47*L47*(M47/0.004)^0.4</f>
        <v>0.01877230478206509</v>
      </c>
      <c r="O47" s="6">
        <f>(2*C$11)/(B$15*G47*G47*C$7)</f>
        <v>0.08882315408365876</v>
      </c>
      <c r="P47" s="6">
        <f>B$23*O47*O47</f>
        <v>0.0003446544628613425</v>
      </c>
      <c r="Q47" s="6">
        <f>N47+P47</f>
        <v>0.01911695924492644</v>
      </c>
      <c r="R47" s="6">
        <f>0.58*B$15*G47*G47*C$7*Q47</f>
        <v>1.100755113340534</v>
      </c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23.95" customHeight="1">
      <c r="A48" s="3"/>
      <c r="B48" s="3"/>
      <c r="C48" s="3"/>
      <c r="D48" s="3"/>
      <c r="E48" s="3"/>
      <c r="F48" s="6">
        <v>46</v>
      </c>
      <c r="G48" s="6">
        <f>F48*3.281</f>
        <v>150.926</v>
      </c>
      <c r="H48" s="6">
        <f>(B$13*G48*C$6)/B$14</f>
        <v>9.346786179921773</v>
      </c>
      <c r="I48" s="6">
        <f>0.074/POWER(H48,0.2)</f>
        <v>0.04732594102346548</v>
      </c>
      <c r="J48" s="6">
        <f>F48/343</f>
        <v>0.1341107871720117</v>
      </c>
      <c r="K48" s="6">
        <f>(1-J48*J48)^0.5</f>
        <v>0.9909663449199995</v>
      </c>
      <c r="L48" s="6">
        <f t="shared" si="5"/>
        <v>2.04384133611691</v>
      </c>
      <c r="M48" s="6">
        <f>B$20*I48*L48</f>
        <v>0.01209083931679872</v>
      </c>
      <c r="N48" s="6">
        <f>I48*B$20*K48*L48*(M48/0.004)^0.4</f>
        <v>0.01864978966590347</v>
      </c>
      <c r="O48" s="6">
        <f>(2*C$11)/(B$15*G48*G48*C$7)</f>
        <v>0.08500325473507038</v>
      </c>
      <c r="P48" s="6">
        <f>B$23*O48*O48</f>
        <v>0.0003156477041361862</v>
      </c>
      <c r="Q48" s="6">
        <f>N48+P48</f>
        <v>0.01896543737003966</v>
      </c>
      <c r="R48" s="6">
        <f>0.58*B$15*G48*G48*C$7*Q48</f>
        <v>1.141104441296254</v>
      </c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23.95" customHeight="1">
      <c r="A49" s="3"/>
      <c r="B49" s="3"/>
      <c r="C49" s="3"/>
      <c r="D49" s="3"/>
      <c r="E49" s="3"/>
      <c r="F49" s="6">
        <v>47</v>
      </c>
      <c r="G49" s="6">
        <f>F49*3.281</f>
        <v>154.207</v>
      </c>
      <c r="H49" s="6">
        <f>(B$13*G49*C$6)/B$14</f>
        <v>9.549977183833116</v>
      </c>
      <c r="I49" s="6">
        <f>0.074/POWER(H49,0.2)</f>
        <v>0.0471228178974032</v>
      </c>
      <c r="J49" s="6">
        <f>F49/343</f>
        <v>0.1370262390670554</v>
      </c>
      <c r="K49" s="6">
        <f>(1-J49*J49)^0.5</f>
        <v>0.9905674181029468</v>
      </c>
      <c r="L49" s="6">
        <f t="shared" si="5"/>
        <v>2.04384133611691</v>
      </c>
      <c r="M49" s="6">
        <f>B$20*I49*L49</f>
        <v>0.0120389453866278</v>
      </c>
      <c r="N49" s="6">
        <f>I49*B$20*K49*L49*(M49/0.004)^0.4</f>
        <v>0.01853036033441376</v>
      </c>
      <c r="O49" s="6">
        <f>(2*C$11)/(B$15*G49*G49*C$7)</f>
        <v>0.0814245753822585</v>
      </c>
      <c r="P49" s="6">
        <f>B$23*O49*O49</f>
        <v>0.0002896293234682336</v>
      </c>
      <c r="Q49" s="6">
        <f>N49+P49</f>
        <v>0.01881998965788199</v>
      </c>
      <c r="R49" s="6">
        <f>0.58*B$15*G49*G49*C$7*Q49</f>
        <v>1.182121091255093</v>
      </c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23.95" customHeight="1">
      <c r="A50" s="3"/>
      <c r="B50" s="3"/>
      <c r="C50" s="3"/>
      <c r="D50" s="3"/>
      <c r="E50" s="3"/>
      <c r="F50" s="6">
        <v>48</v>
      </c>
      <c r="G50" s="6">
        <f>F50*3.281</f>
        <v>157.488</v>
      </c>
      <c r="H50" s="6">
        <f>(B$13*G50*C$6)/B$14</f>
        <v>9.753168187744459</v>
      </c>
      <c r="I50" s="6">
        <f>0.074/POWER(H50,0.2)</f>
        <v>0.04692481585819407</v>
      </c>
      <c r="J50" s="6">
        <f>F50/343</f>
        <v>0.1399416909620991</v>
      </c>
      <c r="K50" s="6">
        <f>(1-J50*J50)^0.5</f>
        <v>0.9901597462685849</v>
      </c>
      <c r="L50" s="6">
        <f t="shared" si="5"/>
        <v>2.04384133611691</v>
      </c>
      <c r="M50" s="6">
        <f>B$20*I50*L50</f>
        <v>0.01198835979258142</v>
      </c>
      <c r="N50" s="6">
        <f>I50*B$20*K50*L50*(M50/0.004)^0.4</f>
        <v>0.01841386462275262</v>
      </c>
      <c r="O50" s="6">
        <f>(2*C$11)/(B$15*G50*G50*C$7)</f>
        <v>0.0780672252688407</v>
      </c>
      <c r="P50" s="6">
        <f>B$23*O50*O50</f>
        <v>0.0002662373685051798</v>
      </c>
      <c r="Q50" s="6">
        <f>N50+P50</f>
        <v>0.0186801019912578</v>
      </c>
      <c r="R50" s="6">
        <f>0.58*B$15*G50*G50*C$7*Q50</f>
        <v>1.223794755086564</v>
      </c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23.95" customHeight="1">
      <c r="A51" s="3"/>
      <c r="B51" s="3"/>
      <c r="C51" s="3"/>
      <c r="D51" s="3"/>
      <c r="E51" s="3"/>
      <c r="F51" s="6">
        <v>49</v>
      </c>
      <c r="G51" s="6">
        <f>F51*3.281</f>
        <v>160.769</v>
      </c>
      <c r="H51" s="6">
        <f>(B$13*G51*C$6)/B$14</f>
        <v>9.956359191655801</v>
      </c>
      <c r="I51" s="6">
        <f>0.074/POWER(H51,0.2)</f>
        <v>0.04673170306566028</v>
      </c>
      <c r="J51" s="6">
        <f>F51/343</f>
        <v>0.1428571428571428</v>
      </c>
      <c r="K51" s="6">
        <f>(1-J51*J51)^0.5</f>
        <v>0.989743318610787</v>
      </c>
      <c r="L51" s="6">
        <f t="shared" si="5"/>
        <v>2.04384133611691</v>
      </c>
      <c r="M51" s="6">
        <f>B$20*I51*L51</f>
        <v>0.01193902330409223</v>
      </c>
      <c r="N51" s="6">
        <f>I51*B$20*K51*L51*(M51/0.004)^0.4</f>
        <v>0.01830016064013966</v>
      </c>
      <c r="O51" s="6">
        <f>(2*C$11)/(B$15*G51*G51*C$7)</f>
        <v>0.07491332237376466</v>
      </c>
      <c r="P51" s="6">
        <f>B$23*O51*O51</f>
        <v>0.0002451600162383389</v>
      </c>
      <c r="Q51" s="6">
        <f>N51+P51</f>
        <v>0.018545320656378</v>
      </c>
      <c r="R51" s="6">
        <f>0.58*B$15*G51*G51*C$7*Q51</f>
        <v>1.266115649024036</v>
      </c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23.95" customHeight="1">
      <c r="A52" s="3"/>
      <c r="B52" s="3"/>
      <c r="C52" s="3"/>
      <c r="D52" s="3"/>
      <c r="E52" s="3"/>
      <c r="F52" s="6">
        <v>50</v>
      </c>
      <c r="G52" s="6">
        <f>F52*3.281</f>
        <v>164.05</v>
      </c>
      <c r="H52" s="6">
        <f>(B$13*G52*C$6)/B$14</f>
        <v>10.15955019556714</v>
      </c>
      <c r="I52" s="6">
        <f>0.074/POWER(H52,0.2)</f>
        <v>0.04654326263881511</v>
      </c>
      <c r="J52" s="6">
        <f>F52/343</f>
        <v>0.1457725947521866</v>
      </c>
      <c r="K52" s="6">
        <f>(1-J52*J52)^0.5</f>
        <v>0.9893181240729469</v>
      </c>
      <c r="L52" s="6">
        <f t="shared" si="5"/>
        <v>2.04384133611691</v>
      </c>
      <c r="M52" s="6">
        <f>B$20*I52*L52</f>
        <v>0.01189088051236952</v>
      </c>
      <c r="N52" s="6">
        <f>I52*B$20*K52*L52*(M52/0.004)^0.4</f>
        <v>0.01818911588304363</v>
      </c>
      <c r="O52" s="6">
        <f>(2*C$11)/(B$15*G52*G52*C$7)</f>
        <v>0.07194675480776358</v>
      </c>
      <c r="P52" s="6">
        <f>B$23*O52*O52</f>
        <v>0.0002261277930833267</v>
      </c>
      <c r="Q52" s="6">
        <f>N52+P52</f>
        <v>0.01841524367612695</v>
      </c>
      <c r="R52" s="6">
        <f>0.58*B$15*G52*G52*C$7*Q52</f>
        <v>1.309074455388329</v>
      </c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23.95" customHeight="1">
      <c r="A53" s="3"/>
      <c r="B53" s="3"/>
      <c r="C53" s="3"/>
      <c r="D53" s="3"/>
      <c r="E53" s="3"/>
      <c r="F53" s="6">
        <v>51</v>
      </c>
      <c r="G53" s="6">
        <f>F53*3.281</f>
        <v>167.331</v>
      </c>
      <c r="H53" s="6">
        <f>(B$13*G53*C$6)/B$14</f>
        <v>10.36274119947849</v>
      </c>
      <c r="I53" s="6">
        <f>0.074/POWER(H53,0.2)</f>
        <v>0.04635929141401531</v>
      </c>
      <c r="J53" s="6">
        <f>F53/343</f>
        <v>0.1486880466472303</v>
      </c>
      <c r="K53" s="6">
        <f>(1-J53*J53)^0.5</f>
        <v>0.9888841513464715</v>
      </c>
      <c r="L53" s="6">
        <f t="shared" si="5"/>
        <v>2.04384133611691</v>
      </c>
      <c r="M53" s="6">
        <f>B$20*I53*L53</f>
        <v>0.01184387951313178</v>
      </c>
      <c r="N53" s="6">
        <f>I53*B$20*K53*L53*(M53/0.004)^0.4</f>
        <v>0.01808060644087417</v>
      </c>
      <c r="O53" s="6">
        <f>(2*C$11)/(B$15*G53*G53*C$7)</f>
        <v>0.06915297463260629</v>
      </c>
      <c r="P53" s="6">
        <f>B$23*O53*O53</f>
        <v>0.0002089071273375015</v>
      </c>
      <c r="Q53" s="6">
        <f>N53+P53</f>
        <v>0.01828951356821167</v>
      </c>
      <c r="R53" s="6">
        <f>0.58*B$15*G53*G53*C$7*Q53</f>
        <v>1.352662271880047</v>
      </c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23.95" customHeight="1">
      <c r="A54" s="3"/>
      <c r="B54" s="3"/>
      <c r="C54" s="3"/>
      <c r="D54" s="3"/>
      <c r="E54" s="3"/>
      <c r="F54" s="6">
        <v>52</v>
      </c>
      <c r="G54" s="6">
        <f>F54*3.281</f>
        <v>170.612</v>
      </c>
      <c r="H54" s="6">
        <f>(B$13*G54*C$6)/B$14</f>
        <v>10.56593220338983</v>
      </c>
      <c r="I54" s="6">
        <f>0.074/POWER(H54,0.2)</f>
        <v>0.04617959882828153</v>
      </c>
      <c r="J54" s="6">
        <f>F54/343</f>
        <v>0.1516034985422741</v>
      </c>
      <c r="K54" s="6">
        <f>(1-J54*J54)^0.5</f>
        <v>0.9884413888692353</v>
      </c>
      <c r="L54" s="6">
        <f t="shared" si="5"/>
        <v>2.04384133611691</v>
      </c>
      <c r="M54" s="6">
        <f>B$20*I54*L54</f>
        <v>0.01179797162131723</v>
      </c>
      <c r="N54" s="6">
        <f>I54*B$20*K54*L54*(M54/0.004)^0.4</f>
        <v>0.01797451628292579</v>
      </c>
      <c r="O54" s="6">
        <f>(2*C$11)/(B$15*G54*G54*C$7)</f>
        <v>0.06651881916398261</v>
      </c>
      <c r="P54" s="6">
        <f>B$23*O54*O54</f>
        <v>0.0001932949852359304</v>
      </c>
      <c r="Q54" s="6">
        <f>N54+P54</f>
        <v>0.01816781126816172</v>
      </c>
      <c r="R54" s="6">
        <f>0.58*B$15*G54*G54*C$7*Q54</f>
        <v>1.396870567309298</v>
      </c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23.95" customHeight="1">
      <c r="A55" s="3"/>
      <c r="B55" s="3"/>
      <c r="C55" s="3"/>
      <c r="D55" s="3"/>
      <c r="E55" s="3"/>
      <c r="F55" s="6">
        <v>53</v>
      </c>
      <c r="G55" s="6">
        <f>F55*3.281</f>
        <v>173.893</v>
      </c>
      <c r="H55" s="6">
        <f>(B$13*G55*C$6)/B$14</f>
        <v>10.76912320730117</v>
      </c>
      <c r="I55" s="6">
        <f>0.074/POWER(H55,0.2)</f>
        <v>0.04600400591303019</v>
      </c>
      <c r="J55" s="6">
        <f>F55/343</f>
        <v>0.1545189504373178</v>
      </c>
      <c r="K55" s="6">
        <f>(1-J55*J55)^0.5</f>
        <v>0.9879898248239957</v>
      </c>
      <c r="L55" s="6">
        <f t="shared" si="5"/>
        <v>2.04384133611691</v>
      </c>
      <c r="M55" s="6">
        <f>B$20*I55*L55</f>
        <v>0.01175311111400223</v>
      </c>
      <c r="N55" s="6">
        <f>I55*B$20*K55*L55*(M55/0.004)^0.4</f>
        <v>0.01787073661687694</v>
      </c>
      <c r="O55" s="6">
        <f>(2*C$11)/(B$15*G55*G55*C$7)</f>
        <v>0.064032355649487</v>
      </c>
      <c r="P55" s="6">
        <f>B$23*O55*O55</f>
        <v>0.0001791143919833015</v>
      </c>
      <c r="Q55" s="6">
        <f>N55+P55</f>
        <v>0.01804985100886024</v>
      </c>
      <c r="R55" s="6">
        <f>0.58*B$15*G55*G55*C$7*Q55</f>
        <v>1.441691142819837</v>
      </c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23.95" customHeight="1">
      <c r="A56" s="3"/>
      <c r="B56" s="3"/>
      <c r="C56" s="3"/>
      <c r="D56" s="3"/>
      <c r="E56" s="3"/>
      <c r="F56" s="6">
        <v>54</v>
      </c>
      <c r="G56" s="6">
        <f>F56*3.281</f>
        <v>177.174</v>
      </c>
      <c r="H56" s="6">
        <f>(B$13*G56*C$6)/B$14</f>
        <v>10.97231421121252</v>
      </c>
      <c r="I56" s="6">
        <f>0.074/POWER(H56,0.2)</f>
        <v>0.04583234438544325</v>
      </c>
      <c r="J56" s="6">
        <f>F56/343</f>
        <v>0.1574344023323615</v>
      </c>
      <c r="K56" s="6">
        <f>(1-J56*J56)^0.5</f>
        <v>0.9875294471367687</v>
      </c>
      <c r="L56" s="6">
        <f t="shared" si="5"/>
        <v>2.04384133611691</v>
      </c>
      <c r="M56" s="6">
        <f>B$20*I56*L56</f>
        <v>0.01170925499826434</v>
      </c>
      <c r="N56" s="6">
        <f>I56*B$20*K56*L56*(M56/0.004)^0.4</f>
        <v>0.01776916531046406</v>
      </c>
      <c r="O56" s="6">
        <f>(2*C$11)/(B$15*G56*G56*C$7)</f>
        <v>0.06168274589142968</v>
      </c>
      <c r="P56" s="6">
        <f>B$23*O56*O56</f>
        <v>0.0001662106784632245</v>
      </c>
      <c r="Q56" s="6">
        <f>N56+P56</f>
        <v>0.01793537598892729</v>
      </c>
      <c r="R56" s="6">
        <f>0.58*B$15*G56*G56*C$7*Q56</f>
        <v>1.487116097818763</v>
      </c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23.95" customHeight="1">
      <c r="A57" s="3"/>
      <c r="B57" s="3"/>
      <c r="C57" s="3"/>
      <c r="D57" s="3"/>
      <c r="E57" s="3"/>
      <c r="F57" s="6">
        <v>55</v>
      </c>
      <c r="G57" s="6">
        <f>F57*3.281</f>
        <v>180.455</v>
      </c>
      <c r="H57" s="6">
        <f>(B$13*G57*C$6)/B$14</f>
        <v>11.17550521512386</v>
      </c>
      <c r="I57" s="6">
        <f>0.074/POWER(H57,0.2)</f>
        <v>0.04566445582638672</v>
      </c>
      <c r="J57" s="6">
        <f>F57/343</f>
        <v>0.1603498542274052</v>
      </c>
      <c r="K57" s="6">
        <f>(1-J57*J57)^0.5</f>
        <v>0.987060243475164</v>
      </c>
      <c r="L57" s="6">
        <f t="shared" si="5"/>
        <v>2.04384133611691</v>
      </c>
      <c r="M57" s="6">
        <f>B$20*I57*L57</f>
        <v>0.01166636280115673</v>
      </c>
      <c r="N57" s="6">
        <f>I57*B$20*K57*L57*(M57/0.004)^0.4</f>
        <v>0.01766970636906702</v>
      </c>
      <c r="O57" s="6">
        <f>(2*C$11)/(B$15*G57*G57*C$7)</f>
        <v>0.05946012794030049</v>
      </c>
      <c r="P57" s="6">
        <f>B$23*O57*O57</f>
        <v>0.0001544483253079208</v>
      </c>
      <c r="Q57" s="6">
        <f>N57+P57</f>
        <v>0.01782415469437494</v>
      </c>
      <c r="R57" s="6">
        <f>0.58*B$15*G57*G57*C$7*Q57</f>
        <v>1.533137799949347</v>
      </c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23.95" customHeight="1">
      <c r="A58" s="3"/>
      <c r="B58" s="3"/>
      <c r="C58" s="3"/>
      <c r="D58" s="3"/>
      <c r="E58" s="3"/>
      <c r="F58" s="6">
        <v>56</v>
      </c>
      <c r="G58" s="6">
        <f>F58*3.281</f>
        <v>183.736</v>
      </c>
      <c r="H58" s="6">
        <f>(B$13*G58*C$6)/B$14</f>
        <v>11.3786962190352</v>
      </c>
      <c r="I58" s="6">
        <f>0.074/POWER(H58,0.2)</f>
        <v>0.04550019093522534</v>
      </c>
      <c r="J58" s="6">
        <f>F58/343</f>
        <v>0.163265306122449</v>
      </c>
      <c r="K58" s="6">
        <f>(1-J58*J58)^0.5</f>
        <v>0.9865822012466792</v>
      </c>
      <c r="L58" s="6">
        <f t="shared" si="5"/>
        <v>2.04384133611691</v>
      </c>
      <c r="M58" s="6">
        <f>B$20*I58*L58</f>
        <v>0.01162439637932819</v>
      </c>
      <c r="N58" s="6">
        <f>I58*B$20*K58*L58*(M58/0.004)^0.4</f>
        <v>0.01757226946289303</v>
      </c>
      <c r="O58" s="6">
        <f>(2*C$11)/(B$15*G58*G58*C$7)</f>
        <v>0.05735551244241356</v>
      </c>
      <c r="P58" s="6">
        <f>B$23*O58*O58</f>
        <v>0.0001437083005342411</v>
      </c>
      <c r="Q58" s="6">
        <f>N58+P58</f>
        <v>0.01771597776342728</v>
      </c>
      <c r="R58" s="6">
        <f>0.58*B$15*G58*G58*C$7*Q58</f>
        <v>1.579748858548776</v>
      </c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23.95" customHeight="1">
      <c r="A59" s="3"/>
      <c r="B59" s="3"/>
      <c r="C59" s="3"/>
      <c r="D59" s="3"/>
      <c r="E59" s="3"/>
      <c r="F59" s="6">
        <v>57</v>
      </c>
      <c r="G59" s="6">
        <f>F59*3.281</f>
        <v>187.017</v>
      </c>
      <c r="H59" s="6">
        <f>(B$13*G59*C$6)/B$14</f>
        <v>11.58188722294654</v>
      </c>
      <c r="I59" s="6">
        <f>0.074/POWER(H59,0.2)</f>
        <v>0.04533940885310878</v>
      </c>
      <c r="J59" s="6">
        <f>F59/343</f>
        <v>0.1661807580174927</v>
      </c>
      <c r="K59" s="6">
        <f>(1-J59*J59)^0.5</f>
        <v>0.9860953075969541</v>
      </c>
      <c r="L59" s="6">
        <f t="shared" si="5"/>
        <v>2.04384133611691</v>
      </c>
      <c r="M59" s="6">
        <f>B$20*I59*L59</f>
        <v>0.01158331974613609</v>
      </c>
      <c r="N59" s="6">
        <f>I59*B$20*K59*L59*(M59/0.004)^0.4</f>
        <v>0.01747676949825799</v>
      </c>
      <c r="O59" s="6">
        <f>(2*C$11)/(B$15*G59*G59*C$7)</f>
        <v>0.05536069160338843</v>
      </c>
      <c r="P59" s="6">
        <f>B$23*O59*O59</f>
        <v>0.000133885806449885</v>
      </c>
      <c r="Q59" s="6">
        <f>N59+P59</f>
        <v>0.01761065530470788</v>
      </c>
      <c r="R59" s="6">
        <f>0.58*B$15*G59*G59*C$7*Q59</f>
        <v>1.626942101118863</v>
      </c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23.95" customHeight="1">
      <c r="A60" s="3"/>
      <c r="B60" s="3"/>
      <c r="C60" s="3"/>
      <c r="D60" s="3"/>
      <c r="E60" s="3"/>
      <c r="F60" s="6">
        <v>58</v>
      </c>
      <c r="G60" s="6">
        <f>F60*3.281</f>
        <v>190.298</v>
      </c>
      <c r="H60" s="6">
        <f>(B$13*G60*C$6)/B$14</f>
        <v>11.78507822685789</v>
      </c>
      <c r="I60" s="6">
        <f>0.074/POWER(H60,0.2)</f>
        <v>0.04518197654735799</v>
      </c>
      <c r="J60" s="6">
        <f>F60/343</f>
        <v>0.1690962099125364</v>
      </c>
      <c r="K60" s="6">
        <f>(1-J60*J60)^0.5</f>
        <v>0.9855995494079811</v>
      </c>
      <c r="L60" s="6">
        <f t="shared" si="5"/>
        <v>2.04384133611691</v>
      </c>
      <c r="M60" s="6">
        <f>B$20*I60*L60</f>
        <v>0.01154309891436938</v>
      </c>
      <c r="N60" s="6">
        <f>I60*B$20*K60*L60*(M60/0.004)^0.4</f>
        <v>0.01738312622815872</v>
      </c>
      <c r="O60" s="6">
        <f>(2*C$11)/(B$15*G60*G60*C$7)</f>
        <v>0.0534681590426305</v>
      </c>
      <c r="P60" s="6">
        <f>B$23*O60*O60</f>
        <v>0.0001248883671032794</v>
      </c>
      <c r="Q60" s="6">
        <f>N60+P60</f>
        <v>0.01750801459526199</v>
      </c>
      <c r="R60" s="6">
        <f>0.58*B$15*G60*G60*C$7*Q60</f>
        <v>1.674710552409295</v>
      </c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23.95" customHeight="1">
      <c r="A61" s="3"/>
      <c r="B61" s="3"/>
      <c r="C61" s="3"/>
      <c r="D61" s="3"/>
      <c r="E61" s="3"/>
      <c r="F61" s="6">
        <v>59</v>
      </c>
      <c r="G61" s="6">
        <f>F61*3.281</f>
        <v>193.579</v>
      </c>
      <c r="H61" s="6">
        <f>(B$13*G61*C$6)/B$14</f>
        <v>11.98826923076923</v>
      </c>
      <c r="I61" s="6">
        <f>0.074/POWER(H61,0.2)</f>
        <v>0.04502776825048631</v>
      </c>
      <c r="J61" s="6">
        <f>F61/343</f>
        <v>0.1720116618075802</v>
      </c>
      <c r="K61" s="6">
        <f>(1-J61*J61)^0.5</f>
        <v>0.9850949132962745</v>
      </c>
      <c r="L61" s="6">
        <f t="shared" si="5"/>
        <v>2.04384133611691</v>
      </c>
      <c r="M61" s="6">
        <f>B$20*I61*L61</f>
        <v>0.01150370175292957</v>
      </c>
      <c r="N61" s="6">
        <f>I61*B$20*K61*L61*(M61/0.004)^0.4</f>
        <v>0.01729126389792702</v>
      </c>
      <c r="O61" s="6">
        <f>(2*C$11)/(B$15*G61*G61*C$7)</f>
        <v>0.05167103907480867</v>
      </c>
      <c r="P61" s="6">
        <f>B$23*O61*O61</f>
        <v>0.00011663420003504</v>
      </c>
      <c r="Q61" s="6">
        <f>N61+P61</f>
        <v>0.01740789809796206</v>
      </c>
      <c r="R61" s="6">
        <f>0.58*B$15*G61*G61*C$7*Q61</f>
        <v>1.723047415772735</v>
      </c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23.95" customHeight="1">
      <c r="A62" s="3"/>
      <c r="B62" s="3"/>
      <c r="C62" s="3"/>
      <c r="D62" s="3"/>
      <c r="E62" s="3"/>
      <c r="F62" s="6">
        <v>60</v>
      </c>
      <c r="G62" s="6">
        <f>F62*3.281</f>
        <v>196.86</v>
      </c>
      <c r="H62" s="6">
        <f>(B$13*G62*C$6)/B$14</f>
        <v>12.19146023468057</v>
      </c>
      <c r="I62" s="6">
        <f>0.074/POWER(H62,0.2)</f>
        <v>0.04487666494817107</v>
      </c>
      <c r="J62" s="6">
        <f>F62/343</f>
        <v>0.1749271137026239</v>
      </c>
      <c r="K62" s="6">
        <f>(1-J62*J62)^0.5</f>
        <v>0.9845813856109963</v>
      </c>
      <c r="L62" s="6">
        <f t="shared" si="5"/>
        <v>2.04384133611691</v>
      </c>
      <c r="M62" s="6">
        <f>B$20*I62*L62</f>
        <v>0.01146509785601761</v>
      </c>
      <c r="N62" s="6">
        <f>I62*B$20*K62*L62*(M62/0.004)^0.4</f>
        <v>0.01720111092227003</v>
      </c>
      <c r="O62" s="6">
        <f>(2*C$11)/(B$15*G62*G62*C$7)</f>
        <v>0.04996302417205805</v>
      </c>
      <c r="P62" s="6">
        <f>B$23*O62*O62</f>
        <v>0.0001090508261397216</v>
      </c>
      <c r="Q62" s="6">
        <f>N62+P62</f>
        <v>0.01731016174840975</v>
      </c>
      <c r="R62" s="6">
        <f>0.58*B$15*G62*G62*C$7*Q62</f>
        <v>1.771946056500887</v>
      </c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23.95" customHeight="1">
      <c r="A63" s="3"/>
      <c r="B63" s="3"/>
      <c r="C63" s="3"/>
      <c r="D63" s="3"/>
      <c r="E63" s="3"/>
      <c r="F63" s="6">
        <v>61</v>
      </c>
      <c r="G63" s="6">
        <f>F63*3.281</f>
        <v>200.141</v>
      </c>
      <c r="H63" s="6">
        <f>(B$13*G63*C$6)/B$14</f>
        <v>12.39465123859192</v>
      </c>
      <c r="I63" s="6">
        <f>0.074/POWER(H63,0.2)</f>
        <v>0.0447285539111666</v>
      </c>
      <c r="J63" s="6">
        <f>F63/343</f>
        <v>0.1778425655976676</v>
      </c>
      <c r="K63" s="6">
        <f>(1-J63*J63)^0.5</f>
        <v>0.9840589524320377</v>
      </c>
      <c r="L63" s="6">
        <f t="shared" si="5"/>
        <v>2.04384133611691</v>
      </c>
      <c r="M63" s="6">
        <f>B$20*I63*L63</f>
        <v>0.011427258423547</v>
      </c>
      <c r="N63" s="6">
        <f>I63*B$20*K63*L63*(M63/0.004)^0.4</f>
        <v>0.01711259959044503</v>
      </c>
      <c r="O63" s="6">
        <f>(2*C$11)/(B$15*G63*G63*C$7)</f>
        <v>0.04833831954297473</v>
      </c>
      <c r="P63" s="6">
        <f>B$23*O63*O63</f>
        <v>0.0001020738795693806</v>
      </c>
      <c r="Q63" s="6">
        <f>N63+P63</f>
        <v>0.01721467347001441</v>
      </c>
      <c r="R63" s="6">
        <f>0.58*B$15*G63*G63*C$7*Q63</f>
        <v>1.821399986892517</v>
      </c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23.95" customHeight="1">
      <c r="A64" s="3"/>
      <c r="B64" s="3"/>
      <c r="C64" s="3"/>
      <c r="D64" s="3"/>
      <c r="E64" s="3"/>
      <c r="F64" s="6">
        <v>62</v>
      </c>
      <c r="G64" s="6">
        <f>F64*3.281</f>
        <v>203.422</v>
      </c>
      <c r="H64" s="6">
        <f>(B$13*G64*C$6)/B$14</f>
        <v>12.59784224250326</v>
      </c>
      <c r="I64" s="6">
        <f>0.074/POWER(H64,0.2)</f>
        <v>0.0445833282667358</v>
      </c>
      <c r="J64" s="6">
        <f>F64/343</f>
        <v>0.1807580174927114</v>
      </c>
      <c r="K64" s="6">
        <f>(1-J64*J64)^0.5</f>
        <v>0.9835275995680571</v>
      </c>
      <c r="L64" s="6">
        <f t="shared" si="5"/>
        <v>2.04384133611691</v>
      </c>
      <c r="M64" s="6">
        <f>B$20*I64*L64</f>
        <v>0.01139015615165301</v>
      </c>
      <c r="N64" s="6">
        <f>I64*B$20*K64*L64*(M64/0.004)^0.4</f>
        <v>0.01702566579670154</v>
      </c>
      <c r="O64" s="6">
        <f>(2*C$11)/(B$15*G64*G64*C$7)</f>
        <v>0.04679159391764021</v>
      </c>
      <c r="P64" s="6">
        <f>B$23*O64*O64</f>
        <v>9.564608619963653e-05</v>
      </c>
      <c r="Q64" s="6">
        <f>N64+P64</f>
        <v>0.01712131188290118</v>
      </c>
      <c r="R64" s="6">
        <f>0.58*B$15*G64*G64*C$7*Q64</f>
        <v>1.871402852839623</v>
      </c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23.95" customHeight="1">
      <c r="A65" s="3"/>
      <c r="B65" s="3"/>
      <c r="C65" s="3"/>
      <c r="D65" s="3"/>
      <c r="E65" s="3"/>
      <c r="F65" s="6">
        <v>63</v>
      </c>
      <c r="G65" s="6">
        <f>F65*3.281</f>
        <v>206.703</v>
      </c>
      <c r="H65" s="6">
        <f>(B$13*G65*C$6)/B$14</f>
        <v>12.8010332464146</v>
      </c>
      <c r="I65" s="6">
        <f>0.074/POWER(H65,0.2)</f>
        <v>0.04444088660568541</v>
      </c>
      <c r="J65" s="6">
        <f>F65/343</f>
        <v>0.1836734693877551</v>
      </c>
      <c r="K65" s="6">
        <f>(1-J65*J65)^0.5</f>
        <v>0.9829873125544731</v>
      </c>
      <c r="L65" s="6">
        <f t="shared" si="5"/>
        <v>2.04384133611691</v>
      </c>
      <c r="M65" s="6">
        <f>B$20*I65*L65</f>
        <v>0.01135376513229802</v>
      </c>
      <c r="N65" s="6">
        <f>I65*B$20*K65*L65*(M65/0.004)^0.4</f>
        <v>0.01694024879345627</v>
      </c>
      <c r="O65" s="6">
        <f>(2*C$11)/(B$15*G65*G65*C$7)</f>
        <v>0.04531793575696876</v>
      </c>
      <c r="P65" s="6">
        <f>B$23*O65*O65</f>
        <v>8.971638454324824e-05</v>
      </c>
      <c r="Q65" s="6">
        <f>N65+P65</f>
        <v>0.01702996517799952</v>
      </c>
      <c r="R65" s="6">
        <f>0.58*B$15*G65*G65*C$7*Q65</f>
        <v>1.921948421747657</v>
      </c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23.95" customHeight="1">
      <c r="A66" s="3"/>
      <c r="B66" s="3"/>
      <c r="C66" s="3"/>
      <c r="D66" s="3"/>
      <c r="E66" s="3"/>
      <c r="F66" s="6">
        <v>64</v>
      </c>
      <c r="G66" s="6">
        <f>F66*3.281</f>
        <v>209.984</v>
      </c>
      <c r="H66" s="6">
        <f>(B$13*G66*C$6)/B$14</f>
        <v>13.00422425032595</v>
      </c>
      <c r="I66" s="6">
        <f>0.074/POWER(H66,0.2)</f>
        <v>0.04430113262153399</v>
      </c>
      <c r="J66" s="6">
        <f>F66/343</f>
        <v>0.1865889212827988</v>
      </c>
      <c r="K66" s="6">
        <f>(1-J66*J66)^0.5</f>
        <v>0.9824380766514099</v>
      </c>
      <c r="L66" s="6">
        <f t="shared" si="5"/>
        <v>2.04384133611691</v>
      </c>
      <c r="M66" s="6">
        <f>B$20*I66*L66</f>
        <v>0.01131806076108606</v>
      </c>
      <c r="N66" s="6">
        <f>I66*B$20*K66*L66*(M66/0.004)^0.4</f>
        <v>0.01685629096495687</v>
      </c>
      <c r="O66" s="6">
        <f>(2*C$11)/(B$15*G66*G66*C$7)</f>
        <v>0.04391281421372289</v>
      </c>
      <c r="P66" s="6">
        <f>B$23*O66*O66</f>
        <v>8.423916737859203e-05</v>
      </c>
      <c r="Q66" s="6">
        <f>N66+P66</f>
        <v>0.01694053013233547</v>
      </c>
      <c r="R66" s="6">
        <f>0.58*B$15*G66*G66*C$7*Q66</f>
        <v>1.973030571630868</v>
      </c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23.95" customHeight="1">
      <c r="A67" s="3"/>
      <c r="B67" s="3"/>
      <c r="C67" s="3"/>
      <c r="D67" s="3"/>
      <c r="E67" s="3"/>
      <c r="F67" s="6">
        <v>65</v>
      </c>
      <c r="G67" s="6">
        <f>F67*3.281</f>
        <v>213.265</v>
      </c>
      <c r="H67" s="6">
        <f>(B$13*G67*C$6)/B$14</f>
        <v>13.20741525423729</v>
      </c>
      <c r="I67" s="6">
        <f>0.074/POWER(H67,0.2)</f>
        <v>0.0441639747787281</v>
      </c>
      <c r="J67" s="6">
        <f>F67/343</f>
        <v>0.1895043731778426</v>
      </c>
      <c r="K67" s="6">
        <f>(1-J67*J67)^0.5</f>
        <v>0.9818798768415987</v>
      </c>
      <c r="L67" s="6">
        <f t="shared" si="5"/>
        <v>2.04384133611691</v>
      </c>
      <c r="M67" s="6">
        <f>B$20*I67*L67</f>
        <v>0.01128301965249865</v>
      </c>
      <c r="N67" s="6">
        <f>I67*B$20*K67*L67*(M67/0.004)^0.4</f>
        <v>0.01677373761944311</v>
      </c>
      <c r="O67" s="6">
        <f>(2*C$11)/(B$15*G67*G67*C$7)</f>
        <v>0.04257204426494886</v>
      </c>
      <c r="P67" s="6">
        <f>B$23*O67*O67</f>
        <v>7.917362595263706e-05</v>
      </c>
      <c r="Q67" s="6">
        <f>N67+P67</f>
        <v>0.01685291124539575</v>
      </c>
      <c r="R67" s="6">
        <f>0.58*B$15*G67*G67*C$7*Q67</f>
        <v>2.024643281245196</v>
      </c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23.95" customHeight="1">
      <c r="A68" s="3"/>
      <c r="B68" s="3"/>
      <c r="C68" s="3"/>
      <c r="D68" s="3"/>
      <c r="E68" s="3"/>
      <c r="F68" s="6">
        <v>66</v>
      </c>
      <c r="G68" s="6">
        <f>F68*3.281</f>
        <v>216.546</v>
      </c>
      <c r="H68" s="6">
        <f>(B$13*G68*C$6)/B$14</f>
        <v>13.41060625814863</v>
      </c>
      <c r="I68" s="6">
        <f>0.074/POWER(H68,0.2)</f>
        <v>0.04402932600716118</v>
      </c>
      <c r="J68" s="6">
        <f>F68/343</f>
        <v>0.1924198250728863</v>
      </c>
      <c r="K68" s="6">
        <f>(1-J68*J68)^0.5</f>
        <v>0.9813126978282304</v>
      </c>
      <c r="L68" s="6">
        <f t="shared" si="5"/>
        <v>2.04384133611691</v>
      </c>
      <c r="M68" s="6">
        <f>B$20*I68*L68</f>
        <v>0.01124861956185041</v>
      </c>
      <c r="N68" s="6">
        <f>I68*B$20*K68*L68*(M68/0.004)^0.4</f>
        <v>0.01669253679803491</v>
      </c>
      <c r="O68" s="6">
        <f>(2*C$11)/(B$15*G68*G68*C$7)</f>
        <v>0.04129175551409756</v>
      </c>
      <c r="P68" s="6">
        <f>B$23*O68*O68</f>
        <v>7.448318157210682e-05</v>
      </c>
      <c r="Q68" s="6">
        <f>N68+P68</f>
        <v>0.01676701997960701</v>
      </c>
      <c r="R68" s="6">
        <f>0.58*B$15*G68*G68*C$7*Q68</f>
        <v>2.07678062113934</v>
      </c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23.95" customHeight="1">
      <c r="A69" s="3"/>
      <c r="B69" s="3"/>
      <c r="C69" s="3"/>
      <c r="D69" s="3"/>
      <c r="E69" s="3"/>
      <c r="F69" s="6">
        <v>67</v>
      </c>
      <c r="G69" s="6">
        <f>F69*3.281</f>
        <v>219.827</v>
      </c>
      <c r="H69" s="6">
        <f>(B$13*G69*C$6)/B$14</f>
        <v>13.61379726205997</v>
      </c>
      <c r="I69" s="6">
        <f>0.074/POWER(H69,0.2)</f>
        <v>0.04389710342054597</v>
      </c>
      <c r="J69" s="6">
        <f>F69/343</f>
        <v>0.19533527696793</v>
      </c>
      <c r="K69" s="6">
        <f>(1-J69*J69)^0.5</f>
        <v>0.9807365240327608</v>
      </c>
      <c r="L69" s="6">
        <f t="shared" si="5"/>
        <v>2.04384133611691</v>
      </c>
      <c r="M69" s="6">
        <f>B$20*I69*L69</f>
        <v>0.01121483931333886</v>
      </c>
      <c r="N69" s="6">
        <f>I69*B$20*K69*L69*(M69/0.004)^0.4</f>
        <v>0.01661263909877049</v>
      </c>
      <c r="O69" s="6">
        <f>(2*C$11)/(B$15*G69*G69*C$7)</f>
        <v>0.04006836422798151</v>
      </c>
      <c r="P69" s="6">
        <f>B$23*O69*O69</f>
        <v>7.013499183349616e-05</v>
      </c>
      <c r="Q69" s="6">
        <f>N69+P69</f>
        <v>0.01668277409060399</v>
      </c>
      <c r="R69" s="6">
        <f>0.58*B$15*G69*G69*C$7*Q69</f>
        <v>2.129436745520143</v>
      </c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23.95" customHeight="1">
      <c r="A70" s="3"/>
      <c r="B70" s="3"/>
      <c r="C70" s="3"/>
      <c r="D70" s="3"/>
      <c r="E70" s="3"/>
      <c r="F70" s="6">
        <v>68</v>
      </c>
      <c r="G70" s="6">
        <f>F70*3.281</f>
        <v>223.108</v>
      </c>
      <c r="H70" s="6">
        <f>(B$13*G70*C$6)/B$14</f>
        <v>13.81698826597132</v>
      </c>
      <c r="I70" s="6">
        <f>0.074/POWER(H70,0.2)</f>
        <v>0.04376722805645283</v>
      </c>
      <c r="J70" s="6">
        <f>F70/343</f>
        <v>0.1982507288629738</v>
      </c>
      <c r="K70" s="6">
        <f>(1-J70*J70)^0.5</f>
        <v>0.980151339592667</v>
      </c>
      <c r="L70" s="6">
        <f t="shared" si="5"/>
        <v>2.04384133611691</v>
      </c>
      <c r="M70" s="6">
        <f>B$20*I70*L70</f>
        <v>0.01118165873362926</v>
      </c>
      <c r="N70" s="6">
        <f>I70*B$20*K70*L70*(M70/0.004)^0.4</f>
        <v>0.01653399751438723</v>
      </c>
      <c r="O70" s="6">
        <f>(2*C$11)/(B$15*G70*G70*C$7)</f>
        <v>0.03889854823084105</v>
      </c>
      <c r="P70" s="6">
        <f>B$23*O70*O70</f>
        <v>6.609952075913134e-05</v>
      </c>
      <c r="Q70" s="6">
        <f>N70+P70</f>
        <v>0.01660009703514636</v>
      </c>
      <c r="R70" s="6">
        <f>0.58*B$15*G70*G70*C$7*Q70</f>
        <v>2.18260588484174</v>
      </c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23.95" customHeight="1">
      <c r="A71" s="3"/>
      <c r="B71" s="3"/>
      <c r="C71" s="3"/>
      <c r="D71" s="3"/>
      <c r="E71" s="3"/>
      <c r="F71" s="6">
        <v>69</v>
      </c>
      <c r="G71" s="6">
        <f>F71*3.281</f>
        <v>226.389</v>
      </c>
      <c r="H71" s="6">
        <f>(B$13*G71*C$6)/B$14</f>
        <v>14.02017926988266</v>
      </c>
      <c r="I71" s="6">
        <f>0.074/POWER(H71,0.2)</f>
        <v>0.04363962463605518</v>
      </c>
      <c r="J71" s="6">
        <f>F71/343</f>
        <v>0.2011661807580175</v>
      </c>
      <c r="K71" s="6">
        <f>(1-J71*J71)^0.5</f>
        <v>0.9795571283591543</v>
      </c>
      <c r="L71" s="6">
        <f t="shared" si="5"/>
        <v>2.04384133611691</v>
      </c>
      <c r="M71" s="6">
        <f>B$20*I71*L71</f>
        <v>0.01114905859047443</v>
      </c>
      <c r="N71" s="6">
        <f>I71*B$20*K71*L71*(M71/0.004)^0.4</f>
        <v>0.01645656728258727</v>
      </c>
      <c r="O71" s="6">
        <f>(2*C$11)/(B$15*G71*G71*C$7)</f>
        <v>0.03777922432669796</v>
      </c>
      <c r="P71" s="6">
        <f>B$23*O71*O71</f>
        <v>6.235016377998744e-05</v>
      </c>
      <c r="Q71" s="6">
        <f>N71+P71</f>
        <v>0.01651891744636726</v>
      </c>
      <c r="R71" s="6">
        <f>0.58*B$15*G71*G71*C$7*Q71</f>
        <v>2.236282339039301</v>
      </c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23.95" customHeight="1">
      <c r="A72" s="3"/>
      <c r="B72" s="3"/>
      <c r="C72" s="3"/>
      <c r="D72" s="3"/>
      <c r="E72" s="3"/>
      <c r="F72" s="6">
        <v>70</v>
      </c>
      <c r="G72" s="6">
        <f>F72*3.281</f>
        <v>229.67</v>
      </c>
      <c r="H72" s="6">
        <f>(B$13*G72*C$6)/B$14</f>
        <v>14.223370273794</v>
      </c>
      <c r="I72" s="6">
        <f>0.074/POWER(H72,0.2)</f>
        <v>0.04351422134182675</v>
      </c>
      <c r="J72" s="6">
        <f>F72/343</f>
        <v>0.2040816326530612</v>
      </c>
      <c r="K72" s="6">
        <f>(1-J72*J72)^0.5</f>
        <v>0.9789538738948128</v>
      </c>
      <c r="L72" s="6">
        <f t="shared" si="5"/>
        <v>2.04384133611691</v>
      </c>
      <c r="M72" s="6">
        <f>B$20*I72*L72</f>
        <v>0.01111702053592077</v>
      </c>
      <c r="N72" s="6">
        <f>I72*B$20*K72*L72*(M72/0.004)^0.4</f>
        <v>0.01638030574766178</v>
      </c>
      <c r="O72" s="6">
        <f>(2*C$11)/(B$15*G72*G72*C$7)</f>
        <v>0.03670752796314469</v>
      </c>
      <c r="P72" s="6">
        <f>B$23*O72*O72</f>
        <v>5.886291989882516e-05</v>
      </c>
      <c r="Q72" s="6">
        <f>N72+P72</f>
        <v>0.0164391686675606</v>
      </c>
      <c r="R72" s="6">
        <f>0.58*B$15*G72*G72*C$7*Q72</f>
        <v>2.29046047133804</v>
      </c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23.95" customHeight="1">
      <c r="A73" s="3"/>
      <c r="B73" s="3"/>
      <c r="C73" s="3"/>
      <c r="D73" s="3"/>
      <c r="E73" s="3"/>
      <c r="F73" s="6">
        <v>71</v>
      </c>
      <c r="G73" s="6">
        <f>F73*3.281</f>
        <v>232.951</v>
      </c>
      <c r="H73" s="6">
        <f>(B$13*G73*C$6)/B$14</f>
        <v>14.42656127770535</v>
      </c>
      <c r="I73" s="6">
        <f>0.074/POWER(H73,0.2)</f>
        <v>0.04339094961161375</v>
      </c>
      <c r="J73" s="6">
        <f>F73/343</f>
        <v>0.2069970845481049</v>
      </c>
      <c r="K73" s="6">
        <f>(1-J73*J73)^0.5</f>
        <v>0.978341559471223</v>
      </c>
      <c r="L73" s="6">
        <f t="shared" si="5"/>
        <v>2.04384133611691</v>
      </c>
      <c r="M73" s="6">
        <f>B$20*I73*L73</f>
        <v>0.01108552705369777</v>
      </c>
      <c r="N73" s="6">
        <f>I73*B$20*K73*L73*(M73/0.004)^0.4</f>
        <v>0.01630517223246328</v>
      </c>
      <c r="O73" s="6">
        <f>(2*C$11)/(B$15*G73*G73*C$7)</f>
        <v>0.03568079488581808</v>
      </c>
      <c r="P73" s="6">
        <f>B$23*O73*O73</f>
        <v>5.56161045296764e-05</v>
      </c>
      <c r="Q73" s="6">
        <f>N73+P73</f>
        <v>0.01636078833699296</v>
      </c>
      <c r="R73" s="6">
        <f>0.58*B$15*G73*G73*C$7*Q73</f>
        <v>2.345134702576616</v>
      </c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23.95" customHeight="1">
      <c r="A74" s="3"/>
      <c r="B74" s="3"/>
      <c r="C74" s="3"/>
      <c r="D74" s="3"/>
      <c r="E74" s="3"/>
      <c r="F74" s="6">
        <v>72</v>
      </c>
      <c r="G74" s="6">
        <f>F74*3.281</f>
        <v>236.232</v>
      </c>
      <c r="H74" s="6">
        <f>(B$13*G74*C$6)/B$14</f>
        <v>14.62975228161669</v>
      </c>
      <c r="I74" s="6">
        <f>0.074/POWER(H74,0.2)</f>
        <v>0.043269743947664</v>
      </c>
      <c r="J74" s="6">
        <f>F74/343</f>
        <v>0.2099125364431487</v>
      </c>
      <c r="K74" s="6">
        <f>(1-J74*J74)^0.5</f>
        <v>0.9777201680665096</v>
      </c>
      <c r="L74" s="6">
        <f t="shared" si="5"/>
        <v>2.04384133611691</v>
      </c>
      <c r="M74" s="6">
        <f>B$20*I74*L74</f>
        <v>0.01105456141042877</v>
      </c>
      <c r="N74" s="6">
        <f>I74*B$20*K74*L74*(M74/0.004)^0.4</f>
        <v>0.01623112791981866</v>
      </c>
      <c r="O74" s="6">
        <f>(2*C$11)/(B$15*G74*G74*C$7)</f>
        <v>0.0346965445639292</v>
      </c>
      <c r="P74" s="6">
        <f>B$23*O74*O74</f>
        <v>5.259009748250466e-05</v>
      </c>
      <c r="Q74" s="6">
        <f>N74+P74</f>
        <v>0.01628371801730117</v>
      </c>
      <c r="R74" s="6">
        <f>0.58*B$15*G74*G74*C$7*Q74</f>
        <v>2.400299505991339</v>
      </c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23.95" customHeight="1">
      <c r="A75" s="3"/>
      <c r="B75" s="3"/>
      <c r="C75" s="3"/>
      <c r="D75" s="3"/>
      <c r="E75" s="3"/>
      <c r="F75" s="6">
        <v>73</v>
      </c>
      <c r="G75" s="6">
        <f>F75*3.281</f>
        <v>239.513</v>
      </c>
      <c r="H75" s="6">
        <f>(B$13*G75*C$6)/B$14</f>
        <v>14.83294328552803</v>
      </c>
      <c r="I75" s="6">
        <f>0.074/POWER(H75,0.2)</f>
        <v>0.04315054173933541</v>
      </c>
      <c r="J75" s="6">
        <f>F75/343</f>
        <v>0.2128279883381924</v>
      </c>
      <c r="K75" s="6">
        <f>(1-J75*J75)^0.5</f>
        <v>0.9770896823628413</v>
      </c>
      <c r="L75" s="6">
        <f t="shared" si="5"/>
        <v>2.04384133611691</v>
      </c>
      <c r="M75" s="6">
        <f>B$20*I75*L75</f>
        <v>0.01102410761033647</v>
      </c>
      <c r="N75" s="6">
        <f>I75*B$20*K75*L75*(M75/0.004)^0.4</f>
        <v>0.01615813574256625</v>
      </c>
      <c r="O75" s="6">
        <f>(2*C$11)/(B$15*G75*G75*C$7)</f>
        <v>0.0337524651941094</v>
      </c>
      <c r="P75" s="6">
        <f>B$23*O75*O75</f>
        <v>4.976712137807382e-05</v>
      </c>
      <c r="Q75" s="6">
        <f>N75+P75</f>
        <v>0.01620790286394433</v>
      </c>
      <c r="R75" s="6">
        <f>0.58*B$15*G75*G75*C$7*Q75</f>
        <v>2.455949402413973</v>
      </c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23.95" customHeight="1">
      <c r="A76" s="3"/>
      <c r="B76" s="3"/>
      <c r="C76" s="3"/>
      <c r="D76" s="3"/>
      <c r="E76" s="3"/>
      <c r="F76" s="6">
        <v>74</v>
      </c>
      <c r="G76" s="6">
        <f>F76*3.281</f>
        <v>242.794</v>
      </c>
      <c r="H76" s="6">
        <f>(B$13*G76*C$6)/B$14</f>
        <v>15.03613428943937</v>
      </c>
      <c r="I76" s="6">
        <f>0.074/POWER(H76,0.2)</f>
        <v>0.04303328309833161</v>
      </c>
      <c r="J76" s="6">
        <f>F76/343</f>
        <v>0.2157434402332362</v>
      </c>
      <c r="K76" s="6">
        <f>(1-J76*J76)^0.5</f>
        <v>0.9764500847438788</v>
      </c>
      <c r="L76" s="6">
        <f t="shared" si="5"/>
        <v>2.04384133611691</v>
      </c>
      <c r="M76" s="6">
        <f>B$20*I76*L76</f>
        <v>0.01099415035314892</v>
      </c>
      <c r="N76" s="6">
        <f>I76*B$20*K76*L76*(M76/0.004)^0.4</f>
        <v>0.01608616028148109</v>
      </c>
      <c r="O76" s="6">
        <f>(2*C$11)/(B$15*G76*G76*C$7)</f>
        <v>0.0328464001131134</v>
      </c>
      <c r="P76" s="6">
        <f>B$23*O76*O76</f>
        <v>4.713104646461777e-05</v>
      </c>
      <c r="Q76" s="6">
        <f>N76+P76</f>
        <v>0.01613329132794571</v>
      </c>
      <c r="R76" s="6">
        <f>0.58*B$15*G76*G76*C$7*Q76</f>
        <v>2.512078955841397</v>
      </c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23.95" customHeight="1">
      <c r="A77" s="3"/>
      <c r="B77" s="3"/>
      <c r="C77" s="3"/>
      <c r="D77" s="3"/>
      <c r="E77" s="3"/>
      <c r="F77" s="6">
        <v>75</v>
      </c>
      <c r="G77" s="6">
        <f>F77*3.281</f>
        <v>246.075</v>
      </c>
      <c r="H77" s="6">
        <f>(B$13*G77*C$6)/B$14</f>
        <v>15.23932529335072</v>
      </c>
      <c r="I77" s="6">
        <f>0.074/POWER(H77,0.2)</f>
        <v>0.04291791070542333</v>
      </c>
      <c r="J77" s="6">
        <f>F77/343</f>
        <v>0.2186588921282799</v>
      </c>
      <c r="K77" s="6">
        <f>(1-J77*J77)^0.5</f>
        <v>0.9758013572921659</v>
      </c>
      <c r="L77" s="6">
        <f t="shared" si="5"/>
        <v>2.04384133611691</v>
      </c>
      <c r="M77" s="6">
        <f>B$20*I77*L77</f>
        <v>0.01096467499493983</v>
      </c>
      <c r="N77" s="6">
        <f>I77*B$20*K77*L77*(M77/0.004)^0.4</f>
        <v>0.01601516767042432</v>
      </c>
      <c r="O77" s="6">
        <f>(2*C$11)/(B$15*G77*G77*C$7)</f>
        <v>0.03197633547011716</v>
      </c>
      <c r="P77" s="6">
        <f>B$23*O77*O77</f>
        <v>4.466721838682999e-05</v>
      </c>
      <c r="Q77" s="6">
        <f>N77+P77</f>
        <v>0.01605983488881116</v>
      </c>
      <c r="R77" s="6">
        <f>0.58*B$15*G77*G77*C$7*Q77</f>
        <v>2.568682769340185</v>
      </c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23.95" customHeight="1">
      <c r="A78" s="3"/>
      <c r="B78" s="3"/>
      <c r="C78" s="3"/>
      <c r="D78" s="3"/>
      <c r="E78" s="3"/>
      <c r="F78" s="6">
        <v>76</v>
      </c>
      <c r="G78" s="6">
        <f>F78*3.281</f>
        <v>249.356</v>
      </c>
      <c r="H78" s="6">
        <f>(B$13*G78*C$6)/B$14</f>
        <v>15.44251629726206</v>
      </c>
      <c r="I78" s="6">
        <f>0.074/POWER(H78,0.2)</f>
        <v>0.04280436966771352</v>
      </c>
      <c r="J78" s="6">
        <f>F78/343</f>
        <v>0.2215743440233236</v>
      </c>
      <c r="K78" s="6">
        <f>(1-J78*J78)^0.5</f>
        <v>0.975143481786467</v>
      </c>
      <c r="L78" s="6">
        <f t="shared" si="5"/>
        <v>2.04384133611691</v>
      </c>
      <c r="M78" s="6">
        <f>B$20*I78*L78</f>
        <v>0.01093566751166272</v>
      </c>
      <c r="N78" s="6">
        <f>I78*B$20*K78*L78*(M78/0.004)^0.4</f>
        <v>0.01594512550811669</v>
      </c>
      <c r="O78" s="6">
        <f>(2*C$11)/(B$15*G78*G78*C$7)</f>
        <v>0.03114038902690599</v>
      </c>
      <c r="P78" s="6">
        <f>B$23*O78*O78</f>
        <v>4.236230594703391e-05</v>
      </c>
      <c r="Q78" s="6">
        <f>N78+P78</f>
        <v>0.01598748781406372</v>
      </c>
      <c r="R78" s="6">
        <f>0.58*B$15*G78*G78*C$7*Q78</f>
        <v>2.625755481253349</v>
      </c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23.95" customHeight="1">
      <c r="A79" s="3"/>
      <c r="B79" s="3"/>
      <c r="C79" s="3"/>
      <c r="D79" s="3"/>
      <c r="E79" s="3"/>
      <c r="F79" s="6">
        <v>77</v>
      </c>
      <c r="G79" s="6">
        <f>F79*3.281</f>
        <v>252.637</v>
      </c>
      <c r="H79" s="6">
        <f>(B$13*G79*C$6)/B$14</f>
        <v>15.6457073011734</v>
      </c>
      <c r="I79" s="6">
        <f>0.074/POWER(H79,0.2)</f>
        <v>0.04269260738559276</v>
      </c>
      <c r="J79" s="6">
        <f>F79/343</f>
        <v>0.2244897959183673</v>
      </c>
      <c r="K79" s="6">
        <f>(1-J79*J79)^0.5</f>
        <v>0.9744764396990466</v>
      </c>
      <c r="L79" s="6">
        <f t="shared" si="5"/>
        <v>2.04384133611691</v>
      </c>
      <c r="M79" s="6">
        <f>B$20*I79*L79</f>
        <v>0.01090711446516057</v>
      </c>
      <c r="N79" s="6">
        <f>I79*B$20*K79*L79*(M79/0.004)^0.4</f>
        <v>0.01587600277599291</v>
      </c>
      <c r="O79" s="6">
        <f>(2*C$11)/(B$15*G79*G79*C$7)</f>
        <v>0.03033679996954107</v>
      </c>
      <c r="P79" s="6">
        <f>B$23*O79*O79</f>
        <v>4.020416631297396e-05</v>
      </c>
      <c r="Q79" s="6">
        <f>N79+P79</f>
        <v>0.01591620694230588</v>
      </c>
      <c r="R79" s="6">
        <f>0.58*B$15*G79*G79*C$7*Q79</f>
        <v>2.683291761680107</v>
      </c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23.95" customHeight="1">
      <c r="A80" s="3"/>
      <c r="B80" s="3"/>
      <c r="C80" s="3"/>
      <c r="D80" s="3"/>
      <c r="E80" s="3"/>
      <c r="F80" s="6">
        <v>78</v>
      </c>
      <c r="G80" s="6">
        <f>F80*3.281</f>
        <v>255.918</v>
      </c>
      <c r="H80" s="6">
        <f>(B$13*G80*C$6)/B$14</f>
        <v>15.84889830508475</v>
      </c>
      <c r="I80" s="6">
        <f>0.074/POWER(H80,0.2)</f>
        <v>0.04258257342861072</v>
      </c>
      <c r="J80" s="6">
        <f>F80/343</f>
        <v>0.2274052478134111</v>
      </c>
      <c r="K80" s="6">
        <f>(1-J80*J80)^0.5</f>
        <v>0.9738002121928918</v>
      </c>
      <c r="L80" s="6">
        <f t="shared" si="5"/>
        <v>2.04384133611691</v>
      </c>
      <c r="M80" s="6">
        <f>B$20*I80*L80</f>
        <v>0.01087900297145352</v>
      </c>
      <c r="N80" s="6">
        <f>I80*B$20*K80*L80*(M80/0.004)^0.4</f>
        <v>0.01580776976164494</v>
      </c>
      <c r="O80" s="6">
        <f>(2*C$11)/(B$15*G80*G80*C$7)</f>
        <v>0.02956391962843672</v>
      </c>
      <c r="P80" s="6">
        <f>B$23*O80*O80</f>
        <v>3.818172547870231e-05</v>
      </c>
      <c r="Q80" s="6">
        <f>N80+P80</f>
        <v>0.01584595148712364</v>
      </c>
      <c r="R80" s="6">
        <f>0.58*B$15*G80*G80*C$7*Q80</f>
        <v>2.74128630920277</v>
      </c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23.95" customHeight="1">
      <c r="A81" s="3"/>
      <c r="B81" s="3"/>
      <c r="C81" s="3"/>
      <c r="D81" s="3"/>
      <c r="E81" s="3"/>
      <c r="F81" s="6">
        <v>79</v>
      </c>
      <c r="G81" s="6">
        <f>F81*3.281</f>
        <v>259.199</v>
      </c>
      <c r="H81" s="6">
        <f>(B$13*G81*C$6)/B$14</f>
        <v>16.05208930899609</v>
      </c>
      <c r="I81" s="6">
        <f>0.074/POWER(H81,0.2)</f>
        <v>0.04247421941956018</v>
      </c>
      <c r="J81" s="6">
        <f>F81/343</f>
        <v>0.2303206997084548</v>
      </c>
      <c r="K81" s="6">
        <f>(1-J81*J81)^0.5</f>
        <v>0.9731147801188756</v>
      </c>
      <c r="L81" s="6">
        <f t="shared" si="5"/>
        <v>2.04384133611691</v>
      </c>
      <c r="M81" s="6">
        <f>B$20*I81*L81</f>
        <v>0.01085132067112459</v>
      </c>
      <c r="N81" s="6">
        <f>I81*B$20*K81*L81*(M81/0.004)^0.4</f>
        <v>0.0157403979874073</v>
      </c>
      <c r="O81" s="6">
        <f>(2*C$11)/(B$15*G81*G81*C$7)</f>
        <v>0.02882020301544768</v>
      </c>
      <c r="P81" s="6">
        <f>B$23*O81*O81</f>
        <v>3.628487208462526e-05</v>
      </c>
      <c r="Q81" s="6">
        <f>N81+P81</f>
        <v>0.01577668285949193</v>
      </c>
      <c r="R81" s="6">
        <f>0.58*B$15*G81*G81*C$7*Q81</f>
        <v>2.799733847837591</v>
      </c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23.95" customHeight="1">
      <c r="A82" s="3"/>
      <c r="B82" s="3"/>
      <c r="C82" s="3"/>
      <c r="D82" s="3"/>
      <c r="E82" s="3"/>
      <c r="F82" s="6">
        <v>80</v>
      </c>
      <c r="G82" s="6">
        <f>F82*3.281</f>
        <v>262.48</v>
      </c>
      <c r="H82" s="6">
        <f>(B$13*G82*C$6)/B$14</f>
        <v>16.25528031290743</v>
      </c>
      <c r="I82" s="6">
        <f>0.074/POWER(H82,0.2)</f>
        <v>0.04236749892613399</v>
      </c>
      <c r="J82" s="6">
        <f>F82/343</f>
        <v>0.2332361516034985</v>
      </c>
      <c r="K82" s="6">
        <f>(1-J82*J82)^0.5</f>
        <v>0.9724201240128619</v>
      </c>
      <c r="L82" s="6">
        <f t="shared" si="5"/>
        <v>2.04384133611691</v>
      </c>
      <c r="M82" s="6">
        <f>B$20*I82*L82</f>
        <v>0.01082405570164018</v>
      </c>
      <c r="N82" s="6">
        <f>I82*B$20*K82*L82*(M82/0.004)^0.4</f>
        <v>0.01567386014367903</v>
      </c>
      <c r="O82" s="6">
        <f>(2*C$11)/(B$15*G82*G82*C$7)</f>
        <v>0.02810420109678265</v>
      </c>
      <c r="P82" s="6">
        <f>B$23*O82*O82</f>
        <v>3.450436295827129e-05</v>
      </c>
      <c r="Q82" s="6">
        <f>N82+P82</f>
        <v>0.0157083645066373</v>
      </c>
      <c r="R82" s="6">
        <f>0.58*B$15*G82*G82*C$7*Q82</f>
        <v>2.858629124188955</v>
      </c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23.9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23.9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23.9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23.9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23.9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23.9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23.9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23.9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23.9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23.9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23.9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23.9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23.9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23.9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23.9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23.9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23.9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23.9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23.9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23.9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23.9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23.9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23.9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23.9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23.9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23.9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23.9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23.9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23.9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23.9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23.9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23.9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23.9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23.9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23.9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23.9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23.9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23.9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23.9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23.9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23.9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23.9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23.9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23.9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23.9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23.9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23.9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23.9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23.9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23.9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23.9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23.9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23.9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23.9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23.9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23.9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23.9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23.9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23.9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23.9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23.9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23.9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23.9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23.9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23.9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23.9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23.9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23.9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23.9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</sheetData>
  <mergeCells count="1">
    <mergeCell ref="A1:C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