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0_CD_LANDVISER\1D-VES\"/>
    </mc:Choice>
  </mc:AlternateContent>
  <xr:revisionPtr revIDLastSave="0" documentId="13_ncr:1_{FFB70225-4E40-4FA6-BAE3-691AF208F8AF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big" sheetId="5" r:id="rId1"/>
    <sheet name="get data from ERM01" sheetId="6" r:id="rId2"/>
    <sheet name="use iVEZ" sheetId="7" r:id="rId3"/>
    <sheet name="Groundwater interpretation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1" i="5" l="1"/>
  <c r="E52" i="5" l="1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51" i="5"/>
  <c r="C59" i="5"/>
  <c r="C60" i="5" s="1"/>
  <c r="D58" i="5"/>
  <c r="D57" i="5"/>
  <c r="H57" i="5" s="1"/>
  <c r="D56" i="5"/>
  <c r="D55" i="5"/>
  <c r="H55" i="5" s="1"/>
  <c r="D54" i="5"/>
  <c r="D53" i="5"/>
  <c r="H53" i="5" s="1"/>
  <c r="D52" i="5"/>
  <c r="H52" i="5" s="1"/>
  <c r="C28" i="5"/>
  <c r="H56" i="5" l="1"/>
  <c r="H54" i="5"/>
  <c r="H58" i="5"/>
  <c r="H51" i="5"/>
  <c r="F51" i="5"/>
  <c r="F58" i="5"/>
  <c r="F56" i="5"/>
  <c r="F54" i="5"/>
  <c r="F52" i="5"/>
  <c r="M58" i="5"/>
  <c r="K58" i="5"/>
  <c r="I58" i="5"/>
  <c r="G58" i="5"/>
  <c r="M57" i="5"/>
  <c r="K57" i="5"/>
  <c r="I57" i="5"/>
  <c r="G57" i="5"/>
  <c r="M56" i="5"/>
  <c r="K56" i="5"/>
  <c r="I56" i="5"/>
  <c r="G56" i="5"/>
  <c r="M55" i="5"/>
  <c r="K55" i="5"/>
  <c r="I55" i="5"/>
  <c r="G55" i="5"/>
  <c r="M54" i="5"/>
  <c r="K54" i="5"/>
  <c r="I54" i="5"/>
  <c r="G54" i="5"/>
  <c r="M53" i="5"/>
  <c r="K53" i="5"/>
  <c r="I53" i="5"/>
  <c r="G53" i="5"/>
  <c r="M52" i="5"/>
  <c r="K52" i="5"/>
  <c r="I52" i="5"/>
  <c r="G52" i="5"/>
  <c r="M51" i="5"/>
  <c r="K51" i="5"/>
  <c r="I51" i="5"/>
  <c r="G51" i="5"/>
  <c r="F57" i="5"/>
  <c r="F55" i="5"/>
  <c r="F53" i="5"/>
  <c r="N58" i="5"/>
  <c r="L58" i="5"/>
  <c r="J58" i="5"/>
  <c r="N57" i="5"/>
  <c r="L57" i="5"/>
  <c r="J57" i="5"/>
  <c r="N56" i="5"/>
  <c r="L56" i="5"/>
  <c r="J56" i="5"/>
  <c r="N55" i="5"/>
  <c r="L55" i="5"/>
  <c r="J55" i="5"/>
  <c r="N54" i="5"/>
  <c r="L54" i="5"/>
  <c r="J54" i="5"/>
  <c r="N53" i="5"/>
  <c r="L53" i="5"/>
  <c r="J53" i="5"/>
  <c r="N52" i="5"/>
  <c r="L52" i="5"/>
  <c r="J52" i="5"/>
  <c r="N51" i="5"/>
  <c r="L51" i="5"/>
  <c r="J51" i="5"/>
  <c r="C61" i="5"/>
  <c r="D60" i="5"/>
  <c r="D59" i="5"/>
  <c r="C29" i="5"/>
  <c r="H60" i="5" l="1"/>
  <c r="J60" i="5"/>
  <c r="L60" i="5"/>
  <c r="N60" i="5"/>
  <c r="G60" i="5"/>
  <c r="I60" i="5"/>
  <c r="K60" i="5"/>
  <c r="M60" i="5"/>
  <c r="F60" i="5"/>
  <c r="H59" i="5"/>
  <c r="J59" i="5"/>
  <c r="L59" i="5"/>
  <c r="N59" i="5"/>
  <c r="F59" i="5"/>
  <c r="G59" i="5"/>
  <c r="I59" i="5"/>
  <c r="K59" i="5"/>
  <c r="M59" i="5"/>
  <c r="C62" i="5"/>
  <c r="D61" i="5"/>
  <c r="C30" i="5"/>
  <c r="H61" i="5" l="1"/>
  <c r="J61" i="5"/>
  <c r="L61" i="5"/>
  <c r="N61" i="5"/>
  <c r="F61" i="5"/>
  <c r="G61" i="5"/>
  <c r="I61" i="5"/>
  <c r="K61" i="5"/>
  <c r="M61" i="5"/>
  <c r="C63" i="5"/>
  <c r="D62" i="5"/>
  <c r="C31" i="5"/>
  <c r="H62" i="5" l="1"/>
  <c r="J62" i="5"/>
  <c r="L62" i="5"/>
  <c r="N62" i="5"/>
  <c r="G62" i="5"/>
  <c r="I62" i="5"/>
  <c r="K62" i="5"/>
  <c r="M62" i="5"/>
  <c r="F62" i="5"/>
  <c r="C64" i="5"/>
  <c r="D63" i="5"/>
  <c r="C32" i="5"/>
  <c r="H63" i="5" l="1"/>
  <c r="J63" i="5"/>
  <c r="L63" i="5"/>
  <c r="N63" i="5"/>
  <c r="F63" i="5"/>
  <c r="G63" i="5"/>
  <c r="I63" i="5"/>
  <c r="K63" i="5"/>
  <c r="M63" i="5"/>
  <c r="C65" i="5"/>
  <c r="D65" i="5" s="1"/>
  <c r="D64" i="5"/>
  <c r="C33" i="5"/>
  <c r="H65" i="5" l="1"/>
  <c r="J65" i="5"/>
  <c r="L65" i="5"/>
  <c r="N65" i="5"/>
  <c r="F65" i="5"/>
  <c r="G65" i="5"/>
  <c r="I65" i="5"/>
  <c r="K65" i="5"/>
  <c r="M65" i="5"/>
  <c r="H64" i="5"/>
  <c r="J64" i="5"/>
  <c r="L64" i="5"/>
  <c r="N64" i="5"/>
  <c r="G64" i="5"/>
  <c r="I64" i="5"/>
  <c r="K64" i="5"/>
  <c r="M64" i="5"/>
  <c r="F64" i="5"/>
  <c r="C34" i="5"/>
</calcChain>
</file>

<file path=xl/sharedStrings.xml><?xml version="1.0" encoding="utf-8"?>
<sst xmlns="http://schemas.openxmlformats.org/spreadsheetml/2006/main" count="126" uniqueCount="81">
  <si>
    <t>Big Probe for Manual VES</t>
  </si>
  <si>
    <t xml:space="preserve">1. Completely unwind both red wires from the probe. The wires have A and B electrodes at the ends. </t>
  </si>
  <si>
    <t>3. Connect black wires (MN) to -V- terminals of Landmapper.</t>
  </si>
  <si>
    <t>4. Connect red wires (AB) to - terminals of Landmapper</t>
  </si>
  <si>
    <t>8. Field ER-readings can be stored in LandMapper memory or recorded manually</t>
  </si>
  <si>
    <t>2. Ground central black MN electrodes. Completely spread red wires with A and B electrodes in straight line and insert electrodes in soil =&gt; AB/2=30 m</t>
  </si>
  <si>
    <t>5. Take ER-reading at K0=1 and AB electrodes at 30.0 m marks (completely spreaded wires)</t>
  </si>
  <si>
    <t>AB/2, m</t>
  </si>
  <si>
    <t xml:space="preserve"># </t>
  </si>
  <si>
    <t>6. Move A and B electrodes to 25 m marks at both sides - take ER-reading</t>
  </si>
  <si>
    <t>7. Continue  untill all ER-readings are taken (last AB/2=3 m)</t>
  </si>
  <si>
    <t>ER-1</t>
  </si>
  <si>
    <t>ER-2</t>
  </si>
  <si>
    <t>ER-3</t>
  </si>
  <si>
    <t>ER-5</t>
  </si>
  <si>
    <t>ER-6</t>
  </si>
  <si>
    <t>ER-7</t>
  </si>
  <si>
    <t>9. The recorded ER-values needs to be multiplied on appropriate K-coefficients - see below</t>
  </si>
  <si>
    <t>K-multiply</t>
  </si>
  <si>
    <t>K-taken</t>
  </si>
  <si>
    <t>K0=1</t>
  </si>
  <si>
    <t>LandMapper</t>
  </si>
  <si>
    <t>M</t>
  </si>
  <si>
    <t>N</t>
  </si>
  <si>
    <t>A1</t>
  </si>
  <si>
    <t>[MN] = 2 m</t>
  </si>
  <si>
    <t>B1</t>
  </si>
  <si>
    <t>………..</t>
  </si>
  <si>
    <t>…………..</t>
  </si>
  <si>
    <t>A15</t>
  </si>
  <si>
    <t>B15</t>
  </si>
  <si>
    <t>AB</t>
  </si>
  <si>
    <t>[A1B1] = 60</t>
  </si>
  <si>
    <t>[A2B2] = 50</t>
  </si>
  <si>
    <t>[A3B3] = 40</t>
  </si>
  <si>
    <t>[A4B4] = 36</t>
  </si>
  <si>
    <t>[A5B5] = 32</t>
  </si>
  <si>
    <t>[A6B6] = 28</t>
  </si>
  <si>
    <t>[A7B7] = 24</t>
  </si>
  <si>
    <t>[A8B8] = 20</t>
  </si>
  <si>
    <t>[A9B9] = 18</t>
  </si>
  <si>
    <t>[A10B10] = 16</t>
  </si>
  <si>
    <t>[A11B11] = 14</t>
  </si>
  <si>
    <t>[A12B12] = 12</t>
  </si>
  <si>
    <t>[A13B13] = 10</t>
  </si>
  <si>
    <t>[A14B14] = 8</t>
  </si>
  <si>
    <t>[A15B15] = 6</t>
  </si>
  <si>
    <t>distances, m</t>
  </si>
  <si>
    <t>Measurement from deep to shallow</t>
  </si>
  <si>
    <t>[MN] = 2 m, fixed for all 15 measurements</t>
  </si>
  <si>
    <t>[MN]</t>
  </si>
  <si>
    <t>ER = K * U/I</t>
  </si>
  <si>
    <t>U is potential measured between M and N</t>
  </si>
  <si>
    <t>I is current measured between A and B</t>
  </si>
  <si>
    <r>
      <t xml:space="preserve">In all geophysical procedures distance always in </t>
    </r>
    <r>
      <rPr>
        <b/>
        <sz val="9"/>
        <color rgb="FFFF0000"/>
        <rFont val="Arial"/>
        <family val="2"/>
        <charset val="204"/>
      </rPr>
      <t>Meters.</t>
    </r>
  </si>
  <si>
    <t>ER-8</t>
  </si>
  <si>
    <t>ER-9</t>
  </si>
  <si>
    <t xml:space="preserve">           K for central-symmetric arrays</t>
  </si>
  <si>
    <r>
      <t xml:space="preserve">K-multiply = </t>
    </r>
    <r>
      <rPr>
        <b/>
        <u/>
        <sz val="10"/>
        <rFont val="Arial"/>
        <family val="2"/>
        <charset val="204"/>
      </rPr>
      <t xml:space="preserve">[AM] * [AN] </t>
    </r>
  </si>
  <si>
    <t>Manual field VES-1D procedure:</t>
  </si>
  <si>
    <t>K-set</t>
  </si>
  <si>
    <t>Recalculate ER for VES interpretation</t>
  </si>
  <si>
    <t xml:space="preserve">This table recalculates actual ER values suitable for interpretation with iVEZ if measured field ER entered in the table above. </t>
  </si>
  <si>
    <t>A few mock data entered as an example.</t>
  </si>
  <si>
    <t>LandMapper automatically measured voltage, current</t>
  </si>
  <si>
    <t>and calculates ER (electrical resistivity) by formula below</t>
  </si>
  <si>
    <t>Device uses K0=1 stored permanently or K1-K9 (user changeable)</t>
  </si>
  <si>
    <r>
      <rPr>
        <b/>
        <sz val="10"/>
        <rFont val="Arial"/>
        <family val="2"/>
        <charset val="204"/>
      </rPr>
      <t>Note:</t>
    </r>
    <r>
      <rPr>
        <sz val="10"/>
        <rFont val="Arial"/>
      </rPr>
      <t xml:space="preserve"> if ER values measured on deep AB/2 (#1-5) are too small, switch to K1=10, or even K2=100, don't forget to record which K-taken you used, and table on second page will re-calculate ER automatically. </t>
    </r>
  </si>
  <si>
    <t>Max Depth ~ 20 m, experimental</t>
  </si>
  <si>
    <t xml:space="preserve">Instead of writing ER values on the paper in the provided tables, you can store ER in LandMapper's memory </t>
  </si>
  <si>
    <t>You still need to keep track of what cell # starts new VES profile and which K values had you used (this usually stored, but don't change K in the middle of field trip)</t>
  </si>
  <si>
    <t>you can store some mock data and do download and memory clean up before you go out and start collecting real data!</t>
  </si>
  <si>
    <t>Also clean up ERM-01 memory from all mock data before actual field session, so you don’t get confused which data are those!</t>
  </si>
  <si>
    <t>To connect LandMapper to computer:</t>
  </si>
  <si>
    <t>Good field practice:</t>
  </si>
  <si>
    <t>If you wish to relay on stored ER data, make sure to set up data connection to your computer BEFORE you head to the field!</t>
  </si>
  <si>
    <t>1. Connect Landmapper to Serial port on your PC (either dierectly or with USB-to-serial converter)</t>
  </si>
  <si>
    <r>
      <t xml:space="preserve">2. On the USB-stick in </t>
    </r>
    <r>
      <rPr>
        <b/>
        <sz val="10"/>
        <rFont val="Arial"/>
        <family val="2"/>
        <charset val="204"/>
      </rPr>
      <t xml:space="preserve">0WORKSHOP </t>
    </r>
    <r>
      <rPr>
        <sz val="10"/>
        <rFont val="Arial"/>
        <family val="2"/>
        <charset val="204"/>
      </rPr>
      <t xml:space="preserve">folder double-click </t>
    </r>
    <r>
      <rPr>
        <b/>
        <sz val="10"/>
        <rFont val="Arial"/>
        <family val="2"/>
        <charset val="204"/>
      </rPr>
      <t>getdata_ERM01.exe</t>
    </r>
  </si>
  <si>
    <t>3. On device navigate to  "A PC com Wait" prompt and press respective buttom above on PC.</t>
  </si>
  <si>
    <t>4. All the data will be listed in right window.</t>
  </si>
  <si>
    <t>5. You can save data file or copy in windows clipboard and paste in this Excel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</si>
</sst>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name val="Arial"/>
    </font>
    <font>
      <b/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b/>
      <sz val="9"/>
      <color rgb="FFFF0000"/>
      <name val="Arial"/>
      <family val="2"/>
      <charset val="204"/>
    </font>
    <font>
      <i/>
      <sz val="9"/>
      <name val="Arial"/>
      <family val="2"/>
      <charset val="204"/>
    </font>
    <font>
      <b/>
      <u/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theme="4"/>
      <name val="Arial"/>
      <family val="2"/>
      <charset val="204"/>
    </font>
    <font>
      <sz val="10"/>
      <color theme="4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4" fillId="0" borderId="3" xfId="0" applyFont="1" applyBorder="1"/>
    <xf numFmtId="0" fontId="1" fillId="0" borderId="4" xfId="0" applyFont="1" applyBorder="1" applyAlignment="1">
      <alignment horizontal="center"/>
    </xf>
    <xf numFmtId="0" fontId="4" fillId="0" borderId="5" xfId="0" applyFont="1" applyBorder="1"/>
    <xf numFmtId="0" fontId="0" fillId="0" borderId="6" xfId="0" applyBorder="1"/>
    <xf numFmtId="0" fontId="4" fillId="0" borderId="7" xfId="0" applyFont="1" applyBorder="1"/>
    <xf numFmtId="1" fontId="0" fillId="0" borderId="2" xfId="0" applyNumberFormat="1" applyBorder="1" applyAlignment="1">
      <alignment horizontal="center"/>
    </xf>
    <xf numFmtId="0" fontId="1" fillId="0" borderId="8" xfId="0" applyFont="1" applyBorder="1"/>
    <xf numFmtId="0" fontId="4" fillId="0" borderId="6" xfId="0" applyFont="1" applyBorder="1"/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5" xfId="0" applyBorder="1"/>
    <xf numFmtId="164" fontId="1" fillId="0" borderId="6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4" fillId="0" borderId="0" xfId="0" applyNumberFormat="1" applyFont="1" applyAlignment="1">
      <alignment horizontal="right"/>
    </xf>
    <xf numFmtId="0" fontId="4" fillId="0" borderId="10" xfId="0" applyFont="1" applyBorder="1"/>
    <xf numFmtId="0" fontId="4" fillId="0" borderId="11" xfId="0" applyFont="1" applyBorder="1"/>
    <xf numFmtId="0" fontId="1" fillId="0" borderId="0" xfId="0" applyFont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7" fillId="2" borderId="0" xfId="0" applyFont="1" applyFill="1" applyBorder="1"/>
    <xf numFmtId="0" fontId="0" fillId="2" borderId="0" xfId="0" applyFill="1" applyBorder="1" applyAlignment="1">
      <alignment horizontal="center" vertical="center"/>
    </xf>
    <xf numFmtId="0" fontId="0" fillId="2" borderId="16" xfId="0" applyFill="1" applyBorder="1"/>
    <xf numFmtId="0" fontId="7" fillId="2" borderId="0" xfId="0" applyFont="1" applyFill="1" applyBorder="1" applyAlignment="1">
      <alignment horizontal="left"/>
    </xf>
    <xf numFmtId="0" fontId="0" fillId="2" borderId="0" xfId="0" applyFill="1" applyBorder="1"/>
    <xf numFmtId="0" fontId="5" fillId="2" borderId="17" xfId="0" applyFont="1" applyFill="1" applyBorder="1"/>
    <xf numFmtId="0" fontId="0" fillId="2" borderId="18" xfId="0" applyFill="1" applyBorder="1"/>
    <xf numFmtId="0" fontId="0" fillId="2" borderId="19" xfId="0" applyFill="1" applyBorder="1"/>
    <xf numFmtId="0" fontId="1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left" vertical="center"/>
    </xf>
    <xf numFmtId="0" fontId="4" fillId="0" borderId="20" xfId="0" applyFont="1" applyBorder="1"/>
    <xf numFmtId="0" fontId="0" fillId="0" borderId="21" xfId="0" applyBorder="1"/>
    <xf numFmtId="0" fontId="4" fillId="0" borderId="22" xfId="0" applyFont="1" applyBorder="1"/>
    <xf numFmtId="0" fontId="0" fillId="0" borderId="23" xfId="0" applyBorder="1"/>
    <xf numFmtId="0" fontId="4" fillId="0" borderId="24" xfId="0" applyFont="1" applyBorder="1"/>
    <xf numFmtId="0" fontId="0" fillId="0" borderId="25" xfId="0" applyBorder="1"/>
    <xf numFmtId="164" fontId="0" fillId="0" borderId="25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27" xfId="0" applyBorder="1"/>
    <xf numFmtId="1" fontId="1" fillId="0" borderId="2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25" xfId="0" applyNumberFormat="1" applyFon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26" xfId="0" applyBorder="1"/>
    <xf numFmtId="0" fontId="0" fillId="0" borderId="8" xfId="0" applyBorder="1"/>
    <xf numFmtId="0" fontId="4" fillId="2" borderId="15" xfId="0" applyFont="1" applyFill="1" applyBorder="1"/>
    <xf numFmtId="0" fontId="0" fillId="2" borderId="0" xfId="0" applyFill="1"/>
    <xf numFmtId="0" fontId="1" fillId="2" borderId="0" xfId="0" applyFont="1" applyFill="1" applyBorder="1" applyAlignment="1">
      <alignment horizontal="center" vertical="center"/>
    </xf>
    <xf numFmtId="0" fontId="4" fillId="2" borderId="13" xfId="0" applyFont="1" applyFill="1" applyBorder="1"/>
    <xf numFmtId="0" fontId="4" fillId="2" borderId="17" xfId="0" applyFont="1" applyFill="1" applyBorder="1"/>
    <xf numFmtId="0" fontId="0" fillId="0" borderId="0" xfId="0" applyFill="1"/>
    <xf numFmtId="0" fontId="4" fillId="0" borderId="0" xfId="0" applyFont="1" applyFill="1" applyBorder="1"/>
    <xf numFmtId="0" fontId="0" fillId="0" borderId="0" xfId="0" applyFill="1" applyBorder="1"/>
    <xf numFmtId="0" fontId="10" fillId="0" borderId="8" xfId="0" applyFont="1" applyBorder="1"/>
    <xf numFmtId="0" fontId="11" fillId="0" borderId="2" xfId="0" applyFont="1" applyBorder="1"/>
    <xf numFmtId="0" fontId="11" fillId="0" borderId="1" xfId="0" applyFont="1" applyBorder="1"/>
    <xf numFmtId="0" fontId="11" fillId="0" borderId="25" xfId="0" applyFont="1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ER-2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ER-1</c:v>
          </c:tx>
          <c:xVal>
            <c:numRef>
              <c:f>big!$C$51:$C$65</c:f>
              <c:numCache>
                <c:formatCode>0</c:formatCode>
                <c:ptCount val="15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</c:numCache>
            </c:numRef>
          </c:xVal>
          <c:yVal>
            <c:numRef>
              <c:f>big!$G$51:$G$65</c:f>
              <c:numCache>
                <c:formatCode>General</c:formatCode>
                <c:ptCount val="15"/>
                <c:pt idx="0">
                  <c:v>5719.2042599999995</c:v>
                </c:pt>
                <c:pt idx="1">
                  <c:v>5194.9497599999995</c:v>
                </c:pt>
                <c:pt idx="2">
                  <c:v>35724.704399999995</c:v>
                </c:pt>
                <c:pt idx="3">
                  <c:v>2516.5472639999998</c:v>
                </c:pt>
                <c:pt idx="4">
                  <c:v>2235.09132</c:v>
                </c:pt>
                <c:pt idx="5">
                  <c:v>718900.18200000015</c:v>
                </c:pt>
                <c:pt idx="6">
                  <c:v>6478.1676960000004</c:v>
                </c:pt>
                <c:pt idx="7">
                  <c:v>1273.6203479999999</c:v>
                </c:pt>
                <c:pt idx="8">
                  <c:v>1206.3743999999999</c:v>
                </c:pt>
                <c:pt idx="9">
                  <c:v>627.40893599999993</c:v>
                </c:pt>
                <c:pt idx="10">
                  <c:v>123577.9776</c:v>
                </c:pt>
                <c:pt idx="11">
                  <c:v>311.72525999999999</c:v>
                </c:pt>
                <c:pt idx="12">
                  <c:v>105180.768</c:v>
                </c:pt>
                <c:pt idx="13">
                  <c:v>1248.0791399999998</c:v>
                </c:pt>
                <c:pt idx="14">
                  <c:v>132.70118400000001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6-4F78-B1D8-9C515BF6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53184"/>
        <c:axId val="247454720"/>
      </c:scatterChart>
      <c:valAx>
        <c:axId val="247453184"/>
        <c:scaling>
          <c:logBase val="10"/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47454720"/>
        <c:crosses val="autoZero"/>
        <c:crossBetween val="midCat"/>
      </c:valAx>
      <c:valAx>
        <c:axId val="24745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453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38</xdr:row>
      <xdr:rowOff>0</xdr:rowOff>
    </xdr:from>
    <xdr:to>
      <xdr:col>12</xdr:col>
      <xdr:colOff>76200</xdr:colOff>
      <xdr:row>38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161925" y="6457950"/>
          <a:ext cx="7324725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133349</xdr:colOff>
      <xdr:row>38</xdr:row>
      <xdr:rowOff>19050</xdr:rowOff>
    </xdr:from>
    <xdr:to>
      <xdr:col>0</xdr:col>
      <xdr:colOff>142874</xdr:colOff>
      <xdr:row>39</xdr:row>
      <xdr:rowOff>28575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6200000" flipH="1">
          <a:off x="52387" y="6557962"/>
          <a:ext cx="171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84931</xdr:colOff>
      <xdr:row>37</xdr:row>
      <xdr:rowOff>153194</xdr:rowOff>
    </xdr:from>
    <xdr:to>
      <xdr:col>12</xdr:col>
      <xdr:colOff>86519</xdr:colOff>
      <xdr:row>39</xdr:row>
      <xdr:rowOff>19844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>
          <a:off x="7400925" y="6543675"/>
          <a:ext cx="1905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304007</xdr:colOff>
      <xdr:row>38</xdr:row>
      <xdr:rowOff>19843</xdr:rowOff>
    </xdr:from>
    <xdr:to>
      <xdr:col>5</xdr:col>
      <xdr:colOff>305595</xdr:colOff>
      <xdr:row>39</xdr:row>
      <xdr:rowOff>793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rot="5400000">
          <a:off x="3376613" y="6548437"/>
          <a:ext cx="1428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304006</xdr:colOff>
      <xdr:row>38</xdr:row>
      <xdr:rowOff>19844</xdr:rowOff>
    </xdr:from>
    <xdr:to>
      <xdr:col>7</xdr:col>
      <xdr:colOff>305594</xdr:colOff>
      <xdr:row>39</xdr:row>
      <xdr:rowOff>29369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rot="5400000">
          <a:off x="4581525" y="6562725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35</xdr:row>
      <xdr:rowOff>152400</xdr:rowOff>
    </xdr:from>
    <xdr:to>
      <xdr:col>5</xdr:col>
      <xdr:colOff>571500</xdr:colOff>
      <xdr:row>38</xdr:row>
      <xdr:rowOff>47625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133350" y="6124575"/>
          <a:ext cx="358140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85726</xdr:colOff>
      <xdr:row>35</xdr:row>
      <xdr:rowOff>152401</xdr:rowOff>
    </xdr:from>
    <xdr:to>
      <xdr:col>12</xdr:col>
      <xdr:colOff>76201</xdr:colOff>
      <xdr:row>38</xdr:row>
      <xdr:rowOff>19051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rot="10800000">
          <a:off x="3838576" y="6124576"/>
          <a:ext cx="3648075" cy="35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36</xdr:row>
      <xdr:rowOff>0</xdr:rowOff>
    </xdr:from>
    <xdr:to>
      <xdr:col>6</xdr:col>
      <xdr:colOff>581025</xdr:colOff>
      <xdr:row>38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V="1">
          <a:off x="3448050" y="6134100"/>
          <a:ext cx="885825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36</xdr:row>
      <xdr:rowOff>9525</xdr:rowOff>
    </xdr:from>
    <xdr:to>
      <xdr:col>7</xdr:col>
      <xdr:colOff>304800</xdr:colOff>
      <xdr:row>38</xdr:row>
      <xdr:rowOff>28575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rot="16200000" flipV="1">
          <a:off x="4400550" y="6219825"/>
          <a:ext cx="34290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608806</xdr:colOff>
      <xdr:row>38</xdr:row>
      <xdr:rowOff>794</xdr:rowOff>
    </xdr:from>
    <xdr:to>
      <xdr:col>5</xdr:col>
      <xdr:colOff>794</xdr:colOff>
      <xdr:row>39</xdr:row>
      <xdr:rowOff>10319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rot="5400000">
          <a:off x="3457575" y="657225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8732</xdr:colOff>
      <xdr:row>38</xdr:row>
      <xdr:rowOff>10318</xdr:rowOff>
    </xdr:from>
    <xdr:to>
      <xdr:col>8</xdr:col>
      <xdr:colOff>10320</xdr:colOff>
      <xdr:row>39</xdr:row>
      <xdr:rowOff>29368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rot="5400000">
          <a:off x="5291138" y="6586537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313532</xdr:colOff>
      <xdr:row>36</xdr:row>
      <xdr:rowOff>793</xdr:rowOff>
    </xdr:from>
    <xdr:to>
      <xdr:col>6</xdr:col>
      <xdr:colOff>315120</xdr:colOff>
      <xdr:row>38</xdr:row>
      <xdr:rowOff>19843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rot="5400000">
          <a:off x="4233863" y="6272212"/>
          <a:ext cx="466725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65</xdr:row>
      <xdr:rowOff>47625</xdr:rowOff>
    </xdr:from>
    <xdr:to>
      <xdr:col>10</xdr:col>
      <xdr:colOff>171450</xdr:colOff>
      <xdr:row>82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8</xdr:col>
      <xdr:colOff>314325</xdr:colOff>
      <xdr:row>27</xdr:row>
      <xdr:rowOff>123825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1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781175"/>
          <a:ext cx="5191125" cy="2552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304800</xdr:colOff>
      <xdr:row>22</xdr:row>
      <xdr:rowOff>28575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1925"/>
          <a:ext cx="4572000" cy="34290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152400</xdr:rowOff>
    </xdr:from>
    <xdr:to>
      <xdr:col>7</xdr:col>
      <xdr:colOff>400050</xdr:colOff>
      <xdr:row>22</xdr:row>
      <xdr:rowOff>19050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152400"/>
          <a:ext cx="4572000" cy="3429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9</xdr:col>
      <xdr:colOff>542925</xdr:colOff>
      <xdr:row>49</xdr:row>
      <xdr:rowOff>142875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724275"/>
          <a:ext cx="6029325" cy="4352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tabSelected="1" workbookViewId="0">
      <selection activeCell="L36" sqref="L36"/>
    </sheetView>
  </sheetViews>
  <sheetFormatPr defaultRowHeight="12.75" x14ac:dyDescent="0.2"/>
  <cols>
    <col min="1" max="1" width="15.140625" customWidth="1"/>
    <col min="2" max="2" width="7.7109375" customWidth="1"/>
    <col min="4" max="4" width="12" customWidth="1"/>
    <col min="13" max="13" width="10.85546875" customWidth="1"/>
  </cols>
  <sheetData>
    <row r="1" spans="1:14" s="3" customFormat="1" ht="18" x14ac:dyDescent="0.25">
      <c r="E1" s="3" t="s">
        <v>0</v>
      </c>
      <c r="J1" s="30" t="s">
        <v>68</v>
      </c>
    </row>
    <row r="2" spans="1:14" s="5" customFormat="1" ht="15.75" x14ac:dyDescent="0.25"/>
    <row r="3" spans="1:14" x14ac:dyDescent="0.2">
      <c r="A3" s="2" t="s">
        <v>59</v>
      </c>
    </row>
    <row r="4" spans="1:14" x14ac:dyDescent="0.2">
      <c r="A4" s="74" t="s">
        <v>1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</row>
    <row r="5" spans="1:14" x14ac:dyDescent="0.2">
      <c r="A5" s="22" t="s">
        <v>5</v>
      </c>
    </row>
    <row r="6" spans="1:14" ht="13.5" thickBot="1" x14ac:dyDescent="0.25">
      <c r="A6" s="22" t="s">
        <v>2</v>
      </c>
    </row>
    <row r="7" spans="1:14" x14ac:dyDescent="0.2">
      <c r="A7" t="s">
        <v>3</v>
      </c>
      <c r="I7" s="31"/>
      <c r="J7" s="65" t="s">
        <v>64</v>
      </c>
      <c r="K7" s="32"/>
      <c r="L7" s="32"/>
      <c r="M7" s="32"/>
      <c r="N7" s="33"/>
    </row>
    <row r="8" spans="1:14" x14ac:dyDescent="0.2">
      <c r="A8" t="s">
        <v>6</v>
      </c>
      <c r="I8" s="62" t="s">
        <v>65</v>
      </c>
      <c r="J8" s="39"/>
      <c r="K8" s="39"/>
      <c r="L8" s="39"/>
      <c r="M8" s="39"/>
      <c r="N8" s="37"/>
    </row>
    <row r="9" spans="1:14" x14ac:dyDescent="0.2">
      <c r="A9" s="6" t="s">
        <v>9</v>
      </c>
      <c r="I9" s="34"/>
      <c r="J9" s="39"/>
      <c r="K9" s="64" t="s">
        <v>51</v>
      </c>
      <c r="L9" s="39"/>
      <c r="M9" s="39"/>
      <c r="N9" s="37"/>
    </row>
    <row r="10" spans="1:14" x14ac:dyDescent="0.2">
      <c r="A10" s="6" t="s">
        <v>10</v>
      </c>
      <c r="I10" s="44"/>
      <c r="J10" s="35" t="s">
        <v>52</v>
      </c>
      <c r="K10" s="36"/>
      <c r="L10" s="36"/>
      <c r="M10" s="36"/>
      <c r="N10" s="37"/>
    </row>
    <row r="11" spans="1:14" x14ac:dyDescent="0.2">
      <c r="A11" t="s">
        <v>4</v>
      </c>
      <c r="I11" s="34"/>
      <c r="J11" s="38" t="s">
        <v>53</v>
      </c>
      <c r="K11" s="36"/>
      <c r="L11" s="36"/>
      <c r="M11" s="36"/>
      <c r="N11" s="37"/>
    </row>
    <row r="12" spans="1:14" x14ac:dyDescent="0.2">
      <c r="A12" t="s">
        <v>17</v>
      </c>
      <c r="I12" s="34"/>
      <c r="J12" s="63"/>
      <c r="K12" s="63"/>
      <c r="L12" s="63"/>
      <c r="M12" s="63"/>
      <c r="N12" s="37"/>
    </row>
    <row r="13" spans="1:14" ht="13.5" thickBot="1" x14ac:dyDescent="0.25">
      <c r="I13" s="66" t="s">
        <v>66</v>
      </c>
      <c r="J13" s="41"/>
      <c r="K13" s="41"/>
      <c r="L13" s="41"/>
      <c r="M13" s="41"/>
      <c r="N13" s="42"/>
    </row>
    <row r="14" spans="1:14" s="67" customFormat="1" x14ac:dyDescent="0.2">
      <c r="I14" s="68"/>
      <c r="J14" s="69"/>
      <c r="K14" s="69"/>
      <c r="L14" s="69"/>
      <c r="M14" s="69"/>
      <c r="N14" s="69"/>
    </row>
    <row r="15" spans="1:14" x14ac:dyDescent="0.2">
      <c r="A15" s="75" t="s">
        <v>67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</row>
    <row r="16" spans="1:14" x14ac:dyDescent="0.2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</row>
    <row r="17" spans="1:21" ht="13.5" thickBot="1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</row>
    <row r="18" spans="1:21" ht="13.5" thickBot="1" x14ac:dyDescent="0.25">
      <c r="A18" s="28" t="s">
        <v>31</v>
      </c>
      <c r="B18" s="13" t="s">
        <v>48</v>
      </c>
      <c r="C18" s="14"/>
      <c r="D18" s="14"/>
      <c r="E18" s="14"/>
      <c r="F18" s="13" t="s">
        <v>49</v>
      </c>
      <c r="G18" s="18"/>
      <c r="H18" s="18"/>
      <c r="I18" s="18"/>
      <c r="J18" s="18"/>
      <c r="K18" s="18"/>
      <c r="L18" s="18"/>
      <c r="M18" s="18"/>
      <c r="N18" s="15"/>
    </row>
    <row r="19" spans="1:21" ht="13.5" thickBot="1" x14ac:dyDescent="0.25">
      <c r="A19" s="29" t="s">
        <v>47</v>
      </c>
      <c r="B19" s="11" t="s">
        <v>8</v>
      </c>
      <c r="C19" s="12" t="s">
        <v>7</v>
      </c>
      <c r="D19" s="12" t="s">
        <v>60</v>
      </c>
      <c r="E19" s="19" t="s">
        <v>19</v>
      </c>
      <c r="F19" s="17" t="s">
        <v>11</v>
      </c>
      <c r="G19" s="70" t="s">
        <v>12</v>
      </c>
      <c r="H19" s="17" t="s">
        <v>13</v>
      </c>
      <c r="I19" s="17" t="s">
        <v>13</v>
      </c>
      <c r="J19" s="17" t="s">
        <v>14</v>
      </c>
      <c r="K19" s="17" t="s">
        <v>15</v>
      </c>
      <c r="L19" s="17" t="s">
        <v>16</v>
      </c>
      <c r="M19" s="17" t="s">
        <v>55</v>
      </c>
      <c r="N19" s="17" t="s">
        <v>56</v>
      </c>
      <c r="O19" s="4"/>
      <c r="P19" s="4"/>
      <c r="Q19" s="4"/>
      <c r="R19" s="4"/>
      <c r="S19" s="4"/>
      <c r="T19" s="4"/>
      <c r="U19" s="4"/>
    </row>
    <row r="20" spans="1:21" x14ac:dyDescent="0.2">
      <c r="A20" s="47" t="s">
        <v>32</v>
      </c>
      <c r="B20" s="9">
        <v>1</v>
      </c>
      <c r="C20" s="56">
        <v>30</v>
      </c>
      <c r="D20" s="10" t="s">
        <v>20</v>
      </c>
      <c r="E20" s="16">
        <v>1</v>
      </c>
      <c r="F20" s="9">
        <v>0.1</v>
      </c>
      <c r="G20" s="71">
        <v>4.05</v>
      </c>
      <c r="H20" s="9"/>
      <c r="I20" s="9"/>
      <c r="J20" s="9"/>
      <c r="K20" s="9"/>
      <c r="L20" s="9"/>
      <c r="M20" s="9"/>
      <c r="N20" s="48"/>
      <c r="O20" s="4"/>
      <c r="P20" s="4"/>
      <c r="Q20" s="4"/>
      <c r="R20" s="4"/>
      <c r="S20" s="4"/>
      <c r="T20" s="4"/>
      <c r="U20" s="4"/>
    </row>
    <row r="21" spans="1:21" x14ac:dyDescent="0.2">
      <c r="A21" s="49" t="s">
        <v>33</v>
      </c>
      <c r="B21" s="7">
        <v>2</v>
      </c>
      <c r="C21" s="57">
        <v>25</v>
      </c>
      <c r="D21" s="10" t="s">
        <v>20</v>
      </c>
      <c r="E21" s="16">
        <v>1</v>
      </c>
      <c r="F21" s="7">
        <v>3</v>
      </c>
      <c r="G21" s="72">
        <v>5.3</v>
      </c>
      <c r="H21" s="7"/>
      <c r="I21" s="7"/>
      <c r="J21" s="7"/>
      <c r="K21" s="7"/>
      <c r="L21" s="7"/>
      <c r="M21" s="7"/>
      <c r="N21" s="50"/>
    </row>
    <row r="22" spans="1:21" x14ac:dyDescent="0.2">
      <c r="A22" s="49" t="s">
        <v>34</v>
      </c>
      <c r="B22" s="7">
        <v>3</v>
      </c>
      <c r="C22" s="57">
        <v>20</v>
      </c>
      <c r="D22" s="10" t="s">
        <v>20</v>
      </c>
      <c r="E22" s="16">
        <v>1</v>
      </c>
      <c r="F22" s="7">
        <v>4</v>
      </c>
      <c r="G22" s="72">
        <v>57</v>
      </c>
      <c r="H22" s="7"/>
      <c r="I22" s="7"/>
      <c r="J22" s="7"/>
      <c r="K22" s="7"/>
      <c r="L22" s="7"/>
      <c r="M22" s="7"/>
      <c r="N22" s="50"/>
    </row>
    <row r="23" spans="1:21" x14ac:dyDescent="0.2">
      <c r="A23" s="49" t="s">
        <v>35</v>
      </c>
      <c r="B23" s="7">
        <v>4</v>
      </c>
      <c r="C23" s="57">
        <v>18</v>
      </c>
      <c r="D23" s="10" t="s">
        <v>20</v>
      </c>
      <c r="E23" s="16">
        <v>1</v>
      </c>
      <c r="F23" s="7">
        <v>10</v>
      </c>
      <c r="G23" s="72">
        <v>4.96</v>
      </c>
      <c r="H23" s="7"/>
      <c r="I23" s="7"/>
      <c r="J23" s="7"/>
      <c r="K23" s="7"/>
      <c r="L23" s="7"/>
      <c r="M23" s="7"/>
      <c r="N23" s="50"/>
    </row>
    <row r="24" spans="1:21" x14ac:dyDescent="0.2">
      <c r="A24" s="49" t="s">
        <v>36</v>
      </c>
      <c r="B24" s="7">
        <v>5</v>
      </c>
      <c r="C24" s="57">
        <v>16</v>
      </c>
      <c r="D24" s="10" t="s">
        <v>20</v>
      </c>
      <c r="E24" s="16">
        <v>1</v>
      </c>
      <c r="F24" s="7">
        <v>51</v>
      </c>
      <c r="G24" s="72">
        <v>5.58</v>
      </c>
      <c r="H24" s="7"/>
      <c r="I24" s="7"/>
      <c r="J24" s="7"/>
      <c r="K24" s="7"/>
      <c r="L24" s="7"/>
      <c r="M24" s="7"/>
      <c r="N24" s="50"/>
    </row>
    <row r="25" spans="1:21" x14ac:dyDescent="0.2">
      <c r="A25" s="49" t="s">
        <v>37</v>
      </c>
      <c r="B25" s="7">
        <v>6</v>
      </c>
      <c r="C25" s="57">
        <v>14</v>
      </c>
      <c r="D25" s="10" t="s">
        <v>20</v>
      </c>
      <c r="E25" s="16">
        <v>1</v>
      </c>
      <c r="F25" s="7">
        <v>45</v>
      </c>
      <c r="G25" s="72">
        <v>2347</v>
      </c>
      <c r="H25" s="7"/>
      <c r="I25" s="7"/>
      <c r="J25" s="7"/>
      <c r="K25" s="7"/>
      <c r="L25" s="7"/>
      <c r="M25" s="7"/>
      <c r="N25" s="50"/>
    </row>
    <row r="26" spans="1:21" x14ac:dyDescent="0.2">
      <c r="A26" s="49" t="s">
        <v>38</v>
      </c>
      <c r="B26" s="7">
        <v>7</v>
      </c>
      <c r="C26" s="57">
        <v>12</v>
      </c>
      <c r="D26" s="10" t="s">
        <v>20</v>
      </c>
      <c r="E26" s="16">
        <v>1</v>
      </c>
      <c r="F26" s="7">
        <v>7</v>
      </c>
      <c r="G26" s="72">
        <v>28.84</v>
      </c>
      <c r="H26" s="7"/>
      <c r="I26" s="7"/>
      <c r="J26" s="7"/>
      <c r="K26" s="7"/>
      <c r="L26" s="7"/>
      <c r="M26" s="7"/>
      <c r="N26" s="50"/>
    </row>
    <row r="27" spans="1:21" x14ac:dyDescent="0.2">
      <c r="A27" s="49" t="s">
        <v>39</v>
      </c>
      <c r="B27" s="7">
        <v>8</v>
      </c>
      <c r="C27" s="57">
        <v>10</v>
      </c>
      <c r="D27" s="10" t="s">
        <v>20</v>
      </c>
      <c r="E27" s="16">
        <v>1</v>
      </c>
      <c r="F27" s="7">
        <v>5</v>
      </c>
      <c r="G27" s="72">
        <v>8.19</v>
      </c>
      <c r="H27" s="7"/>
      <c r="I27" s="7"/>
      <c r="J27" s="7"/>
      <c r="K27" s="7"/>
      <c r="L27" s="7"/>
      <c r="M27" s="7"/>
      <c r="N27" s="50"/>
    </row>
    <row r="28" spans="1:21" x14ac:dyDescent="0.2">
      <c r="A28" s="49" t="s">
        <v>40</v>
      </c>
      <c r="B28" s="7">
        <v>9</v>
      </c>
      <c r="C28" s="57">
        <f>C27-1</f>
        <v>9</v>
      </c>
      <c r="D28" s="10" t="s">
        <v>20</v>
      </c>
      <c r="E28" s="16">
        <v>1</v>
      </c>
      <c r="F28" s="7">
        <v>12</v>
      </c>
      <c r="G28" s="72">
        <v>9.6</v>
      </c>
      <c r="H28" s="7"/>
      <c r="I28" s="7"/>
      <c r="J28" s="7"/>
      <c r="K28" s="7"/>
      <c r="L28" s="7"/>
      <c r="M28" s="7"/>
      <c r="N28" s="50"/>
    </row>
    <row r="29" spans="1:21" x14ac:dyDescent="0.2">
      <c r="A29" s="49" t="s">
        <v>41</v>
      </c>
      <c r="B29" s="7">
        <v>10</v>
      </c>
      <c r="C29" s="57">
        <f t="shared" ref="C29:C34" si="0">C28-1</f>
        <v>8</v>
      </c>
      <c r="D29" s="10" t="s">
        <v>20</v>
      </c>
      <c r="E29" s="16">
        <v>1</v>
      </c>
      <c r="F29" s="7">
        <v>25</v>
      </c>
      <c r="G29" s="72">
        <v>6.34</v>
      </c>
      <c r="H29" s="7"/>
      <c r="I29" s="7"/>
      <c r="J29" s="7"/>
      <c r="K29" s="7"/>
      <c r="L29" s="7"/>
      <c r="M29" s="7"/>
      <c r="N29" s="50"/>
    </row>
    <row r="30" spans="1:21" x14ac:dyDescent="0.2">
      <c r="A30" s="49" t="s">
        <v>42</v>
      </c>
      <c r="B30" s="7">
        <v>11</v>
      </c>
      <c r="C30" s="57">
        <f t="shared" si="0"/>
        <v>7</v>
      </c>
      <c r="D30" s="10" t="s">
        <v>20</v>
      </c>
      <c r="E30" s="16">
        <v>1</v>
      </c>
      <c r="F30" s="7">
        <v>30</v>
      </c>
      <c r="G30" s="72">
        <v>1639</v>
      </c>
      <c r="H30" s="7"/>
      <c r="I30" s="7"/>
      <c r="J30" s="7"/>
      <c r="K30" s="7"/>
      <c r="L30" s="7"/>
      <c r="M30" s="7"/>
      <c r="N30" s="50"/>
    </row>
    <row r="31" spans="1:21" x14ac:dyDescent="0.2">
      <c r="A31" s="49" t="s">
        <v>43</v>
      </c>
      <c r="B31" s="7">
        <v>12</v>
      </c>
      <c r="C31" s="57">
        <f t="shared" si="0"/>
        <v>6</v>
      </c>
      <c r="D31" s="10" t="s">
        <v>20</v>
      </c>
      <c r="E31" s="16">
        <v>1</v>
      </c>
      <c r="F31" s="7">
        <v>50</v>
      </c>
      <c r="G31" s="72">
        <v>5.67</v>
      </c>
      <c r="H31" s="7"/>
      <c r="I31" s="7"/>
      <c r="J31" s="7"/>
      <c r="K31" s="7"/>
      <c r="L31" s="7"/>
      <c r="M31" s="7"/>
      <c r="N31" s="50"/>
    </row>
    <row r="32" spans="1:21" x14ac:dyDescent="0.2">
      <c r="A32" s="49" t="s">
        <v>44</v>
      </c>
      <c r="B32" s="7">
        <v>13</v>
      </c>
      <c r="C32" s="57">
        <f t="shared" si="0"/>
        <v>5</v>
      </c>
      <c r="D32" s="10" t="s">
        <v>20</v>
      </c>
      <c r="E32" s="16">
        <v>1</v>
      </c>
      <c r="F32" s="7">
        <v>100</v>
      </c>
      <c r="G32" s="72">
        <v>2790</v>
      </c>
      <c r="H32" s="7"/>
      <c r="I32" s="7"/>
      <c r="J32" s="7"/>
      <c r="K32" s="7"/>
      <c r="L32" s="7"/>
      <c r="M32" s="7"/>
      <c r="N32" s="50"/>
    </row>
    <row r="33" spans="1:14" x14ac:dyDescent="0.2">
      <c r="A33" s="49" t="s">
        <v>45</v>
      </c>
      <c r="B33" s="7">
        <v>14</v>
      </c>
      <c r="C33" s="57">
        <f t="shared" si="0"/>
        <v>4</v>
      </c>
      <c r="D33" s="10" t="s">
        <v>20</v>
      </c>
      <c r="E33" s="16">
        <v>1</v>
      </c>
      <c r="F33" s="7">
        <v>26</v>
      </c>
      <c r="G33" s="72">
        <v>52.97</v>
      </c>
      <c r="H33" s="7"/>
      <c r="I33" s="7"/>
      <c r="J33" s="7"/>
      <c r="K33" s="7"/>
      <c r="L33" s="7"/>
      <c r="M33" s="7"/>
      <c r="N33" s="50"/>
    </row>
    <row r="34" spans="1:14" ht="12.75" customHeight="1" thickBot="1" x14ac:dyDescent="0.25">
      <c r="A34" s="51" t="s">
        <v>46</v>
      </c>
      <c r="B34" s="52">
        <v>15</v>
      </c>
      <c r="C34" s="58">
        <f t="shared" si="0"/>
        <v>3</v>
      </c>
      <c r="D34" s="54" t="s">
        <v>20</v>
      </c>
      <c r="E34" s="59">
        <v>1</v>
      </c>
      <c r="F34" s="52">
        <v>60</v>
      </c>
      <c r="G34" s="73">
        <v>10.56</v>
      </c>
      <c r="H34" s="52"/>
      <c r="I34" s="52"/>
      <c r="J34" s="52"/>
      <c r="K34" s="52"/>
      <c r="L34" s="52"/>
      <c r="M34" s="52"/>
      <c r="N34" s="55"/>
    </row>
    <row r="35" spans="1:14" ht="11.25" customHeight="1" thickBot="1" x14ac:dyDescent="0.25">
      <c r="A35" s="1"/>
      <c r="B35" s="1"/>
      <c r="G35" s="4"/>
      <c r="H35" s="4"/>
    </row>
    <row r="36" spans="1:14" ht="13.5" thickBot="1" x14ac:dyDescent="0.25">
      <c r="A36" s="1"/>
      <c r="B36" s="1"/>
      <c r="F36" s="24"/>
      <c r="G36" s="25" t="s">
        <v>21</v>
      </c>
      <c r="H36" s="26"/>
    </row>
    <row r="37" spans="1:14" x14ac:dyDescent="0.2">
      <c r="A37" s="1"/>
      <c r="B37" s="1"/>
      <c r="G37" s="4"/>
      <c r="H37" s="4"/>
    </row>
    <row r="38" spans="1:14" x14ac:dyDescent="0.2">
      <c r="A38" s="6" t="s">
        <v>24</v>
      </c>
      <c r="E38" s="27" t="s">
        <v>29</v>
      </c>
      <c r="F38" s="21" t="s">
        <v>22</v>
      </c>
      <c r="G38" s="20"/>
      <c r="H38" s="21" t="s">
        <v>23</v>
      </c>
      <c r="I38" s="6" t="s">
        <v>30</v>
      </c>
      <c r="M38" s="6" t="s">
        <v>26</v>
      </c>
    </row>
    <row r="39" spans="1:14" x14ac:dyDescent="0.2">
      <c r="C39" s="6" t="s">
        <v>28</v>
      </c>
      <c r="G39" s="6" t="s">
        <v>25</v>
      </c>
      <c r="K39" s="6" t="s">
        <v>27</v>
      </c>
    </row>
    <row r="41" spans="1:14" ht="13.5" thickBot="1" x14ac:dyDescent="0.25"/>
    <row r="42" spans="1:14" x14ac:dyDescent="0.2">
      <c r="I42" s="31"/>
      <c r="J42" s="32"/>
      <c r="K42" s="43"/>
      <c r="L42" s="32"/>
      <c r="M42" s="32"/>
      <c r="N42" s="33"/>
    </row>
    <row r="43" spans="1:14" x14ac:dyDescent="0.2">
      <c r="I43" s="44" t="s">
        <v>58</v>
      </c>
      <c r="J43" s="36"/>
      <c r="K43" s="39"/>
      <c r="L43" s="39"/>
      <c r="M43" s="36"/>
      <c r="N43" s="37"/>
    </row>
    <row r="44" spans="1:14" x14ac:dyDescent="0.2">
      <c r="A44" s="6" t="s">
        <v>63</v>
      </c>
      <c r="I44" s="34"/>
      <c r="J44" s="45" t="s">
        <v>50</v>
      </c>
      <c r="K44" s="46" t="s">
        <v>57</v>
      </c>
      <c r="L44" s="36"/>
      <c r="M44" s="36"/>
      <c r="N44" s="37"/>
    </row>
    <row r="45" spans="1:14" x14ac:dyDescent="0.2">
      <c r="I45" s="34"/>
      <c r="J45" s="39"/>
      <c r="K45" s="39"/>
      <c r="L45" s="36"/>
      <c r="M45" s="36"/>
      <c r="N45" s="37"/>
    </row>
    <row r="46" spans="1:14" ht="13.5" thickBot="1" x14ac:dyDescent="0.25">
      <c r="I46" s="40" t="s">
        <v>54</v>
      </c>
      <c r="J46" s="41"/>
      <c r="K46" s="41"/>
      <c r="L46" s="41"/>
      <c r="M46" s="41"/>
      <c r="N46" s="42"/>
    </row>
    <row r="48" spans="1:14" ht="13.5" thickBot="1" x14ac:dyDescent="0.25">
      <c r="A48" s="2" t="s">
        <v>62</v>
      </c>
    </row>
    <row r="49" spans="1:14" ht="13.5" thickBot="1" x14ac:dyDescent="0.25">
      <c r="A49" s="28" t="s">
        <v>31</v>
      </c>
      <c r="B49" s="13" t="s">
        <v>48</v>
      </c>
      <c r="C49" s="14"/>
      <c r="D49" s="14"/>
      <c r="E49" s="14"/>
      <c r="F49" s="13" t="s">
        <v>61</v>
      </c>
      <c r="G49" s="18"/>
      <c r="H49" s="18"/>
      <c r="I49" s="18"/>
      <c r="J49" s="18"/>
      <c r="K49" s="18"/>
      <c r="L49" s="18"/>
      <c r="M49" s="18"/>
      <c r="N49" s="15"/>
    </row>
    <row r="50" spans="1:14" ht="13.5" thickBot="1" x14ac:dyDescent="0.25">
      <c r="A50" s="29" t="s">
        <v>47</v>
      </c>
      <c r="B50" s="11" t="s">
        <v>8</v>
      </c>
      <c r="C50" s="12" t="s">
        <v>7</v>
      </c>
      <c r="D50" s="12" t="s">
        <v>18</v>
      </c>
      <c r="E50" s="19" t="s">
        <v>19</v>
      </c>
      <c r="F50" s="17" t="s">
        <v>11</v>
      </c>
      <c r="G50" s="17" t="s">
        <v>12</v>
      </c>
      <c r="H50" s="17" t="s">
        <v>13</v>
      </c>
      <c r="I50" s="17" t="s">
        <v>13</v>
      </c>
      <c r="J50" s="17" t="s">
        <v>14</v>
      </c>
      <c r="K50" s="17" t="s">
        <v>15</v>
      </c>
      <c r="L50" s="17" t="s">
        <v>16</v>
      </c>
      <c r="M50" s="17" t="s">
        <v>55</v>
      </c>
      <c r="N50" s="17" t="s">
        <v>56</v>
      </c>
    </row>
    <row r="51" spans="1:14" x14ac:dyDescent="0.2">
      <c r="A51" s="47" t="s">
        <v>32</v>
      </c>
      <c r="B51" s="9">
        <v>1</v>
      </c>
      <c r="C51" s="56">
        <v>30</v>
      </c>
      <c r="D51" s="10">
        <f>(3.1416*(C51-1)*(C51+1))/2</f>
        <v>1412.1491999999998</v>
      </c>
      <c r="E51" s="16">
        <f>E20</f>
        <v>1</v>
      </c>
      <c r="F51" s="9">
        <f t="shared" ref="F51:N51" si="1">F20*$D51/$E51</f>
        <v>141.21491999999998</v>
      </c>
      <c r="G51" s="9">
        <f t="shared" si="1"/>
        <v>5719.2042599999995</v>
      </c>
      <c r="H51" s="9">
        <f t="shared" si="1"/>
        <v>0</v>
      </c>
      <c r="I51" s="9">
        <f t="shared" si="1"/>
        <v>0</v>
      </c>
      <c r="J51" s="9">
        <f t="shared" si="1"/>
        <v>0</v>
      </c>
      <c r="K51" s="9">
        <f t="shared" si="1"/>
        <v>0</v>
      </c>
      <c r="L51" s="9">
        <f t="shared" si="1"/>
        <v>0</v>
      </c>
      <c r="M51" s="9">
        <f t="shared" si="1"/>
        <v>0</v>
      </c>
      <c r="N51" s="48">
        <f t="shared" si="1"/>
        <v>0</v>
      </c>
    </row>
    <row r="52" spans="1:14" x14ac:dyDescent="0.2">
      <c r="A52" s="49" t="s">
        <v>33</v>
      </c>
      <c r="B52" s="7">
        <v>2</v>
      </c>
      <c r="C52" s="57">
        <v>25</v>
      </c>
      <c r="D52" s="8">
        <f t="shared" ref="D52:D64" si="2">3.1416*(C52-1)*(C52+1)/2</f>
        <v>980.17919999999992</v>
      </c>
      <c r="E52" s="16">
        <f t="shared" ref="E52:E65" si="3">E21</f>
        <v>1</v>
      </c>
      <c r="F52" s="9">
        <f t="shared" ref="F52:N52" si="4">F21*$D52/$E52</f>
        <v>2940.5375999999997</v>
      </c>
      <c r="G52" s="9">
        <f t="shared" si="4"/>
        <v>5194.9497599999995</v>
      </c>
      <c r="H52" s="9">
        <f t="shared" si="4"/>
        <v>0</v>
      </c>
      <c r="I52" s="9">
        <f t="shared" si="4"/>
        <v>0</v>
      </c>
      <c r="J52" s="9">
        <f t="shared" si="4"/>
        <v>0</v>
      </c>
      <c r="K52" s="9">
        <f t="shared" si="4"/>
        <v>0</v>
      </c>
      <c r="L52" s="9">
        <f t="shared" si="4"/>
        <v>0</v>
      </c>
      <c r="M52" s="9">
        <f t="shared" si="4"/>
        <v>0</v>
      </c>
      <c r="N52" s="48">
        <f t="shared" si="4"/>
        <v>0</v>
      </c>
    </row>
    <row r="53" spans="1:14" x14ac:dyDescent="0.2">
      <c r="A53" s="49" t="s">
        <v>34</v>
      </c>
      <c r="B53" s="7">
        <v>3</v>
      </c>
      <c r="C53" s="57">
        <v>20</v>
      </c>
      <c r="D53" s="8">
        <f t="shared" si="2"/>
        <v>626.74919999999997</v>
      </c>
      <c r="E53" s="16">
        <f t="shared" si="3"/>
        <v>1</v>
      </c>
      <c r="F53" s="9">
        <f t="shared" ref="F53:N53" si="5">F22*$D53/$E53</f>
        <v>2506.9967999999999</v>
      </c>
      <c r="G53" s="9">
        <f t="shared" si="5"/>
        <v>35724.704399999995</v>
      </c>
      <c r="H53" s="9">
        <f t="shared" si="5"/>
        <v>0</v>
      </c>
      <c r="I53" s="9">
        <f t="shared" si="5"/>
        <v>0</v>
      </c>
      <c r="J53" s="9">
        <f t="shared" si="5"/>
        <v>0</v>
      </c>
      <c r="K53" s="9">
        <f t="shared" si="5"/>
        <v>0</v>
      </c>
      <c r="L53" s="9">
        <f t="shared" si="5"/>
        <v>0</v>
      </c>
      <c r="M53" s="9">
        <f t="shared" si="5"/>
        <v>0</v>
      </c>
      <c r="N53" s="48">
        <f t="shared" si="5"/>
        <v>0</v>
      </c>
    </row>
    <row r="54" spans="1:14" x14ac:dyDescent="0.2">
      <c r="A54" s="49" t="s">
        <v>35</v>
      </c>
      <c r="B54" s="7">
        <v>4</v>
      </c>
      <c r="C54" s="57">
        <v>18</v>
      </c>
      <c r="D54" s="8">
        <f t="shared" si="2"/>
        <v>507.36839999999995</v>
      </c>
      <c r="E54" s="16">
        <f t="shared" si="3"/>
        <v>1</v>
      </c>
      <c r="F54" s="9">
        <f t="shared" ref="F54:N54" si="6">F23*$D54/$E54</f>
        <v>5073.6839999999993</v>
      </c>
      <c r="G54" s="9">
        <f t="shared" si="6"/>
        <v>2516.5472639999998</v>
      </c>
      <c r="H54" s="9">
        <f t="shared" si="6"/>
        <v>0</v>
      </c>
      <c r="I54" s="9">
        <f t="shared" si="6"/>
        <v>0</v>
      </c>
      <c r="J54" s="9">
        <f t="shared" si="6"/>
        <v>0</v>
      </c>
      <c r="K54" s="9">
        <f t="shared" si="6"/>
        <v>0</v>
      </c>
      <c r="L54" s="9">
        <f t="shared" si="6"/>
        <v>0</v>
      </c>
      <c r="M54" s="9">
        <f t="shared" si="6"/>
        <v>0</v>
      </c>
      <c r="N54" s="48">
        <f t="shared" si="6"/>
        <v>0</v>
      </c>
    </row>
    <row r="55" spans="1:14" x14ac:dyDescent="0.2">
      <c r="A55" s="49" t="s">
        <v>36</v>
      </c>
      <c r="B55" s="7">
        <v>5</v>
      </c>
      <c r="C55" s="57">
        <v>16</v>
      </c>
      <c r="D55" s="8">
        <f t="shared" si="2"/>
        <v>400.55400000000003</v>
      </c>
      <c r="E55" s="16">
        <f t="shared" si="3"/>
        <v>1</v>
      </c>
      <c r="F55" s="9">
        <f t="shared" ref="F55:N55" si="7">F24*$D55/$E55</f>
        <v>20428.254000000001</v>
      </c>
      <c r="G55" s="9">
        <f t="shared" si="7"/>
        <v>2235.09132</v>
      </c>
      <c r="H55" s="9">
        <f t="shared" si="7"/>
        <v>0</v>
      </c>
      <c r="I55" s="9">
        <f t="shared" si="7"/>
        <v>0</v>
      </c>
      <c r="J55" s="9">
        <f t="shared" si="7"/>
        <v>0</v>
      </c>
      <c r="K55" s="9">
        <f t="shared" si="7"/>
        <v>0</v>
      </c>
      <c r="L55" s="9">
        <f t="shared" si="7"/>
        <v>0</v>
      </c>
      <c r="M55" s="9">
        <f t="shared" si="7"/>
        <v>0</v>
      </c>
      <c r="N55" s="48">
        <f t="shared" si="7"/>
        <v>0</v>
      </c>
    </row>
    <row r="56" spans="1:14" x14ac:dyDescent="0.2">
      <c r="A56" s="49" t="s">
        <v>37</v>
      </c>
      <c r="B56" s="7">
        <v>6</v>
      </c>
      <c r="C56" s="57">
        <v>14</v>
      </c>
      <c r="D56" s="8">
        <f t="shared" si="2"/>
        <v>306.30600000000004</v>
      </c>
      <c r="E56" s="16">
        <f t="shared" si="3"/>
        <v>1</v>
      </c>
      <c r="F56" s="9">
        <f t="shared" ref="F56:N56" si="8">F25*$D56/$E56</f>
        <v>13783.770000000002</v>
      </c>
      <c r="G56" s="9">
        <f t="shared" si="8"/>
        <v>718900.18200000015</v>
      </c>
      <c r="H56" s="9">
        <f t="shared" si="8"/>
        <v>0</v>
      </c>
      <c r="I56" s="9">
        <f t="shared" si="8"/>
        <v>0</v>
      </c>
      <c r="J56" s="9">
        <f t="shared" si="8"/>
        <v>0</v>
      </c>
      <c r="K56" s="9">
        <f t="shared" si="8"/>
        <v>0</v>
      </c>
      <c r="L56" s="9">
        <f t="shared" si="8"/>
        <v>0</v>
      </c>
      <c r="M56" s="9">
        <f t="shared" si="8"/>
        <v>0</v>
      </c>
      <c r="N56" s="48">
        <f t="shared" si="8"/>
        <v>0</v>
      </c>
    </row>
    <row r="57" spans="1:14" x14ac:dyDescent="0.2">
      <c r="A57" s="49" t="s">
        <v>38</v>
      </c>
      <c r="B57" s="7">
        <v>7</v>
      </c>
      <c r="C57" s="57">
        <v>12</v>
      </c>
      <c r="D57" s="8">
        <f t="shared" si="2"/>
        <v>224.62440000000001</v>
      </c>
      <c r="E57" s="16">
        <f t="shared" si="3"/>
        <v>1</v>
      </c>
      <c r="F57" s="9">
        <f t="shared" ref="F57:N57" si="9">F26*$D57/$E57</f>
        <v>1572.3708000000001</v>
      </c>
      <c r="G57" s="9">
        <f t="shared" si="9"/>
        <v>6478.1676960000004</v>
      </c>
      <c r="H57" s="9">
        <f t="shared" si="9"/>
        <v>0</v>
      </c>
      <c r="I57" s="9">
        <f t="shared" si="9"/>
        <v>0</v>
      </c>
      <c r="J57" s="9">
        <f t="shared" si="9"/>
        <v>0</v>
      </c>
      <c r="K57" s="9">
        <f t="shared" si="9"/>
        <v>0</v>
      </c>
      <c r="L57" s="9">
        <f t="shared" si="9"/>
        <v>0</v>
      </c>
      <c r="M57" s="9">
        <f t="shared" si="9"/>
        <v>0</v>
      </c>
      <c r="N57" s="48">
        <f t="shared" si="9"/>
        <v>0</v>
      </c>
    </row>
    <row r="58" spans="1:14" x14ac:dyDescent="0.2">
      <c r="A58" s="49" t="s">
        <v>39</v>
      </c>
      <c r="B58" s="7">
        <v>8</v>
      </c>
      <c r="C58" s="57">
        <v>10</v>
      </c>
      <c r="D58" s="8">
        <f t="shared" si="2"/>
        <v>155.50919999999999</v>
      </c>
      <c r="E58" s="16">
        <f t="shared" si="3"/>
        <v>1</v>
      </c>
      <c r="F58" s="9">
        <f t="shared" ref="F58:N58" si="10">F27*$D58/$E58</f>
        <v>777.54599999999994</v>
      </c>
      <c r="G58" s="9">
        <f t="shared" si="10"/>
        <v>1273.6203479999999</v>
      </c>
      <c r="H58" s="9">
        <f t="shared" si="10"/>
        <v>0</v>
      </c>
      <c r="I58" s="9">
        <f t="shared" si="10"/>
        <v>0</v>
      </c>
      <c r="J58" s="9">
        <f t="shared" si="10"/>
        <v>0</v>
      </c>
      <c r="K58" s="9">
        <f t="shared" si="10"/>
        <v>0</v>
      </c>
      <c r="L58" s="9">
        <f t="shared" si="10"/>
        <v>0</v>
      </c>
      <c r="M58" s="9">
        <f t="shared" si="10"/>
        <v>0</v>
      </c>
      <c r="N58" s="48">
        <f t="shared" si="10"/>
        <v>0</v>
      </c>
    </row>
    <row r="59" spans="1:14" x14ac:dyDescent="0.2">
      <c r="A59" s="49" t="s">
        <v>40</v>
      </c>
      <c r="B59" s="7">
        <v>9</v>
      </c>
      <c r="C59" s="57">
        <f>C58-1</f>
        <v>9</v>
      </c>
      <c r="D59" s="8">
        <f t="shared" si="2"/>
        <v>125.664</v>
      </c>
      <c r="E59" s="16">
        <f t="shared" si="3"/>
        <v>1</v>
      </c>
      <c r="F59" s="9">
        <f t="shared" ref="F59:N59" si="11">F28*$D59/$E59</f>
        <v>1507.9680000000001</v>
      </c>
      <c r="G59" s="9">
        <f t="shared" si="11"/>
        <v>1206.3743999999999</v>
      </c>
      <c r="H59" s="9">
        <f t="shared" si="11"/>
        <v>0</v>
      </c>
      <c r="I59" s="9">
        <f t="shared" si="11"/>
        <v>0</v>
      </c>
      <c r="J59" s="9">
        <f t="shared" si="11"/>
        <v>0</v>
      </c>
      <c r="K59" s="9">
        <f t="shared" si="11"/>
        <v>0</v>
      </c>
      <c r="L59" s="9">
        <f t="shared" si="11"/>
        <v>0</v>
      </c>
      <c r="M59" s="9">
        <f t="shared" si="11"/>
        <v>0</v>
      </c>
      <c r="N59" s="48">
        <f t="shared" si="11"/>
        <v>0</v>
      </c>
    </row>
    <row r="60" spans="1:14" x14ac:dyDescent="0.2">
      <c r="A60" s="49" t="s">
        <v>41</v>
      </c>
      <c r="B60" s="7">
        <v>10</v>
      </c>
      <c r="C60" s="57">
        <f t="shared" ref="C60:C65" si="12">C59-1</f>
        <v>8</v>
      </c>
      <c r="D60" s="8">
        <f t="shared" si="2"/>
        <v>98.960399999999993</v>
      </c>
      <c r="E60" s="16">
        <f t="shared" si="3"/>
        <v>1</v>
      </c>
      <c r="F60" s="9">
        <f t="shared" ref="F60:N60" si="13">F29*$D60/$E60</f>
        <v>2474.0099999999998</v>
      </c>
      <c r="G60" s="9">
        <f t="shared" si="13"/>
        <v>627.40893599999993</v>
      </c>
      <c r="H60" s="9">
        <f t="shared" si="13"/>
        <v>0</v>
      </c>
      <c r="I60" s="9">
        <f t="shared" si="13"/>
        <v>0</v>
      </c>
      <c r="J60" s="9">
        <f t="shared" si="13"/>
        <v>0</v>
      </c>
      <c r="K60" s="9">
        <f t="shared" si="13"/>
        <v>0</v>
      </c>
      <c r="L60" s="9">
        <f t="shared" si="13"/>
        <v>0</v>
      </c>
      <c r="M60" s="9">
        <f t="shared" si="13"/>
        <v>0</v>
      </c>
      <c r="N60" s="48">
        <f t="shared" si="13"/>
        <v>0</v>
      </c>
    </row>
    <row r="61" spans="1:14" x14ac:dyDescent="0.2">
      <c r="A61" s="49" t="s">
        <v>42</v>
      </c>
      <c r="B61" s="7">
        <v>11</v>
      </c>
      <c r="C61" s="57">
        <f t="shared" si="12"/>
        <v>7</v>
      </c>
      <c r="D61" s="8">
        <f t="shared" si="2"/>
        <v>75.398399999999995</v>
      </c>
      <c r="E61" s="16">
        <f t="shared" si="3"/>
        <v>1</v>
      </c>
      <c r="F61" s="9">
        <f t="shared" ref="F61:N61" si="14">F30*$D61/$E61</f>
        <v>2261.9519999999998</v>
      </c>
      <c r="G61" s="9">
        <f t="shared" si="14"/>
        <v>123577.9776</v>
      </c>
      <c r="H61" s="9">
        <f t="shared" si="14"/>
        <v>0</v>
      </c>
      <c r="I61" s="9">
        <f t="shared" si="14"/>
        <v>0</v>
      </c>
      <c r="J61" s="9">
        <f t="shared" si="14"/>
        <v>0</v>
      </c>
      <c r="K61" s="9">
        <f t="shared" si="14"/>
        <v>0</v>
      </c>
      <c r="L61" s="9">
        <f t="shared" si="14"/>
        <v>0</v>
      </c>
      <c r="M61" s="9">
        <f t="shared" si="14"/>
        <v>0</v>
      </c>
      <c r="N61" s="48">
        <f t="shared" si="14"/>
        <v>0</v>
      </c>
    </row>
    <row r="62" spans="1:14" x14ac:dyDescent="0.2">
      <c r="A62" s="49" t="s">
        <v>43</v>
      </c>
      <c r="B62" s="7">
        <v>12</v>
      </c>
      <c r="C62" s="57">
        <f t="shared" si="12"/>
        <v>6</v>
      </c>
      <c r="D62" s="8">
        <f t="shared" si="2"/>
        <v>54.978000000000002</v>
      </c>
      <c r="E62" s="16">
        <f t="shared" si="3"/>
        <v>1</v>
      </c>
      <c r="F62" s="9">
        <f t="shared" ref="F62:N62" si="15">F31*$D62/$E62</f>
        <v>2748.9</v>
      </c>
      <c r="G62" s="9">
        <f t="shared" si="15"/>
        <v>311.72525999999999</v>
      </c>
      <c r="H62" s="9">
        <f t="shared" si="15"/>
        <v>0</v>
      </c>
      <c r="I62" s="9">
        <f t="shared" si="15"/>
        <v>0</v>
      </c>
      <c r="J62" s="9">
        <f t="shared" si="15"/>
        <v>0</v>
      </c>
      <c r="K62" s="9">
        <f t="shared" si="15"/>
        <v>0</v>
      </c>
      <c r="L62" s="9">
        <f t="shared" si="15"/>
        <v>0</v>
      </c>
      <c r="M62" s="9">
        <f t="shared" si="15"/>
        <v>0</v>
      </c>
      <c r="N62" s="48">
        <f t="shared" si="15"/>
        <v>0</v>
      </c>
    </row>
    <row r="63" spans="1:14" x14ac:dyDescent="0.2">
      <c r="A63" s="49" t="s">
        <v>44</v>
      </c>
      <c r="B63" s="7">
        <v>13</v>
      </c>
      <c r="C63" s="57">
        <f t="shared" si="12"/>
        <v>5</v>
      </c>
      <c r="D63" s="8">
        <f t="shared" si="2"/>
        <v>37.699199999999998</v>
      </c>
      <c r="E63" s="16">
        <f t="shared" si="3"/>
        <v>1</v>
      </c>
      <c r="F63" s="9">
        <f t="shared" ref="F63:N63" si="16">F32*$D63/$E63</f>
        <v>3769.9199999999996</v>
      </c>
      <c r="G63" s="9">
        <f t="shared" si="16"/>
        <v>105180.768</v>
      </c>
      <c r="H63" s="9">
        <f t="shared" si="16"/>
        <v>0</v>
      </c>
      <c r="I63" s="9">
        <f t="shared" si="16"/>
        <v>0</v>
      </c>
      <c r="J63" s="9">
        <f t="shared" si="16"/>
        <v>0</v>
      </c>
      <c r="K63" s="9">
        <f t="shared" si="16"/>
        <v>0</v>
      </c>
      <c r="L63" s="9">
        <f t="shared" si="16"/>
        <v>0</v>
      </c>
      <c r="M63" s="9">
        <f t="shared" si="16"/>
        <v>0</v>
      </c>
      <c r="N63" s="48">
        <f t="shared" si="16"/>
        <v>0</v>
      </c>
    </row>
    <row r="64" spans="1:14" x14ac:dyDescent="0.2">
      <c r="A64" s="49" t="s">
        <v>45</v>
      </c>
      <c r="B64" s="7">
        <v>14</v>
      </c>
      <c r="C64" s="57">
        <f t="shared" si="12"/>
        <v>4</v>
      </c>
      <c r="D64" s="8">
        <f t="shared" si="2"/>
        <v>23.561999999999998</v>
      </c>
      <c r="E64" s="16">
        <f t="shared" si="3"/>
        <v>1</v>
      </c>
      <c r="F64" s="9">
        <f t="shared" ref="F64:N64" si="17">F33*$D64/$E64</f>
        <v>612.61199999999997</v>
      </c>
      <c r="G64" s="9">
        <f t="shared" si="17"/>
        <v>1248.0791399999998</v>
      </c>
      <c r="H64" s="9">
        <f t="shared" si="17"/>
        <v>0</v>
      </c>
      <c r="I64" s="9">
        <f t="shared" si="17"/>
        <v>0</v>
      </c>
      <c r="J64" s="9">
        <f t="shared" si="17"/>
        <v>0</v>
      </c>
      <c r="K64" s="9">
        <f t="shared" si="17"/>
        <v>0</v>
      </c>
      <c r="L64" s="9">
        <f t="shared" si="17"/>
        <v>0</v>
      </c>
      <c r="M64" s="9">
        <f t="shared" si="17"/>
        <v>0</v>
      </c>
      <c r="N64" s="48">
        <f t="shared" si="17"/>
        <v>0</v>
      </c>
    </row>
    <row r="65" spans="1:14" ht="13.5" thickBot="1" x14ac:dyDescent="0.25">
      <c r="A65" s="51" t="s">
        <v>46</v>
      </c>
      <c r="B65" s="52">
        <v>15</v>
      </c>
      <c r="C65" s="58">
        <f t="shared" si="12"/>
        <v>3</v>
      </c>
      <c r="D65" s="53">
        <f>3.1416*(C65-1)*(C65+1)/2</f>
        <v>12.5664</v>
      </c>
      <c r="E65" s="59">
        <f t="shared" si="3"/>
        <v>1</v>
      </c>
      <c r="F65" s="60">
        <f t="shared" ref="F65:N65" si="18">F34*$D65/$E65</f>
        <v>753.98400000000004</v>
      </c>
      <c r="G65" s="60">
        <f t="shared" si="18"/>
        <v>132.70118400000001</v>
      </c>
      <c r="H65" s="60">
        <f t="shared" si="18"/>
        <v>0</v>
      </c>
      <c r="I65" s="60">
        <f t="shared" si="18"/>
        <v>0</v>
      </c>
      <c r="J65" s="60">
        <f t="shared" si="18"/>
        <v>0</v>
      </c>
      <c r="K65" s="60">
        <f t="shared" si="18"/>
        <v>0</v>
      </c>
      <c r="L65" s="60">
        <f t="shared" si="18"/>
        <v>0</v>
      </c>
      <c r="M65" s="60">
        <f t="shared" si="18"/>
        <v>0</v>
      </c>
      <c r="N65" s="61">
        <f t="shared" si="18"/>
        <v>0</v>
      </c>
    </row>
  </sheetData>
  <sortState xmlns:xlrd2="http://schemas.microsoft.com/office/spreadsheetml/2017/richdata2" ref="B17:D31">
    <sortCondition ref="B17"/>
  </sortState>
  <mergeCells count="2">
    <mergeCell ref="A4:N4"/>
    <mergeCell ref="A15:N16"/>
  </mergeCells>
  <phoneticPr fontId="0" type="noConversion"/>
  <pageMargins left="0.47" right="0.26" top="0.54" bottom="0.3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7"/>
  <sheetViews>
    <sheetView topLeftCell="A16" workbookViewId="0">
      <selection activeCell="A32" sqref="A32"/>
    </sheetView>
  </sheetViews>
  <sheetFormatPr defaultRowHeight="12.75" x14ac:dyDescent="0.2"/>
  <sheetData>
    <row r="1" spans="1:1" x14ac:dyDescent="0.2">
      <c r="A1" s="6" t="s">
        <v>69</v>
      </c>
    </row>
    <row r="2" spans="1:1" x14ac:dyDescent="0.2">
      <c r="A2" s="6" t="s">
        <v>70</v>
      </c>
    </row>
    <row r="4" spans="1:1" x14ac:dyDescent="0.2">
      <c r="A4" s="2" t="s">
        <v>74</v>
      </c>
    </row>
    <row r="5" spans="1:1" x14ac:dyDescent="0.2">
      <c r="A5" s="6" t="s">
        <v>75</v>
      </c>
    </row>
    <row r="6" spans="1:1" x14ac:dyDescent="0.2">
      <c r="A6" s="6" t="s">
        <v>71</v>
      </c>
    </row>
    <row r="8" spans="1:1" x14ac:dyDescent="0.2">
      <c r="A8" s="6" t="s">
        <v>72</v>
      </c>
    </row>
    <row r="10" spans="1:1" x14ac:dyDescent="0.2">
      <c r="A10" s="2" t="s">
        <v>73</v>
      </c>
    </row>
    <row r="11" spans="1:1" s="6" customFormat="1" x14ac:dyDescent="0.2">
      <c r="A11" s="6" t="s">
        <v>76</v>
      </c>
    </row>
    <row r="12" spans="1:1" x14ac:dyDescent="0.2">
      <c r="A12" s="6" t="s">
        <v>77</v>
      </c>
    </row>
    <row r="29" spans="1:1" x14ac:dyDescent="0.2">
      <c r="A29" s="6" t="s">
        <v>78</v>
      </c>
    </row>
    <row r="30" spans="1:1" x14ac:dyDescent="0.2">
      <c r="A30" s="6"/>
    </row>
    <row r="31" spans="1:1" x14ac:dyDescent="0.2">
      <c r="A31" s="6"/>
    </row>
    <row r="32" spans="1:1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  <row r="41" spans="1:1" x14ac:dyDescent="0.2">
      <c r="A41" s="6"/>
    </row>
    <row r="42" spans="1:1" x14ac:dyDescent="0.2">
      <c r="A42" s="6"/>
    </row>
    <row r="43" spans="1:1" x14ac:dyDescent="0.2">
      <c r="A43" s="6"/>
    </row>
    <row r="44" spans="1:1" x14ac:dyDescent="0.2">
      <c r="A44" s="6"/>
    </row>
    <row r="45" spans="1:1" x14ac:dyDescent="0.2">
      <c r="A45" s="6"/>
    </row>
    <row r="46" spans="1:1" x14ac:dyDescent="0.2">
      <c r="A46" s="6" t="s">
        <v>79</v>
      </c>
    </row>
    <row r="47" spans="1:1" x14ac:dyDescent="0.2">
      <c r="A47" s="6" t="s">
        <v>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26" sqref="C26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3" workbookViewId="0">
      <selection activeCell="K31" sqref="K31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big</vt:lpstr>
      <vt:lpstr>get data from ERM01</vt:lpstr>
      <vt:lpstr>use iVEZ</vt:lpstr>
      <vt:lpstr>Groundwater interpretation</vt:lpstr>
    </vt:vector>
  </TitlesOfParts>
  <Company>Rutgers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Golovko</dc:creator>
  <cp:lastModifiedBy>Larisa Golovko</cp:lastModifiedBy>
  <cp:lastPrinted>2014-07-23T01:28:05Z</cp:lastPrinted>
  <dcterms:created xsi:type="dcterms:W3CDTF">2007-11-15T03:56:30Z</dcterms:created>
  <dcterms:modified xsi:type="dcterms:W3CDTF">2020-11-21T21:52:44Z</dcterms:modified>
</cp:coreProperties>
</file>