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T\Desktop\"/>
    </mc:Choice>
  </mc:AlternateContent>
  <bookViews>
    <workbookView xWindow="0" yWindow="0" windowWidth="23970" windowHeight="9720"/>
  </bookViews>
  <sheets>
    <sheet name="Sheet4" sheetId="4" r:id="rId1"/>
    <sheet name="Sheet5" sheetId="5" r:id="rId2"/>
    <sheet name="Sheet1" sheetId="1" r:id="rId3"/>
  </sheet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B70" i="1" l="1"/>
  <c r="M21" i="4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B71" i="1" s="1"/>
  <c r="L14" i="1"/>
  <c r="L13" i="1"/>
  <c r="L12" i="1"/>
  <c r="L11" i="1"/>
  <c r="B72" i="1" s="1"/>
  <c r="L10" i="1"/>
  <c r="L9" i="1"/>
  <c r="B75" i="1" s="1"/>
  <c r="L8" i="1"/>
  <c r="B74" i="1" s="1"/>
  <c r="L7" i="1"/>
  <c r="B73" i="1" s="1"/>
  <c r="L6" i="1"/>
  <c r="L5" i="1"/>
  <c r="B76" i="1" l="1"/>
</calcChain>
</file>

<file path=xl/sharedStrings.xml><?xml version="1.0" encoding="utf-8"?>
<sst xmlns="http://schemas.openxmlformats.org/spreadsheetml/2006/main" count="399" uniqueCount="123">
  <si>
    <t>FEBRUARY 2023 SISAL FIBRE EXPORTS STATISTICAL DATA</t>
  </si>
  <si>
    <t>Date</t>
  </si>
  <si>
    <t>Export mark</t>
  </si>
  <si>
    <t>Grade</t>
  </si>
  <si>
    <t>Destination</t>
  </si>
  <si>
    <t>Export Permit No.</t>
  </si>
  <si>
    <t>Tons</t>
  </si>
  <si>
    <t>Source/</t>
  </si>
  <si>
    <t>W/Worth</t>
  </si>
  <si>
    <t>Vipingo</t>
  </si>
  <si>
    <t>UG</t>
  </si>
  <si>
    <t>S/Arabia</t>
  </si>
  <si>
    <t>UCR2300706640</t>
  </si>
  <si>
    <t>M/Mingi</t>
  </si>
  <si>
    <t>Lomolo</t>
  </si>
  <si>
    <t>UCR2300692943</t>
  </si>
  <si>
    <t>Migotiyo</t>
  </si>
  <si>
    <t>Alphega</t>
  </si>
  <si>
    <t>TOW.2</t>
  </si>
  <si>
    <t>Ghana</t>
  </si>
  <si>
    <t>UCR2300706637</t>
  </si>
  <si>
    <t>UHDS</t>
  </si>
  <si>
    <t>Nigeria</t>
  </si>
  <si>
    <t>UCR2300706538</t>
  </si>
  <si>
    <t>DWA/Vipingo</t>
  </si>
  <si>
    <t>TOW.1</t>
  </si>
  <si>
    <t>Spain</t>
  </si>
  <si>
    <t>UCR2300711948</t>
  </si>
  <si>
    <t>Agro</t>
  </si>
  <si>
    <t>Nguru</t>
  </si>
  <si>
    <t>UCR2300708004</t>
  </si>
  <si>
    <t>Tawi</t>
  </si>
  <si>
    <t>Teita</t>
  </si>
  <si>
    <t>SSUG</t>
  </si>
  <si>
    <t>Ivory Coast</t>
  </si>
  <si>
    <t>UCR2300697648</t>
  </si>
  <si>
    <t>Togo</t>
  </si>
  <si>
    <t>UCR2300708063</t>
  </si>
  <si>
    <t>Kichakabest</t>
  </si>
  <si>
    <t>UCR2300706736</t>
  </si>
  <si>
    <t>Morocco</t>
  </si>
  <si>
    <t>UCR2300718909</t>
  </si>
  <si>
    <t>UCR2300718834</t>
  </si>
  <si>
    <t>Athinai</t>
  </si>
  <si>
    <t>UCR2300717918</t>
  </si>
  <si>
    <t>UAE</t>
  </si>
  <si>
    <t>UCR2300678218</t>
  </si>
  <si>
    <t>China</t>
  </si>
  <si>
    <t>UCR2300729242</t>
  </si>
  <si>
    <t>Vipingo/Chai</t>
  </si>
  <si>
    <t>UCR2300732151</t>
  </si>
  <si>
    <t>Vipingo/DWA</t>
  </si>
  <si>
    <t>Chai</t>
  </si>
  <si>
    <t>3L</t>
  </si>
  <si>
    <t>Belgium</t>
  </si>
  <si>
    <t>UCR2300736197</t>
  </si>
  <si>
    <t>2,75</t>
  </si>
  <si>
    <t>DWA</t>
  </si>
  <si>
    <t>India</t>
  </si>
  <si>
    <t>UCR2300736761</t>
  </si>
  <si>
    <t>UCR2300725885</t>
  </si>
  <si>
    <t>UCR2300741371</t>
  </si>
  <si>
    <t>UCR2300741577</t>
  </si>
  <si>
    <t>UCR2300740238</t>
  </si>
  <si>
    <t>13/02/2023</t>
  </si>
  <si>
    <t>UCR2300725853</t>
  </si>
  <si>
    <t>UCR2300726107</t>
  </si>
  <si>
    <t>UCR2300734984</t>
  </si>
  <si>
    <t>Senegal</t>
  </si>
  <si>
    <t>UCR2300740287</t>
  </si>
  <si>
    <t>14/02/2023</t>
  </si>
  <si>
    <t>UCR2300748302</t>
  </si>
  <si>
    <t>UCR2300740283</t>
  </si>
  <si>
    <t>Libya</t>
  </si>
  <si>
    <t>UCR2300748304</t>
  </si>
  <si>
    <t>TAM</t>
  </si>
  <si>
    <t>Benin</t>
  </si>
  <si>
    <t>UCR2300733063</t>
  </si>
  <si>
    <t>UCR2300748912/50631</t>
  </si>
  <si>
    <t>Philippines</t>
  </si>
  <si>
    <t>UCR2300714141</t>
  </si>
  <si>
    <t>16/02/2023</t>
  </si>
  <si>
    <t>UCR2300755056</t>
  </si>
  <si>
    <t>17/02/2023</t>
  </si>
  <si>
    <t>UCR2300759853</t>
  </si>
  <si>
    <t>UCR2300759970</t>
  </si>
  <si>
    <t>UCR2300763489</t>
  </si>
  <si>
    <t>20/02/2023</t>
  </si>
  <si>
    <t>UCR2300764542</t>
  </si>
  <si>
    <t>21/02/2023</t>
  </si>
  <si>
    <t>Al Naqel</t>
  </si>
  <si>
    <t>UCR2300735212</t>
  </si>
  <si>
    <t>UCR2300763530</t>
  </si>
  <si>
    <t>UCR2300769583</t>
  </si>
  <si>
    <t>UCR2300730814</t>
  </si>
  <si>
    <t>UCR2300730815</t>
  </si>
  <si>
    <t>23/02/2023</t>
  </si>
  <si>
    <t>Iraq</t>
  </si>
  <si>
    <t>UCR2300780142</t>
  </si>
  <si>
    <t>24/02/2023</t>
  </si>
  <si>
    <t>UCR2300781248</t>
  </si>
  <si>
    <t>28/02/2023</t>
  </si>
  <si>
    <t>UCR2300767470</t>
  </si>
  <si>
    <t xml:space="preserve">TONS </t>
  </si>
  <si>
    <t>GRADE</t>
  </si>
  <si>
    <t>PRICE/KG</t>
  </si>
  <si>
    <t>AVERAGE</t>
  </si>
  <si>
    <t xml:space="preserve"> </t>
  </si>
  <si>
    <t xml:space="preserve">Price FOB/ton US$ </t>
  </si>
  <si>
    <t>Export Agent</t>
  </si>
  <si>
    <t>Inspection CERT.NO</t>
  </si>
  <si>
    <t>Total value in US $</t>
  </si>
  <si>
    <t>Price per ton KSH.</t>
  </si>
  <si>
    <t>Total value KSH</t>
  </si>
  <si>
    <t>Cess calc @ 0.5% of total INKSH.</t>
  </si>
  <si>
    <t>Row Labels</t>
  </si>
  <si>
    <t>Grand Total</t>
  </si>
  <si>
    <t>Sum of Tons</t>
  </si>
  <si>
    <t>Sum of Total value KSH</t>
  </si>
  <si>
    <t>OTHERS</t>
  </si>
  <si>
    <t>DESTINATION</t>
  </si>
  <si>
    <t>MT EXPORTED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</si>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</sst>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6" fillId="0" borderId="9" xfId="0" applyFont="1" applyFill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7" fillId="0" borderId="0" xfId="0" applyNumberFormat="1" applyFont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1">
    <cellStyle name="Normal" xfId="0" builtinId="0"/>
  </cellStyles>
  <dxfs count="27"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65" formatCode="0.0000"/>
    </dxf>
    <dxf>
      <numFmt numFmtId="166" formatCode="0.00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902314814814815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24-48C1-9375-32E69B146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24-48C1-9375-32E69B1464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24-48C1-9375-32E69B1464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24-48C1-9375-32E69B1464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124-48C1-9375-32E69B1464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124-48C1-9375-32E69B1464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Sheet4!$L$21:$L$26</c:f>
              <c:strCache>
                <c:ptCount val="6"/>
                <c:pt idx="0">
                  <c:v>OTHERS</c:v>
                </c:pt>
                <c:pt idx="1">
                  <c:v>Ivory Coast</c:v>
                </c:pt>
                <c:pt idx="2">
                  <c:v>Morocco</c:v>
                </c:pt>
                <c:pt idx="3">
                  <c:v>China</c:v>
                </c:pt>
                <c:pt idx="4">
                  <c:v>Nigeria</c:v>
                </c:pt>
                <c:pt idx="5">
                  <c:v>S/Arabia</c:v>
                </c:pt>
              </c:strCache>
            </c:strRef>
          </c:cat>
          <c:val>
            <c:numRef>
              <c:f>Sheet4!$M$21:$M$26</c:f>
              <c:numCache>
                <c:formatCode>General</c:formatCode>
                <c:ptCount val="6"/>
                <c:pt idx="0">
                  <c:v>527.20000000000005</c:v>
                </c:pt>
                <c:pt idx="1">
                  <c:v>114</c:v>
                </c:pt>
                <c:pt idx="2">
                  <c:v>140</c:v>
                </c:pt>
                <c:pt idx="3">
                  <c:v>168</c:v>
                </c:pt>
                <c:pt idx="4">
                  <c:v>349.5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C1-80A7-50D5A5B195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sisal datasets.xlsx]Sheet5!PivotTable10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3L</c:v>
                </c:pt>
                <c:pt idx="1">
                  <c:v>SSUG</c:v>
                </c:pt>
                <c:pt idx="2">
                  <c:v>TOW.1</c:v>
                </c:pt>
                <c:pt idx="3">
                  <c:v>TOW.2</c:v>
                </c:pt>
                <c:pt idx="4">
                  <c:v>UG</c:v>
                </c:pt>
                <c:pt idx="5">
                  <c:v>UHDS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76</c:v>
                </c:pt>
                <c:pt idx="1">
                  <c:v>690.5</c:v>
                </c:pt>
                <c:pt idx="2">
                  <c:v>114.2</c:v>
                </c:pt>
                <c:pt idx="3">
                  <c:v>46</c:v>
                </c:pt>
                <c:pt idx="4">
                  <c:v>817.3</c:v>
                </c:pt>
                <c:pt idx="5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A-435C-87D1-9B2756BFB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7570672"/>
        <c:axId val="1727571088"/>
      </c:barChart>
      <c:catAx>
        <c:axId val="17275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71088"/>
        <c:crosses val="autoZero"/>
        <c:auto val="1"/>
        <c:lblAlgn val="ctr"/>
        <c:lblOffset val="100"/>
        <c:noMultiLvlLbl val="0"/>
      </c:catAx>
      <c:valAx>
        <c:axId val="1727571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75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[february sisal datasets.xlsx]Sheet5!PivotTable10</c:name>
    <c:fmtId val="5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0B3-4DF7-B27C-87B447E8F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0B3-4DF7-B27C-87B447E8F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0B3-4DF7-B27C-87B447E8F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0B3-4DF7-B27C-87B447E8F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60B3-4DF7-B27C-87B447E8F3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0B3-4DF7-B27C-87B447E8F3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Sheet5!$A$4:$A$10</c:f>
              <c:strCache>
                <c:ptCount val="6"/>
                <c:pt idx="0">
                  <c:v>3L</c:v>
                </c:pt>
                <c:pt idx="1">
                  <c:v>SSUG</c:v>
                </c:pt>
                <c:pt idx="2">
                  <c:v>TOW.1</c:v>
                </c:pt>
                <c:pt idx="3">
                  <c:v>TOW.2</c:v>
                </c:pt>
                <c:pt idx="4">
                  <c:v>UG</c:v>
                </c:pt>
                <c:pt idx="5">
                  <c:v>UHDS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76</c:v>
                </c:pt>
                <c:pt idx="1">
                  <c:v>690.5</c:v>
                </c:pt>
                <c:pt idx="2">
                  <c:v>114.2</c:v>
                </c:pt>
                <c:pt idx="3">
                  <c:v>46</c:v>
                </c:pt>
                <c:pt idx="4">
                  <c:v>817.3</c:v>
                </c:pt>
                <c:pt idx="5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3EA-9F0F-4DD88DCF25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TONS EXPORTED IN FEBRUARY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TONS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Sheet1!$C$57</c:f>
              <c:numCache>
                <c:formatCode>0</c:formatCode>
                <c:ptCount val="1"/>
                <c:pt idx="0">
                  <c:v>1760.7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044-84C7-5C7E31FCD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16708704"/>
        <c:axId val="1516709120"/>
      </c:barChart>
      <c:catAx>
        <c:axId val="151670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9120"/>
        <c:crosses val="autoZero"/>
        <c:auto val="1"/>
        <c:lblAlgn val="ctr"/>
        <c:lblOffset val="100"/>
        <c:noMultiLvlLbl val="0"/>
      </c:catAx>
      <c:valAx>
        <c:axId val="15167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80927384076995E-2"/>
          <c:y val="7.407407407407407E-2"/>
          <c:w val="0.759456255468066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3L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Sheet1!$B$70</c:f>
              <c:numCache>
                <c:formatCode>0</c:formatCode>
                <c:ptCount val="1"/>
                <c:pt idx="0">
                  <c:v>259.24075000000005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9-41BE-9426-C13A8F3CEC76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Sheet1!$B$71</c:f>
              <c:numCache>
                <c:formatCode>0</c:formatCode>
                <c:ptCount val="1"/>
                <c:pt idx="0">
                  <c:v>244.95401142857139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9-41BE-9426-C13A8F3CEC76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SSUG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Sheet1!$B$72</c:f>
              <c:numCache>
                <c:formatCode>0</c:formatCode>
                <c:ptCount val="1"/>
                <c:pt idx="0">
                  <c:v>220.91055666666662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9-41BE-9426-C13A8F3CEC76}"/>
            </c:ext>
          </c:extLst>
        </c:ser>
        <c:ser>
          <c:idx val="3"/>
          <c:order val="3"/>
          <c:tx>
            <c:strRef>
              <c:f>Sheet1!$A$73</c:f>
              <c:strCache>
                <c:ptCount val="1"/>
                <c:pt idx="0">
                  <c:v>TOW.2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Sheet1!$B$73</c:f>
              <c:numCache>
                <c:formatCode>0</c:formatCode>
                <c:ptCount val="1"/>
                <c:pt idx="0">
                  <c:v>197.50516499999998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9-41BE-9426-C13A8F3CEC76}"/>
            </c:ext>
          </c:extLst>
        </c:ser>
        <c:ser>
          <c:idx val="4"/>
          <c:order val="4"/>
          <c:tx>
            <c:strRef>
              <c:f>Sheet1!$A$74</c:f>
              <c:strCache>
                <c:ptCount val="1"/>
                <c:pt idx="0">
                  <c:v>UHDS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Sheet1!$B$74</c:f>
              <c:numCache>
                <c:formatCode>0</c:formatCode>
                <c:ptCount val="1"/>
                <c:pt idx="0">
                  <c:v>174.37646000000001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9-41BE-9426-C13A8F3CEC76}"/>
            </c:ext>
          </c:extLst>
        </c:ser>
        <c:ser>
          <c:idx val="5"/>
          <c:order val="5"/>
          <c:tx>
            <c:strRef>
              <c:f>Sheet1!$A$75</c:f>
              <c:strCache>
                <c:ptCount val="1"/>
                <c:pt idx="0">
                  <c:v>TOW.1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Sheet1!$B$69</c:f>
              <c:strCache>
                <c:ptCount val="1"/>
                <c:pt idx="0">
                  <c:v>PRICE/KG</c:v>
                </c:pt>
              </c:strCache>
            </c:strRef>
          </c:cat>
          <c:val>
            <c:numRef>
              <c:f>Sheet1!$B$75</c:f>
              <c:numCache>
                <c:formatCode>0</c:formatCode>
                <c:ptCount val="1"/>
                <c:pt idx="0">
                  <c:v>136.6063025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9-41BE-9426-C13A8F3C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36679072"/>
        <c:axId val="1636679488"/>
      </c:barChart>
      <c:catAx>
        <c:axId val="16366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79488"/>
        <c:crosses val="autoZero"/>
        <c:auto val="1"/>
        <c:lblAlgn val="ctr"/>
        <c:lblOffset val="100"/>
        <c:noMultiLvlLbl val="0"/>
      </c:catAx>
      <c:valAx>
        <c:axId val="1636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19050</xdr:rowOff>
    </xdr:from>
    <xdr:to>
      <xdr:col>16</xdr:col>
      <xdr:colOff>419100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11</xdr:row>
      <xdr:rowOff>38100</xdr:rowOff>
    </xdr:from>
    <xdr:to>
      <xdr:col>15</xdr:col>
      <xdr:colOff>42862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10</xdr:row>
      <xdr:rowOff>123825</xdr:rowOff>
    </xdr:from>
    <xdr:to>
      <xdr:col>6</xdr:col>
      <xdr:colOff>71437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55</xdr:row>
      <xdr:rowOff>85725</xdr:rowOff>
    </xdr:from>
    <xdr:to>
      <xdr:col>11</xdr:col>
      <xdr:colOff>114300</xdr:colOff>
      <xdr:row>69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366712</xdr:colOff>
      <xdr:row>70</xdr:row>
      <xdr:rowOff>161925</xdr:rowOff>
    </xdr:from>
    <xdr:to>
      <xdr:col>10</xdr:col>
      <xdr:colOff>4762</xdr:colOff>
      <xdr:row>85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29.54945150463" createdVersion="6" refreshedVersion="6" minRefreshableVersion="3" recordCount="48">
  <cacheSource type="worksheet">
    <worksheetSource ref="A4:O52" sheet="Sheet1"/>
  </cacheSource>
  <cacheFields count="15">
    <cacheField name="Date" numFmtId="0">
      <sharedItems containsDate="1" containsMixedTypes="1" minDate="2023-01-02T00:00:00" maxDate="2023-10-03T00:00:00" count="17">
        <d v="2023-01-02T00:00:00"/>
        <d v="2023-02-02T00:00:00"/>
        <d v="2023-03-02T00:00:00"/>
        <d v="2023-06-02T00:00:00"/>
        <d v="2023-07-02T00:00:00"/>
        <d v="2023-08-02T00:00:00"/>
        <d v="2023-09-02T00:00:00"/>
        <d v="2023-10-02T00:00:00"/>
        <s v="13/02/2023"/>
        <s v="14/02/2023"/>
        <s v="16/02/2023"/>
        <s v="17/02/2023"/>
        <s v="20/02/2023"/>
        <s v="21/02/2023"/>
        <s v="23/02/2023"/>
        <s v="24/02/2023"/>
        <s v="28/02/2023"/>
      </sharedItems>
    </cacheField>
    <cacheField name="Export Agent" numFmtId="0">
      <sharedItems count="9">
        <s v="W/Worth"/>
        <s v="M/Mingi"/>
        <s v="Migotiyo"/>
        <s v="Agro"/>
        <s v="Tawi"/>
        <s v="Kichakabest"/>
        <s v="Teita"/>
        <s v="TAM"/>
        <s v="Al Naqel"/>
      </sharedItems>
    </cacheField>
    <cacheField name="Export mark" numFmtId="0">
      <sharedItems/>
    </cacheField>
    <cacheField name="Grade" numFmtId="0">
      <sharedItems count="6">
        <s v="UG"/>
        <s v="TOW.2"/>
        <s v="UHDS"/>
        <s v="TOW.1"/>
        <s v="SSUG"/>
        <s v="3L"/>
      </sharedItems>
    </cacheField>
    <cacheField name="Destination" numFmtId="0">
      <sharedItems count="16">
        <s v="S/Arabia"/>
        <s v="Ghana"/>
        <s v="Nigeria"/>
        <s v="Spain"/>
        <s v="Ivory Coast"/>
        <s v="Togo"/>
        <s v="Morocco"/>
        <s v="UAE"/>
        <s v="China"/>
        <s v="Belgium"/>
        <s v="India"/>
        <s v="Senegal"/>
        <s v="Libya"/>
        <s v="Benin"/>
        <s v="Philippines"/>
        <s v="Iraq"/>
      </sharedItems>
    </cacheField>
    <cacheField name="Inspection CERT.NO" numFmtId="0">
      <sharedItems containsSemiMixedTypes="0" containsString="0" containsNumber="1" containsInteger="1" minValue="3495" maxValue="3906"/>
    </cacheField>
    <cacheField name="Export Permit No." numFmtId="0">
      <sharedItems/>
    </cacheField>
    <cacheField name="Tons" numFmtId="0">
      <sharedItems containsSemiMixedTypes="0" containsString="0" containsNumber="1" minValue="1" maxValue="168" count="21">
        <n v="26"/>
        <n v="56"/>
        <n v="23"/>
        <n v="12.5"/>
        <n v="46.8"/>
        <n v="28.5"/>
        <n v="5"/>
        <n v="18"/>
        <n v="28"/>
        <n v="84"/>
        <n v="48"/>
        <n v="108"/>
        <n v="54"/>
        <n v="24.7"/>
        <n v="168"/>
        <n v="57"/>
        <n v="4.2"/>
        <n v="10"/>
        <n v="8.3000000000000007"/>
        <n v="27"/>
        <n v="1"/>
      </sharedItems>
    </cacheField>
    <cacheField name="Price FOB/ton US$ " numFmtId="0">
      <sharedItems containsMixedTypes="1" containsNumber="1" containsInteger="1" minValue="1000" maxValue="2260" count="30">
        <n v="2020"/>
        <n v="1900"/>
        <n v="1615"/>
        <n v="1600"/>
        <n v="1250"/>
        <n v="1950"/>
        <n v="1690"/>
        <n v="1750"/>
        <n v="1000"/>
        <n v="2260"/>
        <n v="1925"/>
        <n v="1875"/>
        <n v="2100"/>
        <n v="1860"/>
        <s v="2,75"/>
        <n v="1775"/>
        <n v="1825"/>
        <n v="1050"/>
        <n v="2093"/>
        <n v="2050"/>
        <n v="1625"/>
        <n v="1680"/>
        <n v="1200"/>
        <n v="1800"/>
        <n v="1732"/>
        <n v="1675"/>
        <n v="2075"/>
        <n v="2000"/>
        <n v="1700"/>
        <n v="1550"/>
      </sharedItems>
    </cacheField>
    <cacheField name="Total value in US $" numFmtId="4">
      <sharedItems containsSemiMixedTypes="0" containsString="0" containsNumber="1" minValue="1700" maxValue="273033.59999999998"/>
    </cacheField>
    <cacheField name="Price per ton KSH." numFmtId="4">
      <sharedItems containsSemiMixedTypes="0" containsString="0" containsNumber="1" minValue="124450" maxValue="281257"/>
    </cacheField>
    <cacheField name="PRICE/KG" numFmtId="4">
      <sharedItems containsSemiMixedTypes="0" containsString="0" containsNumber="1" minValue="124.45" maxValue="281.25700000000001"/>
    </cacheField>
    <cacheField name="Total value KSH" numFmtId="4">
      <sharedItems containsSemiMixedTypes="0" containsString="0" containsNumber="1" minValue="211979.97" maxValue="34045679.020000003"/>
    </cacheField>
    <cacheField name="Cess calc @ 0.5% of total INKSH." numFmtId="4">
      <sharedItems containsSemiMixedTypes="0" containsString="0" containsNumber="1" minValue="1059.9000000000001" maxValue="170228.4"/>
    </cacheField>
    <cacheField name="Source/" numFmtId="0">
      <sharedItems count="10">
        <s v="Vipingo"/>
        <s v="M/Mingi"/>
        <s v="Migotiyo"/>
        <s v="DWA/Vipingo"/>
        <s v="Agro"/>
        <s v="Teita"/>
        <s v="Vipingo/DWA"/>
        <s v="DWA"/>
        <s v="TAM"/>
        <s v="Al Naq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s v="Vipingo"/>
    <x v="0"/>
    <x v="0"/>
    <n v="3863"/>
    <s v="UCR2300706640"/>
    <x v="0"/>
    <x v="0"/>
    <n v="52520"/>
    <n v="251389"/>
    <n v="251.38900000000001"/>
    <n v="6536114"/>
    <n v="32680.57"/>
    <x v="0"/>
  </r>
  <r>
    <x v="0"/>
    <x v="1"/>
    <s v="Lomolo"/>
    <x v="0"/>
    <x v="0"/>
    <n v="3864"/>
    <s v="UCR2300692943"/>
    <x v="1"/>
    <x v="1"/>
    <n v="106400"/>
    <n v="235968.79"/>
    <n v="235.96879000000001"/>
    <n v="13214252.24"/>
    <n v="66071.259999999995"/>
    <x v="1"/>
  </r>
  <r>
    <x v="0"/>
    <x v="2"/>
    <s v="Alphega"/>
    <x v="1"/>
    <x v="1"/>
    <n v="3865"/>
    <s v="UCR2300706637"/>
    <x v="2"/>
    <x v="2"/>
    <n v="37145"/>
    <n v="200986.75"/>
    <n v="200.98675"/>
    <n v="4622695.25"/>
    <n v="23113.48"/>
    <x v="2"/>
  </r>
  <r>
    <x v="0"/>
    <x v="1"/>
    <s v="Lomolo"/>
    <x v="2"/>
    <x v="2"/>
    <n v="3866"/>
    <s v="UCR2300706538"/>
    <x v="3"/>
    <x v="3"/>
    <n v="20000"/>
    <n v="199120"/>
    <n v="199.12"/>
    <n v="2489000"/>
    <n v="12445"/>
    <x v="1"/>
  </r>
  <r>
    <x v="0"/>
    <x v="0"/>
    <s v="DWA/Vipingo"/>
    <x v="3"/>
    <x v="3"/>
    <n v="3867"/>
    <s v="UCR2300711948"/>
    <x v="4"/>
    <x v="4"/>
    <n v="58500"/>
    <n v="155562.5"/>
    <n v="155.5625"/>
    <n v="7280325"/>
    <n v="36401.629999999997"/>
    <x v="3"/>
  </r>
  <r>
    <x v="1"/>
    <x v="3"/>
    <s v="Nguru"/>
    <x v="0"/>
    <x v="2"/>
    <n v="3868"/>
    <s v="UCR2300708004"/>
    <x v="1"/>
    <x v="5"/>
    <n v="109200"/>
    <n v="242677.5"/>
    <n v="242.67750000000001"/>
    <n v="13589940"/>
    <n v="67949.7"/>
    <x v="4"/>
  </r>
  <r>
    <x v="1"/>
    <x v="4"/>
    <s v="Teita"/>
    <x v="4"/>
    <x v="4"/>
    <n v="3869"/>
    <s v="UCR2300697648"/>
    <x v="5"/>
    <x v="6"/>
    <n v="48165"/>
    <n v="209888.03"/>
    <n v="209.88802999999999"/>
    <n v="5981808.8300000001"/>
    <n v="29909.040000000001"/>
    <x v="5"/>
  </r>
  <r>
    <x v="1"/>
    <x v="3"/>
    <s v="Nguru"/>
    <x v="4"/>
    <x v="5"/>
    <n v="3870"/>
    <s v="UCR2300708063"/>
    <x v="6"/>
    <x v="7"/>
    <n v="8750"/>
    <n v="217787.5"/>
    <n v="217.78749999999999"/>
    <n v="1088937.5"/>
    <n v="5444.69"/>
    <x v="4"/>
  </r>
  <r>
    <x v="1"/>
    <x v="3"/>
    <s v="Nguru"/>
    <x v="3"/>
    <x v="5"/>
    <n v="3870"/>
    <s v="UCR2300708063"/>
    <x v="7"/>
    <x v="8"/>
    <n v="18000"/>
    <n v="124450"/>
    <n v="124.45"/>
    <n v="2240100"/>
    <n v="11200.5"/>
    <x v="4"/>
  </r>
  <r>
    <x v="2"/>
    <x v="5"/>
    <s v="Lomolo"/>
    <x v="4"/>
    <x v="2"/>
    <n v="3871"/>
    <s v="UCR2300706736"/>
    <x v="8"/>
    <x v="9"/>
    <n v="63280"/>
    <n v="281257"/>
    <n v="281.25700000000001"/>
    <n v="7875196"/>
    <n v="39375.980000000003"/>
    <x v="1"/>
  </r>
  <r>
    <x v="2"/>
    <x v="0"/>
    <s v="Vipingo"/>
    <x v="0"/>
    <x v="6"/>
    <n v="3872"/>
    <s v="UCR2300718909"/>
    <x v="8"/>
    <x v="10"/>
    <n v="53900"/>
    <n v="239566.25"/>
    <n v="239.56625"/>
    <n v="6707855"/>
    <n v="33539.279999999999"/>
    <x v="0"/>
  </r>
  <r>
    <x v="2"/>
    <x v="0"/>
    <s v="Vipingo"/>
    <x v="0"/>
    <x v="6"/>
    <n v="3873"/>
    <s v="UCR2300718834"/>
    <x v="8"/>
    <x v="11"/>
    <n v="52500"/>
    <n v="233343.75"/>
    <n v="233.34375"/>
    <n v="6533625"/>
    <n v="32668.13"/>
    <x v="0"/>
  </r>
  <r>
    <x v="3"/>
    <x v="1"/>
    <s v="Athinai"/>
    <x v="0"/>
    <x v="0"/>
    <n v="3874"/>
    <s v="UCR2300717918"/>
    <x v="9"/>
    <x v="12"/>
    <n v="176400"/>
    <n v="261345"/>
    <n v="261.34500000000003"/>
    <n v="21952980"/>
    <n v="109764.9"/>
    <x v="1"/>
  </r>
  <r>
    <x v="4"/>
    <x v="2"/>
    <s v="Alphega"/>
    <x v="4"/>
    <x v="7"/>
    <n v="3875"/>
    <s v="UCR2300678218"/>
    <x v="8"/>
    <x v="5"/>
    <n v="54600"/>
    <n v="241673.84"/>
    <n v="241.67383999999998"/>
    <n v="6766867.3799999999"/>
    <n v="33834.339999999997"/>
    <x v="2"/>
  </r>
  <r>
    <x v="4"/>
    <x v="0"/>
    <s v="Vipingo"/>
    <x v="0"/>
    <x v="8"/>
    <n v="3876"/>
    <s v="UCR2300729242"/>
    <x v="1"/>
    <x v="13"/>
    <n v="104160"/>
    <n v="231931.03"/>
    <n v="231.93102999999999"/>
    <n v="12988137.460000001"/>
    <n v="64940.69"/>
    <x v="0"/>
  </r>
  <r>
    <x v="5"/>
    <x v="0"/>
    <s v="Vipingo/Chai"/>
    <x v="0"/>
    <x v="8"/>
    <n v="3877"/>
    <s v="UCR2300732151"/>
    <x v="1"/>
    <x v="13"/>
    <n v="104160"/>
    <n v="231931.03"/>
    <n v="231.93102999999999"/>
    <n v="12988137.460000001"/>
    <n v="64940.69"/>
    <x v="6"/>
  </r>
  <r>
    <x v="6"/>
    <x v="0"/>
    <s v="Chai"/>
    <x v="5"/>
    <x v="9"/>
    <n v="3878"/>
    <s v="UCR2300736197"/>
    <x v="10"/>
    <x v="14"/>
    <n v="99600"/>
    <n v="258740.26"/>
    <n v="258.74026000000003"/>
    <n v="12419532.359999999"/>
    <n v="62097.66"/>
    <x v="7"/>
  </r>
  <r>
    <x v="6"/>
    <x v="0"/>
    <s v="Vipingo"/>
    <x v="0"/>
    <x v="10"/>
    <n v="3879"/>
    <s v="UCR2300736761"/>
    <x v="8"/>
    <x v="15"/>
    <n v="49700"/>
    <n v="221332.03"/>
    <n v="221.33203"/>
    <n v="6197296.7699999996"/>
    <n v="30986.48"/>
    <x v="0"/>
  </r>
  <r>
    <x v="7"/>
    <x v="2"/>
    <s v="Alphega"/>
    <x v="0"/>
    <x v="7"/>
    <n v="3880"/>
    <s v="UCR2300725885"/>
    <x v="8"/>
    <x v="12"/>
    <n v="58800"/>
    <n v="261857.61"/>
    <n v="261.85760999999997"/>
    <n v="7332013.0800000001"/>
    <n v="36660.07"/>
    <x v="2"/>
  </r>
  <r>
    <x v="7"/>
    <x v="0"/>
    <s v="Vipingo"/>
    <x v="0"/>
    <x v="0"/>
    <n v="3881"/>
    <s v="UCR2300741371"/>
    <x v="11"/>
    <x v="0"/>
    <n v="218160"/>
    <n v="251882.08"/>
    <n v="251.88207999999997"/>
    <n v="27203264.859999999"/>
    <n v="136016.32000000001"/>
    <x v="0"/>
  </r>
  <r>
    <x v="7"/>
    <x v="0"/>
    <s v="Chai"/>
    <x v="4"/>
    <x v="0"/>
    <n v="3882"/>
    <s v="UCR2300741577"/>
    <x v="12"/>
    <x v="16"/>
    <n v="98550"/>
    <n v="227566.73"/>
    <n v="227.56673000000001"/>
    <n v="12288603.560000001"/>
    <n v="61443.02"/>
    <x v="7"/>
  </r>
  <r>
    <x v="7"/>
    <x v="4"/>
    <s v="Teita"/>
    <x v="3"/>
    <x v="1"/>
    <n v="3883"/>
    <s v="UCR2300740238"/>
    <x v="13"/>
    <x v="17"/>
    <n v="25935"/>
    <n v="130928.8"/>
    <n v="130.9288"/>
    <n v="3233941.48"/>
    <n v="16169.71"/>
    <x v="5"/>
  </r>
  <r>
    <x v="8"/>
    <x v="2"/>
    <s v="Alphega"/>
    <x v="0"/>
    <x v="6"/>
    <n v="3884"/>
    <s v="UCR2300725853"/>
    <x v="8"/>
    <x v="18"/>
    <n v="58600"/>
    <n v="260966.94"/>
    <n v="260.96694000000002"/>
    <n v="7307074.2599999998"/>
    <n v="36535.370000000003"/>
    <x v="2"/>
  </r>
  <r>
    <x v="8"/>
    <x v="2"/>
    <s v="Alphega"/>
    <x v="4"/>
    <x v="7"/>
    <n v="3886"/>
    <s v="UCR2300726107"/>
    <x v="8"/>
    <x v="19"/>
    <n v="57400"/>
    <n v="255622.91"/>
    <n v="255.62290999999999"/>
    <n v="7157441.3399999999"/>
    <n v="35787.21"/>
    <x v="2"/>
  </r>
  <r>
    <x v="8"/>
    <x v="6"/>
    <s v="Teita"/>
    <x v="4"/>
    <x v="2"/>
    <n v="3887"/>
    <s v="UCR2300734984"/>
    <x v="14"/>
    <x v="20"/>
    <n v="273033.59999999998"/>
    <n v="202652.85"/>
    <n v="202.65285"/>
    <n v="34045679.020000003"/>
    <n v="170228.4"/>
    <x v="5"/>
  </r>
  <r>
    <x v="8"/>
    <x v="4"/>
    <s v="Teita"/>
    <x v="4"/>
    <x v="11"/>
    <n v="3888"/>
    <s v="UCR2300740287"/>
    <x v="15"/>
    <x v="6"/>
    <n v="96330"/>
    <n v="210733.03"/>
    <n v="210.73302999999999"/>
    <n v="12011782.65"/>
    <n v="60058.91"/>
    <x v="5"/>
  </r>
  <r>
    <x v="9"/>
    <x v="4"/>
    <s v="Teita"/>
    <x v="4"/>
    <x v="4"/>
    <n v="3889"/>
    <s v="UCR2300748302"/>
    <x v="5"/>
    <x v="21"/>
    <n v="47880"/>
    <n v="210296.52"/>
    <n v="210.29651999999999"/>
    <n v="5993450.8200000003"/>
    <n v="29967.25"/>
    <x v="5"/>
  </r>
  <r>
    <x v="9"/>
    <x v="4"/>
    <s v="Teita"/>
    <x v="4"/>
    <x v="4"/>
    <n v="3890"/>
    <s v="UCR2300740283"/>
    <x v="15"/>
    <x v="6"/>
    <n v="96330"/>
    <n v="210733.03"/>
    <n v="210.73302999999999"/>
    <n v="12011782.65"/>
    <n v="60058.91"/>
    <x v="5"/>
  </r>
  <r>
    <x v="9"/>
    <x v="4"/>
    <s v="Teita"/>
    <x v="4"/>
    <x v="12"/>
    <n v="3891"/>
    <s v="UCR2300748304"/>
    <x v="5"/>
    <x v="6"/>
    <n v="48165"/>
    <n v="211548.28"/>
    <n v="211.54828000000001"/>
    <n v="6029126.1200000001"/>
    <n v="30145.63"/>
    <x v="5"/>
  </r>
  <r>
    <x v="9"/>
    <x v="7"/>
    <s v="TAM"/>
    <x v="2"/>
    <x v="13"/>
    <n v="3892"/>
    <s v="UCR2300733063"/>
    <x v="16"/>
    <x v="22"/>
    <n v="5040"/>
    <n v="149632.92000000001"/>
    <n v="149.63292000000001"/>
    <n v="628458.26"/>
    <n v="3142.29"/>
    <x v="8"/>
  </r>
  <r>
    <x v="9"/>
    <x v="7"/>
    <s v="TAM"/>
    <x v="4"/>
    <x v="13"/>
    <n v="3892"/>
    <s v="UCR2300733063"/>
    <x v="17"/>
    <x v="3"/>
    <n v="16000"/>
    <n v="199510.56"/>
    <n v="199.51056"/>
    <n v="1995105.6"/>
    <n v="9975.5300000000007"/>
    <x v="8"/>
  </r>
  <r>
    <x v="9"/>
    <x v="7"/>
    <s v="TAM"/>
    <x v="0"/>
    <x v="13"/>
    <n v="3892"/>
    <s v="UCR2300733063"/>
    <x v="18"/>
    <x v="23"/>
    <n v="14940"/>
    <n v="224449.38"/>
    <n v="224.44937999999999"/>
    <n v="1862929.85"/>
    <n v="9314.65"/>
    <x v="8"/>
  </r>
  <r>
    <x v="9"/>
    <x v="0"/>
    <s v="Teita"/>
    <x v="4"/>
    <x v="6"/>
    <n v="3893"/>
    <s v="UCR2300748912/50631"/>
    <x v="1"/>
    <x v="24"/>
    <n v="95200"/>
    <n v="212800.05"/>
    <n v="212.80005"/>
    <n v="11916802.800000001"/>
    <n v="59584.01"/>
    <x v="5"/>
  </r>
  <r>
    <x v="9"/>
    <x v="6"/>
    <s v="Teita"/>
    <x v="4"/>
    <x v="14"/>
    <n v="3894"/>
    <s v="UCR2300714141"/>
    <x v="1"/>
    <x v="25"/>
    <n v="93772"/>
    <n v="209608.05"/>
    <n v="209.60804999999999"/>
    <n v="11738050.76"/>
    <n v="58690.25"/>
    <x v="5"/>
  </r>
  <r>
    <x v="10"/>
    <x v="0"/>
    <s v="Vipingo"/>
    <x v="0"/>
    <x v="0"/>
    <n v="3495"/>
    <s v="UCR2300755056"/>
    <x v="0"/>
    <x v="0"/>
    <n v="52520"/>
    <n v="252856.53"/>
    <n v="252.85652999999999"/>
    <n v="6574269.7800000003"/>
    <n v="32871.35"/>
    <x v="0"/>
  </r>
  <r>
    <x v="11"/>
    <x v="0"/>
    <s v="Vipingo"/>
    <x v="0"/>
    <x v="8"/>
    <n v="3496"/>
    <s v="UCR2300759853"/>
    <x v="8"/>
    <x v="13"/>
    <n v="52080"/>
    <n v="232828.29"/>
    <n v="232.82829000000001"/>
    <n v="6519192.1200000001"/>
    <n v="32595.96"/>
    <x v="0"/>
  </r>
  <r>
    <x v="11"/>
    <x v="0"/>
    <s v="Chai"/>
    <x v="5"/>
    <x v="8"/>
    <n v="3896"/>
    <s v="UCR2300759970"/>
    <x v="8"/>
    <x v="26"/>
    <n v="58100"/>
    <n v="259741.24"/>
    <n v="259.74124"/>
    <n v="7272754.6500000004"/>
    <n v="36363.769999999997"/>
    <x v="7"/>
  </r>
  <r>
    <x v="11"/>
    <x v="0"/>
    <s v="Vipingo"/>
    <x v="0"/>
    <x v="0"/>
    <n v="3897"/>
    <s v="UCR2300763489"/>
    <x v="19"/>
    <x v="0"/>
    <n v="54540"/>
    <n v="252856.53"/>
    <n v="252.85652999999999"/>
    <n v="6827126.3099999996"/>
    <n v="34135.629999999997"/>
    <x v="0"/>
  </r>
  <r>
    <x v="12"/>
    <x v="0"/>
    <s v="Vipingo"/>
    <x v="0"/>
    <x v="0"/>
    <n v="3898"/>
    <s v="UCR2300764542"/>
    <x v="19"/>
    <x v="0"/>
    <n v="54540"/>
    <n v="252856.53"/>
    <n v="252.85652999999999"/>
    <n v="6827126.3099999996"/>
    <n v="34135.629999999997"/>
    <x v="0"/>
  </r>
  <r>
    <x v="13"/>
    <x v="8"/>
    <s v="Al Naqel"/>
    <x v="0"/>
    <x v="7"/>
    <n v="3899"/>
    <s v="UCR2300735212"/>
    <x v="17"/>
    <x v="27"/>
    <n v="20000"/>
    <n v="249388.2"/>
    <n v="249.38820000000001"/>
    <n v="2493882"/>
    <n v="12469.41"/>
    <x v="9"/>
  </r>
  <r>
    <x v="13"/>
    <x v="8"/>
    <s v="Al Naqel"/>
    <x v="4"/>
    <x v="7"/>
    <n v="3899"/>
    <s v="UCR2300735212"/>
    <x v="20"/>
    <x v="28"/>
    <n v="1700"/>
    <n v="211979.97"/>
    <n v="211.97997000000001"/>
    <n v="211979.97"/>
    <n v="1059.9000000000001"/>
    <x v="9"/>
  </r>
  <r>
    <x v="13"/>
    <x v="4"/>
    <s v="Teita"/>
    <x v="3"/>
    <x v="1"/>
    <n v="3900"/>
    <s v="UCR2300763530"/>
    <x v="13"/>
    <x v="17"/>
    <n v="25935"/>
    <n v="135483.91"/>
    <n v="135.48391000000001"/>
    <n v="3346452.53"/>
    <n v="16732.259999999998"/>
    <x v="5"/>
  </r>
  <r>
    <x v="13"/>
    <x v="0"/>
    <s v="Vipingo"/>
    <x v="0"/>
    <x v="0"/>
    <n v="3901"/>
    <s v="UCR2300769583"/>
    <x v="19"/>
    <x v="0"/>
    <n v="54540"/>
    <n v="253967.53"/>
    <n v="253.96753000000001"/>
    <n v="6857123.3099999996"/>
    <n v="34285.620000000003"/>
    <x v="0"/>
  </r>
  <r>
    <x v="13"/>
    <x v="2"/>
    <s v="Alphega"/>
    <x v="1"/>
    <x v="1"/>
    <n v="3902"/>
    <s v="UCR2300730814"/>
    <x v="2"/>
    <x v="29"/>
    <n v="35650"/>
    <n v="194023.58"/>
    <n v="194.02357999999998"/>
    <n v="4462542.2300000004"/>
    <n v="22312.71"/>
    <x v="2"/>
  </r>
  <r>
    <x v="13"/>
    <x v="2"/>
    <s v="Alphega"/>
    <x v="0"/>
    <x v="2"/>
    <n v="3903"/>
    <s v="UCR2300730815"/>
    <x v="8"/>
    <x v="5"/>
    <n v="54600"/>
    <n v="244094.18"/>
    <n v="244.09417999999999"/>
    <n v="6834636.9000000004"/>
    <n v="34173.18"/>
    <x v="2"/>
  </r>
  <r>
    <x v="14"/>
    <x v="0"/>
    <s v="Vipingo"/>
    <x v="0"/>
    <x v="15"/>
    <n v="3904"/>
    <s v="UCR2300780142"/>
    <x v="19"/>
    <x v="0"/>
    <n v="54540"/>
    <n v="253967.53"/>
    <n v="253.96753000000001"/>
    <n v="6857123.3099999996"/>
    <n v="34285.620000000003"/>
    <x v="0"/>
  </r>
  <r>
    <x v="15"/>
    <x v="0"/>
    <s v="Vipingo"/>
    <x v="0"/>
    <x v="0"/>
    <n v="3905"/>
    <s v="UCR2300781248"/>
    <x v="19"/>
    <x v="0"/>
    <n v="54540"/>
    <n v="253967.53"/>
    <n v="253.96753000000001"/>
    <n v="6857123.3099999996"/>
    <n v="34285.620000000003"/>
    <x v="0"/>
  </r>
  <r>
    <x v="16"/>
    <x v="4"/>
    <s v="Teita"/>
    <x v="4"/>
    <x v="2"/>
    <n v="3906"/>
    <s v="UCR2300767470"/>
    <x v="15"/>
    <x v="6"/>
    <n v="96330"/>
    <n v="212477.79"/>
    <n v="212.47779"/>
    <n v="12111233.75"/>
    <n v="60556.1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B50" firstHeaderRow="1" firstDataRow="1" firstDataCol="1"/>
  <pivotFields count="15">
    <pivotField showAll="0"/>
    <pivotField showAll="0"/>
    <pivotField showAll="0"/>
    <pivotField showAll="0">
      <items count="7">
        <item x="5"/>
        <item x="4"/>
        <item x="3"/>
        <item x="1"/>
        <item x="0"/>
        <item x="2"/>
        <item t="default"/>
      </items>
    </pivotField>
    <pivotField axis="axisRow" showAll="0" sortType="ascending">
      <items count="17">
        <item x="9"/>
        <item x="13"/>
        <item x="8"/>
        <item x="1"/>
        <item x="10"/>
        <item x="15"/>
        <item x="4"/>
        <item x="12"/>
        <item x="6"/>
        <item x="2"/>
        <item x="14"/>
        <item x="0"/>
        <item x="11"/>
        <item x="3"/>
        <item x="5"/>
        <item x="7"/>
        <item t="default"/>
      </items>
    </pivotField>
    <pivotField showAll="0"/>
    <pivotField showAll="0"/>
    <pivotField dataField="1"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D20" firstHeaderRow="0" firstDataRow="1" firstDataCol="1"/>
  <pivotFields count="15">
    <pivotField showAll="0">
      <items count="18">
        <item x="8"/>
        <item x="9"/>
        <item x="10"/>
        <item x="11"/>
        <item x="12"/>
        <item x="13"/>
        <item x="14"/>
        <item x="15"/>
        <item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5"/>
        <item x="4"/>
        <item x="3"/>
        <item x="1"/>
        <item x="0"/>
        <item x="2"/>
        <item t="default"/>
      </items>
    </pivotField>
    <pivotField axis="axisRow" showAll="0" sortType="ascending">
      <items count="17">
        <item x="7"/>
        <item x="5"/>
        <item x="3"/>
        <item x="11"/>
        <item x="0"/>
        <item x="14"/>
        <item x="2"/>
        <item x="6"/>
        <item x="12"/>
        <item x="4"/>
        <item x="15"/>
        <item x="10"/>
        <item x="1"/>
        <item x="8"/>
        <item x="1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31">
        <item x="8"/>
        <item x="17"/>
        <item x="22"/>
        <item x="4"/>
        <item x="29"/>
        <item x="3"/>
        <item x="2"/>
        <item x="20"/>
        <item x="25"/>
        <item x="21"/>
        <item x="6"/>
        <item x="28"/>
        <item x="24"/>
        <item x="7"/>
        <item x="15"/>
        <item x="23"/>
        <item x="16"/>
        <item x="13"/>
        <item x="11"/>
        <item x="1"/>
        <item x="10"/>
        <item x="5"/>
        <item x="27"/>
        <item x="0"/>
        <item x="19"/>
        <item x="26"/>
        <item x="18"/>
        <item x="12"/>
        <item x="9"/>
        <item x="14"/>
        <item t="default"/>
      </items>
    </pivotField>
    <pivotField numFmtId="4" showAll="0"/>
    <pivotField numFmtId="4" showAll="0"/>
    <pivotField numFmtId="4" showAll="0"/>
    <pivotField dataField="1" numFmtId="4" showAll="0"/>
    <pivotField numFmtId="4" showAll="0"/>
    <pivotField showAll="0">
      <items count="11">
        <item x="4"/>
        <item x="9"/>
        <item x="7"/>
        <item x="3"/>
        <item x="1"/>
        <item x="2"/>
        <item x="8"/>
        <item x="5"/>
        <item x="0"/>
        <item x="6"/>
        <item t="default"/>
      </items>
    </pivotField>
  </pivotFields>
  <rowFields count="1">
    <field x="4"/>
  </rowFields>
  <rowItems count="17">
    <i>
      <x v="14"/>
    </i>
    <i>
      <x v="1"/>
    </i>
    <i>
      <x v="10"/>
    </i>
    <i>
      <x v="11"/>
    </i>
    <i>
      <x v="8"/>
    </i>
    <i>
      <x v="2"/>
    </i>
    <i>
      <x v="15"/>
    </i>
    <i>
      <x v="5"/>
    </i>
    <i>
      <x v="3"/>
    </i>
    <i>
      <x/>
    </i>
    <i>
      <x v="12"/>
    </i>
    <i>
      <x v="9"/>
    </i>
    <i>
      <x v="7"/>
    </i>
    <i>
      <x v="13"/>
    </i>
    <i>
      <x v="6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ns" fld="7" baseField="0" baseItem="0"/>
    <dataField name="Sum of Total value KSH" fld="12" baseField="0" baseItem="0" numFmtId="1"/>
  </dataFields>
  <formats count="6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3">
  <location ref="A3:B10" firstHeaderRow="1" firstDataRow="1" firstDataCol="1"/>
  <pivotFields count="15">
    <pivotField showAll="0"/>
    <pivotField showAll="0" sortType="ascending">
      <items count="10">
        <item x="3"/>
        <item x="8"/>
        <item x="5"/>
        <item x="1"/>
        <item x="2"/>
        <item x="7"/>
        <item x="4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5"/>
        <item x="4"/>
        <item x="3"/>
        <item x="1"/>
        <item x="0"/>
        <item x="2"/>
        <item t="default"/>
      </items>
    </pivotField>
    <pivotField showAll="0">
      <items count="17">
        <item x="9"/>
        <item x="13"/>
        <item x="8"/>
        <item x="1"/>
        <item x="10"/>
        <item x="15"/>
        <item x="4"/>
        <item x="12"/>
        <item x="6"/>
        <item x="2"/>
        <item x="14"/>
        <item x="0"/>
        <item x="11"/>
        <item x="3"/>
        <item x="5"/>
        <item x="7"/>
        <item t="default"/>
      </items>
    </pivotField>
    <pivotField showAll="0"/>
    <pivotField showAll="0"/>
    <pivotField dataField="1"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ns" fld="7" baseField="0" baseItem="0"/>
  </dataFields>
  <chartFormats count="8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0"/>
  <sheetViews>
    <sheetView tabSelected="1" topLeftCell="A22" workbookViewId="0">
      <selection activeCell="F34" sqref="E34:F34"/>
    </sheetView>
  </sheetViews>
  <sheetFormatPr defaultRowHeight="15" x14ac:dyDescent="0.25"/>
  <cols>
    <col min="1" max="1" width="13.140625" customWidth="1"/>
    <col min="2" max="3" width="11.7109375" customWidth="1"/>
    <col min="4" max="6" width="21.5703125" bestFit="1" customWidth="1"/>
  </cols>
  <sheetData>
    <row r="3" spans="2:4" x14ac:dyDescent="0.25">
      <c r="B3" s="14" t="s">
        <v>115</v>
      </c>
      <c r="C3" t="s">
        <v>117</v>
      </c>
      <c r="D3" t="s">
        <v>118</v>
      </c>
    </row>
    <row r="4" spans="2:4" x14ac:dyDescent="0.25">
      <c r="B4" s="15" t="s">
        <v>76</v>
      </c>
      <c r="C4" s="16">
        <v>22.5</v>
      </c>
      <c r="D4" s="17">
        <v>4486493.7100000009</v>
      </c>
    </row>
    <row r="5" spans="2:4" x14ac:dyDescent="0.25">
      <c r="B5" s="15" t="s">
        <v>36</v>
      </c>
      <c r="C5" s="16">
        <v>23</v>
      </c>
      <c r="D5" s="17">
        <v>3329037.5</v>
      </c>
    </row>
    <row r="6" spans="2:4" x14ac:dyDescent="0.25">
      <c r="B6" s="15" t="s">
        <v>97</v>
      </c>
      <c r="C6" s="16">
        <v>27</v>
      </c>
      <c r="D6" s="17">
        <v>6857123.3099999996</v>
      </c>
    </row>
    <row r="7" spans="2:4" x14ac:dyDescent="0.25">
      <c r="B7" s="15" t="s">
        <v>58</v>
      </c>
      <c r="C7" s="16">
        <v>28</v>
      </c>
      <c r="D7" s="17">
        <v>6197296.7699999996</v>
      </c>
    </row>
    <row r="8" spans="2:4" x14ac:dyDescent="0.25">
      <c r="B8" s="15" t="s">
        <v>73</v>
      </c>
      <c r="C8" s="16">
        <v>28.5</v>
      </c>
      <c r="D8" s="17">
        <v>6029126.1200000001</v>
      </c>
    </row>
    <row r="9" spans="2:4" x14ac:dyDescent="0.25">
      <c r="B9" s="15" t="s">
        <v>26</v>
      </c>
      <c r="C9" s="16">
        <v>46.8</v>
      </c>
      <c r="D9" s="17">
        <v>7280325</v>
      </c>
    </row>
    <row r="10" spans="2:4" x14ac:dyDescent="0.25">
      <c r="B10" s="15" t="s">
        <v>54</v>
      </c>
      <c r="C10" s="16">
        <v>48</v>
      </c>
      <c r="D10" s="17">
        <v>12419532.359999999</v>
      </c>
    </row>
    <row r="11" spans="2:4" x14ac:dyDescent="0.25">
      <c r="B11" s="15" t="s">
        <v>79</v>
      </c>
      <c r="C11" s="16">
        <v>56</v>
      </c>
      <c r="D11" s="17">
        <v>11738050.76</v>
      </c>
    </row>
    <row r="12" spans="2:4" x14ac:dyDescent="0.25">
      <c r="B12" s="15" t="s">
        <v>68</v>
      </c>
      <c r="C12" s="16">
        <v>57</v>
      </c>
      <c r="D12" s="17">
        <v>12011782.65</v>
      </c>
    </row>
    <row r="13" spans="2:4" x14ac:dyDescent="0.25">
      <c r="B13" s="15" t="s">
        <v>45</v>
      </c>
      <c r="C13" s="16">
        <v>95</v>
      </c>
      <c r="D13" s="17">
        <v>23962183.77</v>
      </c>
    </row>
    <row r="14" spans="2:4" x14ac:dyDescent="0.25">
      <c r="B14" s="15" t="s">
        <v>19</v>
      </c>
      <c r="C14" s="16">
        <v>95.4</v>
      </c>
      <c r="D14" s="17">
        <v>15665631.49</v>
      </c>
    </row>
    <row r="15" spans="2:4" x14ac:dyDescent="0.25">
      <c r="B15" s="15" t="s">
        <v>34</v>
      </c>
      <c r="C15" s="16">
        <v>114</v>
      </c>
      <c r="D15" s="17">
        <v>23987042.300000001</v>
      </c>
    </row>
    <row r="16" spans="2:4" x14ac:dyDescent="0.25">
      <c r="B16" s="15" t="s">
        <v>40</v>
      </c>
      <c r="C16" s="16">
        <v>140</v>
      </c>
      <c r="D16" s="17">
        <v>32465357.059999999</v>
      </c>
    </row>
    <row r="17" spans="2:13" x14ac:dyDescent="0.25">
      <c r="B17" s="15" t="s">
        <v>47</v>
      </c>
      <c r="C17" s="16">
        <v>168</v>
      </c>
      <c r="D17" s="17">
        <v>39768221.690000005</v>
      </c>
    </row>
    <row r="18" spans="2:13" x14ac:dyDescent="0.25">
      <c r="B18" s="15" t="s">
        <v>22</v>
      </c>
      <c r="C18" s="16">
        <v>349.5</v>
      </c>
      <c r="D18" s="17">
        <v>76945685.670000002</v>
      </c>
    </row>
    <row r="19" spans="2:13" x14ac:dyDescent="0.25">
      <c r="B19" s="15" t="s">
        <v>11</v>
      </c>
      <c r="C19" s="16">
        <v>462</v>
      </c>
      <c r="D19" s="17">
        <v>115137983.68000001</v>
      </c>
    </row>
    <row r="20" spans="2:13" x14ac:dyDescent="0.25">
      <c r="B20" s="15" t="s">
        <v>116</v>
      </c>
      <c r="C20" s="16">
        <v>1760.7</v>
      </c>
      <c r="D20" s="17">
        <v>398280873.83999997</v>
      </c>
      <c r="L20" t="s">
        <v>120</v>
      </c>
      <c r="M20" t="s">
        <v>121</v>
      </c>
    </row>
    <row r="21" spans="2:13" x14ac:dyDescent="0.25">
      <c r="L21" t="s">
        <v>119</v>
      </c>
      <c r="M21">
        <f>SUM(C4:C14)</f>
        <v>527.20000000000005</v>
      </c>
    </row>
    <row r="22" spans="2:13" x14ac:dyDescent="0.25">
      <c r="L22" s="15" t="s">
        <v>34</v>
      </c>
      <c r="M22" s="16">
        <v>114</v>
      </c>
    </row>
    <row r="23" spans="2:13" x14ac:dyDescent="0.25">
      <c r="L23" s="15" t="s">
        <v>40</v>
      </c>
      <c r="M23" s="16">
        <v>140</v>
      </c>
    </row>
    <row r="24" spans="2:13" x14ac:dyDescent="0.25">
      <c r="L24" s="15" t="s">
        <v>47</v>
      </c>
      <c r="M24" s="16">
        <v>168</v>
      </c>
    </row>
    <row r="25" spans="2:13" x14ac:dyDescent="0.25">
      <c r="L25" s="15" t="s">
        <v>22</v>
      </c>
      <c r="M25" s="16">
        <v>349.5</v>
      </c>
    </row>
    <row r="26" spans="2:13" x14ac:dyDescent="0.25">
      <c r="L26" s="15" t="s">
        <v>11</v>
      </c>
      <c r="M26" s="16">
        <v>462</v>
      </c>
    </row>
    <row r="33" spans="1:2" x14ac:dyDescent="0.25">
      <c r="A33" s="14" t="s">
        <v>115</v>
      </c>
      <c r="B33" t="s">
        <v>117</v>
      </c>
    </row>
    <row r="34" spans="1:2" x14ac:dyDescent="0.25">
      <c r="A34" s="15" t="s">
        <v>54</v>
      </c>
      <c r="B34" s="16">
        <v>48</v>
      </c>
    </row>
    <row r="35" spans="1:2" x14ac:dyDescent="0.25">
      <c r="A35" s="15" t="s">
        <v>76</v>
      </c>
      <c r="B35" s="16">
        <v>22.5</v>
      </c>
    </row>
    <row r="36" spans="1:2" x14ac:dyDescent="0.25">
      <c r="A36" s="15" t="s">
        <v>47</v>
      </c>
      <c r="B36" s="16">
        <v>168</v>
      </c>
    </row>
    <row r="37" spans="1:2" x14ac:dyDescent="0.25">
      <c r="A37" s="15" t="s">
        <v>19</v>
      </c>
      <c r="B37" s="16">
        <v>95.4</v>
      </c>
    </row>
    <row r="38" spans="1:2" x14ac:dyDescent="0.25">
      <c r="A38" s="15" t="s">
        <v>58</v>
      </c>
      <c r="B38" s="16">
        <v>28</v>
      </c>
    </row>
    <row r="39" spans="1:2" x14ac:dyDescent="0.25">
      <c r="A39" s="15" t="s">
        <v>97</v>
      </c>
      <c r="B39" s="16">
        <v>27</v>
      </c>
    </row>
    <row r="40" spans="1:2" x14ac:dyDescent="0.25">
      <c r="A40" s="15" t="s">
        <v>34</v>
      </c>
      <c r="B40" s="16">
        <v>114</v>
      </c>
    </row>
    <row r="41" spans="1:2" x14ac:dyDescent="0.25">
      <c r="A41" s="15" t="s">
        <v>73</v>
      </c>
      <c r="B41" s="16">
        <v>28.5</v>
      </c>
    </row>
    <row r="42" spans="1:2" x14ac:dyDescent="0.25">
      <c r="A42" s="15" t="s">
        <v>40</v>
      </c>
      <c r="B42" s="16">
        <v>140</v>
      </c>
    </row>
    <row r="43" spans="1:2" x14ac:dyDescent="0.25">
      <c r="A43" s="15" t="s">
        <v>22</v>
      </c>
      <c r="B43" s="16">
        <v>349.5</v>
      </c>
    </row>
    <row r="44" spans="1:2" x14ac:dyDescent="0.25">
      <c r="A44" s="15" t="s">
        <v>79</v>
      </c>
      <c r="B44" s="16">
        <v>56</v>
      </c>
    </row>
    <row r="45" spans="1:2" x14ac:dyDescent="0.25">
      <c r="A45" s="15" t="s">
        <v>11</v>
      </c>
      <c r="B45" s="16">
        <v>462</v>
      </c>
    </row>
    <row r="46" spans="1:2" x14ac:dyDescent="0.25">
      <c r="A46" s="15" t="s">
        <v>68</v>
      </c>
      <c r="B46" s="16">
        <v>57</v>
      </c>
    </row>
    <row r="47" spans="1:2" x14ac:dyDescent="0.25">
      <c r="A47" s="15" t="s">
        <v>26</v>
      </c>
      <c r="B47" s="16">
        <v>46.8</v>
      </c>
    </row>
    <row r="48" spans="1:2" x14ac:dyDescent="0.25">
      <c r="A48" s="15" t="s">
        <v>36</v>
      </c>
      <c r="B48" s="16">
        <v>23</v>
      </c>
    </row>
    <row r="49" spans="1:2" x14ac:dyDescent="0.25">
      <c r="A49" s="15" t="s">
        <v>45</v>
      </c>
      <c r="B49" s="16">
        <v>95</v>
      </c>
    </row>
    <row r="50" spans="1:2" x14ac:dyDescent="0.25">
      <c r="A50" s="15" t="s">
        <v>116</v>
      </c>
      <c r="B50" s="16">
        <v>1760.7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L3" sqref="L3"/>
    </sheetView>
  </sheetViews>
  <sheetFormatPr defaultRowHeight="15" x14ac:dyDescent="0.25"/>
  <cols>
    <col min="1" max="1" width="13.140625" customWidth="1"/>
    <col min="2" max="2" width="11.7109375" customWidth="1"/>
    <col min="3" max="3" width="21.5703125" customWidth="1"/>
    <col min="4" max="4" width="11.7109375" customWidth="1"/>
    <col min="5" max="5" width="6.7109375" customWidth="1"/>
    <col min="6" max="6" width="5.42578125" customWidth="1"/>
    <col min="7" max="7" width="4.42578125" customWidth="1"/>
    <col min="8" max="8" width="10.7109375" bestFit="1" customWidth="1"/>
    <col min="9" max="9" width="5.5703125" customWidth="1"/>
    <col min="10" max="10" width="8.7109375" customWidth="1"/>
    <col min="11" max="11" width="7.42578125" customWidth="1"/>
    <col min="12" max="12" width="11" bestFit="1" customWidth="1"/>
    <col min="13" max="13" width="8.5703125" customWidth="1"/>
    <col min="14" max="14" width="8" customWidth="1"/>
    <col min="15" max="15" width="5.85546875" customWidth="1"/>
    <col min="16" max="16" width="5.28515625" customWidth="1"/>
    <col min="17" max="17" width="4.7109375" customWidth="1"/>
    <col min="18" max="18" width="11.28515625" bestFit="1" customWidth="1"/>
  </cols>
  <sheetData>
    <row r="3" spans="1:4" x14ac:dyDescent="0.25">
      <c r="A3" s="14" t="s">
        <v>115</v>
      </c>
      <c r="B3" t="s">
        <v>117</v>
      </c>
    </row>
    <row r="4" spans="1:4" x14ac:dyDescent="0.25">
      <c r="A4" s="15" t="s">
        <v>53</v>
      </c>
      <c r="B4" s="16">
        <v>76</v>
      </c>
    </row>
    <row r="5" spans="1:4" x14ac:dyDescent="0.25">
      <c r="A5" s="15" t="s">
        <v>33</v>
      </c>
      <c r="B5" s="16">
        <v>690.5</v>
      </c>
    </row>
    <row r="6" spans="1:4" x14ac:dyDescent="0.25">
      <c r="A6" s="15" t="s">
        <v>25</v>
      </c>
      <c r="B6" s="16">
        <v>114.2</v>
      </c>
      <c r="D6" t="s">
        <v>122</v>
      </c>
    </row>
    <row r="7" spans="1:4" x14ac:dyDescent="0.25">
      <c r="A7" s="15" t="s">
        <v>18</v>
      </c>
      <c r="B7" s="16">
        <v>46</v>
      </c>
    </row>
    <row r="8" spans="1:4" x14ac:dyDescent="0.25">
      <c r="A8" s="15" t="s">
        <v>10</v>
      </c>
      <c r="B8" s="16">
        <v>817.3</v>
      </c>
    </row>
    <row r="9" spans="1:4" x14ac:dyDescent="0.25">
      <c r="A9" s="15" t="s">
        <v>21</v>
      </c>
      <c r="B9" s="16">
        <v>16.7</v>
      </c>
    </row>
    <row r="10" spans="1:4" x14ac:dyDescent="0.25">
      <c r="A10" s="15" t="s">
        <v>116</v>
      </c>
      <c r="B10" s="16">
        <v>1760.7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4" workbookViewId="0">
      <selection activeCell="A4" sqref="A4:O52"/>
    </sheetView>
  </sheetViews>
  <sheetFormatPr defaultRowHeight="15" x14ac:dyDescent="0.25"/>
  <cols>
    <col min="2" max="2" width="12" bestFit="1" customWidth="1"/>
    <col min="6" max="6" width="15" bestFit="1" customWidth="1"/>
    <col min="7" max="7" width="17.85546875" bestFit="1" customWidth="1"/>
    <col min="9" max="9" width="14.7109375" bestFit="1" customWidth="1"/>
    <col min="10" max="10" width="14.42578125" bestFit="1" customWidth="1"/>
    <col min="11" max="11" width="13.85546875" bestFit="1" customWidth="1"/>
    <col min="13" max="13" width="12.28515625" bestFit="1" customWidth="1"/>
    <col min="14" max="14" width="19" bestFit="1" customWidth="1"/>
    <col min="15" max="15" width="9.85546875" bestFit="1" customWidth="1"/>
  </cols>
  <sheetData>
    <row r="1" spans="1:16" ht="15.75" thickBot="1" x14ac:dyDescent="0.3">
      <c r="A1" s="1"/>
    </row>
    <row r="2" spans="1:16" x14ac:dyDescent="0.2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2"/>
    </row>
    <row r="3" spans="1:16" ht="15.75" thickBot="1" x14ac:dyDescent="0.3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  <c r="P3" s="2"/>
    </row>
    <row r="4" spans="1:16" s="13" customFormat="1" ht="15.75" thickBot="1" x14ac:dyDescent="0.3">
      <c r="A4" s="3" t="s">
        <v>1</v>
      </c>
      <c r="B4" s="4" t="s">
        <v>109</v>
      </c>
      <c r="C4" s="4" t="s">
        <v>2</v>
      </c>
      <c r="D4" s="4" t="s">
        <v>3</v>
      </c>
      <c r="E4" s="4" t="s">
        <v>4</v>
      </c>
      <c r="F4" s="4" t="s">
        <v>110</v>
      </c>
      <c r="G4" s="4" t="s">
        <v>5</v>
      </c>
      <c r="H4" s="4" t="s">
        <v>6</v>
      </c>
      <c r="I4" s="4" t="s">
        <v>108</v>
      </c>
      <c r="J4" s="4" t="s">
        <v>111</v>
      </c>
      <c r="K4" s="4" t="s">
        <v>112</v>
      </c>
      <c r="L4" s="4" t="s">
        <v>105</v>
      </c>
      <c r="M4" s="11" t="s">
        <v>113</v>
      </c>
      <c r="N4" s="11" t="s">
        <v>114</v>
      </c>
      <c r="O4" s="4" t="s">
        <v>7</v>
      </c>
      <c r="P4" s="12"/>
    </row>
    <row r="5" spans="1:16" ht="15.75" thickBot="1" x14ac:dyDescent="0.3">
      <c r="A5" s="5">
        <v>44928</v>
      </c>
      <c r="B5" s="4" t="s">
        <v>8</v>
      </c>
      <c r="C5" s="4" t="s">
        <v>9</v>
      </c>
      <c r="D5" s="4" t="s">
        <v>10</v>
      </c>
      <c r="E5" s="4" t="s">
        <v>11</v>
      </c>
      <c r="F5" s="4">
        <v>3863</v>
      </c>
      <c r="G5" s="4" t="s">
        <v>12</v>
      </c>
      <c r="H5" s="4">
        <v>26</v>
      </c>
      <c r="I5" s="6">
        <v>2020</v>
      </c>
      <c r="J5" s="7">
        <v>52520</v>
      </c>
      <c r="K5" s="7">
        <v>251389</v>
      </c>
      <c r="L5" s="7">
        <f>$K5/1000</f>
        <v>251.38900000000001</v>
      </c>
      <c r="M5" s="7">
        <v>6536114</v>
      </c>
      <c r="N5" s="7">
        <v>32680.57</v>
      </c>
      <c r="O5" s="4" t="s">
        <v>9</v>
      </c>
      <c r="P5" s="2"/>
    </row>
    <row r="6" spans="1:16" ht="15.75" thickBot="1" x14ac:dyDescent="0.3">
      <c r="A6" s="5">
        <v>44928</v>
      </c>
      <c r="B6" s="4" t="s">
        <v>13</v>
      </c>
      <c r="C6" s="4" t="s">
        <v>14</v>
      </c>
      <c r="D6" s="4" t="s">
        <v>10</v>
      </c>
      <c r="E6" s="4" t="s">
        <v>11</v>
      </c>
      <c r="F6" s="4">
        <v>3864</v>
      </c>
      <c r="G6" s="4" t="s">
        <v>15</v>
      </c>
      <c r="H6" s="4">
        <v>56</v>
      </c>
      <c r="I6" s="6">
        <v>1900</v>
      </c>
      <c r="J6" s="7">
        <v>106400</v>
      </c>
      <c r="K6" s="7">
        <v>235968.79</v>
      </c>
      <c r="L6" s="7">
        <f t="shared" ref="L6:L52" si="0">$K6/1000</f>
        <v>235.96879000000001</v>
      </c>
      <c r="M6" s="7">
        <v>13214252.24</v>
      </c>
      <c r="N6" s="7">
        <v>66071.259999999995</v>
      </c>
      <c r="O6" s="4" t="s">
        <v>13</v>
      </c>
      <c r="P6" s="2"/>
    </row>
    <row r="7" spans="1:16" ht="15.75" thickBot="1" x14ac:dyDescent="0.3">
      <c r="A7" s="5">
        <v>44928</v>
      </c>
      <c r="B7" s="4" t="s">
        <v>16</v>
      </c>
      <c r="C7" s="4" t="s">
        <v>17</v>
      </c>
      <c r="D7" s="4" t="s">
        <v>18</v>
      </c>
      <c r="E7" s="4" t="s">
        <v>19</v>
      </c>
      <c r="F7" s="4">
        <v>3865</v>
      </c>
      <c r="G7" s="4" t="s">
        <v>20</v>
      </c>
      <c r="H7" s="4">
        <v>23</v>
      </c>
      <c r="I7" s="6">
        <v>1615</v>
      </c>
      <c r="J7" s="7">
        <v>37145</v>
      </c>
      <c r="K7" s="7">
        <v>200986.75</v>
      </c>
      <c r="L7" s="7">
        <f t="shared" si="0"/>
        <v>200.98675</v>
      </c>
      <c r="M7" s="7">
        <v>4622695.25</v>
      </c>
      <c r="N7" s="7">
        <v>23113.48</v>
      </c>
      <c r="O7" s="4" t="s">
        <v>16</v>
      </c>
      <c r="P7" s="2"/>
    </row>
    <row r="8" spans="1:16" ht="15.75" thickBot="1" x14ac:dyDescent="0.3">
      <c r="A8" s="5">
        <v>44928</v>
      </c>
      <c r="B8" s="4" t="s">
        <v>13</v>
      </c>
      <c r="C8" s="4" t="s">
        <v>14</v>
      </c>
      <c r="D8" s="4" t="s">
        <v>21</v>
      </c>
      <c r="E8" s="4" t="s">
        <v>22</v>
      </c>
      <c r="F8" s="4">
        <v>3866</v>
      </c>
      <c r="G8" s="4" t="s">
        <v>23</v>
      </c>
      <c r="H8" s="4">
        <v>12.5</v>
      </c>
      <c r="I8" s="6">
        <v>1600</v>
      </c>
      <c r="J8" s="7">
        <v>20000</v>
      </c>
      <c r="K8" s="7">
        <v>199120</v>
      </c>
      <c r="L8" s="7">
        <f t="shared" si="0"/>
        <v>199.12</v>
      </c>
      <c r="M8" s="7">
        <v>2489000</v>
      </c>
      <c r="N8" s="7">
        <v>12445</v>
      </c>
      <c r="O8" s="4" t="s">
        <v>13</v>
      </c>
      <c r="P8" s="2"/>
    </row>
    <row r="9" spans="1:16" ht="15.75" thickBot="1" x14ac:dyDescent="0.3">
      <c r="A9" s="5">
        <v>44928</v>
      </c>
      <c r="B9" s="4" t="s">
        <v>8</v>
      </c>
      <c r="C9" s="8" t="s">
        <v>24</v>
      </c>
      <c r="D9" s="4" t="s">
        <v>25</v>
      </c>
      <c r="E9" s="4" t="s">
        <v>26</v>
      </c>
      <c r="F9" s="4">
        <v>3867</v>
      </c>
      <c r="G9" s="4" t="s">
        <v>27</v>
      </c>
      <c r="H9" s="4">
        <v>46.8</v>
      </c>
      <c r="I9" s="6">
        <v>1250</v>
      </c>
      <c r="J9" s="7">
        <v>58500</v>
      </c>
      <c r="K9" s="7">
        <v>155562.5</v>
      </c>
      <c r="L9" s="7">
        <f t="shared" si="0"/>
        <v>155.5625</v>
      </c>
      <c r="M9" s="7">
        <v>7280325</v>
      </c>
      <c r="N9" s="7">
        <v>36401.629999999997</v>
      </c>
      <c r="O9" s="8" t="s">
        <v>24</v>
      </c>
      <c r="P9" s="2"/>
    </row>
    <row r="10" spans="1:16" ht="15.75" thickBot="1" x14ac:dyDescent="0.3">
      <c r="A10" s="5">
        <v>44959</v>
      </c>
      <c r="B10" s="4" t="s">
        <v>28</v>
      </c>
      <c r="C10" s="4" t="s">
        <v>29</v>
      </c>
      <c r="D10" s="4" t="s">
        <v>10</v>
      </c>
      <c r="E10" s="4" t="s">
        <v>22</v>
      </c>
      <c r="F10" s="4">
        <v>3868</v>
      </c>
      <c r="G10" s="4" t="s">
        <v>30</v>
      </c>
      <c r="H10" s="4">
        <v>56</v>
      </c>
      <c r="I10" s="6">
        <v>1950</v>
      </c>
      <c r="J10" s="7">
        <v>109200</v>
      </c>
      <c r="K10" s="7">
        <v>242677.5</v>
      </c>
      <c r="L10" s="7">
        <f t="shared" si="0"/>
        <v>242.67750000000001</v>
      </c>
      <c r="M10" s="7">
        <v>13589940</v>
      </c>
      <c r="N10" s="7">
        <v>67949.7</v>
      </c>
      <c r="O10" s="4" t="s">
        <v>28</v>
      </c>
      <c r="P10" s="2"/>
    </row>
    <row r="11" spans="1:16" ht="15.75" thickBot="1" x14ac:dyDescent="0.3">
      <c r="A11" s="5">
        <v>44959</v>
      </c>
      <c r="B11" s="4" t="s">
        <v>31</v>
      </c>
      <c r="C11" s="4" t="s">
        <v>32</v>
      </c>
      <c r="D11" s="4" t="s">
        <v>33</v>
      </c>
      <c r="E11" s="4" t="s">
        <v>34</v>
      </c>
      <c r="F11" s="4">
        <v>3869</v>
      </c>
      <c r="G11" s="4" t="s">
        <v>35</v>
      </c>
      <c r="H11" s="4">
        <v>28.5</v>
      </c>
      <c r="I11" s="6">
        <v>1690</v>
      </c>
      <c r="J11" s="7">
        <v>48165</v>
      </c>
      <c r="K11" s="7">
        <v>209888.03</v>
      </c>
      <c r="L11" s="7">
        <f t="shared" si="0"/>
        <v>209.88802999999999</v>
      </c>
      <c r="M11" s="7">
        <v>5981808.8300000001</v>
      </c>
      <c r="N11" s="7">
        <v>29909.040000000001</v>
      </c>
      <c r="O11" s="4" t="s">
        <v>32</v>
      </c>
      <c r="P11" s="2"/>
    </row>
    <row r="12" spans="1:16" ht="15.75" thickBot="1" x14ac:dyDescent="0.3">
      <c r="A12" s="5">
        <v>44959</v>
      </c>
      <c r="B12" s="4" t="s">
        <v>28</v>
      </c>
      <c r="C12" s="4" t="s">
        <v>29</v>
      </c>
      <c r="D12" s="4" t="s">
        <v>33</v>
      </c>
      <c r="E12" s="4" t="s">
        <v>36</v>
      </c>
      <c r="F12" s="4">
        <v>3870</v>
      </c>
      <c r="G12" s="4" t="s">
        <v>37</v>
      </c>
      <c r="H12" s="4">
        <v>5</v>
      </c>
      <c r="I12" s="6">
        <v>1750</v>
      </c>
      <c r="J12" s="7">
        <v>8750</v>
      </c>
      <c r="K12" s="7">
        <v>217787.5</v>
      </c>
      <c r="L12" s="7">
        <f t="shared" si="0"/>
        <v>217.78749999999999</v>
      </c>
      <c r="M12" s="7">
        <v>1088937.5</v>
      </c>
      <c r="N12" s="7">
        <v>5444.69</v>
      </c>
      <c r="O12" s="4" t="s">
        <v>28</v>
      </c>
      <c r="P12" s="2"/>
    </row>
    <row r="13" spans="1:16" ht="15.75" thickBot="1" x14ac:dyDescent="0.3">
      <c r="A13" s="5">
        <v>44959</v>
      </c>
      <c r="B13" s="4" t="s">
        <v>28</v>
      </c>
      <c r="C13" s="4" t="s">
        <v>29</v>
      </c>
      <c r="D13" s="4" t="s">
        <v>25</v>
      </c>
      <c r="E13" s="4" t="s">
        <v>36</v>
      </c>
      <c r="F13" s="4">
        <v>3870</v>
      </c>
      <c r="G13" s="4" t="s">
        <v>37</v>
      </c>
      <c r="H13" s="4">
        <v>18</v>
      </c>
      <c r="I13" s="6">
        <v>1000</v>
      </c>
      <c r="J13" s="7">
        <v>18000</v>
      </c>
      <c r="K13" s="7">
        <v>124450</v>
      </c>
      <c r="L13" s="7">
        <f t="shared" si="0"/>
        <v>124.45</v>
      </c>
      <c r="M13" s="7">
        <v>2240100</v>
      </c>
      <c r="N13" s="7">
        <v>11200.5</v>
      </c>
      <c r="O13" s="4" t="s">
        <v>28</v>
      </c>
      <c r="P13" s="2"/>
    </row>
    <row r="14" spans="1:16" ht="15.75" thickBot="1" x14ac:dyDescent="0.3">
      <c r="A14" s="5">
        <v>44987</v>
      </c>
      <c r="B14" s="8" t="s">
        <v>38</v>
      </c>
      <c r="C14" s="4" t="s">
        <v>14</v>
      </c>
      <c r="D14" s="4" t="s">
        <v>33</v>
      </c>
      <c r="E14" s="4" t="s">
        <v>22</v>
      </c>
      <c r="F14" s="4">
        <v>3871</v>
      </c>
      <c r="G14" s="4" t="s">
        <v>39</v>
      </c>
      <c r="H14" s="4">
        <v>28</v>
      </c>
      <c r="I14" s="6">
        <v>2260</v>
      </c>
      <c r="J14" s="7">
        <v>63280</v>
      </c>
      <c r="K14" s="7">
        <v>281257</v>
      </c>
      <c r="L14" s="7">
        <f t="shared" si="0"/>
        <v>281.25700000000001</v>
      </c>
      <c r="M14" s="7">
        <v>7875196</v>
      </c>
      <c r="N14" s="7">
        <v>39375.980000000003</v>
      </c>
      <c r="O14" s="4" t="s">
        <v>13</v>
      </c>
      <c r="P14" s="2"/>
    </row>
    <row r="15" spans="1:16" ht="15.75" thickBot="1" x14ac:dyDescent="0.3">
      <c r="A15" s="5">
        <v>44987</v>
      </c>
      <c r="B15" s="4" t="s">
        <v>8</v>
      </c>
      <c r="C15" s="4" t="s">
        <v>9</v>
      </c>
      <c r="D15" s="4" t="s">
        <v>10</v>
      </c>
      <c r="E15" s="4" t="s">
        <v>40</v>
      </c>
      <c r="F15" s="4">
        <v>3872</v>
      </c>
      <c r="G15" s="4" t="s">
        <v>41</v>
      </c>
      <c r="H15" s="4">
        <v>28</v>
      </c>
      <c r="I15" s="6">
        <v>1925</v>
      </c>
      <c r="J15" s="7">
        <v>53900</v>
      </c>
      <c r="K15" s="7">
        <v>239566.25</v>
      </c>
      <c r="L15" s="7">
        <f t="shared" si="0"/>
        <v>239.56625</v>
      </c>
      <c r="M15" s="7">
        <v>6707855</v>
      </c>
      <c r="N15" s="7">
        <v>33539.279999999999</v>
      </c>
      <c r="O15" s="4" t="s">
        <v>9</v>
      </c>
      <c r="P15" s="2"/>
    </row>
    <row r="16" spans="1:16" ht="15.75" thickBot="1" x14ac:dyDescent="0.3">
      <c r="A16" s="5">
        <v>44987</v>
      </c>
      <c r="B16" s="4" t="s">
        <v>8</v>
      </c>
      <c r="C16" s="4" t="s">
        <v>9</v>
      </c>
      <c r="D16" s="4" t="s">
        <v>10</v>
      </c>
      <c r="E16" s="4" t="s">
        <v>40</v>
      </c>
      <c r="F16" s="4">
        <v>3873</v>
      </c>
      <c r="G16" s="4" t="s">
        <v>42</v>
      </c>
      <c r="H16" s="4">
        <v>28</v>
      </c>
      <c r="I16" s="6">
        <v>1875</v>
      </c>
      <c r="J16" s="7">
        <v>52500</v>
      </c>
      <c r="K16" s="7">
        <v>233343.75</v>
      </c>
      <c r="L16" s="7">
        <f t="shared" si="0"/>
        <v>233.34375</v>
      </c>
      <c r="M16" s="7">
        <v>6533625</v>
      </c>
      <c r="N16" s="7">
        <v>32668.13</v>
      </c>
      <c r="O16" s="4" t="s">
        <v>9</v>
      </c>
      <c r="P16" s="2"/>
    </row>
    <row r="17" spans="1:16" ht="15.75" thickBot="1" x14ac:dyDescent="0.3">
      <c r="A17" s="5">
        <v>45079</v>
      </c>
      <c r="B17" s="4" t="s">
        <v>13</v>
      </c>
      <c r="C17" s="4" t="s">
        <v>43</v>
      </c>
      <c r="D17" s="4" t="s">
        <v>10</v>
      </c>
      <c r="E17" s="4" t="s">
        <v>11</v>
      </c>
      <c r="F17" s="4">
        <v>3874</v>
      </c>
      <c r="G17" s="4" t="s">
        <v>44</v>
      </c>
      <c r="H17" s="4">
        <v>84</v>
      </c>
      <c r="I17" s="6">
        <v>2100</v>
      </c>
      <c r="J17" s="7">
        <v>176400</v>
      </c>
      <c r="K17" s="7">
        <v>261345</v>
      </c>
      <c r="L17" s="7">
        <f t="shared" si="0"/>
        <v>261.34500000000003</v>
      </c>
      <c r="M17" s="7">
        <v>21952980</v>
      </c>
      <c r="N17" s="7">
        <v>109764.9</v>
      </c>
      <c r="O17" s="4" t="s">
        <v>13</v>
      </c>
      <c r="P17" s="2"/>
    </row>
    <row r="18" spans="1:16" ht="15.75" thickBot="1" x14ac:dyDescent="0.3">
      <c r="A18" s="5">
        <v>45109</v>
      </c>
      <c r="B18" s="4" t="s">
        <v>16</v>
      </c>
      <c r="C18" s="4" t="s">
        <v>17</v>
      </c>
      <c r="D18" s="4" t="s">
        <v>33</v>
      </c>
      <c r="E18" s="4" t="s">
        <v>45</v>
      </c>
      <c r="F18" s="4">
        <v>3875</v>
      </c>
      <c r="G18" s="4" t="s">
        <v>46</v>
      </c>
      <c r="H18" s="4">
        <v>28</v>
      </c>
      <c r="I18" s="6">
        <v>1950</v>
      </c>
      <c r="J18" s="7">
        <v>54600</v>
      </c>
      <c r="K18" s="7">
        <v>241673.84</v>
      </c>
      <c r="L18" s="7">
        <f t="shared" si="0"/>
        <v>241.67383999999998</v>
      </c>
      <c r="M18" s="7">
        <v>6766867.3799999999</v>
      </c>
      <c r="N18" s="7">
        <v>33834.339999999997</v>
      </c>
      <c r="O18" s="4" t="s">
        <v>16</v>
      </c>
      <c r="P18" s="2"/>
    </row>
    <row r="19" spans="1:16" ht="15.75" thickBot="1" x14ac:dyDescent="0.3">
      <c r="A19" s="5">
        <v>45109</v>
      </c>
      <c r="B19" s="4" t="s">
        <v>8</v>
      </c>
      <c r="C19" s="4" t="s">
        <v>9</v>
      </c>
      <c r="D19" s="4" t="s">
        <v>10</v>
      </c>
      <c r="E19" s="4" t="s">
        <v>47</v>
      </c>
      <c r="F19" s="4">
        <v>3876</v>
      </c>
      <c r="G19" s="4" t="s">
        <v>48</v>
      </c>
      <c r="H19" s="4">
        <v>56</v>
      </c>
      <c r="I19" s="6">
        <v>1860</v>
      </c>
      <c r="J19" s="7">
        <v>104160</v>
      </c>
      <c r="K19" s="7">
        <v>231931.03</v>
      </c>
      <c r="L19" s="7">
        <f t="shared" si="0"/>
        <v>231.93102999999999</v>
      </c>
      <c r="M19" s="7">
        <v>12988137.460000001</v>
      </c>
      <c r="N19" s="7">
        <v>64940.69</v>
      </c>
      <c r="O19" s="4" t="s">
        <v>9</v>
      </c>
      <c r="P19" s="2"/>
    </row>
    <row r="20" spans="1:16" ht="15.75" thickBot="1" x14ac:dyDescent="0.3">
      <c r="A20" s="5">
        <v>45140</v>
      </c>
      <c r="B20" s="4" t="s">
        <v>8</v>
      </c>
      <c r="C20" s="8" t="s">
        <v>49</v>
      </c>
      <c r="D20" s="4" t="s">
        <v>10</v>
      </c>
      <c r="E20" s="4" t="s">
        <v>47</v>
      </c>
      <c r="F20" s="4">
        <v>3877</v>
      </c>
      <c r="G20" s="4" t="s">
        <v>50</v>
      </c>
      <c r="H20" s="4">
        <v>56</v>
      </c>
      <c r="I20" s="6">
        <v>1860</v>
      </c>
      <c r="J20" s="7">
        <v>104160</v>
      </c>
      <c r="K20" s="7">
        <v>231931.03</v>
      </c>
      <c r="L20" s="7">
        <f t="shared" si="0"/>
        <v>231.93102999999999</v>
      </c>
      <c r="M20" s="7">
        <v>12988137.460000001</v>
      </c>
      <c r="N20" s="7">
        <v>64940.69</v>
      </c>
      <c r="O20" s="8" t="s">
        <v>51</v>
      </c>
      <c r="P20" s="2"/>
    </row>
    <row r="21" spans="1:16" ht="15.75" thickBot="1" x14ac:dyDescent="0.3">
      <c r="A21" s="5">
        <v>45171</v>
      </c>
      <c r="B21" s="4" t="s">
        <v>8</v>
      </c>
      <c r="C21" s="4" t="s">
        <v>52</v>
      </c>
      <c r="D21" s="4" t="s">
        <v>53</v>
      </c>
      <c r="E21" s="4" t="s">
        <v>54</v>
      </c>
      <c r="F21" s="4">
        <v>3878</v>
      </c>
      <c r="G21" s="4" t="s">
        <v>55</v>
      </c>
      <c r="H21" s="4">
        <v>48</v>
      </c>
      <c r="I21" s="4" t="s">
        <v>56</v>
      </c>
      <c r="J21" s="7">
        <v>99600</v>
      </c>
      <c r="K21" s="7">
        <v>258740.26</v>
      </c>
      <c r="L21" s="7">
        <f t="shared" si="0"/>
        <v>258.74026000000003</v>
      </c>
      <c r="M21" s="7">
        <v>12419532.359999999</v>
      </c>
      <c r="N21" s="7">
        <v>62097.66</v>
      </c>
      <c r="O21" s="4" t="s">
        <v>57</v>
      </c>
      <c r="P21" s="2"/>
    </row>
    <row r="22" spans="1:16" ht="15.75" thickBot="1" x14ac:dyDescent="0.3">
      <c r="A22" s="5">
        <v>45171</v>
      </c>
      <c r="B22" s="4" t="s">
        <v>8</v>
      </c>
      <c r="C22" s="4" t="s">
        <v>9</v>
      </c>
      <c r="D22" s="4" t="s">
        <v>10</v>
      </c>
      <c r="E22" s="4" t="s">
        <v>58</v>
      </c>
      <c r="F22" s="4">
        <v>3879</v>
      </c>
      <c r="G22" s="4" t="s">
        <v>59</v>
      </c>
      <c r="H22" s="4">
        <v>28</v>
      </c>
      <c r="I22" s="6">
        <v>1775</v>
      </c>
      <c r="J22" s="7">
        <v>49700</v>
      </c>
      <c r="K22" s="7">
        <v>221332.03</v>
      </c>
      <c r="L22" s="7">
        <f t="shared" si="0"/>
        <v>221.33203</v>
      </c>
      <c r="M22" s="7">
        <v>6197296.7699999996</v>
      </c>
      <c r="N22" s="7">
        <v>30986.48</v>
      </c>
      <c r="O22" s="4" t="s">
        <v>9</v>
      </c>
      <c r="P22" s="2"/>
    </row>
    <row r="23" spans="1:16" ht="15.75" thickBot="1" x14ac:dyDescent="0.3">
      <c r="A23" s="5">
        <v>45201</v>
      </c>
      <c r="B23" s="4" t="s">
        <v>16</v>
      </c>
      <c r="C23" s="4" t="s">
        <v>17</v>
      </c>
      <c r="D23" s="4" t="s">
        <v>10</v>
      </c>
      <c r="E23" s="4" t="s">
        <v>45</v>
      </c>
      <c r="F23" s="4">
        <v>3880</v>
      </c>
      <c r="G23" s="4" t="s">
        <v>60</v>
      </c>
      <c r="H23" s="4">
        <v>28</v>
      </c>
      <c r="I23" s="6">
        <v>2100</v>
      </c>
      <c r="J23" s="7">
        <v>58800</v>
      </c>
      <c r="K23" s="7">
        <v>261857.61</v>
      </c>
      <c r="L23" s="7">
        <f t="shared" si="0"/>
        <v>261.85760999999997</v>
      </c>
      <c r="M23" s="7">
        <v>7332013.0800000001</v>
      </c>
      <c r="N23" s="7">
        <v>36660.07</v>
      </c>
      <c r="O23" s="4" t="s">
        <v>16</v>
      </c>
      <c r="P23" s="2"/>
    </row>
    <row r="24" spans="1:16" ht="15.75" thickBot="1" x14ac:dyDescent="0.3">
      <c r="A24" s="5">
        <v>45201</v>
      </c>
      <c r="B24" s="4" t="s">
        <v>8</v>
      </c>
      <c r="C24" s="4" t="s">
        <v>9</v>
      </c>
      <c r="D24" s="4" t="s">
        <v>10</v>
      </c>
      <c r="E24" s="4" t="s">
        <v>11</v>
      </c>
      <c r="F24" s="4">
        <v>3881</v>
      </c>
      <c r="G24" s="4" t="s">
        <v>61</v>
      </c>
      <c r="H24" s="4">
        <v>108</v>
      </c>
      <c r="I24" s="6">
        <v>2020</v>
      </c>
      <c r="J24" s="7">
        <v>218160</v>
      </c>
      <c r="K24" s="7">
        <v>251882.08</v>
      </c>
      <c r="L24" s="7">
        <f t="shared" si="0"/>
        <v>251.88207999999997</v>
      </c>
      <c r="M24" s="7">
        <v>27203264.859999999</v>
      </c>
      <c r="N24" s="7">
        <v>136016.32000000001</v>
      </c>
      <c r="O24" s="4" t="s">
        <v>9</v>
      </c>
      <c r="P24" s="2"/>
    </row>
    <row r="25" spans="1:16" ht="15.75" thickBot="1" x14ac:dyDescent="0.3">
      <c r="A25" s="5">
        <v>45201</v>
      </c>
      <c r="B25" s="4" t="s">
        <v>8</v>
      </c>
      <c r="C25" s="4" t="s">
        <v>52</v>
      </c>
      <c r="D25" s="4" t="s">
        <v>33</v>
      </c>
      <c r="E25" s="4" t="s">
        <v>11</v>
      </c>
      <c r="F25" s="4">
        <v>3882</v>
      </c>
      <c r="G25" s="4" t="s">
        <v>62</v>
      </c>
      <c r="H25" s="4">
        <v>54</v>
      </c>
      <c r="I25" s="6">
        <v>1825</v>
      </c>
      <c r="J25" s="7">
        <v>98550</v>
      </c>
      <c r="K25" s="7">
        <v>227566.73</v>
      </c>
      <c r="L25" s="7">
        <f t="shared" si="0"/>
        <v>227.56673000000001</v>
      </c>
      <c r="M25" s="7">
        <v>12288603.560000001</v>
      </c>
      <c r="N25" s="7">
        <v>61443.02</v>
      </c>
      <c r="O25" s="4" t="s">
        <v>57</v>
      </c>
      <c r="P25" s="2"/>
    </row>
    <row r="26" spans="1:16" ht="15.75" thickBot="1" x14ac:dyDescent="0.3">
      <c r="A26" s="5">
        <v>45201</v>
      </c>
      <c r="B26" s="4" t="s">
        <v>31</v>
      </c>
      <c r="C26" s="4" t="s">
        <v>32</v>
      </c>
      <c r="D26" s="4" t="s">
        <v>25</v>
      </c>
      <c r="E26" s="4" t="s">
        <v>19</v>
      </c>
      <c r="F26" s="4">
        <v>3883</v>
      </c>
      <c r="G26" s="4" t="s">
        <v>63</v>
      </c>
      <c r="H26" s="4">
        <v>24.7</v>
      </c>
      <c r="I26" s="6">
        <v>1050</v>
      </c>
      <c r="J26" s="7">
        <v>25935</v>
      </c>
      <c r="K26" s="7">
        <v>130928.8</v>
      </c>
      <c r="L26" s="7">
        <f t="shared" si="0"/>
        <v>130.9288</v>
      </c>
      <c r="M26" s="7">
        <v>3233941.48</v>
      </c>
      <c r="N26" s="7">
        <v>16169.71</v>
      </c>
      <c r="O26" s="4" t="s">
        <v>32</v>
      </c>
      <c r="P26" s="2"/>
    </row>
    <row r="27" spans="1:16" ht="15.75" thickBot="1" x14ac:dyDescent="0.3">
      <c r="A27" s="3" t="s">
        <v>64</v>
      </c>
      <c r="B27" s="4" t="s">
        <v>16</v>
      </c>
      <c r="C27" s="4" t="s">
        <v>17</v>
      </c>
      <c r="D27" s="4" t="s">
        <v>10</v>
      </c>
      <c r="E27" s="4" t="s">
        <v>40</v>
      </c>
      <c r="F27" s="4">
        <v>3884</v>
      </c>
      <c r="G27" s="4" t="s">
        <v>65</v>
      </c>
      <c r="H27" s="4">
        <v>28</v>
      </c>
      <c r="I27" s="6">
        <v>2093</v>
      </c>
      <c r="J27" s="7">
        <v>58600</v>
      </c>
      <c r="K27" s="7">
        <v>260966.94</v>
      </c>
      <c r="L27" s="7">
        <f t="shared" si="0"/>
        <v>260.96694000000002</v>
      </c>
      <c r="M27" s="7">
        <v>7307074.2599999998</v>
      </c>
      <c r="N27" s="7">
        <v>36535.370000000003</v>
      </c>
      <c r="O27" s="4" t="s">
        <v>16</v>
      </c>
      <c r="P27" s="2"/>
    </row>
    <row r="28" spans="1:16" ht="15.75" thickBot="1" x14ac:dyDescent="0.3">
      <c r="A28" s="3" t="s">
        <v>64</v>
      </c>
      <c r="B28" s="4" t="s">
        <v>16</v>
      </c>
      <c r="C28" s="4" t="s">
        <v>17</v>
      </c>
      <c r="D28" s="4" t="s">
        <v>33</v>
      </c>
      <c r="E28" s="4" t="s">
        <v>45</v>
      </c>
      <c r="F28" s="4">
        <v>3886</v>
      </c>
      <c r="G28" s="4" t="s">
        <v>66</v>
      </c>
      <c r="H28" s="4">
        <v>28</v>
      </c>
      <c r="I28" s="6">
        <v>2050</v>
      </c>
      <c r="J28" s="7">
        <v>57400</v>
      </c>
      <c r="K28" s="7">
        <v>255622.91</v>
      </c>
      <c r="L28" s="7">
        <f t="shared" si="0"/>
        <v>255.62290999999999</v>
      </c>
      <c r="M28" s="7">
        <v>7157441.3399999999</v>
      </c>
      <c r="N28" s="7">
        <v>35787.21</v>
      </c>
      <c r="O28" s="4" t="s">
        <v>16</v>
      </c>
      <c r="P28" s="2"/>
    </row>
    <row r="29" spans="1:16" ht="15.75" thickBot="1" x14ac:dyDescent="0.3">
      <c r="A29" s="3" t="s">
        <v>64</v>
      </c>
      <c r="B29" s="4" t="s">
        <v>32</v>
      </c>
      <c r="C29" s="4" t="s">
        <v>32</v>
      </c>
      <c r="D29" s="4" t="s">
        <v>33</v>
      </c>
      <c r="E29" s="4" t="s">
        <v>22</v>
      </c>
      <c r="F29" s="4">
        <v>3887</v>
      </c>
      <c r="G29" s="4" t="s">
        <v>67</v>
      </c>
      <c r="H29" s="4">
        <v>168</v>
      </c>
      <c r="I29" s="6">
        <v>1625</v>
      </c>
      <c r="J29" s="7">
        <v>273033.59999999998</v>
      </c>
      <c r="K29" s="7">
        <v>202652.85</v>
      </c>
      <c r="L29" s="7">
        <f t="shared" si="0"/>
        <v>202.65285</v>
      </c>
      <c r="M29" s="7">
        <v>34045679.020000003</v>
      </c>
      <c r="N29" s="7">
        <v>170228.4</v>
      </c>
      <c r="O29" s="4" t="s">
        <v>32</v>
      </c>
      <c r="P29" s="2"/>
    </row>
    <row r="30" spans="1:16" ht="15.75" thickBot="1" x14ac:dyDescent="0.3">
      <c r="A30" s="3" t="s">
        <v>64</v>
      </c>
      <c r="B30" s="4" t="s">
        <v>31</v>
      </c>
      <c r="C30" s="4" t="s">
        <v>32</v>
      </c>
      <c r="D30" s="4" t="s">
        <v>33</v>
      </c>
      <c r="E30" s="4" t="s">
        <v>68</v>
      </c>
      <c r="F30" s="4">
        <v>3888</v>
      </c>
      <c r="G30" s="4" t="s">
        <v>69</v>
      </c>
      <c r="H30" s="4">
        <v>57</v>
      </c>
      <c r="I30" s="6">
        <v>1690</v>
      </c>
      <c r="J30" s="7">
        <v>96330</v>
      </c>
      <c r="K30" s="7">
        <v>210733.03</v>
      </c>
      <c r="L30" s="7">
        <f t="shared" si="0"/>
        <v>210.73302999999999</v>
      </c>
      <c r="M30" s="7">
        <v>12011782.65</v>
      </c>
      <c r="N30" s="7">
        <v>60058.91</v>
      </c>
      <c r="O30" s="4" t="s">
        <v>32</v>
      </c>
      <c r="P30" s="2"/>
    </row>
    <row r="31" spans="1:16" ht="15.75" thickBot="1" x14ac:dyDescent="0.3">
      <c r="A31" s="3" t="s">
        <v>70</v>
      </c>
      <c r="B31" s="4" t="s">
        <v>31</v>
      </c>
      <c r="C31" s="4" t="s">
        <v>32</v>
      </c>
      <c r="D31" s="4" t="s">
        <v>33</v>
      </c>
      <c r="E31" s="4" t="s">
        <v>34</v>
      </c>
      <c r="F31" s="4">
        <v>3889</v>
      </c>
      <c r="G31" s="4" t="s">
        <v>71</v>
      </c>
      <c r="H31" s="4">
        <v>28.5</v>
      </c>
      <c r="I31" s="6">
        <v>1680</v>
      </c>
      <c r="J31" s="7">
        <v>47880</v>
      </c>
      <c r="K31" s="7">
        <v>210296.52</v>
      </c>
      <c r="L31" s="7">
        <f t="shared" si="0"/>
        <v>210.29651999999999</v>
      </c>
      <c r="M31" s="7">
        <v>5993450.8200000003</v>
      </c>
      <c r="N31" s="7">
        <v>29967.25</v>
      </c>
      <c r="O31" s="4" t="s">
        <v>32</v>
      </c>
      <c r="P31" s="2"/>
    </row>
    <row r="32" spans="1:16" ht="15.75" thickBot="1" x14ac:dyDescent="0.3">
      <c r="A32" s="3" t="s">
        <v>70</v>
      </c>
      <c r="B32" s="4" t="s">
        <v>31</v>
      </c>
      <c r="C32" s="4" t="s">
        <v>32</v>
      </c>
      <c r="D32" s="4" t="s">
        <v>33</v>
      </c>
      <c r="E32" s="4" t="s">
        <v>34</v>
      </c>
      <c r="F32" s="4">
        <v>3890</v>
      </c>
      <c r="G32" s="4" t="s">
        <v>72</v>
      </c>
      <c r="H32" s="4">
        <v>57</v>
      </c>
      <c r="I32" s="6">
        <v>1690</v>
      </c>
      <c r="J32" s="7">
        <v>96330</v>
      </c>
      <c r="K32" s="7">
        <v>210733.03</v>
      </c>
      <c r="L32" s="7">
        <f t="shared" si="0"/>
        <v>210.73302999999999</v>
      </c>
      <c r="M32" s="7">
        <v>12011782.65</v>
      </c>
      <c r="N32" s="7">
        <v>60058.91</v>
      </c>
      <c r="O32" s="4" t="s">
        <v>32</v>
      </c>
      <c r="P32" s="2"/>
    </row>
    <row r="33" spans="1:16" ht="15.75" thickBot="1" x14ac:dyDescent="0.3">
      <c r="A33" s="3" t="s">
        <v>70</v>
      </c>
      <c r="B33" s="4" t="s">
        <v>31</v>
      </c>
      <c r="C33" s="8" t="s">
        <v>32</v>
      </c>
      <c r="D33" s="4" t="s">
        <v>33</v>
      </c>
      <c r="E33" s="4" t="s">
        <v>73</v>
      </c>
      <c r="F33" s="4">
        <v>3891</v>
      </c>
      <c r="G33" s="4" t="s">
        <v>74</v>
      </c>
      <c r="H33" s="4">
        <v>28.5</v>
      </c>
      <c r="I33" s="6">
        <v>1690</v>
      </c>
      <c r="J33" s="7">
        <v>48165</v>
      </c>
      <c r="K33" s="7">
        <v>211548.28</v>
      </c>
      <c r="L33" s="7">
        <f t="shared" si="0"/>
        <v>211.54828000000001</v>
      </c>
      <c r="M33" s="7">
        <v>6029126.1200000001</v>
      </c>
      <c r="N33" s="7">
        <v>30145.63</v>
      </c>
      <c r="O33" s="4" t="s">
        <v>32</v>
      </c>
      <c r="P33" s="2"/>
    </row>
    <row r="34" spans="1:16" ht="15.75" thickBot="1" x14ac:dyDescent="0.3">
      <c r="A34" s="3" t="s">
        <v>70</v>
      </c>
      <c r="B34" s="4" t="s">
        <v>75</v>
      </c>
      <c r="C34" s="4" t="s">
        <v>75</v>
      </c>
      <c r="D34" s="4" t="s">
        <v>21</v>
      </c>
      <c r="E34" s="4" t="s">
        <v>76</v>
      </c>
      <c r="F34" s="4">
        <v>3892</v>
      </c>
      <c r="G34" s="4" t="s">
        <v>77</v>
      </c>
      <c r="H34" s="4">
        <v>4.2</v>
      </c>
      <c r="I34" s="6">
        <v>1200</v>
      </c>
      <c r="J34" s="7">
        <v>5040</v>
      </c>
      <c r="K34" s="7">
        <v>149632.92000000001</v>
      </c>
      <c r="L34" s="7">
        <f t="shared" si="0"/>
        <v>149.63292000000001</v>
      </c>
      <c r="M34" s="7">
        <v>628458.26</v>
      </c>
      <c r="N34" s="7">
        <v>3142.29</v>
      </c>
      <c r="O34" s="4" t="s">
        <v>75</v>
      </c>
      <c r="P34" s="2"/>
    </row>
    <row r="35" spans="1:16" ht="15.75" thickBot="1" x14ac:dyDescent="0.3">
      <c r="A35" s="3" t="s">
        <v>70</v>
      </c>
      <c r="B35" s="4" t="s">
        <v>75</v>
      </c>
      <c r="C35" s="4" t="s">
        <v>75</v>
      </c>
      <c r="D35" s="4" t="s">
        <v>33</v>
      </c>
      <c r="E35" s="4" t="s">
        <v>76</v>
      </c>
      <c r="F35" s="4">
        <v>3892</v>
      </c>
      <c r="G35" s="4" t="s">
        <v>77</v>
      </c>
      <c r="H35" s="4">
        <v>10</v>
      </c>
      <c r="I35" s="6">
        <v>1600</v>
      </c>
      <c r="J35" s="7">
        <v>16000</v>
      </c>
      <c r="K35" s="7">
        <v>199510.56</v>
      </c>
      <c r="L35" s="7">
        <f t="shared" si="0"/>
        <v>199.51056</v>
      </c>
      <c r="M35" s="7">
        <v>1995105.6</v>
      </c>
      <c r="N35" s="7">
        <v>9975.5300000000007</v>
      </c>
      <c r="O35" s="4" t="s">
        <v>75</v>
      </c>
      <c r="P35" s="2"/>
    </row>
    <row r="36" spans="1:16" ht="15.75" thickBot="1" x14ac:dyDescent="0.3">
      <c r="A36" s="3" t="s">
        <v>70</v>
      </c>
      <c r="B36" s="4" t="s">
        <v>75</v>
      </c>
      <c r="C36" s="4" t="s">
        <v>75</v>
      </c>
      <c r="D36" s="4" t="s">
        <v>10</v>
      </c>
      <c r="E36" s="4" t="s">
        <v>76</v>
      </c>
      <c r="F36" s="4">
        <v>3892</v>
      </c>
      <c r="G36" s="4" t="s">
        <v>77</v>
      </c>
      <c r="H36" s="4">
        <v>8.3000000000000007</v>
      </c>
      <c r="I36" s="6">
        <v>1800</v>
      </c>
      <c r="J36" s="7">
        <v>14940</v>
      </c>
      <c r="K36" s="7">
        <v>224449.38</v>
      </c>
      <c r="L36" s="7">
        <f t="shared" si="0"/>
        <v>224.44937999999999</v>
      </c>
      <c r="M36" s="7">
        <v>1862929.85</v>
      </c>
      <c r="N36" s="7">
        <v>9314.65</v>
      </c>
      <c r="O36" s="4" t="s">
        <v>75</v>
      </c>
      <c r="P36" s="2"/>
    </row>
    <row r="37" spans="1:16" ht="15.75" thickBot="1" x14ac:dyDescent="0.3">
      <c r="A37" s="3" t="s">
        <v>70</v>
      </c>
      <c r="B37" s="4" t="s">
        <v>8</v>
      </c>
      <c r="C37" s="4" t="s">
        <v>32</v>
      </c>
      <c r="D37" s="4" t="s">
        <v>33</v>
      </c>
      <c r="E37" s="4" t="s">
        <v>40</v>
      </c>
      <c r="F37" s="4">
        <v>3893</v>
      </c>
      <c r="G37" s="4" t="s">
        <v>78</v>
      </c>
      <c r="H37" s="4">
        <v>56</v>
      </c>
      <c r="I37" s="6">
        <v>1732</v>
      </c>
      <c r="J37" s="7">
        <v>95200</v>
      </c>
      <c r="K37" s="7">
        <v>212800.05</v>
      </c>
      <c r="L37" s="7">
        <f t="shared" si="0"/>
        <v>212.80005</v>
      </c>
      <c r="M37" s="7">
        <v>11916802.800000001</v>
      </c>
      <c r="N37" s="7">
        <v>59584.01</v>
      </c>
      <c r="O37" s="4" t="s">
        <v>32</v>
      </c>
      <c r="P37" s="2"/>
    </row>
    <row r="38" spans="1:16" ht="15.75" thickBot="1" x14ac:dyDescent="0.3">
      <c r="A38" s="3" t="s">
        <v>70</v>
      </c>
      <c r="B38" s="4" t="s">
        <v>32</v>
      </c>
      <c r="C38" s="4" t="s">
        <v>32</v>
      </c>
      <c r="D38" s="4" t="s">
        <v>33</v>
      </c>
      <c r="E38" s="4" t="s">
        <v>79</v>
      </c>
      <c r="F38" s="4">
        <v>3894</v>
      </c>
      <c r="G38" s="4" t="s">
        <v>80</v>
      </c>
      <c r="H38" s="4">
        <v>56</v>
      </c>
      <c r="I38" s="6">
        <v>1675</v>
      </c>
      <c r="J38" s="7">
        <v>93772</v>
      </c>
      <c r="K38" s="7">
        <v>209608.05</v>
      </c>
      <c r="L38" s="7">
        <f t="shared" si="0"/>
        <v>209.60804999999999</v>
      </c>
      <c r="M38" s="7">
        <v>11738050.76</v>
      </c>
      <c r="N38" s="7">
        <v>58690.25</v>
      </c>
      <c r="O38" s="4" t="s">
        <v>32</v>
      </c>
      <c r="P38" s="2"/>
    </row>
    <row r="39" spans="1:16" ht="15.75" thickBot="1" x14ac:dyDescent="0.3">
      <c r="A39" s="3" t="s">
        <v>81</v>
      </c>
      <c r="B39" s="4" t="s">
        <v>8</v>
      </c>
      <c r="C39" s="4" t="s">
        <v>9</v>
      </c>
      <c r="D39" s="4" t="s">
        <v>10</v>
      </c>
      <c r="E39" s="4" t="s">
        <v>11</v>
      </c>
      <c r="F39" s="4">
        <v>3495</v>
      </c>
      <c r="G39" s="4" t="s">
        <v>82</v>
      </c>
      <c r="H39" s="4">
        <v>26</v>
      </c>
      <c r="I39" s="6">
        <v>2020</v>
      </c>
      <c r="J39" s="7">
        <v>52520</v>
      </c>
      <c r="K39" s="7">
        <v>252856.53</v>
      </c>
      <c r="L39" s="7">
        <f t="shared" si="0"/>
        <v>252.85652999999999</v>
      </c>
      <c r="M39" s="7">
        <v>6574269.7800000003</v>
      </c>
      <c r="N39" s="7">
        <v>32871.35</v>
      </c>
      <c r="O39" s="4" t="s">
        <v>9</v>
      </c>
      <c r="P39" s="2"/>
    </row>
    <row r="40" spans="1:16" ht="15.75" thickBot="1" x14ac:dyDescent="0.3">
      <c r="A40" s="3" t="s">
        <v>83</v>
      </c>
      <c r="B40" s="4" t="s">
        <v>8</v>
      </c>
      <c r="C40" s="4" t="s">
        <v>9</v>
      </c>
      <c r="D40" s="4" t="s">
        <v>10</v>
      </c>
      <c r="E40" s="4" t="s">
        <v>47</v>
      </c>
      <c r="F40" s="4">
        <v>3496</v>
      </c>
      <c r="G40" s="4" t="s">
        <v>84</v>
      </c>
      <c r="H40" s="4">
        <v>28</v>
      </c>
      <c r="I40" s="6">
        <v>1860</v>
      </c>
      <c r="J40" s="7">
        <v>52080</v>
      </c>
      <c r="K40" s="7">
        <v>232828.29</v>
      </c>
      <c r="L40" s="7">
        <f t="shared" si="0"/>
        <v>232.82829000000001</v>
      </c>
      <c r="M40" s="7">
        <v>6519192.1200000001</v>
      </c>
      <c r="N40" s="7">
        <v>32595.96</v>
      </c>
      <c r="O40" s="4" t="s">
        <v>9</v>
      </c>
      <c r="P40" s="2"/>
    </row>
    <row r="41" spans="1:16" ht="15.75" thickBot="1" x14ac:dyDescent="0.3">
      <c r="A41" s="3" t="s">
        <v>83</v>
      </c>
      <c r="B41" s="4" t="s">
        <v>8</v>
      </c>
      <c r="C41" s="4" t="s">
        <v>52</v>
      </c>
      <c r="D41" s="4" t="s">
        <v>53</v>
      </c>
      <c r="E41" s="4" t="s">
        <v>47</v>
      </c>
      <c r="F41" s="4">
        <v>3896</v>
      </c>
      <c r="G41" s="4" t="s">
        <v>85</v>
      </c>
      <c r="H41" s="4">
        <v>28</v>
      </c>
      <c r="I41" s="6">
        <v>2075</v>
      </c>
      <c r="J41" s="7">
        <v>58100</v>
      </c>
      <c r="K41" s="7">
        <v>259741.24</v>
      </c>
      <c r="L41" s="7">
        <f t="shared" si="0"/>
        <v>259.74124</v>
      </c>
      <c r="M41" s="7">
        <v>7272754.6500000004</v>
      </c>
      <c r="N41" s="7">
        <v>36363.769999999997</v>
      </c>
      <c r="O41" s="4" t="s">
        <v>57</v>
      </c>
      <c r="P41" s="2"/>
    </row>
    <row r="42" spans="1:16" ht="15.75" thickBot="1" x14ac:dyDescent="0.3">
      <c r="A42" s="3" t="s">
        <v>83</v>
      </c>
      <c r="B42" s="4" t="s">
        <v>8</v>
      </c>
      <c r="C42" s="4" t="s">
        <v>9</v>
      </c>
      <c r="D42" s="4" t="s">
        <v>10</v>
      </c>
      <c r="E42" s="4" t="s">
        <v>11</v>
      </c>
      <c r="F42" s="4">
        <v>3897</v>
      </c>
      <c r="G42" s="4" t="s">
        <v>86</v>
      </c>
      <c r="H42" s="4">
        <v>27</v>
      </c>
      <c r="I42" s="6">
        <v>2020</v>
      </c>
      <c r="J42" s="7">
        <v>54540</v>
      </c>
      <c r="K42" s="7">
        <v>252856.53</v>
      </c>
      <c r="L42" s="7">
        <f t="shared" si="0"/>
        <v>252.85652999999999</v>
      </c>
      <c r="M42" s="7">
        <v>6827126.3099999996</v>
      </c>
      <c r="N42" s="7">
        <v>34135.629999999997</v>
      </c>
      <c r="O42" s="4" t="s">
        <v>9</v>
      </c>
      <c r="P42" s="2"/>
    </row>
    <row r="43" spans="1:16" ht="15.75" thickBot="1" x14ac:dyDescent="0.3">
      <c r="A43" s="3" t="s">
        <v>87</v>
      </c>
      <c r="B43" s="4" t="s">
        <v>8</v>
      </c>
      <c r="C43" s="4" t="s">
        <v>9</v>
      </c>
      <c r="D43" s="4" t="s">
        <v>10</v>
      </c>
      <c r="E43" s="4" t="s">
        <v>11</v>
      </c>
      <c r="F43" s="4">
        <v>3898</v>
      </c>
      <c r="G43" s="4" t="s">
        <v>88</v>
      </c>
      <c r="H43" s="4">
        <v>27</v>
      </c>
      <c r="I43" s="6">
        <v>2020</v>
      </c>
      <c r="J43" s="7">
        <v>54540</v>
      </c>
      <c r="K43" s="7">
        <v>252856.53</v>
      </c>
      <c r="L43" s="7">
        <f t="shared" si="0"/>
        <v>252.85652999999999</v>
      </c>
      <c r="M43" s="7">
        <v>6827126.3099999996</v>
      </c>
      <c r="N43" s="7">
        <v>34135.629999999997</v>
      </c>
      <c r="O43" s="4" t="s">
        <v>9</v>
      </c>
      <c r="P43" s="2"/>
    </row>
    <row r="44" spans="1:16" ht="15.75" thickBot="1" x14ac:dyDescent="0.3">
      <c r="A44" s="3" t="s">
        <v>89</v>
      </c>
      <c r="B44" s="4" t="s">
        <v>90</v>
      </c>
      <c r="C44" s="4" t="s">
        <v>90</v>
      </c>
      <c r="D44" s="4" t="s">
        <v>10</v>
      </c>
      <c r="E44" s="4" t="s">
        <v>45</v>
      </c>
      <c r="F44" s="4">
        <v>3899</v>
      </c>
      <c r="G44" s="4" t="s">
        <v>91</v>
      </c>
      <c r="H44" s="4">
        <v>10</v>
      </c>
      <c r="I44" s="6">
        <v>2000</v>
      </c>
      <c r="J44" s="7">
        <v>20000</v>
      </c>
      <c r="K44" s="7">
        <v>249388.2</v>
      </c>
      <c r="L44" s="7">
        <f t="shared" si="0"/>
        <v>249.38820000000001</v>
      </c>
      <c r="M44" s="7">
        <v>2493882</v>
      </c>
      <c r="N44" s="7">
        <v>12469.41</v>
      </c>
      <c r="O44" s="4" t="s">
        <v>90</v>
      </c>
      <c r="P44" s="2"/>
    </row>
    <row r="45" spans="1:16" ht="15.75" thickBot="1" x14ac:dyDescent="0.3">
      <c r="A45" s="3" t="s">
        <v>89</v>
      </c>
      <c r="B45" s="4" t="s">
        <v>90</v>
      </c>
      <c r="C45" s="4" t="s">
        <v>90</v>
      </c>
      <c r="D45" s="4" t="s">
        <v>33</v>
      </c>
      <c r="E45" s="4" t="s">
        <v>45</v>
      </c>
      <c r="F45" s="4">
        <v>3899</v>
      </c>
      <c r="G45" s="4" t="s">
        <v>91</v>
      </c>
      <c r="H45" s="4">
        <v>1</v>
      </c>
      <c r="I45" s="6">
        <v>1700</v>
      </c>
      <c r="J45" s="7">
        <v>1700</v>
      </c>
      <c r="K45" s="7">
        <v>211979.97</v>
      </c>
      <c r="L45" s="7">
        <f t="shared" si="0"/>
        <v>211.97997000000001</v>
      </c>
      <c r="M45" s="7">
        <v>211979.97</v>
      </c>
      <c r="N45" s="7">
        <v>1059.9000000000001</v>
      </c>
      <c r="O45" s="4" t="s">
        <v>90</v>
      </c>
      <c r="P45" s="2"/>
    </row>
    <row r="46" spans="1:16" ht="15.75" thickBot="1" x14ac:dyDescent="0.3">
      <c r="A46" s="3" t="s">
        <v>89</v>
      </c>
      <c r="B46" s="4" t="s">
        <v>31</v>
      </c>
      <c r="C46" s="4" t="s">
        <v>32</v>
      </c>
      <c r="D46" s="4" t="s">
        <v>25</v>
      </c>
      <c r="E46" s="4" t="s">
        <v>19</v>
      </c>
      <c r="F46" s="4">
        <v>3900</v>
      </c>
      <c r="G46" s="4" t="s">
        <v>92</v>
      </c>
      <c r="H46" s="4">
        <v>24.7</v>
      </c>
      <c r="I46" s="6">
        <v>1050</v>
      </c>
      <c r="J46" s="7">
        <v>25935</v>
      </c>
      <c r="K46" s="7">
        <v>135483.91</v>
      </c>
      <c r="L46" s="7">
        <f t="shared" si="0"/>
        <v>135.48391000000001</v>
      </c>
      <c r="M46" s="7">
        <v>3346452.53</v>
      </c>
      <c r="N46" s="7">
        <v>16732.259999999998</v>
      </c>
      <c r="O46" s="4" t="s">
        <v>32</v>
      </c>
      <c r="P46" s="2"/>
    </row>
    <row r="47" spans="1:16" ht="15.75" thickBot="1" x14ac:dyDescent="0.3">
      <c r="A47" s="3" t="s">
        <v>89</v>
      </c>
      <c r="B47" s="4" t="s">
        <v>8</v>
      </c>
      <c r="C47" s="4" t="s">
        <v>9</v>
      </c>
      <c r="D47" s="4" t="s">
        <v>10</v>
      </c>
      <c r="E47" s="4" t="s">
        <v>11</v>
      </c>
      <c r="F47" s="4">
        <v>3901</v>
      </c>
      <c r="G47" s="4" t="s">
        <v>93</v>
      </c>
      <c r="H47" s="4">
        <v>27</v>
      </c>
      <c r="I47" s="6">
        <v>2020</v>
      </c>
      <c r="J47" s="7">
        <v>54540</v>
      </c>
      <c r="K47" s="7">
        <v>253967.53</v>
      </c>
      <c r="L47" s="7">
        <f t="shared" si="0"/>
        <v>253.96753000000001</v>
      </c>
      <c r="M47" s="7">
        <v>6857123.3099999996</v>
      </c>
      <c r="N47" s="7">
        <v>34285.620000000003</v>
      </c>
      <c r="O47" s="4" t="s">
        <v>9</v>
      </c>
      <c r="P47" s="2"/>
    </row>
    <row r="48" spans="1:16" ht="15.75" thickBot="1" x14ac:dyDescent="0.3">
      <c r="A48" s="3" t="s">
        <v>89</v>
      </c>
      <c r="B48" s="4" t="s">
        <v>16</v>
      </c>
      <c r="C48" s="4" t="s">
        <v>17</v>
      </c>
      <c r="D48" s="4" t="s">
        <v>18</v>
      </c>
      <c r="E48" s="4" t="s">
        <v>19</v>
      </c>
      <c r="F48" s="4">
        <v>3902</v>
      </c>
      <c r="G48" s="4" t="s">
        <v>94</v>
      </c>
      <c r="H48" s="4">
        <v>23</v>
      </c>
      <c r="I48" s="6">
        <v>1550</v>
      </c>
      <c r="J48" s="7">
        <v>35650</v>
      </c>
      <c r="K48" s="7">
        <v>194023.58</v>
      </c>
      <c r="L48" s="7">
        <f t="shared" si="0"/>
        <v>194.02357999999998</v>
      </c>
      <c r="M48" s="7">
        <v>4462542.2300000004</v>
      </c>
      <c r="N48" s="7">
        <v>22312.71</v>
      </c>
      <c r="O48" s="4" t="s">
        <v>16</v>
      </c>
      <c r="P48" s="2"/>
    </row>
    <row r="49" spans="1:16" ht="15.75" thickBot="1" x14ac:dyDescent="0.3">
      <c r="A49" s="3" t="s">
        <v>89</v>
      </c>
      <c r="B49" s="4" t="s">
        <v>16</v>
      </c>
      <c r="C49" s="4" t="s">
        <v>17</v>
      </c>
      <c r="D49" s="4" t="s">
        <v>10</v>
      </c>
      <c r="E49" s="4" t="s">
        <v>22</v>
      </c>
      <c r="F49" s="4">
        <v>3903</v>
      </c>
      <c r="G49" s="4" t="s">
        <v>95</v>
      </c>
      <c r="H49" s="4">
        <v>28</v>
      </c>
      <c r="I49" s="6">
        <v>1950</v>
      </c>
      <c r="J49" s="7">
        <v>54600</v>
      </c>
      <c r="K49" s="7">
        <v>244094.18</v>
      </c>
      <c r="L49" s="7">
        <f t="shared" si="0"/>
        <v>244.09417999999999</v>
      </c>
      <c r="M49" s="7">
        <v>6834636.9000000004</v>
      </c>
      <c r="N49" s="7">
        <v>34173.18</v>
      </c>
      <c r="O49" s="4" t="s">
        <v>16</v>
      </c>
      <c r="P49" s="2"/>
    </row>
    <row r="50" spans="1:16" ht="15.75" thickBot="1" x14ac:dyDescent="0.3">
      <c r="A50" s="3" t="s">
        <v>96</v>
      </c>
      <c r="B50" s="4" t="s">
        <v>8</v>
      </c>
      <c r="C50" s="4" t="s">
        <v>9</v>
      </c>
      <c r="D50" s="4" t="s">
        <v>10</v>
      </c>
      <c r="E50" s="4" t="s">
        <v>97</v>
      </c>
      <c r="F50" s="4">
        <v>3904</v>
      </c>
      <c r="G50" s="4" t="s">
        <v>98</v>
      </c>
      <c r="H50" s="4">
        <v>27</v>
      </c>
      <c r="I50" s="6">
        <v>2020</v>
      </c>
      <c r="J50" s="7">
        <v>54540</v>
      </c>
      <c r="K50" s="7">
        <v>253967.53</v>
      </c>
      <c r="L50" s="7">
        <f t="shared" si="0"/>
        <v>253.96753000000001</v>
      </c>
      <c r="M50" s="7">
        <v>6857123.3099999996</v>
      </c>
      <c r="N50" s="7">
        <v>34285.620000000003</v>
      </c>
      <c r="O50" s="4" t="s">
        <v>9</v>
      </c>
      <c r="P50" s="2"/>
    </row>
    <row r="51" spans="1:16" ht="15.75" thickBot="1" x14ac:dyDescent="0.3">
      <c r="A51" s="3" t="s">
        <v>99</v>
      </c>
      <c r="B51" s="4" t="s">
        <v>8</v>
      </c>
      <c r="C51" s="4" t="s">
        <v>9</v>
      </c>
      <c r="D51" s="4" t="s">
        <v>10</v>
      </c>
      <c r="E51" s="4" t="s">
        <v>11</v>
      </c>
      <c r="F51" s="4">
        <v>3905</v>
      </c>
      <c r="G51" s="4" t="s">
        <v>100</v>
      </c>
      <c r="H51" s="4">
        <v>27</v>
      </c>
      <c r="I51" s="6">
        <v>2020</v>
      </c>
      <c r="J51" s="7">
        <v>54540</v>
      </c>
      <c r="K51" s="7">
        <v>253967.53</v>
      </c>
      <c r="L51" s="7">
        <f t="shared" si="0"/>
        <v>253.96753000000001</v>
      </c>
      <c r="M51" s="7">
        <v>6857123.3099999996</v>
      </c>
      <c r="N51" s="7">
        <v>34285.620000000003</v>
      </c>
      <c r="O51" s="4" t="s">
        <v>9</v>
      </c>
      <c r="P51" s="2"/>
    </row>
    <row r="52" spans="1:16" ht="15.75" thickBot="1" x14ac:dyDescent="0.3">
      <c r="A52" s="3" t="s">
        <v>101</v>
      </c>
      <c r="B52" s="4" t="s">
        <v>31</v>
      </c>
      <c r="C52" s="4" t="s">
        <v>32</v>
      </c>
      <c r="D52" s="4" t="s">
        <v>33</v>
      </c>
      <c r="E52" s="4" t="s">
        <v>22</v>
      </c>
      <c r="F52" s="4">
        <v>3906</v>
      </c>
      <c r="G52" s="4" t="s">
        <v>102</v>
      </c>
      <c r="H52" s="4">
        <v>57</v>
      </c>
      <c r="I52" s="6">
        <v>1690</v>
      </c>
      <c r="J52" s="7">
        <v>96330</v>
      </c>
      <c r="K52" s="7">
        <v>212477.79</v>
      </c>
      <c r="L52" s="7">
        <f t="shared" si="0"/>
        <v>212.47779</v>
      </c>
      <c r="M52" s="7">
        <v>12111233.75</v>
      </c>
      <c r="N52" s="7">
        <v>60556.17</v>
      </c>
      <c r="O52" s="4" t="s">
        <v>32</v>
      </c>
      <c r="P52" s="2"/>
    </row>
    <row r="53" spans="1:16" ht="15.75" thickBot="1" x14ac:dyDescent="0.3">
      <c r="A53" s="3"/>
      <c r="B53" s="4"/>
      <c r="C53" s="4"/>
      <c r="D53" s="4"/>
      <c r="E53" s="4"/>
      <c r="F53" s="4"/>
      <c r="G53" s="4"/>
      <c r="H53" s="4">
        <f>SUM(H5:H52)</f>
        <v>1760.7</v>
      </c>
      <c r="I53" s="4"/>
      <c r="J53" s="7">
        <v>3190730.6</v>
      </c>
      <c r="K53" s="7">
        <v>223546.44</v>
      </c>
      <c r="L53" s="7">
        <f>$K53/1000</f>
        <v>223.54643999999999</v>
      </c>
      <c r="M53" s="7">
        <v>398280873.83999997</v>
      </c>
      <c r="N53" s="7">
        <v>1991404.38</v>
      </c>
      <c r="O53" s="4"/>
      <c r="P53" s="2"/>
    </row>
    <row r="54" spans="1:16" x14ac:dyDescent="0.25">
      <c r="A54" s="1"/>
    </row>
    <row r="57" spans="1:16" x14ac:dyDescent="0.25">
      <c r="B57" t="s">
        <v>103</v>
      </c>
      <c r="C57" s="17">
        <v>1760.7</v>
      </c>
    </row>
    <row r="69" spans="1:2" x14ac:dyDescent="0.25">
      <c r="A69" s="9" t="s">
        <v>104</v>
      </c>
      <c r="B69" s="9" t="s">
        <v>105</v>
      </c>
    </row>
    <row r="70" spans="1:2" ht="15.75" thickBot="1" x14ac:dyDescent="0.3">
      <c r="A70" s="4" t="s">
        <v>53</v>
      </c>
      <c r="B70" s="17">
        <f>AVERAGEIF(D2:D47,"3L", L2:L47)</f>
        <v>259.24075000000005</v>
      </c>
    </row>
    <row r="71" spans="1:2" ht="15.75" thickBot="1" x14ac:dyDescent="0.3">
      <c r="A71" s="4" t="s">
        <v>10</v>
      </c>
      <c r="B71" s="17">
        <f>AVERAGEIF(D6:D53,"UG",L6:L53)</f>
        <v>244.95401142857139</v>
      </c>
    </row>
    <row r="72" spans="1:2" ht="15.75" thickBot="1" x14ac:dyDescent="0.3">
      <c r="A72" s="4" t="s">
        <v>33</v>
      </c>
      <c r="B72" s="17">
        <f>AVERAGEIF(D5:D50,"SSUG",L5:L50)</f>
        <v>220.91055666666662</v>
      </c>
    </row>
    <row r="73" spans="1:2" ht="15.75" thickBot="1" x14ac:dyDescent="0.3">
      <c r="A73" s="4" t="s">
        <v>18</v>
      </c>
      <c r="B73" s="17">
        <f>AVERAGEIF(D7:D54,"TOW.2",L7:L54)</f>
        <v>197.50516499999998</v>
      </c>
    </row>
    <row r="74" spans="1:2" ht="15.75" thickBot="1" x14ac:dyDescent="0.3">
      <c r="A74" s="4" t="s">
        <v>21</v>
      </c>
      <c r="B74" s="17">
        <f>AVERAGEIF(D7:D54, "UHDS", L7:L54)</f>
        <v>174.37646000000001</v>
      </c>
    </row>
    <row r="75" spans="1:2" ht="15.75" thickBot="1" x14ac:dyDescent="0.3">
      <c r="A75" s="4" t="s">
        <v>25</v>
      </c>
      <c r="B75" s="17">
        <f>AVERAGEIF(D7:D54, "TOW.1", L7:L54)</f>
        <v>136.6063025</v>
      </c>
    </row>
    <row r="76" spans="1:2" x14ac:dyDescent="0.25">
      <c r="A76" s="10" t="s">
        <v>106</v>
      </c>
      <c r="B76" s="18">
        <f>AVERAGE(B70:B75)</f>
        <v>205.59887426587304</v>
      </c>
    </row>
    <row r="90" spans="1:1" x14ac:dyDescent="0.25">
      <c r="A90" t="s">
        <v>107</v>
      </c>
    </row>
  </sheetData>
  <sortState ref="A72:B77">
    <sortCondition descending="1" ref="B72"/>
  </sortState>
  <mergeCells count="1">
    <mergeCell ref="A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2023-04-13T08:04:35Z</dcterms:created>
  <dcterms:modified xsi:type="dcterms:W3CDTF">2023-04-14T12:17:15Z</dcterms:modified>
</cp:coreProperties>
</file>