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alazzi/OneDrive - Università Politecnica delle Marche/Didattica/lezioni/Sistemi-Operativi/so-2020-2021/"/>
    </mc:Choice>
  </mc:AlternateContent>
  <xr:revisionPtr revIDLastSave="0" documentId="13_ncr:1_{986AE69D-34F3-BC4E-9148-C27F5935D3F7}" xr6:coauthVersionLast="45" xr6:coauthVersionMax="45" xr10:uidLastSave="{00000000-0000-0000-0000-000000000000}"/>
  <bookViews>
    <workbookView xWindow="0" yWindow="460" windowWidth="28800" windowHeight="16540" xr2:uid="{D5F07994-1C44-D146-AB14-F7D91E56AE9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2" i="1" l="1"/>
  <c r="N42" i="1" s="1"/>
  <c r="K42" i="1"/>
  <c r="J42" i="1"/>
  <c r="I42" i="1"/>
  <c r="L41" i="1"/>
  <c r="K41" i="1"/>
  <c r="M41" i="1" s="1"/>
  <c r="J41" i="1"/>
  <c r="I41" i="1"/>
  <c r="K32" i="1"/>
  <c r="J32" i="1"/>
  <c r="I32" i="1"/>
  <c r="L31" i="1"/>
  <c r="K31" i="1"/>
  <c r="J31" i="1"/>
  <c r="I31" i="1"/>
  <c r="L24" i="1"/>
  <c r="K24" i="1"/>
  <c r="M24" i="1" s="1"/>
  <c r="J24" i="1"/>
  <c r="I24" i="1"/>
  <c r="L23" i="1"/>
  <c r="N23" i="1" s="1"/>
  <c r="K23" i="1"/>
  <c r="J23" i="1"/>
  <c r="I23" i="1"/>
  <c r="K16" i="1"/>
  <c r="J16" i="1"/>
  <c r="K15" i="1"/>
  <c r="J15" i="1"/>
  <c r="M15" i="1" s="1"/>
  <c r="L32" i="1"/>
  <c r="N31" i="1"/>
  <c r="M31" i="1"/>
  <c r="L16" i="1"/>
  <c r="I16" i="1"/>
  <c r="N15" i="1"/>
  <c r="L15" i="1"/>
  <c r="I15" i="1"/>
  <c r="N8" i="1"/>
  <c r="N7" i="1"/>
  <c r="M8" i="1"/>
  <c r="M7" i="1"/>
  <c r="L8" i="1"/>
  <c r="K8" i="1"/>
  <c r="J8" i="1"/>
  <c r="I8" i="1"/>
  <c r="L7" i="1"/>
  <c r="K7" i="1"/>
  <c r="J7" i="1"/>
  <c r="I7" i="1"/>
  <c r="N32" i="1" l="1"/>
  <c r="N24" i="1"/>
  <c r="M23" i="1"/>
  <c r="N16" i="1"/>
  <c r="N41" i="1"/>
  <c r="M42" i="1"/>
  <c r="M32" i="1"/>
  <c r="M16" i="1"/>
</calcChain>
</file>

<file path=xl/sharedStrings.xml><?xml version="1.0" encoding="utf-8"?>
<sst xmlns="http://schemas.openxmlformats.org/spreadsheetml/2006/main" count="167" uniqueCount="59">
  <si>
    <t>FCFS</t>
  </si>
  <si>
    <t xml:space="preserve">P1 </t>
  </si>
  <si>
    <t xml:space="preserve">P2 </t>
  </si>
  <si>
    <t xml:space="preserve">P3 </t>
  </si>
  <si>
    <t xml:space="preserve">P4 </t>
  </si>
  <si>
    <t xml:space="preserve">Processo </t>
  </si>
  <si>
    <t>Tempo Arrivo</t>
  </si>
  <si>
    <t>Durata CPU burst</t>
  </si>
  <si>
    <t>CPU</t>
  </si>
  <si>
    <t>Tempo Attesa</t>
  </si>
  <si>
    <t>SJF 
(Non-Preemptive)</t>
  </si>
  <si>
    <t>SRTF 
(SJF Preemptive)</t>
  </si>
  <si>
    <t>SJF</t>
  </si>
  <si>
    <t>SRTF</t>
  </si>
  <si>
    <t>Tempo Risposta</t>
  </si>
  <si>
    <t>Scheduling</t>
  </si>
  <si>
    <t>Ready Queue</t>
  </si>
  <si>
    <t>P1</t>
  </si>
  <si>
    <t>P1,P2</t>
  </si>
  <si>
    <t>P2,P1,P3</t>
  </si>
  <si>
    <t>P2,P3,P1,P4</t>
  </si>
  <si>
    <t>P2,P3,P4</t>
  </si>
  <si>
    <t>P2</t>
  </si>
  <si>
    <t>P3,P4</t>
  </si>
  <si>
    <t>P3</t>
  </si>
  <si>
    <t>P4</t>
  </si>
  <si>
    <t>P1(7)</t>
  </si>
  <si>
    <t>P1,P2(4)</t>
  </si>
  <si>
    <t>P2(4),P1,P3(1)</t>
  </si>
  <si>
    <t>P2(4),P3(1),P1,P4(4)</t>
  </si>
  <si>
    <t>P2(4),P3(1),P4(4)</t>
  </si>
  <si>
    <t>P2(4),P4(4)</t>
  </si>
  <si>
    <t>P4(4)</t>
  </si>
  <si>
    <t>P1(5),P2(4)</t>
  </si>
  <si>
    <t>P1(5),P2(2),P3(1)</t>
  </si>
  <si>
    <t>P1(5),P2(2),P4(4)</t>
  </si>
  <si>
    <t>P1(5),P4(4)</t>
  </si>
  <si>
    <t>P1(5)</t>
  </si>
  <si>
    <t>RR3</t>
  </si>
  <si>
    <t>RR2,RR4,FCFS</t>
  </si>
  <si>
    <t xml:space="preserve">RR Q=3
</t>
  </si>
  <si>
    <t>MFQ
(RR-2, RR-4, FCFS)</t>
  </si>
  <si>
    <t>RR Q=2</t>
  </si>
  <si>
    <t>RR Q=4</t>
  </si>
  <si>
    <t>P2,P1</t>
  </si>
  <si>
    <t>P1,P3,P4,P2</t>
  </si>
  <si>
    <t>P3,P4,P2,P1</t>
  </si>
  <si>
    <t>P4,P2,P1</t>
  </si>
  <si>
    <t>P2,P1,P4</t>
  </si>
  <si>
    <t>P1,P4</t>
  </si>
  <si>
    <t xml:space="preserve"> -</t>
  </si>
  <si>
    <t xml:space="preserve"> - </t>
  </si>
  <si>
    <t>P1,P2,P4</t>
  </si>
  <si>
    <t>P2,P4</t>
  </si>
  <si>
    <t xml:space="preserve">T(Attesa) </t>
  </si>
  <si>
    <t xml:space="preserve">T(Risposta) </t>
  </si>
  <si>
    <t>𝝈</t>
  </si>
  <si>
    <t>𝝁</t>
  </si>
  <si>
    <t xml:space="preserve">Dati quattro processi P1, P2, P3 e P4 i cui CPU burst hanno tempi di arrivo e durata riportati in tabella. Disegnare i diagrammi di GANTT e calcolare i tempi medi di attesa e di risposta, nei seguenti casi:
- sistema monoprocessore e algoritmo di scheduling FCFS
- sistema monoprocessore e algoritmo di scheduling SJF senza prelazione
- sistema monoprocessore e algoritmo di scheduling SJF con prelazione
- sistema monoprocessore e algoritmo di scheduling RR con quanto di tempo pari a 3
- sistema monoprocessore e algoritmo di scheduling code multiple con feedback (prima coda RR quanto pari a 2, seconda coda RR quanto pari a 4, terza coda FCFS)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</si>
</sst>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2" fillId="2" borderId="0" xfId="0" applyFont="1" applyFill="1" applyAlignment="1">
      <alignment vertical="top" wrapText="1"/>
    </xf>
    <xf numFmtId="0" fontId="1" fillId="0" borderId="0" xfId="0" applyFont="1" applyAlignment="1">
      <alignment horizontal="right" vertical="top" wrapText="1"/>
    </xf>
    <xf numFmtId="0" fontId="1" fillId="0" borderId="2" xfId="0" applyFont="1" applyBorder="1" applyAlignment="1">
      <alignment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3" xfId="0" applyFont="1" applyFill="1" applyBorder="1" applyAlignment="1">
      <alignment vertical="top" wrapText="1"/>
    </xf>
    <xf numFmtId="0" fontId="1" fillId="3" borderId="4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1" fillId="0" borderId="10" xfId="0" applyFont="1" applyBorder="1" applyAlignment="1">
      <alignment vertical="top" wrapText="1"/>
    </xf>
    <xf numFmtId="0" fontId="1" fillId="0" borderId="0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3" borderId="6" xfId="0" applyFont="1" applyFill="1" applyBorder="1" applyAlignment="1">
      <alignment horizontal="center" vertical="top" wrapText="1"/>
    </xf>
    <xf numFmtId="0" fontId="1" fillId="3" borderId="8" xfId="0" applyFont="1" applyFill="1" applyBorder="1" applyAlignment="1">
      <alignment horizontal="center" vertical="top" wrapText="1"/>
    </xf>
    <xf numFmtId="0" fontId="1" fillId="4" borderId="8" xfId="0" applyFont="1" applyFill="1" applyBorder="1" applyAlignment="1">
      <alignment horizontal="center" vertical="top" wrapText="1"/>
    </xf>
    <xf numFmtId="0" fontId="1" fillId="5" borderId="8" xfId="0" applyFont="1" applyFill="1" applyBorder="1" applyAlignment="1">
      <alignment horizontal="center" vertical="top" wrapText="1"/>
    </xf>
    <xf numFmtId="0" fontId="1" fillId="6" borderId="8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16" xfId="0" applyFont="1" applyBorder="1" applyAlignment="1">
      <alignment horizontal="center" vertical="top" wrapText="1"/>
    </xf>
    <xf numFmtId="0" fontId="1" fillId="0" borderId="17" xfId="0" applyFont="1" applyBorder="1" applyAlignment="1">
      <alignment horizontal="center" vertical="top" wrapText="1"/>
    </xf>
    <xf numFmtId="2" fontId="1" fillId="3" borderId="3" xfId="0" applyNumberFormat="1" applyFont="1" applyFill="1" applyBorder="1" applyAlignment="1">
      <alignment horizontal="center" vertical="top" wrapText="1"/>
    </xf>
    <xf numFmtId="2" fontId="1" fillId="3" borderId="9" xfId="0" applyNumberFormat="1" applyFont="1" applyFill="1" applyBorder="1" applyAlignment="1">
      <alignment horizontal="center" vertical="top" wrapText="1"/>
    </xf>
    <xf numFmtId="2" fontId="1" fillId="3" borderId="2" xfId="0" applyNumberFormat="1" applyFont="1" applyFill="1" applyBorder="1" applyAlignment="1">
      <alignment horizontal="center" vertical="top" wrapText="1"/>
    </xf>
    <xf numFmtId="2" fontId="1" fillId="3" borderId="12" xfId="0" applyNumberFormat="1" applyFont="1" applyFill="1" applyBorder="1" applyAlignment="1">
      <alignment horizontal="center" vertical="top" wrapText="1"/>
    </xf>
    <xf numFmtId="0" fontId="1" fillId="7" borderId="13" xfId="0" applyFont="1" applyFill="1" applyBorder="1" applyAlignment="1">
      <alignment horizontal="center" vertical="top" wrapText="1"/>
    </xf>
    <xf numFmtId="0" fontId="1" fillId="7" borderId="14" xfId="0" applyFont="1" applyFill="1" applyBorder="1" applyAlignment="1">
      <alignment horizontal="center" vertical="top" wrapText="1"/>
    </xf>
    <xf numFmtId="0" fontId="4" fillId="8" borderId="14" xfId="0" applyFont="1" applyFill="1" applyBorder="1" applyAlignment="1">
      <alignment horizontal="center" vertical="top" wrapText="1"/>
    </xf>
    <xf numFmtId="0" fontId="4" fillId="8" borderId="15" xfId="0" applyFont="1" applyFill="1" applyBorder="1" applyAlignment="1">
      <alignment horizontal="center" vertical="top" wrapText="1"/>
    </xf>
    <xf numFmtId="0" fontId="1" fillId="7" borderId="16" xfId="0" applyFont="1" applyFill="1" applyBorder="1" applyAlignment="1">
      <alignment horizontal="right" vertical="top" wrapText="1"/>
    </xf>
    <xf numFmtId="0" fontId="1" fillId="7" borderId="17" xfId="0" applyFont="1" applyFill="1" applyBorder="1" applyAlignment="1">
      <alignment horizontal="right" vertical="top" wrapText="1"/>
    </xf>
    <xf numFmtId="0" fontId="1" fillId="0" borderId="10" xfId="0" applyFont="1" applyFill="1" applyBorder="1" applyAlignment="1">
      <alignment horizontal="center" vertical="top" wrapText="1"/>
    </xf>
    <xf numFmtId="0" fontId="5" fillId="8" borderId="10" xfId="0" applyFont="1" applyFill="1" applyBorder="1" applyAlignment="1">
      <alignment vertical="top" wrapText="1"/>
    </xf>
    <xf numFmtId="0" fontId="5" fillId="8" borderId="11" xfId="0" applyFont="1" applyFill="1" applyBorder="1" applyAlignment="1">
      <alignment horizontal="center" vertical="top" wrapText="1"/>
    </xf>
    <xf numFmtId="0" fontId="5" fillId="8" borderId="3" xfId="0" applyFont="1" applyFill="1" applyBorder="1" applyAlignment="1">
      <alignment wrapText="1"/>
    </xf>
    <xf numFmtId="0" fontId="5" fillId="8" borderId="10" xfId="0" applyFont="1" applyFill="1" applyBorder="1" applyAlignment="1">
      <alignment horizontal="center" vertical="top" wrapText="1"/>
    </xf>
    <xf numFmtId="2" fontId="1" fillId="0" borderId="10" xfId="0" applyNumberFormat="1" applyFont="1" applyBorder="1" applyAlignment="1">
      <alignment vertical="top" wrapText="1"/>
    </xf>
    <xf numFmtId="2" fontId="1" fillId="0" borderId="11" xfId="0" applyNumberFormat="1" applyFont="1" applyBorder="1" applyAlignment="1">
      <alignment vertical="top" wrapText="1"/>
    </xf>
    <xf numFmtId="2" fontId="1" fillId="0" borderId="11" xfId="0" applyNumberFormat="1" applyFont="1" applyBorder="1" applyAlignment="1">
      <alignment horizontal="center" vertical="top" wrapText="1"/>
    </xf>
    <xf numFmtId="2" fontId="1" fillId="0" borderId="2" xfId="0" applyNumberFormat="1" applyFont="1" applyBorder="1" applyAlignment="1">
      <alignment vertical="top" wrapText="1"/>
    </xf>
    <xf numFmtId="2" fontId="1" fillId="0" borderId="12" xfId="0" applyNumberFormat="1" applyFont="1" applyBorder="1" applyAlignment="1">
      <alignment vertical="top" wrapText="1"/>
    </xf>
    <xf numFmtId="2" fontId="1" fillId="0" borderId="12" xfId="0" applyNumberFormat="1" applyFont="1" applyBorder="1" applyAlignment="1">
      <alignment horizontal="center" vertical="top" wrapText="1"/>
    </xf>
    <xf numFmtId="0" fontId="5" fillId="8" borderId="3" xfId="0" applyFont="1" applyFill="1" applyBorder="1" applyAlignment="1">
      <alignment horizontal="center" wrapText="1"/>
    </xf>
    <xf numFmtId="0" fontId="3" fillId="8" borderId="9" xfId="0" applyFont="1" applyFill="1" applyBorder="1" applyAlignment="1">
      <alignment horizontal="center" wrapText="1"/>
    </xf>
    <xf numFmtId="0" fontId="6" fillId="0" borderId="0" xfId="0" applyFont="1" applyAlignment="1">
      <alignment vertical="top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05A1A-C6CA-734F-A498-08EE4C7CDE69}">
  <dimension ref="A1:S42"/>
  <sheetViews>
    <sheetView tabSelected="1" workbookViewId="0">
      <selection sqref="A1:L1"/>
    </sheetView>
  </sheetViews>
  <sheetFormatPr baseColWidth="10" defaultColWidth="12.6640625" defaultRowHeight="21" x14ac:dyDescent="0.2"/>
  <cols>
    <col min="1" max="1" width="18.6640625" style="1" customWidth="1"/>
    <col min="2" max="4" width="12.6640625" style="1"/>
    <col min="5" max="5" width="12.6640625" style="2"/>
    <col min="6" max="6" width="5.83203125" style="2" customWidth="1"/>
    <col min="7" max="7" width="24.5" style="1" customWidth="1"/>
    <col min="8" max="8" width="17.6640625" style="1" customWidth="1"/>
    <col min="9" max="19" width="25.33203125" style="1" customWidth="1"/>
    <col min="20" max="16384" width="12.6640625" style="1"/>
  </cols>
  <sheetData>
    <row r="1" spans="1:19" ht="174" customHeight="1" x14ac:dyDescent="0.2">
      <c r="A1" s="49" t="s">
        <v>58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</row>
    <row r="2" spans="1:19" ht="44" x14ac:dyDescent="0.2">
      <c r="A2" s="7" t="s">
        <v>5</v>
      </c>
      <c r="B2" s="8" t="s">
        <v>6</v>
      </c>
      <c r="C2" s="9" t="s">
        <v>7</v>
      </c>
      <c r="D2" s="36"/>
      <c r="G2" s="3" t="s">
        <v>0</v>
      </c>
      <c r="I2" s="16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22" customHeight="1" thickBot="1" x14ac:dyDescent="0.25">
      <c r="A3" s="10" t="s">
        <v>1</v>
      </c>
      <c r="B3" s="11">
        <v>0</v>
      </c>
      <c r="C3" s="12">
        <v>7</v>
      </c>
      <c r="D3" s="36"/>
      <c r="H3" s="4" t="s">
        <v>8</v>
      </c>
      <c r="I3" s="18" t="s">
        <v>17</v>
      </c>
      <c r="J3" s="19" t="s">
        <v>17</v>
      </c>
      <c r="K3" s="19" t="s">
        <v>17</v>
      </c>
      <c r="L3" s="19" t="s">
        <v>17</v>
      </c>
      <c r="M3" s="20" t="s">
        <v>22</v>
      </c>
      <c r="N3" s="21" t="s">
        <v>24</v>
      </c>
      <c r="O3" s="22" t="s">
        <v>25</v>
      </c>
      <c r="P3" s="17"/>
      <c r="Q3" s="17"/>
      <c r="R3" s="17"/>
      <c r="S3" s="17"/>
    </row>
    <row r="4" spans="1:19" ht="22" customHeight="1" thickTop="1" x14ac:dyDescent="0.2">
      <c r="A4" s="10" t="s">
        <v>2</v>
      </c>
      <c r="B4" s="11">
        <v>2</v>
      </c>
      <c r="C4" s="12">
        <v>4</v>
      </c>
      <c r="D4" s="36"/>
      <c r="I4" s="6">
        <v>0</v>
      </c>
      <c r="J4" s="6">
        <v>2</v>
      </c>
      <c r="K4" s="6">
        <v>4</v>
      </c>
      <c r="L4" s="6">
        <v>5</v>
      </c>
      <c r="M4" s="6">
        <v>7</v>
      </c>
      <c r="N4" s="6">
        <v>11</v>
      </c>
      <c r="O4" s="6">
        <v>12</v>
      </c>
      <c r="P4" s="6">
        <v>16</v>
      </c>
      <c r="Q4" s="6"/>
      <c r="R4" s="6"/>
      <c r="S4" s="6"/>
    </row>
    <row r="5" spans="1:19" ht="22" customHeight="1" x14ac:dyDescent="0.2">
      <c r="A5" s="10" t="s">
        <v>3</v>
      </c>
      <c r="B5" s="11">
        <v>4</v>
      </c>
      <c r="C5" s="12">
        <v>1</v>
      </c>
      <c r="D5" s="36"/>
      <c r="H5" s="1" t="s">
        <v>16</v>
      </c>
      <c r="I5" s="1" t="s">
        <v>17</v>
      </c>
      <c r="J5" s="1" t="s">
        <v>18</v>
      </c>
      <c r="K5" s="1" t="s">
        <v>19</v>
      </c>
      <c r="L5" s="1" t="s">
        <v>20</v>
      </c>
      <c r="M5" s="1" t="s">
        <v>21</v>
      </c>
      <c r="N5" s="1" t="s">
        <v>23</v>
      </c>
      <c r="O5" s="1" t="s">
        <v>25</v>
      </c>
    </row>
    <row r="6" spans="1:19" ht="22" customHeight="1" x14ac:dyDescent="0.2">
      <c r="A6" s="5" t="s">
        <v>4</v>
      </c>
      <c r="B6" s="13">
        <v>5</v>
      </c>
      <c r="C6" s="14">
        <v>4</v>
      </c>
      <c r="D6" s="36"/>
      <c r="I6" s="30" t="s">
        <v>17</v>
      </c>
      <c r="J6" s="31" t="s">
        <v>22</v>
      </c>
      <c r="K6" s="31" t="s">
        <v>24</v>
      </c>
      <c r="L6" s="31" t="s">
        <v>25</v>
      </c>
      <c r="M6" s="32" t="s">
        <v>57</v>
      </c>
      <c r="N6" s="33" t="s">
        <v>56</v>
      </c>
      <c r="O6" s="4"/>
      <c r="P6" s="23"/>
    </row>
    <row r="7" spans="1:19" ht="22" x14ac:dyDescent="0.2">
      <c r="H7" s="34" t="s">
        <v>54</v>
      </c>
      <c r="I7" s="24">
        <f>0-0</f>
        <v>0</v>
      </c>
      <c r="J7" s="24">
        <f>7-2</f>
        <v>5</v>
      </c>
      <c r="K7" s="24">
        <f>11-4</f>
        <v>7</v>
      </c>
      <c r="L7" s="24">
        <f>12-5</f>
        <v>7</v>
      </c>
      <c r="M7" s="26">
        <f>AVERAGEA(I7:L7)</f>
        <v>4.75</v>
      </c>
      <c r="N7" s="27">
        <f>STDEVA(I7:L7)</f>
        <v>3.3040379335998349</v>
      </c>
      <c r="O7" s="4"/>
    </row>
    <row r="8" spans="1:19" ht="22" x14ac:dyDescent="0.2">
      <c r="H8" s="35" t="s">
        <v>55</v>
      </c>
      <c r="I8" s="25">
        <f>7-0</f>
        <v>7</v>
      </c>
      <c r="J8" s="25">
        <f>11-2</f>
        <v>9</v>
      </c>
      <c r="K8" s="25">
        <f>12-4</f>
        <v>8</v>
      </c>
      <c r="L8" s="25">
        <f>16-5</f>
        <v>11</v>
      </c>
      <c r="M8" s="28">
        <f>AVERAGEA(I8:L8)</f>
        <v>8.75</v>
      </c>
      <c r="N8" s="29">
        <f>STDEVA(I8:L8)</f>
        <v>1.707825127659933</v>
      </c>
      <c r="O8" s="4"/>
    </row>
    <row r="9" spans="1:19" x14ac:dyDescent="0.2">
      <c r="H9" s="4"/>
      <c r="I9" s="23"/>
    </row>
    <row r="10" spans="1:19" ht="47" customHeight="1" x14ac:dyDescent="0.25">
      <c r="A10" s="39" t="s">
        <v>15</v>
      </c>
      <c r="B10" s="47" t="s">
        <v>9</v>
      </c>
      <c r="C10" s="48"/>
      <c r="D10" s="47" t="s">
        <v>14</v>
      </c>
      <c r="E10" s="48"/>
      <c r="G10" s="3" t="s">
        <v>10</v>
      </c>
      <c r="I10" s="16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23" thickBot="1" x14ac:dyDescent="0.25">
      <c r="A11" s="37"/>
      <c r="B11" s="40" t="s">
        <v>57</v>
      </c>
      <c r="C11" s="38" t="s">
        <v>56</v>
      </c>
      <c r="D11" s="40" t="s">
        <v>57</v>
      </c>
      <c r="E11" s="38" t="s">
        <v>56</v>
      </c>
      <c r="H11" s="4" t="s">
        <v>8</v>
      </c>
      <c r="I11" s="18" t="s">
        <v>17</v>
      </c>
      <c r="J11" s="19" t="s">
        <v>17</v>
      </c>
      <c r="K11" s="19" t="s">
        <v>17</v>
      </c>
      <c r="L11" s="19" t="s">
        <v>17</v>
      </c>
      <c r="M11" s="21" t="s">
        <v>24</v>
      </c>
      <c r="N11" s="20" t="s">
        <v>22</v>
      </c>
      <c r="O11" s="22" t="s">
        <v>25</v>
      </c>
      <c r="P11" s="17"/>
      <c r="Q11" s="17"/>
      <c r="R11" s="17"/>
      <c r="S11" s="17"/>
    </row>
    <row r="12" spans="1:19" ht="23" thickTop="1" x14ac:dyDescent="0.2">
      <c r="A12" s="10" t="s">
        <v>0</v>
      </c>
      <c r="B12" s="41">
        <v>4.75</v>
      </c>
      <c r="C12" s="42">
        <v>3.3</v>
      </c>
      <c r="D12" s="41">
        <v>8.75</v>
      </c>
      <c r="E12" s="43">
        <v>1.71</v>
      </c>
      <c r="I12" s="6">
        <v>0</v>
      </c>
      <c r="J12" s="6">
        <v>2</v>
      </c>
      <c r="K12" s="6">
        <v>4</v>
      </c>
      <c r="L12" s="6">
        <v>5</v>
      </c>
      <c r="M12" s="6">
        <v>7</v>
      </c>
      <c r="N12" s="6">
        <v>8</v>
      </c>
      <c r="O12" s="6">
        <v>12</v>
      </c>
      <c r="P12" s="6">
        <v>16</v>
      </c>
      <c r="Q12" s="6"/>
      <c r="R12" s="6"/>
      <c r="S12" s="6"/>
    </row>
    <row r="13" spans="1:19" ht="22" x14ac:dyDescent="0.2">
      <c r="A13" s="10" t="s">
        <v>12</v>
      </c>
      <c r="B13" s="41">
        <v>4</v>
      </c>
      <c r="C13" s="42">
        <v>3.16</v>
      </c>
      <c r="D13" s="41">
        <v>8</v>
      </c>
      <c r="E13" s="43">
        <v>3.16</v>
      </c>
      <c r="H13" s="1" t="s">
        <v>16</v>
      </c>
      <c r="I13" s="1" t="s">
        <v>26</v>
      </c>
      <c r="J13" s="1" t="s">
        <v>27</v>
      </c>
      <c r="K13" s="1" t="s">
        <v>28</v>
      </c>
      <c r="L13" s="1" t="s">
        <v>29</v>
      </c>
      <c r="M13" s="1" t="s">
        <v>30</v>
      </c>
      <c r="N13" s="1" t="s">
        <v>31</v>
      </c>
      <c r="O13" s="1" t="s">
        <v>32</v>
      </c>
    </row>
    <row r="14" spans="1:19" ht="22" x14ac:dyDescent="0.2">
      <c r="A14" s="10" t="s">
        <v>13</v>
      </c>
      <c r="B14" s="41">
        <v>3</v>
      </c>
      <c r="C14" s="42">
        <v>4.08</v>
      </c>
      <c r="D14" s="41">
        <v>7</v>
      </c>
      <c r="E14" s="43">
        <v>6.38</v>
      </c>
      <c r="I14" s="30" t="s">
        <v>17</v>
      </c>
      <c r="J14" s="31" t="s">
        <v>22</v>
      </c>
      <c r="K14" s="31" t="s">
        <v>24</v>
      </c>
      <c r="L14" s="31" t="s">
        <v>25</v>
      </c>
      <c r="M14" s="32" t="s">
        <v>57</v>
      </c>
      <c r="N14" s="33" t="s">
        <v>56</v>
      </c>
      <c r="O14" s="23"/>
      <c r="P14" s="23"/>
    </row>
    <row r="15" spans="1:19" ht="24" customHeight="1" x14ac:dyDescent="0.2">
      <c r="A15" s="10" t="s">
        <v>38</v>
      </c>
      <c r="B15" s="41">
        <v>7</v>
      </c>
      <c r="C15" s="42">
        <v>1.41</v>
      </c>
      <c r="D15" s="41">
        <v>11</v>
      </c>
      <c r="E15" s="43">
        <v>3.74</v>
      </c>
      <c r="H15" s="34" t="s">
        <v>54</v>
      </c>
      <c r="I15" s="24">
        <f>0-0</f>
        <v>0</v>
      </c>
      <c r="J15" s="24">
        <f>8-2</f>
        <v>6</v>
      </c>
      <c r="K15" s="24">
        <f>7-4</f>
        <v>3</v>
      </c>
      <c r="L15" s="24">
        <f>12-5</f>
        <v>7</v>
      </c>
      <c r="M15" s="26">
        <f>AVERAGEA(I15:L15)</f>
        <v>4</v>
      </c>
      <c r="N15" s="27">
        <f>STDEVA(I15:L15)</f>
        <v>3.1622776601683795</v>
      </c>
      <c r="O15" s="23"/>
    </row>
    <row r="16" spans="1:19" ht="24" customHeight="1" x14ac:dyDescent="0.2">
      <c r="A16" s="5" t="s">
        <v>39</v>
      </c>
      <c r="B16" s="44">
        <v>5.5</v>
      </c>
      <c r="C16" s="45">
        <v>3.87</v>
      </c>
      <c r="D16" s="44">
        <v>9.5</v>
      </c>
      <c r="E16" s="46">
        <v>6.24</v>
      </c>
      <c r="H16" s="35" t="s">
        <v>55</v>
      </c>
      <c r="I16" s="25">
        <f>7-0</f>
        <v>7</v>
      </c>
      <c r="J16" s="25">
        <f>12-2</f>
        <v>10</v>
      </c>
      <c r="K16" s="25">
        <f>8-4</f>
        <v>4</v>
      </c>
      <c r="L16" s="25">
        <f>16-5</f>
        <v>11</v>
      </c>
      <c r="M16" s="28">
        <f>AVERAGEA(I16:L16)</f>
        <v>8</v>
      </c>
      <c r="N16" s="29">
        <f>STDEVA(I16:L16)</f>
        <v>3.1622776601683795</v>
      </c>
    </row>
    <row r="17" spans="1:19" ht="24" customHeight="1" x14ac:dyDescent="0.2">
      <c r="A17" s="15"/>
      <c r="B17" s="15"/>
      <c r="C17" s="15"/>
      <c r="D17" s="15"/>
      <c r="E17" s="11"/>
      <c r="H17" s="4"/>
      <c r="I17" s="23"/>
    </row>
    <row r="18" spans="1:19" ht="51" customHeight="1" x14ac:dyDescent="0.2">
      <c r="G18" s="3" t="s">
        <v>11</v>
      </c>
      <c r="I18" s="16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23" thickBot="1" x14ac:dyDescent="0.25">
      <c r="H19" s="4" t="s">
        <v>8</v>
      </c>
      <c r="I19" s="18" t="s">
        <v>17</v>
      </c>
      <c r="J19" s="20" t="s">
        <v>22</v>
      </c>
      <c r="K19" s="21" t="s">
        <v>24</v>
      </c>
      <c r="L19" s="20" t="s">
        <v>22</v>
      </c>
      <c r="M19" s="22" t="s">
        <v>25</v>
      </c>
      <c r="N19" s="19" t="s">
        <v>17</v>
      </c>
      <c r="O19" s="17"/>
      <c r="P19" s="17"/>
      <c r="Q19" s="17"/>
      <c r="R19" s="17"/>
      <c r="S19" s="17"/>
    </row>
    <row r="20" spans="1:19" ht="22" thickTop="1" x14ac:dyDescent="0.2">
      <c r="I20" s="6">
        <v>0</v>
      </c>
      <c r="J20" s="6">
        <v>2</v>
      </c>
      <c r="K20" s="6">
        <v>4</v>
      </c>
      <c r="L20" s="6">
        <v>5</v>
      </c>
      <c r="M20" s="6">
        <v>7</v>
      </c>
      <c r="N20" s="6">
        <v>11</v>
      </c>
      <c r="O20" s="6">
        <v>16</v>
      </c>
      <c r="P20" s="6"/>
      <c r="Q20" s="6"/>
      <c r="R20" s="6"/>
      <c r="S20" s="6"/>
    </row>
    <row r="21" spans="1:19" ht="22" x14ac:dyDescent="0.2">
      <c r="H21" s="1" t="s">
        <v>16</v>
      </c>
      <c r="I21" s="1" t="s">
        <v>26</v>
      </c>
      <c r="J21" s="1" t="s">
        <v>33</v>
      </c>
      <c r="K21" s="1" t="s">
        <v>34</v>
      </c>
      <c r="L21" s="1" t="s">
        <v>35</v>
      </c>
      <c r="M21" s="1" t="s">
        <v>36</v>
      </c>
      <c r="N21" s="1" t="s">
        <v>37</v>
      </c>
    </row>
    <row r="22" spans="1:19" ht="22" x14ac:dyDescent="0.2">
      <c r="I22" s="30" t="s">
        <v>17</v>
      </c>
      <c r="J22" s="31" t="s">
        <v>22</v>
      </c>
      <c r="K22" s="31" t="s">
        <v>24</v>
      </c>
      <c r="L22" s="31" t="s">
        <v>25</v>
      </c>
      <c r="M22" s="32" t="s">
        <v>57</v>
      </c>
      <c r="N22" s="33" t="s">
        <v>56</v>
      </c>
      <c r="O22" s="23"/>
      <c r="P22" s="23"/>
    </row>
    <row r="23" spans="1:19" ht="22" x14ac:dyDescent="0.2">
      <c r="H23" s="34" t="s">
        <v>54</v>
      </c>
      <c r="I23" s="24">
        <f>(0-0) + (11-2)</f>
        <v>9</v>
      </c>
      <c r="J23" s="24">
        <f>(2-2) + (5-4)</f>
        <v>1</v>
      </c>
      <c r="K23" s="24">
        <f>4-4</f>
        <v>0</v>
      </c>
      <c r="L23" s="24">
        <f>7-5</f>
        <v>2</v>
      </c>
      <c r="M23" s="26">
        <f>AVERAGEA(I23:L23)</f>
        <v>3</v>
      </c>
      <c r="N23" s="27">
        <f>STDEVA(I23:L23)</f>
        <v>4.0824829046386304</v>
      </c>
      <c r="O23" s="23"/>
    </row>
    <row r="24" spans="1:19" ht="22" x14ac:dyDescent="0.2">
      <c r="H24" s="35" t="s">
        <v>55</v>
      </c>
      <c r="I24" s="25">
        <f>16-0</f>
        <v>16</v>
      </c>
      <c r="J24" s="25">
        <f>7-2</f>
        <v>5</v>
      </c>
      <c r="K24" s="25">
        <f>5-4</f>
        <v>1</v>
      </c>
      <c r="L24" s="25">
        <f>11-5</f>
        <v>6</v>
      </c>
      <c r="M24" s="28">
        <f>AVERAGEA(I24:L24)</f>
        <v>7</v>
      </c>
      <c r="N24" s="29">
        <f>STDEVA(I24:L24)</f>
        <v>6.3770421565696633</v>
      </c>
    </row>
    <row r="26" spans="1:19" ht="50" x14ac:dyDescent="0.2">
      <c r="G26" s="3" t="s">
        <v>40</v>
      </c>
      <c r="I26" s="16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23" thickBot="1" x14ac:dyDescent="0.25">
      <c r="H27" s="4" t="s">
        <v>8</v>
      </c>
      <c r="I27" s="18" t="s">
        <v>17</v>
      </c>
      <c r="J27" s="19" t="s">
        <v>17</v>
      </c>
      <c r="K27" s="20" t="s">
        <v>22</v>
      </c>
      <c r="L27" s="19" t="s">
        <v>17</v>
      </c>
      <c r="M27" s="21" t="s">
        <v>24</v>
      </c>
      <c r="N27" s="22" t="s">
        <v>25</v>
      </c>
      <c r="O27" s="20" t="s">
        <v>22</v>
      </c>
      <c r="P27" s="19" t="s">
        <v>17</v>
      </c>
      <c r="Q27" s="22" t="s">
        <v>25</v>
      </c>
      <c r="R27" s="17"/>
      <c r="S27" s="17"/>
    </row>
    <row r="28" spans="1:19" ht="22" thickTop="1" x14ac:dyDescent="0.2">
      <c r="I28" s="6">
        <v>0</v>
      </c>
      <c r="J28" s="6">
        <v>2</v>
      </c>
      <c r="K28" s="6">
        <v>3</v>
      </c>
      <c r="L28" s="6">
        <v>6</v>
      </c>
      <c r="M28" s="6">
        <v>9</v>
      </c>
      <c r="N28" s="6">
        <v>10</v>
      </c>
      <c r="O28" s="6">
        <v>13</v>
      </c>
      <c r="P28" s="6">
        <v>14</v>
      </c>
      <c r="Q28" s="6">
        <v>15</v>
      </c>
      <c r="R28" s="6">
        <v>16</v>
      </c>
      <c r="S28" s="6"/>
    </row>
    <row r="29" spans="1:19" ht="22" x14ac:dyDescent="0.2">
      <c r="H29" s="1" t="s">
        <v>16</v>
      </c>
      <c r="I29" s="1" t="s">
        <v>17</v>
      </c>
      <c r="J29" s="1" t="s">
        <v>18</v>
      </c>
      <c r="K29" s="1" t="s">
        <v>44</v>
      </c>
      <c r="L29" s="1" t="s">
        <v>45</v>
      </c>
      <c r="M29" s="1" t="s">
        <v>46</v>
      </c>
      <c r="N29" s="1" t="s">
        <v>47</v>
      </c>
      <c r="O29" s="1" t="s">
        <v>48</v>
      </c>
      <c r="P29" s="1" t="s">
        <v>49</v>
      </c>
      <c r="Q29" s="1" t="s">
        <v>25</v>
      </c>
    </row>
    <row r="30" spans="1:19" ht="22" x14ac:dyDescent="0.2">
      <c r="I30" s="30" t="s">
        <v>17</v>
      </c>
      <c r="J30" s="31" t="s">
        <v>22</v>
      </c>
      <c r="K30" s="31" t="s">
        <v>24</v>
      </c>
      <c r="L30" s="31" t="s">
        <v>25</v>
      </c>
      <c r="M30" s="32" t="s">
        <v>57</v>
      </c>
      <c r="N30" s="33" t="s">
        <v>56</v>
      </c>
      <c r="O30" s="23"/>
      <c r="P30" s="23"/>
    </row>
    <row r="31" spans="1:19" ht="22" x14ac:dyDescent="0.2">
      <c r="H31" s="34" t="s">
        <v>54</v>
      </c>
      <c r="I31" s="24">
        <f>(0-0)+(6-3)+(14-9)</f>
        <v>8</v>
      </c>
      <c r="J31" s="24">
        <f>(3-2)+(13-6)</f>
        <v>8</v>
      </c>
      <c r="K31" s="24">
        <f>9-4</f>
        <v>5</v>
      </c>
      <c r="L31" s="24">
        <f>(10-5)+(15-13)</f>
        <v>7</v>
      </c>
      <c r="M31" s="26">
        <f>AVERAGEA(I31:L31)</f>
        <v>7</v>
      </c>
      <c r="N31" s="27">
        <f>STDEVA(I31:L31)</f>
        <v>1.4142135623730951</v>
      </c>
      <c r="O31" s="23"/>
    </row>
    <row r="32" spans="1:19" ht="22" x14ac:dyDescent="0.2">
      <c r="H32" s="35" t="s">
        <v>55</v>
      </c>
      <c r="I32" s="25">
        <f>15-0</f>
        <v>15</v>
      </c>
      <c r="J32" s="25">
        <f>14-2</f>
        <v>12</v>
      </c>
      <c r="K32" s="25">
        <f>10-4</f>
        <v>6</v>
      </c>
      <c r="L32" s="25">
        <f>16-5</f>
        <v>11</v>
      </c>
      <c r="M32" s="28">
        <f>AVERAGEA(I32:L32)</f>
        <v>11</v>
      </c>
      <c r="N32" s="29">
        <f>STDEVA(I32:L32)</f>
        <v>3.7416573867739413</v>
      </c>
    </row>
    <row r="34" spans="7:19" ht="50" x14ac:dyDescent="0.2">
      <c r="G34" s="3" t="s">
        <v>41</v>
      </c>
      <c r="I34" s="16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7:19" ht="23" thickBot="1" x14ac:dyDescent="0.25">
      <c r="H35" s="4" t="s">
        <v>8</v>
      </c>
      <c r="I35" s="18" t="s">
        <v>17</v>
      </c>
      <c r="J35" s="20" t="s">
        <v>22</v>
      </c>
      <c r="K35" s="21" t="s">
        <v>24</v>
      </c>
      <c r="L35" s="22" t="s">
        <v>25</v>
      </c>
      <c r="M35" s="19" t="s">
        <v>17</v>
      </c>
      <c r="N35" s="20" t="s">
        <v>22</v>
      </c>
      <c r="O35" s="22" t="s">
        <v>25</v>
      </c>
      <c r="P35" s="19" t="s">
        <v>17</v>
      </c>
      <c r="Q35" s="17"/>
      <c r="R35" s="17"/>
      <c r="S35" s="17"/>
    </row>
    <row r="36" spans="7:19" ht="22" thickTop="1" x14ac:dyDescent="0.2">
      <c r="I36" s="6">
        <v>0</v>
      </c>
      <c r="J36" s="6">
        <v>2</v>
      </c>
      <c r="K36" s="6">
        <v>4</v>
      </c>
      <c r="L36" s="6">
        <v>5</v>
      </c>
      <c r="M36" s="6">
        <v>7</v>
      </c>
      <c r="N36" s="6">
        <v>11</v>
      </c>
      <c r="O36" s="6">
        <v>13</v>
      </c>
      <c r="P36" s="6">
        <v>15</v>
      </c>
      <c r="Q36" s="6">
        <v>16</v>
      </c>
      <c r="R36" s="6"/>
      <c r="S36" s="6"/>
    </row>
    <row r="37" spans="7:19" ht="22" x14ac:dyDescent="0.2">
      <c r="H37" s="1" t="s">
        <v>42</v>
      </c>
      <c r="I37" s="1" t="s">
        <v>17</v>
      </c>
      <c r="J37" s="1" t="s">
        <v>22</v>
      </c>
      <c r="K37" s="1" t="s">
        <v>24</v>
      </c>
      <c r="L37" s="1" t="s">
        <v>25</v>
      </c>
      <c r="M37" s="1" t="s">
        <v>51</v>
      </c>
      <c r="N37" s="1" t="s">
        <v>51</v>
      </c>
      <c r="O37" s="1" t="s">
        <v>51</v>
      </c>
      <c r="P37" s="1" t="s">
        <v>51</v>
      </c>
    </row>
    <row r="38" spans="7:19" ht="22" x14ac:dyDescent="0.2">
      <c r="H38" s="1" t="s">
        <v>43</v>
      </c>
      <c r="I38" s="1" t="s">
        <v>50</v>
      </c>
      <c r="J38" s="1" t="s">
        <v>17</v>
      </c>
      <c r="K38" s="1" t="s">
        <v>18</v>
      </c>
      <c r="L38" s="1" t="s">
        <v>18</v>
      </c>
      <c r="M38" s="1" t="s">
        <v>52</v>
      </c>
      <c r="N38" s="1" t="s">
        <v>53</v>
      </c>
      <c r="O38" s="1" t="s">
        <v>25</v>
      </c>
      <c r="P38" s="1" t="s">
        <v>51</v>
      </c>
    </row>
    <row r="39" spans="7:19" ht="22" x14ac:dyDescent="0.2">
      <c r="H39" s="1" t="s">
        <v>0</v>
      </c>
      <c r="I39" s="1" t="s">
        <v>50</v>
      </c>
      <c r="J39" s="1" t="s">
        <v>51</v>
      </c>
      <c r="K39" s="1" t="s">
        <v>51</v>
      </c>
      <c r="L39" s="1" t="s">
        <v>51</v>
      </c>
      <c r="M39" s="1" t="s">
        <v>51</v>
      </c>
      <c r="N39" s="1" t="s">
        <v>17</v>
      </c>
      <c r="O39" s="1" t="s">
        <v>17</v>
      </c>
      <c r="P39" s="1" t="s">
        <v>17</v>
      </c>
    </row>
    <row r="40" spans="7:19" ht="22" x14ac:dyDescent="0.2">
      <c r="I40" s="30" t="s">
        <v>17</v>
      </c>
      <c r="J40" s="31" t="s">
        <v>22</v>
      </c>
      <c r="K40" s="31" t="s">
        <v>24</v>
      </c>
      <c r="L40" s="31" t="s">
        <v>25</v>
      </c>
      <c r="M40" s="32" t="s">
        <v>57</v>
      </c>
      <c r="N40" s="33" t="s">
        <v>56</v>
      </c>
      <c r="O40" s="23"/>
      <c r="P40" s="23"/>
    </row>
    <row r="41" spans="7:19" ht="22" x14ac:dyDescent="0.2">
      <c r="H41" s="34" t="s">
        <v>54</v>
      </c>
      <c r="I41" s="24">
        <f>(0-0)+(7-2)+(15-11)</f>
        <v>9</v>
      </c>
      <c r="J41" s="24">
        <f>(2-2)+(11-4)</f>
        <v>7</v>
      </c>
      <c r="K41" s="24">
        <f>4-4</f>
        <v>0</v>
      </c>
      <c r="L41" s="24">
        <f>(5-5)+(13-7)</f>
        <v>6</v>
      </c>
      <c r="M41" s="26">
        <f>AVERAGEA(I41:L41)</f>
        <v>5.5</v>
      </c>
      <c r="N41" s="27">
        <f>STDEVA(I41:L41)</f>
        <v>3.872983346207417</v>
      </c>
      <c r="O41" s="23"/>
    </row>
    <row r="42" spans="7:19" ht="22" x14ac:dyDescent="0.2">
      <c r="H42" s="35" t="s">
        <v>55</v>
      </c>
      <c r="I42" s="25">
        <f>16-0</f>
        <v>16</v>
      </c>
      <c r="J42" s="25">
        <f>13-2</f>
        <v>11</v>
      </c>
      <c r="K42" s="25">
        <f>5-4</f>
        <v>1</v>
      </c>
      <c r="L42" s="25">
        <f>15-5</f>
        <v>10</v>
      </c>
      <c r="M42" s="28">
        <f>AVERAGEA(I42:L42)</f>
        <v>9.5</v>
      </c>
      <c r="N42" s="29">
        <f>STDEVA(I42:L42)</f>
        <v>6.2449979983983983</v>
      </c>
    </row>
  </sheetData>
  <mergeCells count="3">
    <mergeCell ref="B10:C10"/>
    <mergeCell ref="D10:E10"/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SPALAZZI</dc:creator>
  <cp:lastModifiedBy>LUCA SPALAZZI</cp:lastModifiedBy>
  <dcterms:created xsi:type="dcterms:W3CDTF">2020-10-30T10:09:51Z</dcterms:created>
  <dcterms:modified xsi:type="dcterms:W3CDTF">2020-12-09T11:47:02Z</dcterms:modified>
</cp:coreProperties>
</file>