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adrit\Desktop\"/>
    </mc:Choice>
  </mc:AlternateContent>
  <xr:revisionPtr revIDLastSave="0" documentId="13_ncr:1_{7E8F2B55-829C-4A89-B494-DB4F0848B76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Respostas ao formulário 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19" i="1"/>
  <c r="Q18" i="1"/>
  <c r="Q17" i="1"/>
  <c r="Q16" i="1"/>
  <c r="Q15" i="1"/>
  <c r="Q14" i="1"/>
  <c r="J39" i="1"/>
  <c r="J38" i="1"/>
  <c r="J37" i="1"/>
  <c r="J36" i="1"/>
  <c r="J35" i="1"/>
  <c r="J34" i="1"/>
  <c r="J33" i="1"/>
  <c r="J32" i="1"/>
  <c r="J31" i="1"/>
  <c r="J30" i="1"/>
  <c r="J29" i="1"/>
  <c r="M5" i="1"/>
  <c r="M4" i="1"/>
  <c r="M3" i="1"/>
  <c r="M2" i="1"/>
  <c r="J2" i="1"/>
  <c r="J5" i="1"/>
  <c r="J4" i="1"/>
  <c r="J3" i="1"/>
</calcChain>
</file>

<file path=xl/sharedStrings.xml><?xml version="1.0" encoding="utf-8"?>
<sst xmlns="http://schemas.openxmlformats.org/spreadsheetml/2006/main" count="601" uniqueCount="211">
  <si>
    <t>Carimbo de data/hora</t>
  </si>
  <si>
    <t>Endereço de e-mail</t>
  </si>
  <si>
    <t>Qual o seu nome? (Opcional)</t>
  </si>
  <si>
    <t>Qual o seu gênero?</t>
  </si>
  <si>
    <t>Qual a sua idade?</t>
  </si>
  <si>
    <t>Masculino</t>
  </si>
  <si>
    <t>Fórum 2</t>
  </si>
  <si>
    <t>Feminino</t>
  </si>
  <si>
    <t>De 18 a 25 anos</t>
  </si>
  <si>
    <t>Azul</t>
  </si>
  <si>
    <t>gabisinhabbb@yahoo.com.br</t>
  </si>
  <si>
    <t>Gabriela</t>
  </si>
  <si>
    <t>Laranja</t>
  </si>
  <si>
    <t>Fórum 1</t>
  </si>
  <si>
    <t>igorbolixin2@gmail.com</t>
  </si>
  <si>
    <t>Igor Elias Siqueira Honório</t>
  </si>
  <si>
    <t>deborahcgomesm@gmail.com</t>
  </si>
  <si>
    <t>Deborah</t>
  </si>
  <si>
    <t>camillasoarsilva@gmail.com</t>
  </si>
  <si>
    <t>Camillah</t>
  </si>
  <si>
    <t>napodinix@hotmail.com</t>
  </si>
  <si>
    <t>Marcelo Augusto Bessa campos</t>
  </si>
  <si>
    <t>wilton.magalhaest1@gmail.com</t>
  </si>
  <si>
    <t>Wilton gonçalves magalhães</t>
  </si>
  <si>
    <t>De 36 a 45 anos</t>
  </si>
  <si>
    <t>lucasmoreira501@outlook.com</t>
  </si>
  <si>
    <t>Lucas</t>
  </si>
  <si>
    <t>buenoallicy@gmail.com</t>
  </si>
  <si>
    <t>Maria Alliccy Bueno</t>
  </si>
  <si>
    <t>artberpinho@gmail.com</t>
  </si>
  <si>
    <t>domburrito@hotmai.com</t>
  </si>
  <si>
    <t>Juninho ferreira Sousa</t>
  </si>
  <si>
    <t>sabrinavperdigao141@icloud.com</t>
  </si>
  <si>
    <t>arkaimo50@gmail.com</t>
  </si>
  <si>
    <t>Bruno Daniel Stanlhei Lopes Coimbra</t>
  </si>
  <si>
    <t>Menor de 18 anos</t>
  </si>
  <si>
    <t>barbara2stefany@gmail.com</t>
  </si>
  <si>
    <t>Bárbara Stéfany Domingos Bicalho</t>
  </si>
  <si>
    <t>thiagosantos8424@gmail.com</t>
  </si>
  <si>
    <t>bernardorviana49@gmail.com</t>
  </si>
  <si>
    <t>Bernardo</t>
  </si>
  <si>
    <t>millachristie25@gmail.com</t>
  </si>
  <si>
    <t>Milla</t>
  </si>
  <si>
    <t>teresinha.helmer@gmail.com</t>
  </si>
  <si>
    <t>Teresinha</t>
  </si>
  <si>
    <t>46 ou mais</t>
  </si>
  <si>
    <t>romimcf@gmail.com</t>
  </si>
  <si>
    <t xml:space="preserve">ROMULO </t>
  </si>
  <si>
    <t>Mateusmacedolima2011@gmail.com</t>
  </si>
  <si>
    <t>Mateus Lima</t>
  </si>
  <si>
    <t>taianehelmer@gmail.com</t>
  </si>
  <si>
    <t>Taiane Helmer</t>
  </si>
  <si>
    <t>seumarcos1515@gmail.com</t>
  </si>
  <si>
    <t>Parece bom</t>
  </si>
  <si>
    <t>claudiafreitazz@hotmail.com</t>
  </si>
  <si>
    <t>Claudineia de Freitas Azevedo</t>
  </si>
  <si>
    <t>gabrieldepinhob@gmail.com</t>
  </si>
  <si>
    <t>Gabriel</t>
  </si>
  <si>
    <t>goldcmf@gmail.com</t>
  </si>
  <si>
    <t>saraabraga17@gmail.com</t>
  </si>
  <si>
    <t>Sara</t>
  </si>
  <si>
    <t>nilmacarvalho@ymail.com</t>
  </si>
  <si>
    <t>Nilma Aparecida Reis de Carvalho</t>
  </si>
  <si>
    <t>caikelima91@gmail.com</t>
  </si>
  <si>
    <t>Caike</t>
  </si>
  <si>
    <t>paulotrg1@gmail.com</t>
  </si>
  <si>
    <t>Paulo Henrique</t>
  </si>
  <si>
    <t>joaoaugusto_fb@hotmail.com</t>
  </si>
  <si>
    <t>Joao Augusto Fernandes Barbosa</t>
  </si>
  <si>
    <t>alternativegen@gmail.com</t>
  </si>
  <si>
    <t>Sarah Donato</t>
  </si>
  <si>
    <t>ayronlouzada19@gmail.com</t>
  </si>
  <si>
    <t>Ayron</t>
  </si>
  <si>
    <t>nezo77777@gmail.com</t>
  </si>
  <si>
    <t>lasdo2@outlook.com</t>
  </si>
  <si>
    <t>gabriellopvei@gmail.com</t>
  </si>
  <si>
    <t>m47heu5f3rnand35@gmail.com</t>
  </si>
  <si>
    <t>Matheus Fernandes Marinho</t>
  </si>
  <si>
    <t>neuzetehelmer@gmail.com</t>
  </si>
  <si>
    <t>Neuzete</t>
  </si>
  <si>
    <t>gabicarvalhofranco@gmail.com</t>
  </si>
  <si>
    <t>gabriela</t>
  </si>
  <si>
    <t>gabriellapereiram@hotmail.com.br</t>
  </si>
  <si>
    <t>gabymorais42918@gmail.com</t>
  </si>
  <si>
    <t>Gabriele</t>
  </si>
  <si>
    <t>noobgamerplay239@gmail.como</t>
  </si>
  <si>
    <t xml:space="preserve">Pedro </t>
  </si>
  <si>
    <t>heitornunes10@gmail.com</t>
  </si>
  <si>
    <t>Heitor</t>
  </si>
  <si>
    <t>De 26 a 35 anos</t>
  </si>
  <si>
    <t>raiene.ivj5@gmail.com</t>
  </si>
  <si>
    <t xml:space="preserve">Raiene Maria </t>
  </si>
  <si>
    <t>hanny7742@gmail.com</t>
  </si>
  <si>
    <t>Hanny ferreira</t>
  </si>
  <si>
    <t>raienemariadsm480@gmail.com</t>
  </si>
  <si>
    <t>Maria Miranda</t>
  </si>
  <si>
    <t>jaciracaldeira650@gmail.com</t>
  </si>
  <si>
    <t>vivianeangeladossantos@hotmail.com</t>
  </si>
  <si>
    <t>vivianeangeladossantos253@gmail.com</t>
  </si>
  <si>
    <t>jairprudentemiranda00@gmail.com</t>
  </si>
  <si>
    <t>jairprudentemiranda@gmail.com</t>
  </si>
  <si>
    <t>joaopedroguedes2002@gmail.com</t>
  </si>
  <si>
    <t>Joao Pedro</t>
  </si>
  <si>
    <t>naty.niquin@outlook.com</t>
  </si>
  <si>
    <t>Natália Batista</t>
  </si>
  <si>
    <t>cyclus.financeiro@gma.com</t>
  </si>
  <si>
    <t>higorjuniosantos@gmail.com</t>
  </si>
  <si>
    <t>Higor</t>
  </si>
  <si>
    <t>carolkalves79@gmail.com</t>
  </si>
  <si>
    <t>Caroline Alves Vieira</t>
  </si>
  <si>
    <t>mrqsp.rg@gmail.com</t>
  </si>
  <si>
    <t>lilialimagomes75@gmail.com</t>
  </si>
  <si>
    <t xml:space="preserve">Lilia Lima Gomes </t>
  </si>
  <si>
    <t>joaovitoragmg@gmail.com</t>
  </si>
  <si>
    <t xml:space="preserve">JOAO VITOR </t>
  </si>
  <si>
    <t>pedromonteiro104@gmail.com</t>
  </si>
  <si>
    <t>Pedro André Monteiro Gomes Godinho</t>
  </si>
  <si>
    <t>passosdaniel92@gmail.com</t>
  </si>
  <si>
    <t>Daniel Batista dos Passos</t>
  </si>
  <si>
    <t>idalino.aat@gmail.com</t>
  </si>
  <si>
    <t>Idalino</t>
  </si>
  <si>
    <t>thiago.batista99@hotmail.com</t>
  </si>
  <si>
    <t>Thiago</t>
  </si>
  <si>
    <t>mariaeduardasousa211@gmail.com</t>
  </si>
  <si>
    <t xml:space="preserve">Maria Eduarda </t>
  </si>
  <si>
    <t>margaretebarbosa08@hotmail.com</t>
  </si>
  <si>
    <t>joselucas17181920@gmail.com</t>
  </si>
  <si>
    <t>José Lucas Ferreira da Silva</t>
  </si>
  <si>
    <t>mariaisamarques100805@gmail.com</t>
  </si>
  <si>
    <t>Maria Isabel</t>
  </si>
  <si>
    <t>adrianabi28@hotmail.com</t>
  </si>
  <si>
    <t xml:space="preserve">Adriana Aparecida Domingos Bicalho </t>
  </si>
  <si>
    <t>giuliamarta69@gmail.com</t>
  </si>
  <si>
    <t>Giulia Marta Monteiro</t>
  </si>
  <si>
    <t>luizricardogoncalves8@gmail.com</t>
  </si>
  <si>
    <t>Luiz</t>
  </si>
  <si>
    <t>maryaryta10@gmail.com</t>
  </si>
  <si>
    <t>Marya</t>
  </si>
  <si>
    <t>michellehanne.andrade@gmail.com</t>
  </si>
  <si>
    <t>Michelle</t>
  </si>
  <si>
    <t>eltongmagalhaes@gmail.com.com</t>
  </si>
  <si>
    <t>Elton Gonsalves Magalhães</t>
  </si>
  <si>
    <t>carlavilena27@gmail.com</t>
  </si>
  <si>
    <t>Carla Vilena</t>
  </si>
  <si>
    <t>jeanvitorcontato@gmail.com</t>
  </si>
  <si>
    <t>Jean</t>
  </si>
  <si>
    <t>tacianehelmermagalhaes@gmail.com</t>
  </si>
  <si>
    <t>Taciane Helmer</t>
  </si>
  <si>
    <t>diassantos@819gmail.com</t>
  </si>
  <si>
    <t>Simone</t>
  </si>
  <si>
    <t>viniciusandrade.teixeira@gmail.com</t>
  </si>
  <si>
    <t>annaluizacardoso307@gmail.com</t>
  </si>
  <si>
    <t xml:space="preserve">Anna luiza </t>
  </si>
  <si>
    <t>guguplima0301@gmail.com</t>
  </si>
  <si>
    <t>Gustavo Aron Portela Lima</t>
  </si>
  <si>
    <t>pedrohv20fernandes@gmail.com</t>
  </si>
  <si>
    <t>Pedro Henrique Vieira Fernandes</t>
  </si>
  <si>
    <t>jessik_kroline@hotmail.com</t>
  </si>
  <si>
    <t>Jessica</t>
  </si>
  <si>
    <t>gessicananda@hotmail.com</t>
  </si>
  <si>
    <t>Gessica</t>
  </si>
  <si>
    <t>andreiamnovas15@hotmail.com</t>
  </si>
  <si>
    <t>Andréia</t>
  </si>
  <si>
    <t>email@gmail.com</t>
  </si>
  <si>
    <t>Kaleb</t>
  </si>
  <si>
    <t>tleoncio64@gmail.com</t>
  </si>
  <si>
    <t>thales leoncio</t>
  </si>
  <si>
    <t>alex.demarco@hotmail.com</t>
  </si>
  <si>
    <t>cristina.marcella@gmail.com</t>
  </si>
  <si>
    <t>Marcella Cristina Oliveira e Silva</t>
  </si>
  <si>
    <t>deboracarla.13@hotmail.com</t>
  </si>
  <si>
    <t>samuel-vertelo@hotmail.com</t>
  </si>
  <si>
    <t>samuel</t>
  </si>
  <si>
    <t>yago-rodrigues11@hotmail.com</t>
  </si>
  <si>
    <t>Iago</t>
  </si>
  <si>
    <t>fred_xadrez@hotmai.com</t>
  </si>
  <si>
    <t>Frederico</t>
  </si>
  <si>
    <t>bernardopvsouza@gmail.com</t>
  </si>
  <si>
    <t>NULL</t>
  </si>
  <si>
    <t>ANÔNIMO</t>
  </si>
  <si>
    <t>Cor:</t>
  </si>
  <si>
    <t>Fórum:</t>
  </si>
  <si>
    <t>Homens que votaram em fórum 1</t>
  </si>
  <si>
    <t>Homens que votaram em fórum 2</t>
  </si>
  <si>
    <t>Mulheres que votaram em fórum 1</t>
  </si>
  <si>
    <t>Mulheres que votaram em fórum 2</t>
  </si>
  <si>
    <t>Total</t>
  </si>
  <si>
    <t>Número de homens que votaram em laranja</t>
  </si>
  <si>
    <t>Número de homens que votaram em azul</t>
  </si>
  <si>
    <t>Número de mulheres que votaram em laranja</t>
  </si>
  <si>
    <t>Número de mulheres que votaram em azul</t>
  </si>
  <si>
    <t>Faixa Etária (Menor de 18) que votou no fórum 1</t>
  </si>
  <si>
    <t>Faixa Etária (Menor de 18) que votou  no fórum 2</t>
  </si>
  <si>
    <t>Faixa Etária (De 18 a 25 anos) que votou no fórum 1</t>
  </si>
  <si>
    <t>Faixa Etária (De 18 a 25 anos) que votou no fórum 2</t>
  </si>
  <si>
    <t>Faixa Etária (De 26 a 35 anos) que votou no fórum 1</t>
  </si>
  <si>
    <t>Faixa Etária (De 26 a 35 anos) que votou no fórum 2</t>
  </si>
  <si>
    <t>Faixa Etária (De 36 a 45) que votou  no fórum 1</t>
  </si>
  <si>
    <t>Faixa Etária (De 36 a 45) que votou  no fórum 2</t>
  </si>
  <si>
    <t>Faixa Etária (46 ou mais) que votou  no fórum 1</t>
  </si>
  <si>
    <t>Faixa Etária (46 ou mais) que votou  no fórum 2</t>
  </si>
  <si>
    <t>Faixa Etária (Menor de 18) que votou em azul</t>
  </si>
  <si>
    <t>Faixa Etária (Menor de 18) que votou em laranja</t>
  </si>
  <si>
    <t>Faixa Etária (De 18 a 25 anos) que votou em azul</t>
  </si>
  <si>
    <t>Faixa Etária (De 18 a 25 anos) que votou em laranja</t>
  </si>
  <si>
    <t>Faixa Etária (De 26 a 35 anos) que votou em azul</t>
  </si>
  <si>
    <t>Faixa Etária (De 26 a 35 anos) que votou em laranja</t>
  </si>
  <si>
    <t>Faixa Etária (De 36 a 45) que votou em azul</t>
  </si>
  <si>
    <t>Faixa Etária (De 36 a 45) que votou em laranja</t>
  </si>
  <si>
    <t>Faixa Etária (46 ou mais) que votou em azul</t>
  </si>
  <si>
    <t>Faixa Etária (46 ou mais) que votou em 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</si>
</sst>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Escolha</a:t>
            </a:r>
            <a:r>
              <a:rPr lang="pt-BR" baseline="0"/>
              <a:t> da cor com base no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B2-4294-80EA-968B63E5F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B2-4294-80EA-968B63E5F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B2-4294-80EA-968B63E5F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B2-4294-80EA-968B63E5F0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1'!$I$2:$I$5</c:f>
              <c:strCache>
                <c:ptCount val="4"/>
                <c:pt idx="0">
                  <c:v>Número de homens que votaram em laranja</c:v>
                </c:pt>
                <c:pt idx="1">
                  <c:v>Número de homens que votaram em azul</c:v>
                </c:pt>
                <c:pt idx="2">
                  <c:v>Número de mulheres que votaram em laranja</c:v>
                </c:pt>
                <c:pt idx="3">
                  <c:v>Número de mulheres que votaram em azul</c:v>
                </c:pt>
              </c:strCache>
            </c:strRef>
          </c:cat>
          <c:val>
            <c:numRef>
              <c:f>'Respostas ao formulário 1'!$J$2:$J$5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13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BD4-913B-EFCE0E7C8A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Escolha</a:t>
            </a:r>
            <a:r>
              <a:rPr lang="pt-BR" baseline="0"/>
              <a:t> da cor com base no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A95-405E-914C-082F98826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95-405E-914C-082F988261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A95-405E-914C-082F988261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95-405E-914C-082F988261A5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95-405E-914C-082F988261A5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95-405E-914C-082F988261A5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95-405E-914C-082F988261A5}"/>
                </c:ext>
              </c:extLst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95-405E-914C-082F988261A5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'Respostas ao formulário 1'!$L$2:$L$5</c:f>
              <c:strCache>
                <c:ptCount val="4"/>
                <c:pt idx="0">
                  <c:v>Homens que votaram em fórum 1</c:v>
                </c:pt>
                <c:pt idx="1">
                  <c:v>Homens que votaram em fórum 2</c:v>
                </c:pt>
                <c:pt idx="2">
                  <c:v>Mulheres que votaram em fórum 1</c:v>
                </c:pt>
                <c:pt idx="3">
                  <c:v>Mulheres que votaram em fórum 2</c:v>
                </c:pt>
              </c:strCache>
            </c:strRef>
          </c:cat>
          <c:val>
            <c:numRef>
              <c:f>'Respostas ao formulário 1'!$M$2:$M$5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33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05E-914C-082F988261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Escolha</a:t>
            </a:r>
            <a:r>
              <a:rPr lang="pt-BR" baseline="0"/>
              <a:t> da cor com base na faixa etária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7136625688034414E-3"/>
                  <c:y val="-1.220524676090429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7B-4D2C-96D4-350A2BB4AF77}"/>
                </c:ext>
              </c:extLst>
            </c:dLbl>
            <c:dLbl>
              <c:idx val="1"/>
              <c:layout>
                <c:manualLayout>
                  <c:x val="-4.713662568803441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7B-4D2C-96D4-350A2BB4AF77}"/>
                </c:ext>
              </c:extLst>
            </c:dLbl>
            <c:dLbl>
              <c:idx val="2"/>
              <c:layout>
                <c:manualLayout>
                  <c:x val="-4.721567461091987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7B-4D2C-96D4-350A2BB4AF77}"/>
                </c:ext>
              </c:extLst>
            </c:dLbl>
            <c:dLbl>
              <c:idx val="3"/>
              <c:layout>
                <c:manualLayout>
                  <c:x val="-6.2901945245775453E-3"/>
                  <c:y val="-6.10262338045214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7B-4D2C-96D4-350A2BB4AF77}"/>
                </c:ext>
              </c:extLst>
            </c:dLbl>
            <c:dLbl>
              <c:idx val="4"/>
              <c:layout>
                <c:manualLayout>
                  <c:x val="-6.28228963228911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7B-4D2C-96D4-350A2BB4AF77}"/>
                </c:ext>
              </c:extLst>
            </c:dLbl>
            <c:dLbl>
              <c:idx val="5"/>
              <c:layout>
                <c:manualLayout>
                  <c:x val="-6.28228963228917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7B-4D2C-96D4-350A2BB4AF77}"/>
                </c:ext>
              </c:extLst>
            </c:dLbl>
            <c:dLbl>
              <c:idx val="6"/>
              <c:layout>
                <c:manualLayout>
                  <c:x val="-6.2822896322891134E-3"/>
                  <c:y val="3.32874211553356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7B-4D2C-96D4-350A2BB4AF77}"/>
                </c:ext>
              </c:extLst>
            </c:dLbl>
            <c:dLbl>
              <c:idx val="7"/>
              <c:layout>
                <c:manualLayout>
                  <c:x val="-5.6818883601943218E-3"/>
                  <c:y val="3.05131169022607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7B-4D2C-96D4-350A2BB4AF77}"/>
                </c:ext>
              </c:extLst>
            </c:dLbl>
            <c:dLbl>
              <c:idx val="8"/>
              <c:layout>
                <c:manualLayout>
                  <c:x val="-4.7136625688034414E-3"/>
                  <c:y val="-3.05131169022607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7B-4D2C-96D4-350A2BB4AF77}"/>
                </c:ext>
              </c:extLst>
            </c:dLbl>
            <c:dLbl>
              <c:idx val="9"/>
              <c:layout>
                <c:manualLayout>
                  <c:x val="-3.145035505317826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7B-4D2C-96D4-350A2BB4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'Respostas ao formulário 1'!$I$29:$I$38</c:f>
              <c:strCache>
                <c:ptCount val="10"/>
                <c:pt idx="0">
                  <c:v>Faixa Etária (Menor de 18) que votou em azul</c:v>
                </c:pt>
                <c:pt idx="1">
                  <c:v>Faixa Etária (Menor de 18) que votou em laranja</c:v>
                </c:pt>
                <c:pt idx="2">
                  <c:v>Faixa Etária (De 18 a 25 anos) que votou em azul</c:v>
                </c:pt>
                <c:pt idx="3">
                  <c:v>Faixa Etária (De 18 a 25 anos) que votou em laranja</c:v>
                </c:pt>
                <c:pt idx="4">
                  <c:v>Faixa Etária (De 26 a 35 anos) que votou em azul</c:v>
                </c:pt>
                <c:pt idx="5">
                  <c:v>Faixa Etária (De 26 a 35 anos) que votou em laranja</c:v>
                </c:pt>
                <c:pt idx="6">
                  <c:v>Faixa Etária (De 36 a 45) que votou em azul</c:v>
                </c:pt>
                <c:pt idx="7">
                  <c:v>Faixa Etária (De 36 a 45) que votou em laranja</c:v>
                </c:pt>
                <c:pt idx="8">
                  <c:v>Faixa Etária (46 ou mais) que votou em azul</c:v>
                </c:pt>
                <c:pt idx="9">
                  <c:v>Faixa Etária (46 ou mais) que votou em laranja</c:v>
                </c:pt>
              </c:strCache>
            </c:strRef>
          </c:cat>
          <c:val>
            <c:numRef>
              <c:f>'Respostas ao formulário 1'!$J$29:$J$38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38</c:v>
                </c:pt>
                <c:pt idx="3">
                  <c:v>20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B-4D2C-96D4-350A2BB4AF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07757151"/>
        <c:axId val="2107744255"/>
      </c:barChart>
      <c:catAx>
        <c:axId val="210775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744255"/>
        <c:crosses val="autoZero"/>
        <c:auto val="1"/>
        <c:lblAlgn val="ctr"/>
        <c:lblOffset val="100"/>
        <c:noMultiLvlLbl val="0"/>
      </c:catAx>
      <c:valAx>
        <c:axId val="210774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7571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Escolha</a:t>
            </a:r>
            <a:r>
              <a:rPr lang="pt-BR" baseline="0"/>
              <a:t> dos fóruns com base na faixa etária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6821422301486115"/>
          <c:y val="0.15179484950610656"/>
          <c:w val="0.50796781991967699"/>
          <c:h val="0.47958791115204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6.81103942878599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74-4413-AF72-7B14D03A394A}"/>
                </c:ext>
              </c:extLst>
            </c:dLbl>
            <c:dLbl>
              <c:idx val="1"/>
              <c:layout>
                <c:manualLayout>
                  <c:x val="-6.802613731532677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74-4413-AF72-7B14D03A394A}"/>
                </c:ext>
              </c:extLst>
            </c:dLbl>
            <c:dLbl>
              <c:idx val="2"/>
              <c:layout>
                <c:manualLayout>
                  <c:x val="-6.81103942878599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74-4413-AF72-7B14D03A394A}"/>
                </c:ext>
              </c:extLst>
            </c:dLbl>
            <c:dLbl>
              <c:idx val="3"/>
              <c:layout>
                <c:manualLayout>
                  <c:x val="-5.112525855522563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74-4413-AF72-7B14D03A394A}"/>
                </c:ext>
              </c:extLst>
            </c:dLbl>
            <c:dLbl>
              <c:idx val="4"/>
              <c:layout>
                <c:manualLayout>
                  <c:x val="-5.104100158269429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74-4413-AF72-7B14D03A394A}"/>
                </c:ext>
              </c:extLst>
            </c:dLbl>
            <c:dLbl>
              <c:idx val="5"/>
              <c:layout>
                <c:manualLayout>
                  <c:x val="-5.104100158269429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74-4413-AF72-7B14D03A394A}"/>
                </c:ext>
              </c:extLst>
            </c:dLbl>
            <c:dLbl>
              <c:idx val="6"/>
              <c:layout>
                <c:manualLayout>
                  <c:x val="-6.8067597095461544E-3"/>
                  <c:y val="-3.44405178494475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74-4413-AF72-7B14D03A394A}"/>
                </c:ext>
              </c:extLst>
            </c:dLbl>
            <c:dLbl>
              <c:idx val="7"/>
              <c:layout>
                <c:manualLayout>
                  <c:x val="-6.813313029631973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74-4413-AF72-7B14D03A394A}"/>
                </c:ext>
              </c:extLst>
            </c:dLbl>
            <c:dLbl>
              <c:idx val="8"/>
              <c:layout>
                <c:manualLayout>
                  <c:x val="-6.8133130296320361E-3"/>
                  <c:y val="-3.44405178494475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74-4413-AF72-7B14D03A394A}"/>
                </c:ext>
              </c:extLst>
            </c:dLbl>
            <c:dLbl>
              <c:idx val="9"/>
              <c:layout>
                <c:manualLayout>
                  <c:x val="-4.48551013906614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74-4413-AF72-7B14D03A39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'Respostas ao formulário 1'!$P$14:$P$23</c:f>
              <c:strCache>
                <c:ptCount val="10"/>
                <c:pt idx="0">
                  <c:v>Faixa Etária (Menor de 18) que votou no fórum 1</c:v>
                </c:pt>
                <c:pt idx="1">
                  <c:v>Faixa Etária (Menor de 18) que votou  no fórum 2</c:v>
                </c:pt>
                <c:pt idx="2">
                  <c:v>Faixa Etária (De 18 a 25 anos) que votou no fórum 1</c:v>
                </c:pt>
                <c:pt idx="3">
                  <c:v>Faixa Etária (De 18 a 25 anos) que votou no fórum 2</c:v>
                </c:pt>
                <c:pt idx="4">
                  <c:v>Faixa Etária (De 26 a 35 anos) que votou no fórum 1</c:v>
                </c:pt>
                <c:pt idx="5">
                  <c:v>Faixa Etária (De 26 a 35 anos) que votou no fórum 2</c:v>
                </c:pt>
                <c:pt idx="6">
                  <c:v>Faixa Etária (De 36 a 45) que votou  no fórum 1</c:v>
                </c:pt>
                <c:pt idx="7">
                  <c:v>Faixa Etária (De 36 a 45) que votou  no fórum 2</c:v>
                </c:pt>
                <c:pt idx="8">
                  <c:v>Faixa Etária (46 ou mais) que votou  no fórum 1</c:v>
                </c:pt>
                <c:pt idx="9">
                  <c:v>Faixa Etária (46 ou mais) que votou  no fórum 2</c:v>
                </c:pt>
              </c:strCache>
            </c:strRef>
          </c:cat>
          <c:val>
            <c:numRef>
              <c:f>'Respostas ao formulário 1'!$Q$14:$Q$23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39</c:v>
                </c:pt>
                <c:pt idx="3">
                  <c:v>19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4-4413-AF72-7B14D03A39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02277167"/>
        <c:axId val="2002285071"/>
      </c:barChart>
      <c:catAx>
        <c:axId val="200227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285071"/>
        <c:crosses val="autoZero"/>
        <c:auto val="1"/>
        <c:lblAlgn val="ctr"/>
        <c:lblOffset val="100"/>
        <c:noMultiLvlLbl val="0"/>
      </c:catAx>
      <c:valAx>
        <c:axId val="200228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27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7</xdr:row>
      <xdr:rowOff>14287</xdr:rowOff>
    </xdr:from>
    <xdr:to>
      <xdr:col>10</xdr:col>
      <xdr:colOff>790575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E5D7B9-A575-4831-B83F-600982196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1400175</xdr:colOff>
      <xdr:row>7</xdr:row>
      <xdr:rowOff>4762</xdr:rowOff>
    </xdr:from>
    <xdr:to>
      <xdr:col>13</xdr:col>
      <xdr:colOff>923925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D8C6FA-F7CF-4023-AA74-BF4363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1438273</xdr:colOff>
      <xdr:row>40</xdr:row>
      <xdr:rowOff>9525</xdr:rowOff>
    </xdr:from>
    <xdr:to>
      <xdr:col>12</xdr:col>
      <xdr:colOff>200025</xdr:colOff>
      <xdr:row>63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D9E4A2-6207-466F-BA36-27AABF39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25</xdr:row>
      <xdr:rowOff>4762</xdr:rowOff>
    </xdr:from>
    <xdr:to>
      <xdr:col>20</xdr:col>
      <xdr:colOff>28575</xdr:colOff>
      <xdr:row>40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006B39-F1C5-4030-A7DA-030BBDB5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5"/>
  <sheetViews>
    <sheetView tabSelected="1" topLeftCell="C1" zoomScale="40" zoomScaleNormal="40" workbookViewId="0">
      <pane ySplit="1" topLeftCell="A6" activePane="bottomLeft" state="frozen"/>
      <selection pane="bottomLeft" activeCell="P8" sqref="P8"/>
    </sheetView>
  </sheetViews>
  <sheetFormatPr defaultColWidth="14.42578125" defaultRowHeight="15.75" customHeight="1" x14ac:dyDescent="0.2"/>
  <cols>
    <col min="1" max="1" width="19" style="3" bestFit="1" customWidth="1"/>
    <col min="2" max="2" width="34.5703125" style="3" bestFit="1" customWidth="1"/>
    <col min="3" max="3" width="33.85546875" style="3" bestFit="1" customWidth="1"/>
    <col min="4" max="4" width="21.5703125" style="3" customWidth="1"/>
    <col min="5" max="5" width="16.140625" style="3" bestFit="1" customWidth="1"/>
    <col min="6" max="8" width="21.5703125" style="3" customWidth="1"/>
    <col min="9" max="9" width="46" style="3" customWidth="1"/>
    <col min="10" max="11" width="21.5703125" style="3" customWidth="1"/>
    <col min="12" max="12" width="29.28515625" style="3" customWidth="1"/>
    <col min="13" max="13" width="32.85546875" style="3" customWidth="1"/>
    <col min="14" max="15" width="14.42578125" style="3"/>
    <col min="16" max="16" width="48.7109375" style="3" customWidth="1"/>
    <col min="17" max="17" width="29.42578125" style="3" customWidth="1"/>
    <col min="18" max="16384" width="14.42578125" style="3"/>
  </cols>
  <sheetData>
    <row r="1" spans="1:17" ht="12.75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180</v>
      </c>
      <c r="G1" s="2" t="s">
        <v>181</v>
      </c>
    </row>
    <row r="2" spans="1:17" ht="12.75" x14ac:dyDescent="0.2">
      <c r="A2" s="4">
        <v>44366.343664780092</v>
      </c>
      <c r="B2" s="1" t="s">
        <v>130</v>
      </c>
      <c r="C2" s="1" t="s">
        <v>131</v>
      </c>
      <c r="D2" s="1" t="s">
        <v>7</v>
      </c>
      <c r="E2" s="1" t="s">
        <v>45</v>
      </c>
      <c r="F2" s="7" t="s">
        <v>12</v>
      </c>
      <c r="G2" s="1" t="s">
        <v>6</v>
      </c>
      <c r="I2" s="6" t="s">
        <v>187</v>
      </c>
      <c r="J2" s="3">
        <f>COUNTIFS(D2:D95,"=Masculino",F2:F95,"=Laranja")</f>
        <v>19</v>
      </c>
      <c r="L2" s="3" t="s">
        <v>182</v>
      </c>
      <c r="M2" s="3">
        <f>COUNTIFS(D2:D95,"=Masculino",G2:G95,"=Fórum 1")</f>
        <v>30</v>
      </c>
    </row>
    <row r="3" spans="1:17" ht="12.75" x14ac:dyDescent="0.2">
      <c r="A3" s="4">
        <v>44369.729825347225</v>
      </c>
      <c r="B3" s="1" t="s">
        <v>161</v>
      </c>
      <c r="C3" s="1" t="s">
        <v>162</v>
      </c>
      <c r="D3" s="1" t="s">
        <v>7</v>
      </c>
      <c r="E3" s="1" t="s">
        <v>8</v>
      </c>
      <c r="F3" s="1" t="s">
        <v>9</v>
      </c>
      <c r="G3" s="1" t="s">
        <v>13</v>
      </c>
      <c r="I3" s="6" t="s">
        <v>188</v>
      </c>
      <c r="J3" s="3">
        <f>COUNTIFS(D2:D95,"=Masculino",F2:F95,"=Azul")</f>
        <v>30</v>
      </c>
      <c r="L3" s="3" t="s">
        <v>183</v>
      </c>
      <c r="M3" s="3">
        <f>COUNTIFS(D2:D95,"=Masculino",G2:G95,"=Fórum 2")</f>
        <v>19</v>
      </c>
    </row>
    <row r="4" spans="1:17" ht="12.75" x14ac:dyDescent="0.2">
      <c r="A4" s="4">
        <v>44368.491406863424</v>
      </c>
      <c r="B4" s="1" t="s">
        <v>151</v>
      </c>
      <c r="C4" s="1" t="s">
        <v>152</v>
      </c>
      <c r="D4" s="1" t="s">
        <v>7</v>
      </c>
      <c r="E4" s="1" t="s">
        <v>35</v>
      </c>
      <c r="F4" s="1" t="s">
        <v>9</v>
      </c>
      <c r="G4" s="1" t="s">
        <v>13</v>
      </c>
      <c r="I4" s="6" t="s">
        <v>189</v>
      </c>
      <c r="J4" s="3">
        <f>COUNTIFS(D2:D95,"=Feminino",F2:F95,"=Laranja")</f>
        <v>13</v>
      </c>
      <c r="L4" s="3" t="s">
        <v>184</v>
      </c>
      <c r="M4" s="3">
        <f>COUNTIFS(D2:D95,"=Feminino",G2:G95,"=Fórum 1")</f>
        <v>33</v>
      </c>
    </row>
    <row r="5" spans="1:17" ht="12.75" x14ac:dyDescent="0.2">
      <c r="A5" s="4">
        <v>44365.941239189815</v>
      </c>
      <c r="B5" s="1" t="s">
        <v>71</v>
      </c>
      <c r="C5" s="1" t="s">
        <v>72</v>
      </c>
      <c r="D5" s="1" t="s">
        <v>5</v>
      </c>
      <c r="E5" s="1" t="s">
        <v>8</v>
      </c>
      <c r="F5" s="1" t="s">
        <v>9</v>
      </c>
      <c r="G5" s="1" t="s">
        <v>13</v>
      </c>
      <c r="I5" s="6" t="s">
        <v>190</v>
      </c>
      <c r="J5" s="3">
        <f>COUNTIFS(D2:D95,"=Feminino",F2:F95,"=Azul")</f>
        <v>32</v>
      </c>
      <c r="L5" s="3" t="s">
        <v>185</v>
      </c>
      <c r="M5" s="3">
        <f>COUNTIFS(D2:D95,"=Feminino",G2:G95,"=Fórum 2")</f>
        <v>12</v>
      </c>
    </row>
    <row r="6" spans="1:17" ht="12.75" x14ac:dyDescent="0.2">
      <c r="A6" s="4">
        <v>44365.917639432868</v>
      </c>
      <c r="B6" s="1" t="s">
        <v>36</v>
      </c>
      <c r="C6" s="1" t="s">
        <v>37</v>
      </c>
      <c r="D6" s="1" t="s">
        <v>7</v>
      </c>
      <c r="E6" s="1" t="s">
        <v>8</v>
      </c>
      <c r="F6" s="1" t="s">
        <v>9</v>
      </c>
      <c r="G6" s="1" t="s">
        <v>13</v>
      </c>
    </row>
    <row r="7" spans="1:17" ht="12.75" x14ac:dyDescent="0.2">
      <c r="A7" s="4">
        <v>44365.918327743057</v>
      </c>
      <c r="B7" s="1" t="s">
        <v>39</v>
      </c>
      <c r="C7" s="1" t="s">
        <v>40</v>
      </c>
      <c r="D7" s="1" t="s">
        <v>5</v>
      </c>
      <c r="E7" s="1" t="s">
        <v>35</v>
      </c>
      <c r="F7" s="7" t="s">
        <v>12</v>
      </c>
      <c r="G7" s="1" t="s">
        <v>13</v>
      </c>
    </row>
    <row r="8" spans="1:17" ht="12.75" x14ac:dyDescent="0.2">
      <c r="A8" s="4">
        <v>44369.957293472224</v>
      </c>
      <c r="B8" s="1" t="s">
        <v>177</v>
      </c>
      <c r="C8" s="1" t="s">
        <v>40</v>
      </c>
      <c r="D8" s="1" t="s">
        <v>5</v>
      </c>
      <c r="E8" s="1" t="s">
        <v>8</v>
      </c>
      <c r="F8" s="7" t="s">
        <v>12</v>
      </c>
      <c r="G8" s="1" t="s">
        <v>6</v>
      </c>
    </row>
    <row r="9" spans="1:17" ht="12.75" x14ac:dyDescent="0.2">
      <c r="A9" s="4">
        <v>44365.917395289347</v>
      </c>
      <c r="B9" s="1" t="s">
        <v>33</v>
      </c>
      <c r="C9" s="1" t="s">
        <v>34</v>
      </c>
      <c r="D9" s="1" t="s">
        <v>5</v>
      </c>
      <c r="E9" s="1" t="s">
        <v>35</v>
      </c>
      <c r="F9" s="1" t="s">
        <v>9</v>
      </c>
      <c r="G9" s="1" t="s">
        <v>6</v>
      </c>
    </row>
    <row r="10" spans="1:17" ht="12.75" x14ac:dyDescent="0.2">
      <c r="A10" s="4">
        <v>44365.933047337967</v>
      </c>
      <c r="B10" s="1" t="s">
        <v>63</v>
      </c>
      <c r="C10" s="1" t="s">
        <v>64</v>
      </c>
      <c r="D10" s="1" t="s">
        <v>5</v>
      </c>
      <c r="E10" s="1" t="s">
        <v>8</v>
      </c>
      <c r="F10" s="1" t="s">
        <v>9</v>
      </c>
      <c r="G10" s="1" t="s">
        <v>13</v>
      </c>
    </row>
    <row r="11" spans="1:17" ht="12.75" x14ac:dyDescent="0.2">
      <c r="A11" s="4">
        <v>44365.910839548611</v>
      </c>
      <c r="B11" s="1" t="s">
        <v>18</v>
      </c>
      <c r="C11" s="1" t="s">
        <v>19</v>
      </c>
      <c r="D11" s="1" t="s">
        <v>7</v>
      </c>
      <c r="E11" s="1" t="s">
        <v>8</v>
      </c>
      <c r="F11" s="1" t="s">
        <v>9</v>
      </c>
      <c r="G11" s="1" t="s">
        <v>13</v>
      </c>
    </row>
    <row r="12" spans="1:17" ht="12.75" x14ac:dyDescent="0.2">
      <c r="A12" s="4">
        <v>44366.520927939811</v>
      </c>
      <c r="B12" s="1" t="s">
        <v>142</v>
      </c>
      <c r="C12" s="1" t="s">
        <v>143</v>
      </c>
      <c r="D12" s="1" t="s">
        <v>7</v>
      </c>
      <c r="E12" s="1" t="s">
        <v>8</v>
      </c>
      <c r="F12" s="1" t="s">
        <v>9</v>
      </c>
      <c r="G12" s="1" t="s">
        <v>13</v>
      </c>
    </row>
    <row r="13" spans="1:17" ht="12.75" x14ac:dyDescent="0.2">
      <c r="A13" s="4">
        <v>44365.96506234954</v>
      </c>
      <c r="B13" s="1" t="s">
        <v>108</v>
      </c>
      <c r="C13" s="1" t="s">
        <v>109</v>
      </c>
      <c r="D13" s="1" t="s">
        <v>7</v>
      </c>
      <c r="E13" s="1" t="s">
        <v>35</v>
      </c>
      <c r="F13" s="1" t="s">
        <v>9</v>
      </c>
      <c r="G13" s="1" t="s">
        <v>6</v>
      </c>
    </row>
    <row r="14" spans="1:17" ht="12.75" x14ac:dyDescent="0.2">
      <c r="A14" s="4">
        <v>44365.924038900463</v>
      </c>
      <c r="B14" s="1" t="s">
        <v>54</v>
      </c>
      <c r="C14" s="1" t="s">
        <v>55</v>
      </c>
      <c r="D14" s="1" t="s">
        <v>7</v>
      </c>
      <c r="E14" s="1" t="s">
        <v>45</v>
      </c>
      <c r="F14" s="1" t="s">
        <v>9</v>
      </c>
      <c r="G14" s="1" t="s">
        <v>13</v>
      </c>
      <c r="P14" s="3" t="s">
        <v>191</v>
      </c>
      <c r="Q14" s="3">
        <f>COUNTIFS(E2:E95,"Menor de 18 anos",G2:G95,"Fórum 1")</f>
        <v>10</v>
      </c>
    </row>
    <row r="15" spans="1:17" ht="12.75" x14ac:dyDescent="0.2">
      <c r="A15" s="4">
        <v>44365.924602407409</v>
      </c>
      <c r="B15" s="1" t="s">
        <v>54</v>
      </c>
      <c r="C15" s="1" t="s">
        <v>55</v>
      </c>
      <c r="D15" s="1" t="s">
        <v>7</v>
      </c>
      <c r="E15" s="1" t="s">
        <v>45</v>
      </c>
      <c r="F15" s="1" t="s">
        <v>9</v>
      </c>
      <c r="G15" s="1" t="s">
        <v>13</v>
      </c>
      <c r="P15" s="3" t="s">
        <v>192</v>
      </c>
      <c r="Q15" s="3">
        <f>COUNTIFS(E2:E95,"Menor de 18 anos",G2:G95,"Fórum 2")</f>
        <v>4</v>
      </c>
    </row>
    <row r="16" spans="1:17" ht="12.75" x14ac:dyDescent="0.2">
      <c r="A16" s="4">
        <v>44365.98229886574</v>
      </c>
      <c r="B16" s="1" t="s">
        <v>117</v>
      </c>
      <c r="C16" s="1" t="s">
        <v>118</v>
      </c>
      <c r="D16" s="1" t="s">
        <v>5</v>
      </c>
      <c r="E16" s="1" t="s">
        <v>8</v>
      </c>
      <c r="F16" s="7" t="s">
        <v>12</v>
      </c>
      <c r="G16" s="1" t="s">
        <v>6</v>
      </c>
      <c r="P16" s="3" t="s">
        <v>193</v>
      </c>
      <c r="Q16" s="3">
        <f>COUNTIFS(E2:E95,"De 18 a 25 anos",G2:G95,"Fórum 1")</f>
        <v>39</v>
      </c>
    </row>
    <row r="17" spans="1:17" ht="12.75" x14ac:dyDescent="0.2">
      <c r="A17" s="4">
        <v>44365.910689166667</v>
      </c>
      <c r="B17" s="1" t="s">
        <v>16</v>
      </c>
      <c r="C17" s="1" t="s">
        <v>17</v>
      </c>
      <c r="D17" s="1" t="s">
        <v>7</v>
      </c>
      <c r="E17" s="1" t="s">
        <v>8</v>
      </c>
      <c r="F17" s="1" t="s">
        <v>9</v>
      </c>
      <c r="G17" s="1" t="s">
        <v>13</v>
      </c>
      <c r="P17" s="3" t="s">
        <v>194</v>
      </c>
      <c r="Q17" s="3">
        <f>COUNTIFS(E2:E95,"De 18 a 25 anos",G2:G95,"Fórum 2")</f>
        <v>19</v>
      </c>
    </row>
    <row r="18" spans="1:17" ht="12.75" x14ac:dyDescent="0.2">
      <c r="A18" s="4">
        <v>44366.425779062498</v>
      </c>
      <c r="B18" s="1" t="s">
        <v>140</v>
      </c>
      <c r="C18" s="1" t="s">
        <v>141</v>
      </c>
      <c r="D18" s="1" t="s">
        <v>5</v>
      </c>
      <c r="E18" s="1" t="s">
        <v>24</v>
      </c>
      <c r="F18" s="1" t="s">
        <v>9</v>
      </c>
      <c r="G18" s="1" t="s">
        <v>6</v>
      </c>
      <c r="P18" s="3" t="s">
        <v>195</v>
      </c>
      <c r="Q18" s="3">
        <f>COUNTIFS(E2:E95,"De 26 a 35 anos",G2:G95,"Fórum 1")</f>
        <v>7</v>
      </c>
    </row>
    <row r="19" spans="1:17" ht="12.75" x14ac:dyDescent="0.2">
      <c r="A19" s="4">
        <v>44369.891044571763</v>
      </c>
      <c r="B19" s="1" t="s">
        <v>175</v>
      </c>
      <c r="C19" s="1" t="s">
        <v>176</v>
      </c>
      <c r="D19" s="1" t="s">
        <v>5</v>
      </c>
      <c r="E19" s="1" t="s">
        <v>89</v>
      </c>
      <c r="F19" s="1" t="s">
        <v>9</v>
      </c>
      <c r="G19" s="1" t="s">
        <v>6</v>
      </c>
      <c r="P19" s="3" t="s">
        <v>196</v>
      </c>
      <c r="Q19" s="3">
        <f>COUNTIFS(E2:E95,"De 26 a 35 anos",G2:G95,"Fórum 2")</f>
        <v>4</v>
      </c>
    </row>
    <row r="20" spans="1:17" ht="12.75" x14ac:dyDescent="0.2">
      <c r="A20" s="4">
        <v>44365.925051909726</v>
      </c>
      <c r="B20" s="1" t="s">
        <v>56</v>
      </c>
      <c r="C20" s="1" t="s">
        <v>57</v>
      </c>
      <c r="D20" s="1" t="s">
        <v>5</v>
      </c>
      <c r="E20" s="1" t="s">
        <v>35</v>
      </c>
      <c r="F20" s="1" t="s">
        <v>9</v>
      </c>
      <c r="G20" s="1" t="s">
        <v>13</v>
      </c>
      <c r="P20" s="3" t="s">
        <v>197</v>
      </c>
      <c r="Q20" s="3">
        <f>COUNTIFS(E2:E95,"De 36 a 45 anos",G2:G95,"Fórum 1")</f>
        <v>3</v>
      </c>
    </row>
    <row r="21" spans="1:17" ht="12.75" x14ac:dyDescent="0.2">
      <c r="A21" s="4">
        <v>44365.910265613427</v>
      </c>
      <c r="B21" s="1" t="s">
        <v>10</v>
      </c>
      <c r="C21" s="1" t="s">
        <v>11</v>
      </c>
      <c r="D21" s="1" t="s">
        <v>7</v>
      </c>
      <c r="E21" s="1" t="s">
        <v>8</v>
      </c>
      <c r="F21" s="7" t="s">
        <v>12</v>
      </c>
      <c r="G21" s="1" t="s">
        <v>13</v>
      </c>
      <c r="P21" s="3" t="s">
        <v>198</v>
      </c>
      <c r="Q21" s="3">
        <f>COUNTIFS(E2:E95,"De 36 a 45 anos",G2:G95,"Fórum 2")</f>
        <v>3</v>
      </c>
    </row>
    <row r="22" spans="1:17" ht="12.75" x14ac:dyDescent="0.2">
      <c r="A22" s="4">
        <v>44365.94525503472</v>
      </c>
      <c r="B22" s="1" t="s">
        <v>80</v>
      </c>
      <c r="C22" s="1" t="s">
        <v>81</v>
      </c>
      <c r="D22" s="1" t="s">
        <v>7</v>
      </c>
      <c r="E22" s="1" t="s">
        <v>8</v>
      </c>
      <c r="F22" s="1" t="s">
        <v>9</v>
      </c>
      <c r="G22" s="1" t="s">
        <v>13</v>
      </c>
      <c r="P22" s="3" t="s">
        <v>199</v>
      </c>
      <c r="Q22" s="3">
        <f>COUNTIFS(E2:E95,"46 ou mais",G2:G95,"Fórum 1")</f>
        <v>4</v>
      </c>
    </row>
    <row r="23" spans="1:17" ht="12.75" x14ac:dyDescent="0.2">
      <c r="A23" s="4">
        <v>44365.945462951393</v>
      </c>
      <c r="B23" s="1" t="s">
        <v>82</v>
      </c>
      <c r="C23" s="1" t="s">
        <v>11</v>
      </c>
      <c r="D23" s="1" t="s">
        <v>7</v>
      </c>
      <c r="E23" s="1" t="s">
        <v>35</v>
      </c>
      <c r="F23" s="1" t="s">
        <v>9</v>
      </c>
      <c r="G23" s="1" t="s">
        <v>13</v>
      </c>
      <c r="P23" s="3" t="s">
        <v>200</v>
      </c>
      <c r="Q23" s="3">
        <f>COUNTIFS(E2:E95,"46 ou mais",G2:G95,"Fórum 2")</f>
        <v>1</v>
      </c>
    </row>
    <row r="24" spans="1:17" ht="12.75" x14ac:dyDescent="0.2">
      <c r="A24" s="4">
        <v>44365.947881087966</v>
      </c>
      <c r="B24" s="1" t="s">
        <v>83</v>
      </c>
      <c r="C24" s="1" t="s">
        <v>84</v>
      </c>
      <c r="D24" s="1" t="s">
        <v>7</v>
      </c>
      <c r="E24" s="1" t="s">
        <v>35</v>
      </c>
      <c r="F24" s="7" t="s">
        <v>12</v>
      </c>
      <c r="G24" s="1" t="s">
        <v>13</v>
      </c>
      <c r="P24" s="3" t="s">
        <v>186</v>
      </c>
      <c r="Q24" s="3">
        <f>SUM(Q14,Q15,Q16,Q17,Q18,Q19,Q20,Q21,Q22,Q23,)</f>
        <v>94</v>
      </c>
    </row>
    <row r="25" spans="1:17" ht="12.75" x14ac:dyDescent="0.2">
      <c r="A25" s="4">
        <v>44369.700659895832</v>
      </c>
      <c r="B25" s="1" t="s">
        <v>159</v>
      </c>
      <c r="C25" s="1" t="s">
        <v>160</v>
      </c>
      <c r="D25" s="1" t="s">
        <v>7</v>
      </c>
      <c r="E25" s="1" t="s">
        <v>89</v>
      </c>
      <c r="F25" s="1" t="s">
        <v>9</v>
      </c>
      <c r="G25" s="1" t="s">
        <v>13</v>
      </c>
    </row>
    <row r="26" spans="1:17" ht="12.75" x14ac:dyDescent="0.2">
      <c r="A26" s="4">
        <v>44366.39049662037</v>
      </c>
      <c r="B26" s="1" t="s">
        <v>132</v>
      </c>
      <c r="C26" s="1" t="s">
        <v>133</v>
      </c>
      <c r="D26" s="1" t="s">
        <v>7</v>
      </c>
      <c r="E26" s="1" t="s">
        <v>8</v>
      </c>
      <c r="F26" s="1" t="s">
        <v>9</v>
      </c>
      <c r="G26" s="1" t="s">
        <v>13</v>
      </c>
    </row>
    <row r="27" spans="1:17" ht="12.75" x14ac:dyDescent="0.2">
      <c r="A27" s="4">
        <v>44368.953839872687</v>
      </c>
      <c r="B27" s="1" t="s">
        <v>153</v>
      </c>
      <c r="C27" s="1" t="s">
        <v>154</v>
      </c>
      <c r="D27" s="1" t="s">
        <v>5</v>
      </c>
      <c r="E27" s="1" t="s">
        <v>35</v>
      </c>
      <c r="F27" s="1" t="s">
        <v>9</v>
      </c>
      <c r="G27" s="1" t="s">
        <v>13</v>
      </c>
    </row>
    <row r="28" spans="1:17" ht="12.75" x14ac:dyDescent="0.2">
      <c r="A28" s="4">
        <v>44365.954848553243</v>
      </c>
      <c r="B28" s="1" t="s">
        <v>92</v>
      </c>
      <c r="C28" s="1" t="s">
        <v>93</v>
      </c>
      <c r="D28" s="1" t="s">
        <v>7</v>
      </c>
      <c r="E28" s="1" t="s">
        <v>35</v>
      </c>
      <c r="F28" s="7" t="s">
        <v>12</v>
      </c>
      <c r="G28" s="1" t="s">
        <v>13</v>
      </c>
    </row>
    <row r="29" spans="1:17" ht="12.75" x14ac:dyDescent="0.2">
      <c r="A29" s="4">
        <v>44365.949550798614</v>
      </c>
      <c r="B29" s="1" t="s">
        <v>87</v>
      </c>
      <c r="C29" s="1" t="s">
        <v>88</v>
      </c>
      <c r="D29" s="1" t="s">
        <v>5</v>
      </c>
      <c r="E29" s="1" t="s">
        <v>89</v>
      </c>
      <c r="F29" s="1" t="s">
        <v>9</v>
      </c>
      <c r="G29" s="1" t="s">
        <v>13</v>
      </c>
      <c r="I29" s="3" t="s">
        <v>201</v>
      </c>
      <c r="J29" s="3">
        <f>COUNTIFS(E2:E95,"Menor de 18 anos",F2:F95,"Azul")</f>
        <v>8</v>
      </c>
    </row>
    <row r="30" spans="1:17" ht="12.75" x14ac:dyDescent="0.2">
      <c r="A30" s="4">
        <v>44365.964903738422</v>
      </c>
      <c r="B30" s="1" t="s">
        <v>106</v>
      </c>
      <c r="C30" s="1" t="s">
        <v>107</v>
      </c>
      <c r="D30" s="1" t="s">
        <v>5</v>
      </c>
      <c r="E30" s="1" t="s">
        <v>8</v>
      </c>
      <c r="F30" s="1" t="s">
        <v>9</v>
      </c>
      <c r="G30" s="1" t="s">
        <v>6</v>
      </c>
      <c r="I30" s="3" t="s">
        <v>202</v>
      </c>
      <c r="J30" s="3">
        <f>COUNTIFS(E2:E95,"Menor de 18 anos",F2:F95,"Laranja")</f>
        <v>6</v>
      </c>
    </row>
    <row r="31" spans="1:17" ht="12.75" x14ac:dyDescent="0.2">
      <c r="A31" s="4">
        <v>44369.889697881939</v>
      </c>
      <c r="B31" s="1" t="s">
        <v>173</v>
      </c>
      <c r="C31" s="1" t="s">
        <v>174</v>
      </c>
      <c r="D31" s="1" t="s">
        <v>5</v>
      </c>
      <c r="E31" s="1" t="s">
        <v>89</v>
      </c>
      <c r="F31" s="7" t="s">
        <v>12</v>
      </c>
      <c r="G31" s="1" t="s">
        <v>6</v>
      </c>
      <c r="I31" s="3" t="s">
        <v>203</v>
      </c>
      <c r="J31" s="3">
        <f>COUNTIFS(E2:E95,"De 18 a 25 anos",F2:F95,"Azul")</f>
        <v>38</v>
      </c>
    </row>
    <row r="32" spans="1:17" ht="12.75" x14ac:dyDescent="0.2">
      <c r="A32" s="4">
        <v>44366.05718945602</v>
      </c>
      <c r="B32" s="1" t="s">
        <v>119</v>
      </c>
      <c r="C32" s="1" t="s">
        <v>120</v>
      </c>
      <c r="D32" s="1" t="s">
        <v>5</v>
      </c>
      <c r="E32" s="1" t="s">
        <v>8</v>
      </c>
      <c r="F32" s="1" t="s">
        <v>9</v>
      </c>
      <c r="G32" s="1" t="s">
        <v>13</v>
      </c>
      <c r="I32" s="3" t="s">
        <v>204</v>
      </c>
      <c r="J32" s="3">
        <f>COUNTIFS(E2:E95,"De 18 a 25 anos",F2:F95,"Laranja")</f>
        <v>20</v>
      </c>
    </row>
    <row r="33" spans="1:10" ht="12.75" x14ac:dyDescent="0.2">
      <c r="A33" s="4">
        <v>44365.910398217587</v>
      </c>
      <c r="B33" s="1" t="s">
        <v>14</v>
      </c>
      <c r="C33" s="1" t="s">
        <v>15</v>
      </c>
      <c r="D33" s="1" t="s">
        <v>5</v>
      </c>
      <c r="E33" s="1" t="s">
        <v>8</v>
      </c>
      <c r="F33" s="1" t="s">
        <v>9</v>
      </c>
      <c r="G33" s="1" t="s">
        <v>13</v>
      </c>
      <c r="I33" s="3" t="s">
        <v>205</v>
      </c>
      <c r="J33" s="3">
        <f>COUNTIFS(E2:E95,"De 26 a 35 anos",F2:F95,"Azul")</f>
        <v>8</v>
      </c>
    </row>
    <row r="34" spans="1:10" ht="12.75" x14ac:dyDescent="0.2">
      <c r="A34" s="4">
        <v>44366.571747708338</v>
      </c>
      <c r="B34" s="1" t="s">
        <v>144</v>
      </c>
      <c r="C34" s="1" t="s">
        <v>145</v>
      </c>
      <c r="D34" s="1" t="s">
        <v>5</v>
      </c>
      <c r="E34" s="1" t="s">
        <v>8</v>
      </c>
      <c r="F34" s="7" t="s">
        <v>12</v>
      </c>
      <c r="G34" s="1" t="s">
        <v>13</v>
      </c>
      <c r="I34" s="3" t="s">
        <v>206</v>
      </c>
      <c r="J34" s="3">
        <f>COUNTIFS(E2:E95,"De 26 a 35 anos",F2:F95,"Laranja")</f>
        <v>3</v>
      </c>
    </row>
    <row r="35" spans="1:10" ht="12.75" x14ac:dyDescent="0.2">
      <c r="A35" s="4">
        <v>44369.697213032407</v>
      </c>
      <c r="B35" s="1" t="s">
        <v>157</v>
      </c>
      <c r="C35" s="1" t="s">
        <v>158</v>
      </c>
      <c r="D35" s="1" t="s">
        <v>7</v>
      </c>
      <c r="E35" s="1" t="s">
        <v>89</v>
      </c>
      <c r="F35" s="1" t="s">
        <v>9</v>
      </c>
      <c r="G35" s="1" t="s">
        <v>13</v>
      </c>
      <c r="I35" s="3" t="s">
        <v>207</v>
      </c>
      <c r="J35" s="3">
        <f>COUNTIFS(E2:E95,"De 36 a 45 anos",F2:F95,"Azul")</f>
        <v>5</v>
      </c>
    </row>
    <row r="36" spans="1:10" ht="12.75" x14ac:dyDescent="0.2">
      <c r="A36" s="4">
        <v>44365.938676481484</v>
      </c>
      <c r="B36" s="1" t="s">
        <v>67</v>
      </c>
      <c r="C36" s="1" t="s">
        <v>68</v>
      </c>
      <c r="D36" s="1" t="s">
        <v>5</v>
      </c>
      <c r="E36" s="1" t="s">
        <v>8</v>
      </c>
      <c r="F36" s="1" t="s">
        <v>9</v>
      </c>
      <c r="G36" s="1" t="s">
        <v>13</v>
      </c>
      <c r="I36" s="3" t="s">
        <v>208</v>
      </c>
      <c r="J36" s="3">
        <f>COUNTIFS(E2:E95,"De 36 a 45 anos",F2:F95,"Laranja")</f>
        <v>1</v>
      </c>
    </row>
    <row r="37" spans="1:10" ht="12.75" x14ac:dyDescent="0.2">
      <c r="A37" s="4">
        <v>44365.959417106482</v>
      </c>
      <c r="B37" s="1" t="s">
        <v>101</v>
      </c>
      <c r="C37" s="1" t="s">
        <v>102</v>
      </c>
      <c r="D37" s="1" t="s">
        <v>5</v>
      </c>
      <c r="E37" s="1" t="s">
        <v>8</v>
      </c>
      <c r="F37" s="1" t="s">
        <v>9</v>
      </c>
      <c r="G37" s="1" t="s">
        <v>13</v>
      </c>
      <c r="I37" s="3" t="s">
        <v>209</v>
      </c>
      <c r="J37" s="3">
        <f>COUNTIFS(E2:E95,"46 ou mais",F2:F95,"Azul")</f>
        <v>3</v>
      </c>
    </row>
    <row r="38" spans="1:10" ht="12.75" x14ac:dyDescent="0.2">
      <c r="A38" s="4">
        <v>44365.971152071761</v>
      </c>
      <c r="B38" s="1" t="s">
        <v>113</v>
      </c>
      <c r="C38" s="1" t="s">
        <v>114</v>
      </c>
      <c r="D38" s="1" t="s">
        <v>5</v>
      </c>
      <c r="E38" s="1" t="s">
        <v>8</v>
      </c>
      <c r="F38" s="7" t="s">
        <v>12</v>
      </c>
      <c r="G38" s="1" t="s">
        <v>6</v>
      </c>
      <c r="I38" s="3" t="s">
        <v>210</v>
      </c>
      <c r="J38" s="3">
        <f>COUNTIFS(E2:E95,"46 ou mais",F2:F95,"Laranja")</f>
        <v>2</v>
      </c>
    </row>
    <row r="39" spans="1:10" ht="12.75" x14ac:dyDescent="0.2">
      <c r="A39" s="4">
        <v>44366.316136967595</v>
      </c>
      <c r="B39" s="1" t="s">
        <v>126</v>
      </c>
      <c r="C39" s="1" t="s">
        <v>127</v>
      </c>
      <c r="D39" s="1" t="s">
        <v>5</v>
      </c>
      <c r="E39" s="1" t="s">
        <v>8</v>
      </c>
      <c r="F39" s="1" t="s">
        <v>9</v>
      </c>
      <c r="G39" s="1" t="s">
        <v>13</v>
      </c>
      <c r="I39" s="3" t="s">
        <v>186</v>
      </c>
      <c r="J39" s="3">
        <f>SUM(J29,J30,J31,J32,J33,J34,J35,J36,J37,J38,)</f>
        <v>94</v>
      </c>
    </row>
    <row r="40" spans="1:10" ht="12.75" x14ac:dyDescent="0.2">
      <c r="A40" s="4">
        <v>44365.915552141203</v>
      </c>
      <c r="B40" s="1" t="s">
        <v>30</v>
      </c>
      <c r="C40" s="1" t="s">
        <v>31</v>
      </c>
      <c r="D40" s="1" t="s">
        <v>5</v>
      </c>
      <c r="E40" s="1" t="s">
        <v>8</v>
      </c>
      <c r="F40" s="1" t="s">
        <v>9</v>
      </c>
      <c r="G40" s="1" t="s">
        <v>13</v>
      </c>
    </row>
    <row r="41" spans="1:10" ht="12.75" x14ac:dyDescent="0.2">
      <c r="A41" s="4">
        <v>44369.785637847221</v>
      </c>
      <c r="B41" s="1" t="s">
        <v>163</v>
      </c>
      <c r="C41" s="1" t="s">
        <v>164</v>
      </c>
      <c r="D41" s="1" t="s">
        <v>5</v>
      </c>
      <c r="E41" s="1" t="s">
        <v>24</v>
      </c>
      <c r="F41" s="7" t="s">
        <v>12</v>
      </c>
      <c r="G41" s="1" t="s">
        <v>13</v>
      </c>
    </row>
    <row r="42" spans="1:10" ht="12.75" x14ac:dyDescent="0.2">
      <c r="A42" s="4">
        <v>44365.970123935185</v>
      </c>
      <c r="B42" s="1" t="s">
        <v>111</v>
      </c>
      <c r="C42" s="1" t="s">
        <v>112</v>
      </c>
      <c r="D42" s="1" t="s">
        <v>7</v>
      </c>
      <c r="E42" s="1" t="s">
        <v>8</v>
      </c>
      <c r="F42" s="1" t="s">
        <v>9</v>
      </c>
      <c r="G42" s="1" t="s">
        <v>13</v>
      </c>
    </row>
    <row r="43" spans="1:10" ht="12.75" x14ac:dyDescent="0.2">
      <c r="A43" s="4">
        <v>44365.913440335644</v>
      </c>
      <c r="B43" s="1" t="s">
        <v>25</v>
      </c>
      <c r="C43" s="1" t="s">
        <v>26</v>
      </c>
      <c r="D43" s="1" t="s">
        <v>5</v>
      </c>
      <c r="E43" s="1" t="s">
        <v>8</v>
      </c>
      <c r="F43" s="1" t="s">
        <v>9</v>
      </c>
      <c r="G43" s="1" t="s">
        <v>6</v>
      </c>
    </row>
    <row r="44" spans="1:10" ht="12.75" x14ac:dyDescent="0.2">
      <c r="A44" s="4">
        <v>44366.397484224537</v>
      </c>
      <c r="B44" s="1" t="s">
        <v>134</v>
      </c>
      <c r="C44" s="1" t="s">
        <v>135</v>
      </c>
      <c r="D44" s="1" t="s">
        <v>5</v>
      </c>
      <c r="E44" s="1" t="s">
        <v>89</v>
      </c>
      <c r="F44" s="1" t="s">
        <v>9</v>
      </c>
      <c r="G44" s="1" t="s">
        <v>6</v>
      </c>
    </row>
    <row r="45" spans="1:10" ht="12.75" x14ac:dyDescent="0.2">
      <c r="A45" s="4">
        <v>44369.888323483799</v>
      </c>
      <c r="B45" s="1" t="s">
        <v>168</v>
      </c>
      <c r="C45" s="1" t="s">
        <v>169</v>
      </c>
      <c r="D45" s="1" t="s">
        <v>7</v>
      </c>
      <c r="E45" s="1" t="s">
        <v>89</v>
      </c>
      <c r="F45" s="1" t="s">
        <v>9</v>
      </c>
      <c r="G45" s="1" t="s">
        <v>6</v>
      </c>
    </row>
    <row r="46" spans="1:10" ht="12.75" x14ac:dyDescent="0.2">
      <c r="A46" s="4">
        <v>44365.912622094911</v>
      </c>
      <c r="B46" s="1" t="s">
        <v>20</v>
      </c>
      <c r="C46" s="1" t="s">
        <v>21</v>
      </c>
      <c r="D46" s="1" t="s">
        <v>5</v>
      </c>
      <c r="E46" s="1" t="s">
        <v>8</v>
      </c>
      <c r="F46" s="1" t="s">
        <v>9</v>
      </c>
      <c r="G46" s="1" t="s">
        <v>6</v>
      </c>
    </row>
    <row r="47" spans="1:10" ht="12.75" x14ac:dyDescent="0.2">
      <c r="A47" s="4">
        <v>44365.914900671298</v>
      </c>
      <c r="B47" s="1" t="s">
        <v>27</v>
      </c>
      <c r="C47" s="1" t="s">
        <v>28</v>
      </c>
      <c r="D47" s="1" t="s">
        <v>7</v>
      </c>
      <c r="E47" s="1" t="s">
        <v>8</v>
      </c>
      <c r="F47" s="1" t="s">
        <v>9</v>
      </c>
      <c r="G47" s="1" t="s">
        <v>6</v>
      </c>
    </row>
    <row r="48" spans="1:10" ht="12.75" x14ac:dyDescent="0.2">
      <c r="A48" s="4">
        <v>44366.288927372691</v>
      </c>
      <c r="B48" s="1" t="s">
        <v>123</v>
      </c>
      <c r="C48" s="1" t="s">
        <v>124</v>
      </c>
      <c r="D48" s="1" t="s">
        <v>7</v>
      </c>
      <c r="E48" s="1" t="s">
        <v>8</v>
      </c>
      <c r="F48" s="1" t="s">
        <v>9</v>
      </c>
      <c r="G48" s="1" t="s">
        <v>6</v>
      </c>
    </row>
    <row r="49" spans="1:7" ht="12.75" x14ac:dyDescent="0.2">
      <c r="A49" s="4">
        <v>44366.329649722218</v>
      </c>
      <c r="B49" s="1" t="s">
        <v>128</v>
      </c>
      <c r="C49" s="1" t="s">
        <v>129</v>
      </c>
      <c r="D49" s="1" t="s">
        <v>7</v>
      </c>
      <c r="E49" s="1" t="s">
        <v>35</v>
      </c>
      <c r="F49" s="1" t="s">
        <v>9</v>
      </c>
      <c r="G49" s="1" t="s">
        <v>6</v>
      </c>
    </row>
    <row r="50" spans="1:7" ht="12.75" x14ac:dyDescent="0.2">
      <c r="A50" s="4">
        <v>44365.955023217597</v>
      </c>
      <c r="B50" s="1" t="s">
        <v>94</v>
      </c>
      <c r="C50" s="1" t="s">
        <v>95</v>
      </c>
      <c r="D50" s="1" t="s">
        <v>7</v>
      </c>
      <c r="E50" s="1" t="s">
        <v>8</v>
      </c>
      <c r="F50" s="7" t="s">
        <v>12</v>
      </c>
      <c r="G50" s="1" t="s">
        <v>13</v>
      </c>
    </row>
    <row r="51" spans="1:7" ht="12.75" x14ac:dyDescent="0.2">
      <c r="A51" s="4">
        <v>44366.402699456019</v>
      </c>
      <c r="B51" s="1" t="s">
        <v>136</v>
      </c>
      <c r="C51" s="1" t="s">
        <v>137</v>
      </c>
      <c r="D51" s="1" t="s">
        <v>7</v>
      </c>
      <c r="E51" s="1" t="s">
        <v>8</v>
      </c>
      <c r="F51" s="1" t="s">
        <v>9</v>
      </c>
      <c r="G51" s="1" t="s">
        <v>6</v>
      </c>
    </row>
    <row r="52" spans="1:7" ht="12.75" x14ac:dyDescent="0.2">
      <c r="A52" s="4">
        <v>44365.920670613428</v>
      </c>
      <c r="B52" s="1" t="s">
        <v>48</v>
      </c>
      <c r="C52" s="1" t="s">
        <v>49</v>
      </c>
      <c r="D52" s="1" t="s">
        <v>5</v>
      </c>
      <c r="E52" s="1" t="s">
        <v>8</v>
      </c>
      <c r="F52" s="1" t="s">
        <v>12</v>
      </c>
      <c r="G52" s="1" t="s">
        <v>13</v>
      </c>
    </row>
    <row r="53" spans="1:7" ht="12.75" x14ac:dyDescent="0.2">
      <c r="A53" s="4">
        <v>44365.944537824078</v>
      </c>
      <c r="B53" s="1" t="s">
        <v>76</v>
      </c>
      <c r="C53" s="1" t="s">
        <v>77</v>
      </c>
      <c r="D53" s="1" t="s">
        <v>5</v>
      </c>
      <c r="E53" s="1" t="s">
        <v>8</v>
      </c>
      <c r="F53" s="1" t="s">
        <v>9</v>
      </c>
      <c r="G53" s="1" t="s">
        <v>13</v>
      </c>
    </row>
    <row r="54" spans="1:7" ht="12.75" x14ac:dyDescent="0.2">
      <c r="A54" s="4">
        <v>44366.408312453699</v>
      </c>
      <c r="B54" s="1" t="s">
        <v>138</v>
      </c>
      <c r="C54" s="1" t="s">
        <v>139</v>
      </c>
      <c r="D54" s="1" t="s">
        <v>7</v>
      </c>
      <c r="E54" s="1" t="s">
        <v>24</v>
      </c>
      <c r="F54" s="1" t="s">
        <v>9</v>
      </c>
      <c r="G54" s="1" t="s">
        <v>13</v>
      </c>
    </row>
    <row r="55" spans="1:7" ht="12.75" x14ac:dyDescent="0.2">
      <c r="A55" s="4">
        <v>44365.920186817129</v>
      </c>
      <c r="B55" s="1" t="s">
        <v>41</v>
      </c>
      <c r="C55" s="1" t="s">
        <v>42</v>
      </c>
      <c r="D55" s="1" t="s">
        <v>7</v>
      </c>
      <c r="E55" s="1" t="s">
        <v>8</v>
      </c>
      <c r="F55" s="1" t="s">
        <v>12</v>
      </c>
      <c r="G55" s="1" t="s">
        <v>13</v>
      </c>
    </row>
    <row r="56" spans="1:7" ht="12.75" x14ac:dyDescent="0.2">
      <c r="A56" s="4">
        <v>44365.960177534726</v>
      </c>
      <c r="B56" s="1" t="s">
        <v>103</v>
      </c>
      <c r="C56" s="1" t="s">
        <v>104</v>
      </c>
      <c r="D56" s="1" t="s">
        <v>7</v>
      </c>
      <c r="E56" s="1" t="s">
        <v>89</v>
      </c>
      <c r="F56" s="1" t="s">
        <v>9</v>
      </c>
      <c r="G56" s="1" t="s">
        <v>13</v>
      </c>
    </row>
    <row r="57" spans="1:7" ht="12.75" x14ac:dyDescent="0.2">
      <c r="A57" s="4">
        <v>44365.944700428241</v>
      </c>
      <c r="B57" s="1" t="s">
        <v>78</v>
      </c>
      <c r="C57" s="1" t="s">
        <v>79</v>
      </c>
      <c r="D57" s="1" t="s">
        <v>7</v>
      </c>
      <c r="E57" s="1" t="s">
        <v>24</v>
      </c>
      <c r="F57" s="1" t="s">
        <v>9</v>
      </c>
      <c r="G57" s="1" t="s">
        <v>13</v>
      </c>
    </row>
    <row r="58" spans="1:7" ht="12.75" x14ac:dyDescent="0.2">
      <c r="A58" s="4">
        <v>44365.93016502315</v>
      </c>
      <c r="B58" s="1" t="s">
        <v>61</v>
      </c>
      <c r="C58" s="1" t="s">
        <v>62</v>
      </c>
      <c r="D58" s="1" t="s">
        <v>7</v>
      </c>
      <c r="E58" s="1" t="s">
        <v>24</v>
      </c>
      <c r="F58" s="1" t="s">
        <v>9</v>
      </c>
      <c r="G58" s="1" t="s">
        <v>6</v>
      </c>
    </row>
    <row r="59" spans="1:7" ht="12.75" x14ac:dyDescent="0.2">
      <c r="A59" s="4">
        <v>44365.923013518521</v>
      </c>
      <c r="B59" s="1" t="s">
        <v>52</v>
      </c>
      <c r="C59" s="1" t="s">
        <v>53</v>
      </c>
      <c r="D59" s="1" t="s">
        <v>5</v>
      </c>
      <c r="E59" s="1" t="s">
        <v>8</v>
      </c>
      <c r="F59" s="1" t="s">
        <v>9</v>
      </c>
      <c r="G59" s="1" t="s">
        <v>13</v>
      </c>
    </row>
    <row r="60" spans="1:7" ht="12.75" x14ac:dyDescent="0.2">
      <c r="A60" s="4">
        <v>44365.935761076384</v>
      </c>
      <c r="B60" s="1" t="s">
        <v>65</v>
      </c>
      <c r="C60" s="1" t="s">
        <v>66</v>
      </c>
      <c r="D60" s="1" t="s">
        <v>5</v>
      </c>
      <c r="E60" s="1" t="s">
        <v>8</v>
      </c>
      <c r="F60" s="1" t="s">
        <v>9</v>
      </c>
      <c r="G60" s="1" t="s">
        <v>13</v>
      </c>
    </row>
    <row r="61" spans="1:7" ht="12.75" x14ac:dyDescent="0.2">
      <c r="A61" s="4">
        <v>44365.948938171292</v>
      </c>
      <c r="B61" s="1" t="s">
        <v>85</v>
      </c>
      <c r="C61" s="1" t="s">
        <v>86</v>
      </c>
      <c r="D61" s="1" t="s">
        <v>5</v>
      </c>
      <c r="E61" s="1" t="s">
        <v>35</v>
      </c>
      <c r="F61" s="1" t="s">
        <v>12</v>
      </c>
      <c r="G61" s="1" t="s">
        <v>13</v>
      </c>
    </row>
    <row r="62" spans="1:7" ht="12.75" x14ac:dyDescent="0.2">
      <c r="A62" s="4">
        <v>44365.973676793983</v>
      </c>
      <c r="B62" s="1" t="s">
        <v>115</v>
      </c>
      <c r="C62" s="1" t="s">
        <v>116</v>
      </c>
      <c r="D62" s="1" t="s">
        <v>5</v>
      </c>
      <c r="E62" s="1" t="s">
        <v>8</v>
      </c>
      <c r="F62" s="1" t="s">
        <v>9</v>
      </c>
      <c r="G62" s="1" t="s">
        <v>6</v>
      </c>
    </row>
    <row r="63" spans="1:7" ht="12.75" x14ac:dyDescent="0.2">
      <c r="A63" s="4">
        <v>44369.696868125</v>
      </c>
      <c r="B63" s="1" t="s">
        <v>155</v>
      </c>
      <c r="C63" s="1" t="s">
        <v>156</v>
      </c>
      <c r="D63" s="1" t="s">
        <v>5</v>
      </c>
      <c r="E63" s="1" t="s">
        <v>8</v>
      </c>
      <c r="F63" s="1" t="s">
        <v>12</v>
      </c>
      <c r="G63" s="1" t="s">
        <v>6</v>
      </c>
    </row>
    <row r="64" spans="1:7" ht="12.75" x14ac:dyDescent="0.2">
      <c r="A64" s="4">
        <v>44365.95416194445</v>
      </c>
      <c r="B64" s="1" t="s">
        <v>90</v>
      </c>
      <c r="C64" s="1" t="s">
        <v>91</v>
      </c>
      <c r="D64" s="1" t="s">
        <v>7</v>
      </c>
      <c r="E64" s="1" t="s">
        <v>8</v>
      </c>
      <c r="F64" s="1" t="s">
        <v>9</v>
      </c>
      <c r="G64" s="1" t="s">
        <v>6</v>
      </c>
    </row>
    <row r="65" spans="1:7" ht="12.75" x14ac:dyDescent="0.2">
      <c r="A65" s="4">
        <v>44365.920654953705</v>
      </c>
      <c r="B65" s="1" t="s">
        <v>46</v>
      </c>
      <c r="C65" s="1" t="s">
        <v>47</v>
      </c>
      <c r="D65" s="1" t="s">
        <v>5</v>
      </c>
      <c r="E65" s="1" t="s">
        <v>8</v>
      </c>
      <c r="F65" s="1" t="s">
        <v>9</v>
      </c>
      <c r="G65" s="1" t="s">
        <v>6</v>
      </c>
    </row>
    <row r="66" spans="1:7" ht="12.75" x14ac:dyDescent="0.2">
      <c r="A66" s="4">
        <v>44369.888811956014</v>
      </c>
      <c r="B66" s="1" t="s">
        <v>171</v>
      </c>
      <c r="C66" s="1" t="s">
        <v>172</v>
      </c>
      <c r="D66" s="1" t="s">
        <v>5</v>
      </c>
      <c r="E66" s="1" t="s">
        <v>89</v>
      </c>
      <c r="F66" s="1" t="s">
        <v>12</v>
      </c>
      <c r="G66" s="1" t="s">
        <v>13</v>
      </c>
    </row>
    <row r="67" spans="1:7" ht="12.75" x14ac:dyDescent="0.2">
      <c r="A67" s="4">
        <v>44370.366636828709</v>
      </c>
      <c r="B67" s="1" t="s">
        <v>171</v>
      </c>
      <c r="C67" s="1" t="s">
        <v>172</v>
      </c>
      <c r="D67" s="1" t="s">
        <v>5</v>
      </c>
      <c r="E67" s="1" t="s">
        <v>89</v>
      </c>
      <c r="F67" s="1" t="s">
        <v>12</v>
      </c>
      <c r="G67" s="1" t="s">
        <v>13</v>
      </c>
    </row>
    <row r="68" spans="1:7" ht="12.75" x14ac:dyDescent="0.2">
      <c r="A68" s="4">
        <v>44365.928996134258</v>
      </c>
      <c r="B68" s="1" t="s">
        <v>59</v>
      </c>
      <c r="C68" s="1" t="s">
        <v>60</v>
      </c>
      <c r="D68" s="1" t="s">
        <v>7</v>
      </c>
      <c r="E68" s="1" t="s">
        <v>8</v>
      </c>
      <c r="F68" s="1" t="s">
        <v>9</v>
      </c>
      <c r="G68" s="1" t="s">
        <v>13</v>
      </c>
    </row>
    <row r="69" spans="1:7" ht="12.75" x14ac:dyDescent="0.2">
      <c r="A69" s="4">
        <v>44365.941160601855</v>
      </c>
      <c r="B69" s="1" t="s">
        <v>69</v>
      </c>
      <c r="C69" s="1" t="s">
        <v>70</v>
      </c>
      <c r="D69" s="1" t="s">
        <v>7</v>
      </c>
      <c r="E69" s="1" t="s">
        <v>8</v>
      </c>
      <c r="F69" s="1" t="s">
        <v>12</v>
      </c>
      <c r="G69" s="1" t="s">
        <v>13</v>
      </c>
    </row>
    <row r="70" spans="1:7" ht="12.75" x14ac:dyDescent="0.2">
      <c r="A70" s="4">
        <v>44366.910274085647</v>
      </c>
      <c r="B70" s="1" t="s">
        <v>148</v>
      </c>
      <c r="C70" s="1" t="s">
        <v>149</v>
      </c>
      <c r="D70" s="1" t="s">
        <v>7</v>
      </c>
      <c r="E70" s="1" t="s">
        <v>89</v>
      </c>
      <c r="F70" s="1" t="s">
        <v>9</v>
      </c>
      <c r="G70" s="1" t="s">
        <v>13</v>
      </c>
    </row>
    <row r="71" spans="1:7" ht="12.75" x14ac:dyDescent="0.2">
      <c r="A71" s="4">
        <v>44366.598238680555</v>
      </c>
      <c r="B71" s="1" t="s">
        <v>146</v>
      </c>
      <c r="C71" s="1" t="s">
        <v>147</v>
      </c>
      <c r="D71" s="1" t="s">
        <v>7</v>
      </c>
      <c r="E71" s="1" t="s">
        <v>8</v>
      </c>
      <c r="F71" s="1" t="s">
        <v>12</v>
      </c>
      <c r="G71" s="1" t="s">
        <v>13</v>
      </c>
    </row>
    <row r="72" spans="1:7" ht="12.75" x14ac:dyDescent="0.2">
      <c r="A72" s="4">
        <v>44365.921066006944</v>
      </c>
      <c r="B72" s="1" t="s">
        <v>50</v>
      </c>
      <c r="C72" s="1" t="s">
        <v>51</v>
      </c>
      <c r="D72" s="1" t="s">
        <v>7</v>
      </c>
      <c r="E72" s="1" t="s">
        <v>35</v>
      </c>
      <c r="F72" s="1" t="s">
        <v>9</v>
      </c>
      <c r="G72" s="1" t="s">
        <v>6</v>
      </c>
    </row>
    <row r="73" spans="1:7" ht="12.75" x14ac:dyDescent="0.2">
      <c r="A73" s="4">
        <v>44365.920235462967</v>
      </c>
      <c r="B73" s="1" t="s">
        <v>43</v>
      </c>
      <c r="C73" s="1" t="s">
        <v>44</v>
      </c>
      <c r="D73" s="1" t="s">
        <v>7</v>
      </c>
      <c r="E73" s="1" t="s">
        <v>45</v>
      </c>
      <c r="F73" s="1" t="s">
        <v>12</v>
      </c>
      <c r="G73" s="1" t="s">
        <v>13</v>
      </c>
    </row>
    <row r="74" spans="1:7" ht="12.75" x14ac:dyDescent="0.2">
      <c r="A74" s="4">
        <v>44369.835495844905</v>
      </c>
      <c r="B74" s="1" t="s">
        <v>165</v>
      </c>
      <c r="C74" s="1" t="s">
        <v>166</v>
      </c>
      <c r="D74" s="1" t="s">
        <v>5</v>
      </c>
      <c r="E74" s="1" t="s">
        <v>8</v>
      </c>
      <c r="F74" s="1" t="s">
        <v>9</v>
      </c>
      <c r="G74" s="1" t="s">
        <v>6</v>
      </c>
    </row>
    <row r="75" spans="1:7" ht="12.75" x14ac:dyDescent="0.2">
      <c r="A75" s="4">
        <v>44366.076470555556</v>
      </c>
      <c r="B75" s="1" t="s">
        <v>121</v>
      </c>
      <c r="C75" s="1" t="s">
        <v>122</v>
      </c>
      <c r="D75" s="1" t="s">
        <v>5</v>
      </c>
      <c r="E75" s="1" t="s">
        <v>8</v>
      </c>
      <c r="F75" s="1" t="s">
        <v>9</v>
      </c>
      <c r="G75" s="1" t="s">
        <v>13</v>
      </c>
    </row>
    <row r="76" spans="1:7" ht="12.75" x14ac:dyDescent="0.2">
      <c r="A76" s="4">
        <v>44365.913405497689</v>
      </c>
      <c r="B76" s="1" t="s">
        <v>22</v>
      </c>
      <c r="C76" s="1" t="s">
        <v>23</v>
      </c>
      <c r="D76" s="1" t="s">
        <v>5</v>
      </c>
      <c r="E76" s="1" t="s">
        <v>24</v>
      </c>
      <c r="F76" s="1" t="s">
        <v>9</v>
      </c>
      <c r="G76" s="1" t="s">
        <v>6</v>
      </c>
    </row>
    <row r="77" spans="1:7" ht="12.75" x14ac:dyDescent="0.2">
      <c r="A77" s="4">
        <v>44365.907514710649</v>
      </c>
      <c r="B77" s="5" t="s">
        <v>178</v>
      </c>
      <c r="C77" s="6" t="s">
        <v>179</v>
      </c>
      <c r="D77" s="1" t="s">
        <v>5</v>
      </c>
      <c r="E77" s="1" t="s">
        <v>8</v>
      </c>
      <c r="F77" s="1" t="s">
        <v>9</v>
      </c>
      <c r="G77" s="1" t="s">
        <v>6</v>
      </c>
    </row>
    <row r="78" spans="1:7" ht="12.75" x14ac:dyDescent="0.2">
      <c r="A78" s="4">
        <v>44365.91522487269</v>
      </c>
      <c r="B78" s="1" t="s">
        <v>29</v>
      </c>
      <c r="C78" s="6" t="s">
        <v>179</v>
      </c>
      <c r="D78" s="1" t="s">
        <v>5</v>
      </c>
      <c r="E78" s="1" t="s">
        <v>8</v>
      </c>
      <c r="F78" s="1" t="s">
        <v>12</v>
      </c>
      <c r="G78" s="1" t="s">
        <v>13</v>
      </c>
    </row>
    <row r="79" spans="1:7" ht="12.75" x14ac:dyDescent="0.2">
      <c r="A79" s="4">
        <v>44365.917331585646</v>
      </c>
      <c r="B79" s="1" t="s">
        <v>32</v>
      </c>
      <c r="C79" s="6" t="s">
        <v>179</v>
      </c>
      <c r="D79" s="1" t="s">
        <v>7</v>
      </c>
      <c r="E79" s="1" t="s">
        <v>8</v>
      </c>
      <c r="F79" s="1" t="s">
        <v>9</v>
      </c>
      <c r="G79" s="1" t="s">
        <v>6</v>
      </c>
    </row>
    <row r="80" spans="1:7" ht="12.75" x14ac:dyDescent="0.2">
      <c r="A80" s="4">
        <v>44365.918199363427</v>
      </c>
      <c r="B80" s="1" t="s">
        <v>38</v>
      </c>
      <c r="C80" s="6" t="s">
        <v>179</v>
      </c>
      <c r="D80" s="1" t="s">
        <v>5</v>
      </c>
      <c r="E80" s="1" t="s">
        <v>8</v>
      </c>
      <c r="F80" s="1" t="s">
        <v>9</v>
      </c>
      <c r="G80" s="1" t="s">
        <v>13</v>
      </c>
    </row>
    <row r="81" spans="1:7" ht="12.75" x14ac:dyDescent="0.2">
      <c r="A81" s="4">
        <v>44365.92823690972</v>
      </c>
      <c r="B81" s="1" t="s">
        <v>58</v>
      </c>
      <c r="C81" s="6" t="s">
        <v>179</v>
      </c>
      <c r="D81" s="1" t="s">
        <v>5</v>
      </c>
      <c r="E81" s="1" t="s">
        <v>8</v>
      </c>
      <c r="F81" s="1" t="s">
        <v>12</v>
      </c>
      <c r="G81" s="1" t="s">
        <v>13</v>
      </c>
    </row>
    <row r="82" spans="1:7" ht="12.75" x14ac:dyDescent="0.2">
      <c r="A82" s="4">
        <v>44365.941904895837</v>
      </c>
      <c r="B82" s="1" t="s">
        <v>73</v>
      </c>
      <c r="C82" s="6" t="s">
        <v>179</v>
      </c>
      <c r="D82" s="1" t="s">
        <v>5</v>
      </c>
      <c r="E82" s="1" t="s">
        <v>8</v>
      </c>
      <c r="F82" s="1" t="s">
        <v>9</v>
      </c>
      <c r="G82" s="1" t="s">
        <v>13</v>
      </c>
    </row>
    <row r="83" spans="1:7" ht="12.75" x14ac:dyDescent="0.2">
      <c r="A83" s="4">
        <v>44365.943148321763</v>
      </c>
      <c r="B83" s="1" t="s">
        <v>74</v>
      </c>
      <c r="C83" s="6" t="s">
        <v>179</v>
      </c>
      <c r="D83" s="1" t="s">
        <v>7</v>
      </c>
      <c r="E83" s="1" t="s">
        <v>8</v>
      </c>
      <c r="F83" s="1" t="s">
        <v>9</v>
      </c>
      <c r="G83" s="1" t="s">
        <v>13</v>
      </c>
    </row>
    <row r="84" spans="1:7" ht="12.75" x14ac:dyDescent="0.2">
      <c r="A84" s="4">
        <v>44365.943405115744</v>
      </c>
      <c r="B84" s="1" t="s">
        <v>75</v>
      </c>
      <c r="C84" s="6" t="s">
        <v>179</v>
      </c>
      <c r="D84" s="1" t="s">
        <v>5</v>
      </c>
      <c r="E84" s="1" t="s">
        <v>8</v>
      </c>
      <c r="F84" s="1" t="s">
        <v>12</v>
      </c>
      <c r="G84" s="1" t="s">
        <v>6</v>
      </c>
    </row>
    <row r="85" spans="1:7" ht="12.75" x14ac:dyDescent="0.2">
      <c r="A85" s="4">
        <v>44365.956713877313</v>
      </c>
      <c r="B85" s="1" t="s">
        <v>96</v>
      </c>
      <c r="C85" s="6" t="s">
        <v>179</v>
      </c>
      <c r="D85" s="1" t="s">
        <v>7</v>
      </c>
      <c r="E85" s="1" t="s">
        <v>8</v>
      </c>
      <c r="F85" s="1" t="s">
        <v>12</v>
      </c>
      <c r="G85" s="1" t="s">
        <v>13</v>
      </c>
    </row>
    <row r="86" spans="1:7" ht="12.75" x14ac:dyDescent="0.2">
      <c r="A86" s="4">
        <v>44365.957135902776</v>
      </c>
      <c r="B86" s="1" t="s">
        <v>97</v>
      </c>
      <c r="C86" s="6" t="s">
        <v>179</v>
      </c>
      <c r="D86" s="1" t="s">
        <v>7</v>
      </c>
      <c r="E86" s="1" t="s">
        <v>8</v>
      </c>
      <c r="F86" s="1" t="s">
        <v>12</v>
      </c>
      <c r="G86" s="1" t="s">
        <v>13</v>
      </c>
    </row>
    <row r="87" spans="1:7" ht="12.75" x14ac:dyDescent="0.2">
      <c r="A87" s="4">
        <v>44365.95753719908</v>
      </c>
      <c r="B87" s="1" t="s">
        <v>98</v>
      </c>
      <c r="C87" s="6" t="s">
        <v>179</v>
      </c>
      <c r="D87" s="1" t="s">
        <v>7</v>
      </c>
      <c r="E87" s="1" t="s">
        <v>8</v>
      </c>
      <c r="F87" s="1" t="s">
        <v>12</v>
      </c>
      <c r="G87" s="1" t="s">
        <v>13</v>
      </c>
    </row>
    <row r="88" spans="1:7" ht="12.75" x14ac:dyDescent="0.2">
      <c r="A88" s="4">
        <v>44365.958479282403</v>
      </c>
      <c r="B88" s="1" t="s">
        <v>99</v>
      </c>
      <c r="C88" s="6" t="s">
        <v>179</v>
      </c>
      <c r="D88" s="1" t="s">
        <v>5</v>
      </c>
      <c r="E88" s="1" t="s">
        <v>8</v>
      </c>
      <c r="F88" s="1" t="s">
        <v>12</v>
      </c>
      <c r="G88" s="1" t="s">
        <v>13</v>
      </c>
    </row>
    <row r="89" spans="1:7" ht="12.75" x14ac:dyDescent="0.2">
      <c r="A89" s="4">
        <v>44365.958942523153</v>
      </c>
      <c r="B89" s="1" t="s">
        <v>100</v>
      </c>
      <c r="C89" s="6" t="s">
        <v>179</v>
      </c>
      <c r="D89" s="1" t="s">
        <v>5</v>
      </c>
      <c r="E89" s="1" t="s">
        <v>8</v>
      </c>
      <c r="F89" s="1" t="s">
        <v>12</v>
      </c>
      <c r="G89" s="1" t="s">
        <v>13</v>
      </c>
    </row>
    <row r="90" spans="1:7" ht="12.75" x14ac:dyDescent="0.2">
      <c r="A90" s="4">
        <v>44365.962630451388</v>
      </c>
      <c r="B90" s="1" t="s">
        <v>105</v>
      </c>
      <c r="C90" s="6" t="s">
        <v>179</v>
      </c>
      <c r="D90" s="1" t="s">
        <v>5</v>
      </c>
      <c r="E90" s="1" t="s">
        <v>8</v>
      </c>
      <c r="F90" s="1" t="s">
        <v>12</v>
      </c>
      <c r="G90" s="1" t="s">
        <v>13</v>
      </c>
    </row>
    <row r="91" spans="1:7" ht="12.75" x14ac:dyDescent="0.2">
      <c r="A91" s="4">
        <v>44365.968466284721</v>
      </c>
      <c r="B91" s="1" t="s">
        <v>110</v>
      </c>
      <c r="C91" s="6" t="s">
        <v>179</v>
      </c>
      <c r="D91" s="1" t="s">
        <v>7</v>
      </c>
      <c r="E91" s="1" t="s">
        <v>35</v>
      </c>
      <c r="F91" s="1" t="s">
        <v>12</v>
      </c>
      <c r="G91" s="1" t="s">
        <v>13</v>
      </c>
    </row>
    <row r="92" spans="1:7" ht="12.75" x14ac:dyDescent="0.2">
      <c r="A92" s="4">
        <v>44366.295050810186</v>
      </c>
      <c r="B92" s="1" t="s">
        <v>125</v>
      </c>
      <c r="C92" s="6" t="s">
        <v>179</v>
      </c>
      <c r="D92" s="1" t="s">
        <v>7</v>
      </c>
      <c r="E92" s="1" t="s">
        <v>45</v>
      </c>
      <c r="F92" s="1" t="s">
        <v>9</v>
      </c>
      <c r="G92" s="1" t="s">
        <v>13</v>
      </c>
    </row>
    <row r="93" spans="1:7" ht="12.75" x14ac:dyDescent="0.2">
      <c r="A93" s="4">
        <v>44367.860767534723</v>
      </c>
      <c r="B93" s="1" t="s">
        <v>150</v>
      </c>
      <c r="C93" s="6" t="s">
        <v>179</v>
      </c>
      <c r="D93" s="1" t="s">
        <v>5</v>
      </c>
      <c r="E93" s="1" t="s">
        <v>35</v>
      </c>
      <c r="F93" s="1" t="s">
        <v>12</v>
      </c>
      <c r="G93" s="1" t="s">
        <v>13</v>
      </c>
    </row>
    <row r="94" spans="1:7" ht="12.75" x14ac:dyDescent="0.2">
      <c r="A94" s="4">
        <v>44369.835899004625</v>
      </c>
      <c r="B94" s="1" t="s">
        <v>167</v>
      </c>
      <c r="C94" s="6" t="s">
        <v>179</v>
      </c>
      <c r="D94" s="1" t="s">
        <v>5</v>
      </c>
      <c r="E94" s="1" t="s">
        <v>8</v>
      </c>
      <c r="F94" s="1" t="s">
        <v>9</v>
      </c>
      <c r="G94" s="1" t="s">
        <v>6</v>
      </c>
    </row>
    <row r="95" spans="1:7" ht="12.75" x14ac:dyDescent="0.2">
      <c r="A95" s="4">
        <v>44369.888343854167</v>
      </c>
      <c r="B95" s="1" t="s">
        <v>170</v>
      </c>
      <c r="C95" s="6" t="s">
        <v>179</v>
      </c>
      <c r="D95" s="1" t="s">
        <v>7</v>
      </c>
      <c r="E95" s="1" t="s">
        <v>8</v>
      </c>
      <c r="F95" s="1" t="s">
        <v>9</v>
      </c>
      <c r="G95" s="1" t="s">
        <v>6</v>
      </c>
    </row>
  </sheetData>
  <sortState xmlns:xlrd2="http://schemas.microsoft.com/office/spreadsheetml/2017/richdata2" ref="A2:G95">
    <sortCondition ref="C2:C95"/>
  </sortState>
  <conditionalFormatting sqref="A1:XFD1048576">
    <cfRule type="containsText" dxfId="1" priority="1" operator="containsText" text="AZUL">
      <formula>NOT(ISERROR(SEARCH("AZUL",A1)))</formula>
    </cfRule>
    <cfRule type="containsText" dxfId="0" priority="2" operator="containsText" text="LARANJA">
      <formula>NOT(ISERROR(SEARCH("LARANJA",A1)))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8BD8-A146-4AF5-AD17-23D66CD27DE7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Respostas ao formulário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Gadrit</cp:lastModifiedBy>
  <dcterms:modified xsi:type="dcterms:W3CDTF">2021-06-24T00:42:56Z</dcterms:modified>
</cp:coreProperties>
</file>