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econdary Task" sheetId="1" r:id="rId1"/>
    <sheet name="Data" sheetId="2" r:id="rId2"/>
    <sheet name="Groups" sheetId="3" r:id="rId3"/>
    <sheet name="Surveys" sheetId="4" r:id="rId4"/>
    <sheet name="organization" sheetId="5" r:id="rId5"/>
  </sheets>
  <calcPr calcId="145621"/>
</workbook>
</file>

<file path=xl/calcChain.xml><?xml version="1.0" encoding="utf-8"?>
<calcChain xmlns="http://schemas.openxmlformats.org/spreadsheetml/2006/main">
  <c r="W24" i="2" l="1"/>
  <c r="V24" i="2"/>
  <c r="W23" i="2"/>
  <c r="V23" i="2"/>
  <c r="W22" i="2"/>
  <c r="V22" i="2"/>
  <c r="W20" i="2"/>
  <c r="V20" i="2"/>
  <c r="W19" i="2"/>
  <c r="V19" i="2"/>
  <c r="W18" i="2"/>
  <c r="V18" i="2"/>
  <c r="W16" i="2"/>
  <c r="V16" i="2"/>
  <c r="W15" i="2"/>
  <c r="V15" i="2"/>
  <c r="W14" i="2"/>
  <c r="V14" i="2"/>
  <c r="W12" i="2"/>
  <c r="V12" i="2"/>
  <c r="W11" i="2"/>
  <c r="V11" i="2"/>
  <c r="W10" i="2"/>
  <c r="V10" i="2"/>
  <c r="W8" i="2"/>
  <c r="V8" i="2"/>
  <c r="W7" i="2"/>
  <c r="V7" i="2"/>
  <c r="W6" i="2"/>
  <c r="V6" i="2"/>
  <c r="W4" i="2"/>
  <c r="V4" i="2"/>
  <c r="W3" i="2"/>
  <c r="V3" i="2"/>
  <c r="W2" i="2"/>
  <c r="V2" i="2"/>
  <c r="AF133" i="1" l="1"/>
  <c r="AE133" i="1"/>
  <c r="AD133" i="1"/>
  <c r="AC133" i="1"/>
  <c r="AF111" i="1"/>
  <c r="AE111" i="1"/>
  <c r="AD111" i="1"/>
  <c r="AC111" i="1"/>
  <c r="AF89" i="1"/>
  <c r="AE89" i="1"/>
  <c r="AD89" i="1"/>
  <c r="AC89" i="1"/>
  <c r="AF67" i="1"/>
  <c r="AE67" i="1"/>
  <c r="AD67" i="1"/>
  <c r="AC67" i="1"/>
  <c r="AF45" i="1"/>
  <c r="AE45" i="1"/>
  <c r="AD45" i="1"/>
  <c r="AC45" i="1"/>
  <c r="AF23" i="1"/>
  <c r="AE23" i="1"/>
  <c r="AD23" i="1"/>
  <c r="AC23" i="1"/>
  <c r="W31" i="2"/>
  <c r="V31" i="2"/>
  <c r="W30" i="2"/>
  <c r="V30" i="2"/>
  <c r="W44" i="2"/>
  <c r="V44" i="2"/>
  <c r="W43" i="2"/>
  <c r="V43" i="2"/>
  <c r="W41" i="2"/>
  <c r="V41" i="2"/>
  <c r="W40" i="2"/>
  <c r="V40" i="2"/>
  <c r="W38" i="2"/>
  <c r="V38" i="2"/>
  <c r="W37" i="2"/>
  <c r="V37" i="2"/>
  <c r="W34" i="2"/>
  <c r="V34" i="2"/>
  <c r="W33" i="2"/>
  <c r="V33" i="2"/>
  <c r="T23" i="2"/>
  <c r="S23" i="2"/>
  <c r="R23" i="2"/>
  <c r="Q23" i="2"/>
  <c r="P23" i="2"/>
  <c r="O23" i="2"/>
  <c r="T19" i="2"/>
  <c r="S19" i="2"/>
  <c r="R19" i="2"/>
  <c r="Q19" i="2"/>
  <c r="P19" i="2"/>
  <c r="O19" i="2"/>
  <c r="T15" i="2"/>
  <c r="S15" i="2"/>
  <c r="R15" i="2"/>
  <c r="Q15" i="2"/>
  <c r="P15" i="2"/>
  <c r="O15" i="2"/>
  <c r="T11" i="2"/>
  <c r="S11" i="2"/>
  <c r="R11" i="2"/>
  <c r="Q11" i="2"/>
  <c r="P11" i="2"/>
  <c r="O11" i="2"/>
  <c r="T7" i="2"/>
  <c r="S7" i="2"/>
  <c r="R7" i="2"/>
  <c r="Q7" i="2"/>
  <c r="P7" i="2"/>
  <c r="O7" i="2"/>
  <c r="T3" i="2"/>
  <c r="S3" i="2"/>
  <c r="R3" i="2"/>
  <c r="Q3" i="2"/>
  <c r="P3" i="2"/>
  <c r="O3" i="2"/>
  <c r="T22" i="2"/>
  <c r="S22" i="2"/>
  <c r="R22" i="2"/>
  <c r="Q22" i="2"/>
  <c r="P22" i="2"/>
  <c r="O22" i="2"/>
  <c r="T18" i="2"/>
  <c r="S18" i="2"/>
  <c r="R18" i="2"/>
  <c r="Q18" i="2"/>
  <c r="P18" i="2"/>
  <c r="O18" i="2"/>
  <c r="T14" i="2"/>
  <c r="S14" i="2"/>
  <c r="R14" i="2"/>
  <c r="Q14" i="2"/>
  <c r="P14" i="2"/>
  <c r="O14" i="2"/>
  <c r="T10" i="2"/>
  <c r="S10" i="2"/>
  <c r="R10" i="2"/>
  <c r="Q10" i="2"/>
  <c r="P10" i="2"/>
  <c r="O10" i="2"/>
  <c r="T6" i="2"/>
  <c r="S6" i="2"/>
  <c r="R6" i="2"/>
  <c r="Q6" i="2"/>
  <c r="P6" i="2"/>
  <c r="O6" i="2"/>
  <c r="T2" i="2"/>
  <c r="S2" i="2"/>
  <c r="R2" i="2"/>
  <c r="Q2" i="2"/>
  <c r="P2" i="2"/>
  <c r="O2" i="2"/>
  <c r="N120" i="1"/>
  <c r="Z131" i="1"/>
  <c r="Z129" i="1"/>
  <c r="Z128" i="1"/>
  <c r="Z127" i="1"/>
  <c r="Z126" i="1"/>
  <c r="Z125" i="1"/>
  <c r="Z124" i="1"/>
  <c r="Z123" i="1"/>
  <c r="Z121" i="1"/>
  <c r="Z120" i="1"/>
  <c r="Z118" i="1"/>
  <c r="Z117" i="1"/>
  <c r="Z116" i="1"/>
  <c r="Z133" i="1" s="1"/>
  <c r="Z115" i="1"/>
  <c r="Z114" i="1"/>
  <c r="V131" i="1"/>
  <c r="V130" i="1"/>
  <c r="V126" i="1"/>
  <c r="V123" i="1"/>
  <c r="V121" i="1"/>
  <c r="V119" i="1"/>
  <c r="V117" i="1"/>
  <c r="V114" i="1"/>
  <c r="R130" i="1"/>
  <c r="R126" i="1"/>
  <c r="R122" i="1"/>
  <c r="R119" i="1"/>
  <c r="R118" i="1"/>
  <c r="N123" i="1"/>
  <c r="N122" i="1"/>
  <c r="N121" i="1"/>
  <c r="N117" i="1"/>
  <c r="N116" i="1"/>
  <c r="N115" i="1"/>
  <c r="N133" i="1" s="1"/>
  <c r="N114" i="1"/>
  <c r="F121" i="1"/>
  <c r="F119" i="1"/>
  <c r="F118" i="1"/>
  <c r="F114" i="1"/>
  <c r="F113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V106" i="1"/>
  <c r="V105" i="1"/>
  <c r="V102" i="1"/>
  <c r="V99" i="1"/>
  <c r="V97" i="1"/>
  <c r="V95" i="1"/>
  <c r="V93" i="1"/>
  <c r="R95" i="1"/>
  <c r="R94" i="1"/>
  <c r="N97" i="1"/>
  <c r="N94" i="1"/>
  <c r="N92" i="1"/>
  <c r="F99" i="1"/>
  <c r="F97" i="1"/>
  <c r="F96" i="1"/>
  <c r="F95" i="1"/>
  <c r="F94" i="1"/>
  <c r="F93" i="1"/>
  <c r="Z87" i="1"/>
  <c r="Z85" i="1"/>
  <c r="Z84" i="1"/>
  <c r="Z82" i="1"/>
  <c r="Z80" i="1"/>
  <c r="Z78" i="1"/>
  <c r="Z77" i="1"/>
  <c r="Z75" i="1"/>
  <c r="Z74" i="1"/>
  <c r="Z72" i="1"/>
  <c r="Z71" i="1"/>
  <c r="Z69" i="1"/>
  <c r="V82" i="1"/>
  <c r="V79" i="1"/>
  <c r="V75" i="1"/>
  <c r="V72" i="1"/>
  <c r="V70" i="1"/>
  <c r="R74" i="1"/>
  <c r="N77" i="1"/>
  <c r="N75" i="1"/>
  <c r="N73" i="1"/>
  <c r="N71" i="1"/>
  <c r="N70" i="1"/>
  <c r="F78" i="1"/>
  <c r="F77" i="1"/>
  <c r="F74" i="1"/>
  <c r="F73" i="1"/>
  <c r="F72" i="1"/>
  <c r="F71" i="1"/>
  <c r="F70" i="1"/>
  <c r="F69" i="1"/>
  <c r="F89" i="1" s="1"/>
  <c r="F51" i="1"/>
  <c r="Z66" i="1"/>
  <c r="Z65" i="1"/>
  <c r="Z62" i="1"/>
  <c r="Z61" i="1"/>
  <c r="Z59" i="1"/>
  <c r="Z58" i="1"/>
  <c r="Z57" i="1"/>
  <c r="Z55" i="1"/>
  <c r="Z54" i="1"/>
  <c r="Z53" i="1"/>
  <c r="Z52" i="1"/>
  <c r="Z51" i="1"/>
  <c r="Z49" i="1"/>
  <c r="Z48" i="1"/>
  <c r="Z47" i="1"/>
  <c r="V57" i="1"/>
  <c r="V56" i="1"/>
  <c r="V54" i="1"/>
  <c r="V52" i="1"/>
  <c r="V51" i="1"/>
  <c r="V48" i="1"/>
  <c r="R53" i="1"/>
  <c r="N53" i="1"/>
  <c r="N50" i="1"/>
  <c r="N48" i="1"/>
  <c r="N47" i="1"/>
  <c r="F57" i="1"/>
  <c r="F56" i="1"/>
  <c r="F55" i="1"/>
  <c r="F53" i="1"/>
  <c r="F52" i="1"/>
  <c r="AA133" i="1"/>
  <c r="X133" i="1"/>
  <c r="W133" i="1"/>
  <c r="T133" i="1"/>
  <c r="S133" i="1"/>
  <c r="P133" i="1"/>
  <c r="O133" i="1"/>
  <c r="L133" i="1"/>
  <c r="H133" i="1"/>
  <c r="G133" i="1"/>
  <c r="D133" i="1"/>
  <c r="AA111" i="1"/>
  <c r="X111" i="1"/>
  <c r="W111" i="1"/>
  <c r="T111" i="1"/>
  <c r="S111" i="1"/>
  <c r="P111" i="1"/>
  <c r="O111" i="1"/>
  <c r="L111" i="1"/>
  <c r="H111" i="1"/>
  <c r="G111" i="1"/>
  <c r="F111" i="1"/>
  <c r="D111" i="1"/>
  <c r="AA89" i="1"/>
  <c r="X89" i="1"/>
  <c r="W89" i="1"/>
  <c r="T89" i="1"/>
  <c r="S89" i="1"/>
  <c r="P89" i="1"/>
  <c r="O89" i="1"/>
  <c r="L89" i="1"/>
  <c r="H89" i="1"/>
  <c r="G89" i="1"/>
  <c r="D89" i="1"/>
  <c r="AA67" i="1"/>
  <c r="X67" i="1"/>
  <c r="W67" i="1"/>
  <c r="T67" i="1"/>
  <c r="S67" i="1"/>
  <c r="R67" i="1"/>
  <c r="P67" i="1"/>
  <c r="O67" i="1"/>
  <c r="L67" i="1"/>
  <c r="H67" i="1"/>
  <c r="G67" i="1"/>
  <c r="D67" i="1"/>
  <c r="Z44" i="1"/>
  <c r="Z43" i="1"/>
  <c r="Z42" i="1"/>
  <c r="Z41" i="1"/>
  <c r="Z40" i="1"/>
  <c r="Z39" i="1"/>
  <c r="Z38" i="1"/>
  <c r="Z37" i="1"/>
  <c r="Z36" i="1"/>
  <c r="Z35" i="1"/>
  <c r="Z33" i="1"/>
  <c r="Z32" i="1"/>
  <c r="Z31" i="1"/>
  <c r="Z28" i="1"/>
  <c r="Z27" i="1"/>
  <c r="Z26" i="1"/>
  <c r="Z25" i="1"/>
  <c r="Z45" i="1" s="1"/>
  <c r="V44" i="1"/>
  <c r="V39" i="1"/>
  <c r="V36" i="1"/>
  <c r="V30" i="1"/>
  <c r="V27" i="1"/>
  <c r="V26" i="1"/>
  <c r="V25" i="1"/>
  <c r="R35" i="1"/>
  <c r="R25" i="1"/>
  <c r="N33" i="1"/>
  <c r="N29" i="1"/>
  <c r="N26" i="1"/>
  <c r="N25" i="1"/>
  <c r="AA45" i="1"/>
  <c r="X45" i="1"/>
  <c r="W45" i="1"/>
  <c r="T45" i="1"/>
  <c r="S45" i="1"/>
  <c r="P45" i="1"/>
  <c r="O45" i="1"/>
  <c r="L45" i="1"/>
  <c r="H45" i="1"/>
  <c r="F29" i="1"/>
  <c r="F27" i="1"/>
  <c r="F25" i="1"/>
  <c r="F45" i="1" s="1"/>
  <c r="G45" i="1"/>
  <c r="D45" i="1"/>
  <c r="Z21" i="1"/>
  <c r="Z20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3" i="1" s="1"/>
  <c r="V7" i="1"/>
  <c r="V3" i="1"/>
  <c r="V23" i="1" s="1"/>
  <c r="H23" i="1"/>
  <c r="R10" i="1"/>
  <c r="R9" i="1"/>
  <c r="R8" i="1"/>
  <c r="R7" i="1"/>
  <c r="R6" i="1"/>
  <c r="R5" i="1"/>
  <c r="R4" i="1"/>
  <c r="R23" i="1" s="1"/>
  <c r="R3" i="1"/>
  <c r="N11" i="1"/>
  <c r="N10" i="1"/>
  <c r="N8" i="1"/>
  <c r="N7" i="1"/>
  <c r="N6" i="1"/>
  <c r="N3" i="1"/>
  <c r="F14" i="1"/>
  <c r="F13" i="1"/>
  <c r="F11" i="1"/>
  <c r="F10" i="1"/>
  <c r="F9" i="1"/>
  <c r="F8" i="1"/>
  <c r="F7" i="1"/>
  <c r="F5" i="1"/>
  <c r="F4" i="1"/>
  <c r="F3" i="1"/>
  <c r="AA23" i="1"/>
  <c r="X23" i="1"/>
  <c r="W23" i="1"/>
  <c r="T23" i="1"/>
  <c r="S23" i="1"/>
  <c r="P23" i="1"/>
  <c r="O23" i="1"/>
  <c r="L23" i="1"/>
  <c r="G23" i="1"/>
  <c r="D23" i="1"/>
  <c r="K45" i="2"/>
  <c r="K44" i="2"/>
  <c r="K43" i="2"/>
  <c r="J45" i="2"/>
  <c r="J44" i="2"/>
  <c r="J43" i="2"/>
  <c r="K42" i="2"/>
  <c r="K41" i="2"/>
  <c r="K40" i="2"/>
  <c r="J42" i="2"/>
  <c r="J41" i="2"/>
  <c r="J40" i="2"/>
  <c r="K39" i="2"/>
  <c r="K38" i="2"/>
  <c r="K37" i="2"/>
  <c r="J39" i="2"/>
  <c r="J38" i="2"/>
  <c r="J37" i="2"/>
  <c r="K35" i="2"/>
  <c r="K34" i="2"/>
  <c r="K33" i="2"/>
  <c r="K32" i="2"/>
  <c r="K31" i="2"/>
  <c r="K30" i="2"/>
  <c r="J35" i="2"/>
  <c r="J34" i="2"/>
  <c r="J33" i="2"/>
  <c r="J32" i="2"/>
  <c r="J31" i="2"/>
  <c r="J30" i="2"/>
  <c r="K24" i="2"/>
  <c r="J24" i="2"/>
  <c r="K23" i="2"/>
  <c r="J23" i="2"/>
  <c r="K22" i="2"/>
  <c r="J22" i="2"/>
  <c r="K20" i="2"/>
  <c r="J20" i="2"/>
  <c r="K19" i="2"/>
  <c r="J19" i="2"/>
  <c r="K18" i="2"/>
  <c r="J18" i="2"/>
  <c r="K16" i="2"/>
  <c r="J16" i="2"/>
  <c r="K15" i="2"/>
  <c r="J15" i="2"/>
  <c r="K14" i="2"/>
  <c r="J14" i="2"/>
  <c r="K12" i="2"/>
  <c r="J12" i="2"/>
  <c r="K11" i="2"/>
  <c r="J11" i="2"/>
  <c r="K10" i="2"/>
  <c r="J10" i="2"/>
  <c r="K8" i="2"/>
  <c r="J8" i="2"/>
  <c r="K7" i="2"/>
  <c r="J7" i="2"/>
  <c r="K6" i="2"/>
  <c r="J6" i="2"/>
  <c r="K4" i="2"/>
  <c r="J4" i="2"/>
  <c r="K3" i="2"/>
  <c r="J3" i="2"/>
  <c r="K2" i="2"/>
  <c r="J2" i="2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J3" i="4"/>
  <c r="K3" i="4"/>
  <c r="R45" i="1" l="1"/>
  <c r="R111" i="1"/>
  <c r="Z111" i="1"/>
  <c r="V133" i="1"/>
  <c r="R133" i="1"/>
  <c r="F133" i="1"/>
  <c r="V111" i="1"/>
  <c r="N111" i="1"/>
  <c r="Z89" i="1"/>
  <c r="V89" i="1"/>
  <c r="R89" i="1"/>
  <c r="N89" i="1"/>
  <c r="Z67" i="1"/>
  <c r="V67" i="1"/>
  <c r="N67" i="1"/>
  <c r="F67" i="1"/>
  <c r="V45" i="1"/>
  <c r="N45" i="1"/>
  <c r="F23" i="1"/>
  <c r="N23" i="1"/>
</calcChain>
</file>

<file path=xl/sharedStrings.xml><?xml version="1.0" encoding="utf-8"?>
<sst xmlns="http://schemas.openxmlformats.org/spreadsheetml/2006/main" count="822" uniqueCount="275">
  <si>
    <t xml:space="preserve">Scenario 1 Manual </t>
  </si>
  <si>
    <t>[9696FB]@Eagle[FFFFFF] please acknowledge with your code name.</t>
  </si>
  <si>
    <t>[9696FB]@Eagle[FFFFFF] is the UAV planner working?</t>
  </si>
  <si>
    <t>[9696FB]@Eagle[FFFFFF] please report the UAV flight duration for the current plan.</t>
  </si>
  <si>
    <t>[9696FB]@Eagle[FFFFFF] please report your current score.</t>
  </si>
  <si>
    <t>[9696FB]@Eagle[FFFFFF] what planning mode are you in? Manual, pattern, or sliding autonomy?</t>
  </si>
  <si>
    <t>[9696FB]@Eagle[FFFFFF] are you using a task difficulty map?</t>
  </si>
  <si>
    <t>[9696FB]@Eagle[FFFFFF] what UAV icon do you see on the screen? UFO or fixed-wing?</t>
  </si>
  <si>
    <t>[9696FB]@Eagle[FFFFFF] please report time left.</t>
  </si>
  <si>
    <t>[9696FB]@Eagle[FFFFFF] FYI: Eagle is going through pre-flight check. Please acknowledge with your code name.</t>
  </si>
  <si>
    <t>[9696FB]@Eagle[FFFFFF] Which building are you in?</t>
  </si>
  <si>
    <t>[9696FB]@Eagle[FFFFFF] FYI: Eagle is doing a test flight. Please acknowledge with your code name.</t>
  </si>
  <si>
    <t>[9696FB]@Eagle[FFFFFF] FYI: Eagle has safely landed and is ready for flight. Please acknowledge with your code name.</t>
  </si>
  <si>
    <t>[9696FB]@Eagle[FFFFFF] is the UAV planner still working?</t>
  </si>
  <si>
    <t>Eagle</t>
  </si>
  <si>
    <t>Key</t>
  </si>
  <si>
    <t>Yes</t>
  </si>
  <si>
    <t>60 minutes</t>
  </si>
  <si>
    <t>Manual</t>
  </si>
  <si>
    <t>No</t>
  </si>
  <si>
    <t>Fixed-wing</t>
  </si>
  <si>
    <t>TMCB</t>
  </si>
  <si>
    <t>Scenario 1 Pattern</t>
  </si>
  <si>
    <t>Pattern</t>
  </si>
  <si>
    <t>UFO</t>
  </si>
  <si>
    <t>[00FF3E]@Eagle[FFFFFF] please acknowledge with your code name.</t>
  </si>
  <si>
    <t>[00FF3E]@Eagle[FFFFFF] please report your current score.</t>
  </si>
  <si>
    <t>[00FF3E]@Eagle[FFFFFF] please report time left.</t>
  </si>
  <si>
    <t>1:49</t>
  </si>
  <si>
    <t>2:17</t>
  </si>
  <si>
    <t>2:27</t>
  </si>
  <si>
    <t>2:36</t>
  </si>
  <si>
    <t>2:44</t>
  </si>
  <si>
    <t>2:59</t>
  </si>
  <si>
    <t>3:20</t>
  </si>
  <si>
    <t>3:36</t>
  </si>
  <si>
    <t>3:51</t>
  </si>
  <si>
    <t>4:01</t>
  </si>
  <si>
    <t>4:15</t>
  </si>
  <si>
    <t>4:26</t>
  </si>
  <si>
    <t>4:39</t>
  </si>
  <si>
    <t>[00FF3E]@Eagle[FFFFFF] FYI: Eagle is going through pre-flight check. Please acknowledge with your code name.</t>
  </si>
  <si>
    <t>[00FF3E]@Eagle[FFFFFF] Which building are you in?</t>
  </si>
  <si>
    <t>[00FF3E]@Eagle[FFFFFF] FYI: Eagle is doing a test flight. Please acknowledge with your code name.</t>
  </si>
  <si>
    <t>[00FF3E]@Eagle[FFFFFF] please report the UAV flight duration for the current plan.</t>
  </si>
  <si>
    <t>[00FF3E]@Eagle[FFFFFF] FYI: Eagle has safely landed and is ready for flight. Please acknowledge with your code name.</t>
  </si>
  <si>
    <t>[00FF3E]@Eagle[FFFFFF] is the UAV planner working?</t>
  </si>
  <si>
    <t>[00FF3E]@Eagle[FFFFFF] what planning mode are you in? Manual, pattern, or sliding autonomy?</t>
  </si>
  <si>
    <t>[00FF3E]@Eagle[FFFFFF] are you using a task difficulty map?</t>
  </si>
  <si>
    <t>[00FF3E]@Eagle[FFFFFF] what UAV icon do you see on the screen? UFO or fixed-wing?</t>
  </si>
  <si>
    <t>0:10</t>
  </si>
  <si>
    <t>0:28</t>
  </si>
  <si>
    <t>0:40</t>
  </si>
  <si>
    <t>0:50</t>
  </si>
  <si>
    <t>1:00</t>
  </si>
  <si>
    <t>1:20</t>
  </si>
  <si>
    <t>1:29</t>
  </si>
  <si>
    <t>1:48</t>
  </si>
  <si>
    <t>1:58</t>
  </si>
  <si>
    <t>2:12</t>
  </si>
  <si>
    <t>2:24</t>
  </si>
  <si>
    <t>2:42</t>
  </si>
  <si>
    <t>2:53</t>
  </si>
  <si>
    <t>3:08</t>
  </si>
  <si>
    <t>3:16</t>
  </si>
  <si>
    <t>3:32</t>
  </si>
  <si>
    <t>3:42</t>
  </si>
  <si>
    <t>3:55</t>
  </si>
  <si>
    <t>4:28</t>
  </si>
  <si>
    <t>Scenario 2 Manual</t>
  </si>
  <si>
    <t>Secnario 1 Sliding</t>
  </si>
  <si>
    <t>Sliding</t>
  </si>
  <si>
    <t>0:12</t>
  </si>
  <si>
    <t>0:22</t>
  </si>
  <si>
    <t>0:41</t>
  </si>
  <si>
    <t>0:54</t>
  </si>
  <si>
    <t>1:07</t>
  </si>
  <si>
    <t>1:17</t>
  </si>
  <si>
    <t>1:34</t>
  </si>
  <si>
    <t>1:54</t>
  </si>
  <si>
    <t>2:21</t>
  </si>
  <si>
    <t>3:07</t>
  </si>
  <si>
    <t>3:15</t>
  </si>
  <si>
    <t>3:38</t>
  </si>
  <si>
    <t>3:48</t>
  </si>
  <si>
    <t>4:14</t>
  </si>
  <si>
    <t>4:29</t>
  </si>
  <si>
    <t>4:38</t>
  </si>
  <si>
    <t>4:55</t>
  </si>
  <si>
    <t>Scenario 2 Pattern</t>
  </si>
  <si>
    <t>0:14</t>
  </si>
  <si>
    <t>0:18</t>
  </si>
  <si>
    <t>0:31</t>
  </si>
  <si>
    <t>0:45</t>
  </si>
  <si>
    <t>1:15</t>
  </si>
  <si>
    <t>1:24</t>
  </si>
  <si>
    <t>1:40</t>
  </si>
  <si>
    <t>2:08</t>
  </si>
  <si>
    <t>2:23</t>
  </si>
  <si>
    <t>2:38</t>
  </si>
  <si>
    <t>3:33</t>
  </si>
  <si>
    <t>3:57</t>
  </si>
  <si>
    <t>4:04</t>
  </si>
  <si>
    <t>4:23</t>
  </si>
  <si>
    <t>4:37</t>
  </si>
  <si>
    <t>4:51</t>
  </si>
  <si>
    <t>5:13</t>
  </si>
  <si>
    <t>Scenario 2 Sliding</t>
  </si>
  <si>
    <t>0:37</t>
  </si>
  <si>
    <t>0:55</t>
  </si>
  <si>
    <t>1:08</t>
  </si>
  <si>
    <t>1:31</t>
  </si>
  <si>
    <t>1:38</t>
  </si>
  <si>
    <t>1:46</t>
  </si>
  <si>
    <t>2:00</t>
  </si>
  <si>
    <t>2:33</t>
  </si>
  <si>
    <t>2:45</t>
  </si>
  <si>
    <t>2:56</t>
  </si>
  <si>
    <t>3:35</t>
  </si>
  <si>
    <t>3:54</t>
  </si>
  <si>
    <t>4:13</t>
  </si>
  <si>
    <t>4:46</t>
  </si>
  <si>
    <t>4:58</t>
  </si>
  <si>
    <t>sliding</t>
  </si>
  <si>
    <t>Pilot1</t>
  </si>
  <si>
    <t>Pilot2</t>
  </si>
  <si>
    <t>Pilot3</t>
  </si>
  <si>
    <t>Pilot4</t>
  </si>
  <si>
    <t>Pilot5</t>
  </si>
  <si>
    <t>Pilot6</t>
  </si>
  <si>
    <t>Pilot7</t>
  </si>
  <si>
    <t>Scenario 1 Manual</t>
  </si>
  <si>
    <t>Scenario 1 Sliding</t>
  </si>
  <si>
    <t>timeleft</t>
  </si>
  <si>
    <t>score</t>
  </si>
  <si>
    <t>mouseclicks</t>
  </si>
  <si>
    <t>pathcomplete</t>
  </si>
  <si>
    <t>I've no idea</t>
  </si>
  <si>
    <t>no</t>
  </si>
  <si>
    <t>yes</t>
  </si>
  <si>
    <t>fixed-wing</t>
  </si>
  <si>
    <t>eagle</t>
  </si>
  <si>
    <t>sliding mode</t>
  </si>
  <si>
    <t>Less</t>
  </si>
  <si>
    <t>More</t>
  </si>
  <si>
    <t>Group</t>
  </si>
  <si>
    <t>Same</t>
  </si>
  <si>
    <t>Eagl</t>
  </si>
  <si>
    <t>tmcb</t>
  </si>
  <si>
    <t>fixed wing</t>
  </si>
  <si>
    <t>ufo</t>
  </si>
  <si>
    <t>manual</t>
  </si>
  <si>
    <t>slidingauto</t>
  </si>
  <si>
    <t>eAGLE</t>
  </si>
  <si>
    <t>Sure thing</t>
  </si>
  <si>
    <t>Sometimes</t>
  </si>
  <si>
    <t>Yep</t>
  </si>
  <si>
    <t>Sliding autonomy</t>
  </si>
  <si>
    <t>Yesx</t>
  </si>
  <si>
    <t xml:space="preserve">Sex </t>
  </si>
  <si>
    <t xml:space="preserve"> Male</t>
  </si>
  <si>
    <t xml:space="preserve">Age </t>
  </si>
  <si>
    <t xml:space="preserve">Do you have normal vision or corrected-to-normal vision? </t>
  </si>
  <si>
    <t xml:space="preserve"> Corrected-to-normal</t>
  </si>
  <si>
    <t xml:space="preserve">Do you have color blindness? </t>
  </si>
  <si>
    <t xml:space="preserve"> No</t>
  </si>
  <si>
    <t xml:space="preserve">What is your level of experience working or playing with robots? </t>
  </si>
  <si>
    <t xml:space="preserve"> Moderately experienced</t>
  </si>
  <si>
    <t xml:space="preserve">Experience playing video games </t>
  </si>
  <si>
    <t>Pre</t>
  </si>
  <si>
    <t xml:space="preserve"> Slightly experienced</t>
  </si>
  <si>
    <t xml:space="preserve"> Very experienced</t>
  </si>
  <si>
    <t xml:space="preserve"> Female</t>
  </si>
  <si>
    <t xml:space="preserve"> Not at all experienced</t>
  </si>
  <si>
    <t xml:space="preserve">Mental_Demand_rating </t>
  </si>
  <si>
    <t xml:space="preserve">Physical_Demand_rating </t>
  </si>
  <si>
    <t xml:space="preserve">Temporal_Demand_rating </t>
  </si>
  <si>
    <t xml:space="preserve">Performance_rating </t>
  </si>
  <si>
    <t xml:space="preserve">Effort_rating </t>
  </si>
  <si>
    <t xml:space="preserve">Frustration_rating </t>
  </si>
  <si>
    <t xml:space="preserve">Which planning method did you prefer? </t>
  </si>
  <si>
    <t xml:space="preserve"> Pattern</t>
  </si>
  <si>
    <t xml:space="preserve">Which planning method was easier to learn? </t>
  </si>
  <si>
    <t xml:space="preserve">Which planning method was easier to use? </t>
  </si>
  <si>
    <t xml:space="preserve">Which planning method made best flights? </t>
  </si>
  <si>
    <t xml:space="preserve">With which planning method(s) were you able to reply with the least difficulty in the chat window when you are called? </t>
  </si>
  <si>
    <t xml:space="preserve">In the Sliding Autonomy planning mode, do you feel you have achieved what you wanted to do? </t>
  </si>
  <si>
    <t xml:space="preserve"> Yes</t>
  </si>
  <si>
    <t xml:space="preserve">In the Sliding Autonomy planning mode, do you feel you have the flexibility you need to perform the task? </t>
  </si>
  <si>
    <t xml:space="preserve">In the Sliding Autonomy planning mode, how confident were you on the performance of Artificial Intelligence BEFORE you started the exercise? Please rate using a scale from 1 to 7, where 1 is not confident at all and 7 is completely confident. </t>
  </si>
  <si>
    <t xml:space="preserve">In the Sliding Autonomy planning mode, how confident were you on the performance of Artificial Intelligence AFTER you completed the exercise? Please rate using a scale from 1 to 7, where 1 is not confident at all and 7 is completely confident. </t>
  </si>
  <si>
    <t xml:space="preserve">What are some strengths of the Manual planning method? </t>
  </si>
  <si>
    <t xml:space="preserve"> None</t>
  </si>
  <si>
    <t xml:space="preserve">What are some weaknesses of the Manual planning method? </t>
  </si>
  <si>
    <t xml:space="preserve"> Too busy in operation</t>
  </si>
  <si>
    <t xml:space="preserve">What are some strengths of the Pattern planning method? </t>
  </si>
  <si>
    <t xml:space="preserve">What are some weaknesses of the Pattern planning method </t>
  </si>
  <si>
    <t xml:space="preserve"> less adjustable parameters to per pattern</t>
  </si>
  <si>
    <t xml:space="preserve">What are some strengths of the Sliding Autonomy planning method? </t>
  </si>
  <si>
    <t xml:space="preserve"> Less workload</t>
  </si>
  <si>
    <t xml:space="preserve">What are some weaknesses of the Sliding Autonomy planning method </t>
  </si>
  <si>
    <t xml:space="preserve"> Unmanageable</t>
  </si>
  <si>
    <t xml:space="preserve">What would improve the Manual planning method? </t>
  </si>
  <si>
    <t xml:space="preserve"> Easier to switch between flying and window chatting</t>
  </si>
  <si>
    <t xml:space="preserve">What would improve the Pattern planning method? </t>
  </si>
  <si>
    <t xml:space="preserve"> Provide more adjustable properties to each patterns</t>
  </si>
  <si>
    <t xml:space="preserve">What would improve the Sliding Autonomy planning method? </t>
  </si>
  <si>
    <t xml:space="preserve"> Adding manual correction to planned path</t>
  </si>
  <si>
    <t xml:space="preserve">Any other comments? </t>
  </si>
  <si>
    <t xml:space="preserve"> This is a great work</t>
  </si>
  <si>
    <t xml:space="preserve"> (1) Manageable (2) Visually easy to planned path</t>
  </si>
  <si>
    <t>Post</t>
  </si>
  <si>
    <t xml:space="preserve"> Sliding Autonomy</t>
  </si>
  <si>
    <t xml:space="preserve"> Manual</t>
  </si>
  <si>
    <t xml:space="preserve"> None of the three</t>
  </si>
  <si>
    <t xml:space="preserve"> 1 = not confident at all</t>
  </si>
  <si>
    <t xml:space="preserve"> 7 = completely confident</t>
  </si>
  <si>
    <t xml:space="preserve"> I could lead the UAV wherever I wanted without any problem</t>
  </si>
  <si>
    <t xml:space="preserve"> I couldn't make precise turns</t>
  </si>
  <si>
    <t xml:space="preserve"> It allowed the UAV to fill a certain area efficiently</t>
  </si>
  <si>
    <t xml:space="preserve"> Since there are only 3 modes, I couldn't lead the UAV effectively, meaning to adjust with the difficulty map</t>
  </si>
  <si>
    <t xml:space="preserve"> It provides a good balance of sweeping an area and move to different locations</t>
  </si>
  <si>
    <t xml:space="preserve"> I can't add small changes to the suggested path otherwise change the entire path</t>
  </si>
  <si>
    <t xml:space="preserve"> add some "move" buttons used in the Pattern planning mode</t>
  </si>
  <si>
    <t xml:space="preserve"> provide more modes</t>
  </si>
  <si>
    <t xml:space="preserve"> enable "way-points" besides the end point</t>
  </si>
  <si>
    <t xml:space="preserve"> It was fun</t>
  </si>
  <si>
    <t xml:space="preserve"> It is pretty flexible to plan the path.</t>
  </si>
  <si>
    <t xml:space="preserve"> It is hard to plan the path through the optimal path for the UAV and I need to focus all the time on the main task.</t>
  </si>
  <si>
    <t xml:space="preserve"> It's easy to use for covering large area at once.</t>
  </si>
  <si>
    <t xml:space="preserve"> I cannot manually set the area of the path. sometime, I have to include some area that I don't want to because of the pattern of the shape.</t>
  </si>
  <si>
    <t xml:space="preserve"> I don't really need to care about the difficulty and the score because it automatically plan the path for me.</t>
  </si>
  <si>
    <t xml:space="preserve"> Even though it is the optimal path through AI, it is not intuitive just by looking at the path that has been planned from the path planning algorithms.</t>
  </si>
  <si>
    <t xml:space="preserve"> The manual planning method gives the user the most flexibility in planning the flight.</t>
  </si>
  <si>
    <t xml:space="preserve"> It takes much longer to design a flight plan without using patterns or sliding autonomy</t>
  </si>
  <si>
    <t xml:space="preserve"> Very intuitive and easy to use. I liked having both lawnmower and spiral options for the patterns (rather than just one).</t>
  </si>
  <si>
    <t xml:space="preserve"> I felt limited in some cases by only being able to use a square or circle shaped flight pattern (instead of being able to slightly modify the shapes)</t>
  </si>
  <si>
    <t xml:space="preserve"> Very simple to use--plans the flight for you.</t>
  </si>
  <si>
    <t xml:space="preserve"> Less flexibility in specifying the exact path</t>
  </si>
  <si>
    <t xml:space="preserve"> Use strafe mode as the default mode (this was easier to use)</t>
  </si>
  <si>
    <t xml:space="preserve"> More shape patterns to use</t>
  </si>
  <si>
    <t xml:space="preserve"> The ability to drag the generated line (think Google Maps)</t>
  </si>
  <si>
    <t xml:space="preserve"> it provided the most flexibility in planning</t>
  </si>
  <si>
    <t xml:space="preserve"> it was hard to me to move and fly where I wanted to</t>
  </si>
  <si>
    <t xml:space="preserve"> i really liked the balance between flexibility and structure. I liked this one best because I could control where the uav went easily and still have the felxibility that I wanted</t>
  </si>
  <si>
    <t xml:space="preserve"> only having three modes was somewhat restrictive</t>
  </si>
  <si>
    <t xml:space="preserve"> achieved the highest scores</t>
  </si>
  <si>
    <t xml:space="preserve"> not very much flexibility. I felt like I wasn't contributing. My efforts to set endpoints didn't seem to be terribly effective.</t>
  </si>
  <si>
    <t xml:space="preserve"> have the robot fly slower and turn slower so that i have more control</t>
  </si>
  <si>
    <t xml:space="preserve"> add one more a pattern to increase the flexibility</t>
  </si>
  <si>
    <t xml:space="preserve"> I felt like I needed some sort of training on how to use endpoints effectively. Using endpoints wasn't intuitive for me</t>
  </si>
  <si>
    <t xml:space="preserve"> Less likely to enter paths that were unintended</t>
  </si>
  <si>
    <t xml:space="preserve"> More likely to go over ground previously covered</t>
  </si>
  <si>
    <t xml:space="preserve"> Quick and accomplishes better results than manual</t>
  </si>
  <si>
    <t xml:space="preserve"> Not knowing the cost of the planned route before committing to it</t>
  </si>
  <si>
    <t xml:space="preserve"> Highest scores</t>
  </si>
  <si>
    <t xml:space="preserve"> At time I felt the computer and I disagreed as to what area we ought to focus on</t>
  </si>
  <si>
    <t xml:space="preserve"> I don't know</t>
  </si>
  <si>
    <t xml:space="preserve"> Calculating the time cost before committing to the path</t>
  </si>
  <si>
    <t xml:space="preserve"> Being able to set waypoints in addition to the endpoint</t>
  </si>
  <si>
    <t xml:space="preserve"> It seemed I often did better on the first attempt at a map than in the following attempts</t>
  </si>
  <si>
    <t>Mean</t>
  </si>
  <si>
    <t>Sddev</t>
  </si>
  <si>
    <t>StDev</t>
  </si>
  <si>
    <t>Scenario 1</t>
  </si>
  <si>
    <t>Scenario 2</t>
  </si>
  <si>
    <t>Delay</t>
  </si>
  <si>
    <t>Score</t>
  </si>
  <si>
    <t>S1 Best Possible Score</t>
  </si>
  <si>
    <t>S2 Best Possible Score</t>
  </si>
  <si>
    <t>timespent</t>
  </si>
  <si>
    <t>percent</t>
  </si>
  <si>
    <t>subject</t>
  </si>
  <si>
    <t>scenario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</si>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</sst>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20" fontId="0" fillId="0" borderId="0" xfId="0" applyNumberFormat="1"/>
    <xf numFmtId="0" fontId="1" fillId="0" borderId="0" xfId="0" applyFont="1"/>
    <xf numFmtId="46" fontId="0" fillId="0" borderId="0" xfId="0" applyNumberFormat="1"/>
    <xf numFmtId="0" fontId="1" fillId="0" borderId="1" xfId="0" applyFont="1" applyBorder="1"/>
    <xf numFmtId="0" fontId="0" fillId="0" borderId="1" xfId="0" applyBorder="1"/>
    <xf numFmtId="20" fontId="0" fillId="0" borderId="0" xfId="0" applyNumberFormat="1" applyBorder="1"/>
    <xf numFmtId="0" fontId="0" fillId="0" borderId="0" xfId="0" applyBorder="1"/>
    <xf numFmtId="20" fontId="0" fillId="0" borderId="0" xfId="0" applyNumberFormat="1" applyBorder="1" applyAlignment="1">
      <alignment horizontal="right"/>
    </xf>
    <xf numFmtId="0" fontId="0" fillId="0" borderId="2" xfId="0" applyBorder="1"/>
    <xf numFmtId="46" fontId="0" fillId="0" borderId="0" xfId="0" applyNumberFormat="1" applyBorder="1"/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2" borderId="0" xfId="0" applyFill="1" applyBorder="1"/>
    <xf numFmtId="20" fontId="0" fillId="0" borderId="2" xfId="0" applyNumberFormat="1" applyBorder="1"/>
    <xf numFmtId="0" fontId="0" fillId="0" borderId="0" xfId="0" applyFill="1" applyBorder="1"/>
    <xf numFmtId="9" fontId="0" fillId="0" borderId="2" xfId="1" applyFont="1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0" xfId="1" applyNumberFormat="1" applyFont="1" applyBorder="1"/>
    <xf numFmtId="9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workbookViewId="0">
      <pane xSplit="3" ySplit="1" topLeftCell="D112" activePane="bottomRight" state="frozen"/>
      <selection pane="topRight" activeCell="D1" sqref="D1"/>
      <selection pane="bottomLeft" activeCell="A2" sqref="A2"/>
      <selection pane="bottomRight" activeCell="H116" sqref="H116"/>
    </sheetView>
  </sheetViews>
  <sheetFormatPr defaultRowHeight="15" x14ac:dyDescent="0.25"/>
  <cols>
    <col min="1" max="1" width="9.140625" customWidth="1"/>
    <col min="2" max="2" width="14.5703125" customWidth="1"/>
    <col min="3" max="3" width="12.7109375" style="19" customWidth="1"/>
    <col min="5" max="5" width="11.140625" customWidth="1"/>
  </cols>
  <sheetData>
    <row r="1" spans="1:28" x14ac:dyDescent="0.25">
      <c r="C1" s="17" t="s">
        <v>15</v>
      </c>
      <c r="D1" s="2" t="s">
        <v>124</v>
      </c>
      <c r="E1" s="2"/>
      <c r="F1" s="2" t="s">
        <v>266</v>
      </c>
      <c r="G1" s="2" t="s">
        <v>267</v>
      </c>
      <c r="H1" s="2" t="s">
        <v>125</v>
      </c>
      <c r="L1" s="2" t="s">
        <v>126</v>
      </c>
      <c r="P1" s="2" t="s">
        <v>127</v>
      </c>
      <c r="T1" s="2" t="s">
        <v>128</v>
      </c>
      <c r="X1" s="2" t="s">
        <v>129</v>
      </c>
      <c r="AB1" s="2"/>
    </row>
    <row r="2" spans="1:28" s="5" customFormat="1" x14ac:dyDescent="0.25">
      <c r="A2" s="4" t="s">
        <v>0</v>
      </c>
      <c r="C2" s="18"/>
    </row>
    <row r="3" spans="1:28" s="7" customFormat="1" x14ac:dyDescent="0.25">
      <c r="A3" s="6">
        <v>6.9444444444444441E-3</v>
      </c>
      <c r="B3" s="7" t="s">
        <v>1</v>
      </c>
      <c r="C3" s="19" t="s">
        <v>14</v>
      </c>
      <c r="D3" s="6">
        <v>1.1111111111111112E-2</v>
      </c>
      <c r="E3" s="7" t="s">
        <v>14</v>
      </c>
      <c r="F3" s="6">
        <f>D3-$A3</f>
        <v>4.1666666666666675E-3</v>
      </c>
      <c r="G3" s="7">
        <v>1</v>
      </c>
      <c r="L3" s="6">
        <v>1.1111111111111112E-2</v>
      </c>
      <c r="M3" s="7" t="s">
        <v>14</v>
      </c>
      <c r="N3" s="6">
        <f>L3-$A3</f>
        <v>4.1666666666666675E-3</v>
      </c>
      <c r="O3" s="7">
        <v>1</v>
      </c>
      <c r="P3" s="1">
        <v>1.5277777777777777E-2</v>
      </c>
      <c r="Q3" t="s">
        <v>14</v>
      </c>
      <c r="R3" s="6">
        <f t="shared" ref="R3:R10" si="0">P3-$A3</f>
        <v>8.3333333333333332E-3</v>
      </c>
      <c r="S3" s="7">
        <v>1</v>
      </c>
      <c r="T3" s="1">
        <v>1.3888888888888888E-2</v>
      </c>
      <c r="U3" t="s">
        <v>141</v>
      </c>
      <c r="V3" s="6">
        <f t="shared" ref="V3" si="1">T3-$A3</f>
        <v>6.9444444444444441E-3</v>
      </c>
      <c r="W3" s="7">
        <v>1</v>
      </c>
      <c r="X3" s="1">
        <v>1.8749999999999999E-2</v>
      </c>
      <c r="Y3" t="s">
        <v>14</v>
      </c>
      <c r="Z3" s="6">
        <f t="shared" ref="Z3:Z21" si="2">X3-$A3</f>
        <v>1.1805555555555555E-2</v>
      </c>
      <c r="AA3" s="7">
        <v>1</v>
      </c>
    </row>
    <row r="4" spans="1:28" s="7" customFormat="1" x14ac:dyDescent="0.25">
      <c r="A4" s="6">
        <v>2.4305555555555556E-2</v>
      </c>
      <c r="B4" s="7" t="s">
        <v>2</v>
      </c>
      <c r="C4" s="19" t="s">
        <v>16</v>
      </c>
      <c r="D4" s="6">
        <v>3.4027777777777775E-2</v>
      </c>
      <c r="E4" s="7" t="s">
        <v>139</v>
      </c>
      <c r="F4" s="6">
        <f>D4-$A4</f>
        <v>9.7222222222222189E-3</v>
      </c>
      <c r="G4" s="7">
        <v>1</v>
      </c>
      <c r="P4" s="1">
        <v>2.7777777777777776E-2</v>
      </c>
      <c r="Q4" t="s">
        <v>139</v>
      </c>
      <c r="R4" s="6">
        <f t="shared" si="0"/>
        <v>3.4722222222222203E-3</v>
      </c>
      <c r="S4" s="7">
        <v>1</v>
      </c>
      <c r="X4" s="1">
        <v>2.9861111111111113E-2</v>
      </c>
      <c r="Y4" t="s">
        <v>16</v>
      </c>
      <c r="Z4" s="6">
        <f t="shared" si="2"/>
        <v>5.5555555555555566E-3</v>
      </c>
      <c r="AA4" s="7">
        <v>1</v>
      </c>
    </row>
    <row r="5" spans="1:28" s="7" customFormat="1" x14ac:dyDescent="0.25">
      <c r="A5" s="6">
        <v>3.0555555555555555E-2</v>
      </c>
      <c r="B5" s="7" t="s">
        <v>3</v>
      </c>
      <c r="C5" s="19" t="s">
        <v>17</v>
      </c>
      <c r="D5" s="6">
        <v>4.2361111111111106E-2</v>
      </c>
      <c r="E5" s="10">
        <v>1.5416666666666667</v>
      </c>
      <c r="F5" s="6">
        <f>D5-$A5</f>
        <v>1.1805555555555552E-2</v>
      </c>
      <c r="G5" s="7">
        <v>1</v>
      </c>
      <c r="P5" s="1">
        <v>3.6805555555555557E-2</v>
      </c>
      <c r="Q5" s="3">
        <v>1.6111111111111109</v>
      </c>
      <c r="R5" s="6">
        <f t="shared" si="0"/>
        <v>6.2500000000000021E-3</v>
      </c>
      <c r="S5" s="7">
        <v>1</v>
      </c>
      <c r="X5" s="1">
        <v>3.5416666666666666E-2</v>
      </c>
      <c r="Y5">
        <v>50</v>
      </c>
      <c r="Z5" s="6">
        <f t="shared" si="2"/>
        <v>4.8611111111111112E-3</v>
      </c>
      <c r="AA5" s="7">
        <v>1</v>
      </c>
    </row>
    <row r="6" spans="1:28" s="7" customFormat="1" x14ac:dyDescent="0.25">
      <c r="A6" s="6">
        <v>4.027777777777778E-2</v>
      </c>
      <c r="B6" s="7" t="s">
        <v>1</v>
      </c>
      <c r="C6" s="19" t="s">
        <v>14</v>
      </c>
      <c r="L6" s="6">
        <v>4.4444444444444446E-2</v>
      </c>
      <c r="M6" s="7" t="s">
        <v>141</v>
      </c>
      <c r="N6" s="6">
        <f>L6-$A6</f>
        <v>4.1666666666666657E-3</v>
      </c>
      <c r="O6" s="7">
        <v>1</v>
      </c>
      <c r="P6" s="1">
        <v>4.3750000000000004E-2</v>
      </c>
      <c r="Q6" t="s">
        <v>14</v>
      </c>
      <c r="R6" s="6">
        <f t="shared" si="0"/>
        <v>3.4722222222222238E-3</v>
      </c>
      <c r="S6" s="7">
        <v>1</v>
      </c>
      <c r="X6" s="1">
        <v>4.5138888888888888E-2</v>
      </c>
      <c r="Y6" t="s">
        <v>14</v>
      </c>
      <c r="Z6" s="6">
        <f t="shared" si="2"/>
        <v>4.8611111111111077E-3</v>
      </c>
      <c r="AA6" s="15">
        <v>1</v>
      </c>
    </row>
    <row r="7" spans="1:28" s="7" customFormat="1" x14ac:dyDescent="0.25">
      <c r="A7" s="6">
        <v>4.8611111111111112E-2</v>
      </c>
      <c r="B7" s="7" t="s">
        <v>4</v>
      </c>
      <c r="C7" s="19">
        <v>1111</v>
      </c>
      <c r="D7" s="6">
        <v>6.1111111111111116E-2</v>
      </c>
      <c r="E7" s="7">
        <v>1874</v>
      </c>
      <c r="F7" s="6">
        <f>D7-$A7</f>
        <v>1.2500000000000004E-2</v>
      </c>
      <c r="G7" s="15">
        <v>1</v>
      </c>
      <c r="L7" s="6">
        <v>5.347222222222222E-2</v>
      </c>
      <c r="M7" s="7">
        <v>820</v>
      </c>
      <c r="N7" s="6">
        <f>L7-$A7</f>
        <v>4.8611111111111077E-3</v>
      </c>
      <c r="O7" s="7">
        <v>1</v>
      </c>
      <c r="P7" s="1">
        <v>5.4166666666666669E-2</v>
      </c>
      <c r="Q7">
        <v>1786</v>
      </c>
      <c r="R7" s="6">
        <f t="shared" si="0"/>
        <v>5.5555555555555566E-3</v>
      </c>
      <c r="S7" s="15">
        <v>1</v>
      </c>
      <c r="T7" s="1">
        <v>6.1111111111111116E-2</v>
      </c>
      <c r="U7">
        <v>1629</v>
      </c>
      <c r="V7" s="6">
        <f t="shared" ref="V7" si="3">T7-$A7</f>
        <v>1.2500000000000004E-2</v>
      </c>
      <c r="W7" s="15">
        <v>1</v>
      </c>
      <c r="X7" s="1">
        <v>5.5555555555555552E-2</v>
      </c>
      <c r="Y7">
        <v>1006</v>
      </c>
      <c r="Z7" s="6">
        <f t="shared" si="2"/>
        <v>6.9444444444444406E-3</v>
      </c>
      <c r="AA7" s="15">
        <v>1</v>
      </c>
    </row>
    <row r="8" spans="1:28" s="7" customFormat="1" x14ac:dyDescent="0.25">
      <c r="A8" s="6">
        <v>5.6944444444444443E-2</v>
      </c>
      <c r="B8" s="7" t="s">
        <v>5</v>
      </c>
      <c r="C8" s="19" t="s">
        <v>18</v>
      </c>
      <c r="D8" s="6">
        <v>6.458333333333334E-2</v>
      </c>
      <c r="E8" s="7" t="s">
        <v>18</v>
      </c>
      <c r="F8" s="6">
        <f>D8-$A8</f>
        <v>7.6388888888888964E-3</v>
      </c>
      <c r="G8" s="15">
        <v>1</v>
      </c>
      <c r="L8" s="6">
        <v>7.6388888888888895E-2</v>
      </c>
      <c r="M8" s="7" t="s">
        <v>138</v>
      </c>
      <c r="N8" s="6">
        <f>L8-$A8</f>
        <v>1.9444444444444452E-2</v>
      </c>
      <c r="O8" s="15">
        <v>1</v>
      </c>
      <c r="P8" s="1">
        <v>6.3194444444444442E-2</v>
      </c>
      <c r="Q8" t="s">
        <v>18</v>
      </c>
      <c r="R8" s="6">
        <f t="shared" si="0"/>
        <v>6.2499999999999986E-3</v>
      </c>
      <c r="S8" s="7">
        <v>1</v>
      </c>
      <c r="X8" s="1">
        <v>7.2222222222222229E-2</v>
      </c>
      <c r="Y8" t="s">
        <v>18</v>
      </c>
      <c r="Z8" s="6">
        <f t="shared" si="2"/>
        <v>1.5277777777777786E-2</v>
      </c>
      <c r="AA8" s="15">
        <v>1</v>
      </c>
    </row>
    <row r="9" spans="1:28" s="7" customFormat="1" x14ac:dyDescent="0.25">
      <c r="A9" s="6">
        <v>7.0833333333333331E-2</v>
      </c>
      <c r="B9" s="7" t="s">
        <v>6</v>
      </c>
      <c r="C9" s="19" t="s">
        <v>19</v>
      </c>
      <c r="D9" s="6">
        <v>7.5694444444444439E-2</v>
      </c>
      <c r="E9" s="7" t="s">
        <v>19</v>
      </c>
      <c r="F9" s="6">
        <f>D9-$A9</f>
        <v>4.8611111111111077E-3</v>
      </c>
      <c r="G9" s="15">
        <v>1</v>
      </c>
      <c r="N9" s="6"/>
      <c r="P9" s="1">
        <v>7.6388888888888895E-2</v>
      </c>
      <c r="Q9" t="s">
        <v>139</v>
      </c>
      <c r="R9" s="6">
        <f t="shared" si="0"/>
        <v>5.5555555555555636E-3</v>
      </c>
      <c r="S9" s="7">
        <v>0</v>
      </c>
      <c r="X9" s="1">
        <v>7.4305555555555555E-2</v>
      </c>
      <c r="Y9" t="s">
        <v>19</v>
      </c>
      <c r="Z9" s="6">
        <f t="shared" si="2"/>
        <v>3.4722222222222238E-3</v>
      </c>
      <c r="AA9" s="15">
        <v>1</v>
      </c>
    </row>
    <row r="10" spans="1:28" s="7" customFormat="1" x14ac:dyDescent="0.25">
      <c r="A10" s="6">
        <v>8.3333333333333329E-2</v>
      </c>
      <c r="B10" s="7" t="s">
        <v>7</v>
      </c>
      <c r="C10" s="19" t="s">
        <v>20</v>
      </c>
      <c r="D10" s="6">
        <v>9.0972222222222218E-2</v>
      </c>
      <c r="E10" s="7" t="s">
        <v>140</v>
      </c>
      <c r="F10" s="6">
        <f>D10-$A10</f>
        <v>7.6388888888888895E-3</v>
      </c>
      <c r="G10" s="15">
        <v>1</v>
      </c>
      <c r="L10" s="6">
        <v>9.0972222222222218E-2</v>
      </c>
      <c r="M10" s="7" t="s">
        <v>138</v>
      </c>
      <c r="N10" s="6">
        <f>L10-$A10</f>
        <v>7.6388888888888895E-3</v>
      </c>
      <c r="O10" s="15">
        <v>0</v>
      </c>
      <c r="P10" s="1">
        <v>8.8888888888888892E-2</v>
      </c>
      <c r="Q10" t="s">
        <v>149</v>
      </c>
      <c r="R10" s="6">
        <f t="shared" si="0"/>
        <v>5.5555555555555636E-3</v>
      </c>
      <c r="S10" s="15">
        <v>1</v>
      </c>
      <c r="X10" s="1">
        <v>9.4444444444444442E-2</v>
      </c>
      <c r="Y10" t="s">
        <v>20</v>
      </c>
      <c r="Z10" s="6">
        <f t="shared" si="2"/>
        <v>1.1111111111111113E-2</v>
      </c>
      <c r="AA10" s="15">
        <v>1</v>
      </c>
    </row>
    <row r="11" spans="1:28" s="7" customFormat="1" x14ac:dyDescent="0.25">
      <c r="A11" s="6">
        <v>9.2361111111111116E-2</v>
      </c>
      <c r="B11" s="7" t="s">
        <v>1</v>
      </c>
      <c r="C11" s="19" t="s">
        <v>14</v>
      </c>
      <c r="D11" s="6">
        <v>0.10208333333333335</v>
      </c>
      <c r="E11" s="7" t="s">
        <v>14</v>
      </c>
      <c r="F11" s="6">
        <f>D11-$A11</f>
        <v>9.7222222222222293E-3</v>
      </c>
      <c r="G11" s="15">
        <v>1</v>
      </c>
      <c r="L11" s="6">
        <v>9.8611111111111108E-2</v>
      </c>
      <c r="M11" s="7" t="s">
        <v>14</v>
      </c>
      <c r="N11" s="6">
        <f>L11-$A11</f>
        <v>6.2499999999999917E-3</v>
      </c>
      <c r="O11" s="15">
        <v>1</v>
      </c>
      <c r="X11" s="1">
        <v>9.5833333333333326E-2</v>
      </c>
      <c r="Y11" t="s">
        <v>14</v>
      </c>
      <c r="Z11" s="6">
        <f t="shared" si="2"/>
        <v>3.4722222222222099E-3</v>
      </c>
      <c r="AA11" s="15">
        <v>1</v>
      </c>
    </row>
    <row r="12" spans="1:28" s="7" customFormat="1" x14ac:dyDescent="0.25">
      <c r="A12" s="6">
        <v>0.10277777777777779</v>
      </c>
      <c r="B12" s="7" t="s">
        <v>4</v>
      </c>
      <c r="C12" s="19">
        <v>1111</v>
      </c>
      <c r="X12" s="1">
        <v>0.11944444444444445</v>
      </c>
      <c r="Y12">
        <v>3094</v>
      </c>
      <c r="Z12" s="6">
        <f t="shared" si="2"/>
        <v>1.6666666666666663E-2</v>
      </c>
      <c r="AA12" s="15">
        <v>1</v>
      </c>
    </row>
    <row r="13" spans="1:28" s="7" customFormat="1" x14ac:dyDescent="0.25">
      <c r="A13" s="6">
        <v>0.11041666666666666</v>
      </c>
      <c r="B13" s="7" t="s">
        <v>8</v>
      </c>
      <c r="C13" s="19">
        <v>100</v>
      </c>
      <c r="D13" s="6">
        <v>0.11875000000000001</v>
      </c>
      <c r="E13" s="6">
        <v>0</v>
      </c>
      <c r="F13" s="6">
        <f>D13-$A13</f>
        <v>8.3333333333333454E-3</v>
      </c>
      <c r="G13" s="15">
        <v>1</v>
      </c>
      <c r="X13" s="1">
        <v>0.1173611111111111</v>
      </c>
      <c r="Y13">
        <v>132</v>
      </c>
      <c r="Z13" s="6">
        <f t="shared" si="2"/>
        <v>6.9444444444444337E-3</v>
      </c>
      <c r="AA13" s="15">
        <v>1</v>
      </c>
    </row>
    <row r="14" spans="1:28" s="7" customFormat="1" x14ac:dyDescent="0.25">
      <c r="A14" s="6">
        <v>0.1173611111111111</v>
      </c>
      <c r="B14" s="7" t="s">
        <v>9</v>
      </c>
      <c r="C14" s="19" t="s">
        <v>14</v>
      </c>
      <c r="D14" s="6">
        <v>0.12291666666666667</v>
      </c>
      <c r="E14" s="7" t="s">
        <v>14</v>
      </c>
      <c r="F14" s="6">
        <f>D14-$A14</f>
        <v>5.5555555555555775E-3</v>
      </c>
      <c r="G14" s="7">
        <v>1</v>
      </c>
      <c r="X14" s="1">
        <v>0.12569444444444444</v>
      </c>
      <c r="Y14" t="s">
        <v>14</v>
      </c>
      <c r="Z14" s="6">
        <f t="shared" si="2"/>
        <v>8.3333333333333454E-3</v>
      </c>
      <c r="AA14" s="15">
        <v>1</v>
      </c>
    </row>
    <row r="15" spans="1:28" s="7" customFormat="1" x14ac:dyDescent="0.25">
      <c r="A15" s="6">
        <v>0.12569444444444444</v>
      </c>
      <c r="B15" s="7" t="s">
        <v>10</v>
      </c>
      <c r="C15" s="19" t="s">
        <v>21</v>
      </c>
      <c r="X15" s="1">
        <v>0.13125000000000001</v>
      </c>
      <c r="Y15" t="s">
        <v>21</v>
      </c>
      <c r="Z15" s="6">
        <f t="shared" si="2"/>
        <v>5.5555555555555636E-3</v>
      </c>
      <c r="AA15" s="15">
        <v>1</v>
      </c>
    </row>
    <row r="16" spans="1:28" s="7" customFormat="1" x14ac:dyDescent="0.25">
      <c r="A16" s="6">
        <v>0.1361111111111111</v>
      </c>
      <c r="B16" s="7" t="s">
        <v>11</v>
      </c>
      <c r="C16" s="19" t="s">
        <v>14</v>
      </c>
      <c r="X16" s="1">
        <v>0.1388888888888889</v>
      </c>
      <c r="Y16" t="s">
        <v>14</v>
      </c>
      <c r="Z16" s="6">
        <f t="shared" si="2"/>
        <v>2.7777777777777957E-3</v>
      </c>
      <c r="AA16" s="15">
        <v>1</v>
      </c>
    </row>
    <row r="17" spans="1:32" s="7" customFormat="1" x14ac:dyDescent="0.25">
      <c r="A17" s="6">
        <v>0.14861111111111111</v>
      </c>
      <c r="B17" s="7" t="s">
        <v>3</v>
      </c>
      <c r="C17" s="19" t="s">
        <v>17</v>
      </c>
      <c r="X17" s="1">
        <v>0.15347222222222223</v>
      </c>
      <c r="Y17">
        <v>45.38</v>
      </c>
      <c r="Z17" s="6">
        <f t="shared" si="2"/>
        <v>4.8611111111111216E-3</v>
      </c>
      <c r="AA17" s="15">
        <v>1</v>
      </c>
    </row>
    <row r="18" spans="1:32" s="7" customFormat="1" x14ac:dyDescent="0.25">
      <c r="A18" s="6">
        <v>0.15694444444444444</v>
      </c>
      <c r="B18" s="7" t="s">
        <v>12</v>
      </c>
      <c r="C18" s="19" t="s">
        <v>14</v>
      </c>
      <c r="X18" s="1">
        <v>0.17291666666666669</v>
      </c>
      <c r="Y18" t="s">
        <v>14</v>
      </c>
      <c r="Z18" s="6">
        <f t="shared" si="2"/>
        <v>1.5972222222222249E-2</v>
      </c>
      <c r="AA18" s="15">
        <v>1</v>
      </c>
    </row>
    <row r="19" spans="1:32" s="7" customFormat="1" x14ac:dyDescent="0.25">
      <c r="A19" s="6">
        <v>0.17013888888888887</v>
      </c>
      <c r="B19" s="7" t="s">
        <v>1</v>
      </c>
      <c r="C19" s="19" t="s">
        <v>14</v>
      </c>
      <c r="Z19" s="6"/>
    </row>
    <row r="20" spans="1:32" s="7" customFormat="1" x14ac:dyDescent="0.25">
      <c r="A20" s="6">
        <v>0.17708333333333334</v>
      </c>
      <c r="B20" s="7" t="s">
        <v>4</v>
      </c>
      <c r="C20" s="19">
        <v>1111</v>
      </c>
      <c r="X20" s="1">
        <v>0.18680555555555556</v>
      </c>
      <c r="Y20">
        <v>1957</v>
      </c>
      <c r="Z20" s="6">
        <f t="shared" si="2"/>
        <v>9.7222222222222154E-3</v>
      </c>
      <c r="AA20" s="15">
        <v>1</v>
      </c>
    </row>
    <row r="21" spans="1:32" s="7" customFormat="1" x14ac:dyDescent="0.25">
      <c r="A21" s="6">
        <v>0.18472222222222223</v>
      </c>
      <c r="B21" s="7" t="s">
        <v>8</v>
      </c>
      <c r="C21" s="19">
        <v>100</v>
      </c>
      <c r="X21" s="1">
        <v>0.19166666666666665</v>
      </c>
      <c r="Y21">
        <v>24</v>
      </c>
      <c r="Z21" s="6">
        <f t="shared" si="2"/>
        <v>6.9444444444444198E-3</v>
      </c>
      <c r="AA21" s="15">
        <v>1</v>
      </c>
    </row>
    <row r="22" spans="1:32" s="7" customFormat="1" x14ac:dyDescent="0.25">
      <c r="A22" s="6">
        <v>0.19722222222222222</v>
      </c>
      <c r="B22" s="7" t="s">
        <v>13</v>
      </c>
      <c r="C22" s="19" t="s">
        <v>16</v>
      </c>
    </row>
    <row r="23" spans="1:32" s="9" customFormat="1" x14ac:dyDescent="0.25">
      <c r="C23" s="20"/>
      <c r="D23" s="16">
        <f>COUNTA(D2:D22)/20</f>
        <v>0.5</v>
      </c>
      <c r="F23" s="14">
        <f>AVERAGE(F3:F22)</f>
        <v>8.1944444444444486E-3</v>
      </c>
      <c r="G23" s="16">
        <f>SUM(G3:G22)/COUNTA(G3:G22)</f>
        <v>1</v>
      </c>
      <c r="H23" s="16">
        <f>COUNTA(H2:H22)/20</f>
        <v>0</v>
      </c>
      <c r="J23" s="14"/>
      <c r="K23" s="16"/>
      <c r="L23" s="16">
        <f>COUNTA(L2:L22)/20</f>
        <v>0.3</v>
      </c>
      <c r="N23" s="14">
        <f>AVERAGE(N3:N22)</f>
        <v>7.7546296296296287E-3</v>
      </c>
      <c r="O23" s="16">
        <f>SUM(O3:O22)/COUNTA(O3:O22)</f>
        <v>0.83333333333333337</v>
      </c>
      <c r="P23" s="16">
        <f>COUNTA(P2:P22)/20</f>
        <v>0.4</v>
      </c>
      <c r="R23" s="14">
        <f>AVERAGE(R3:R22)</f>
        <v>5.5555555555555575E-3</v>
      </c>
      <c r="S23" s="16">
        <f>SUM(S3:S22)/COUNTA(S3:S22)</f>
        <v>0.875</v>
      </c>
      <c r="T23" s="16">
        <f>COUNTA(T2:T22)/20</f>
        <v>0.1</v>
      </c>
      <c r="V23" s="14">
        <f>AVERAGE(V3:V22)</f>
        <v>9.7222222222222241E-3</v>
      </c>
      <c r="W23" s="16">
        <f>SUM(W3:W22)/COUNTA(W3:W22)</f>
        <v>1</v>
      </c>
      <c r="X23" s="16">
        <f>COUNTA(X2:X22)/20</f>
        <v>0.9</v>
      </c>
      <c r="Z23" s="14">
        <f>AVERAGE(Z3:Z22)</f>
        <v>8.0632716049382717E-3</v>
      </c>
      <c r="AA23" s="16">
        <f>SUM(AA3:AA22)/COUNTA(AA3:AA22)</f>
        <v>1</v>
      </c>
      <c r="AC23" s="22">
        <f>AVERAGE(D23,L23,P23,T23,X23)</f>
        <v>0.44000000000000006</v>
      </c>
      <c r="AD23" s="9">
        <f>STDEV(D23,L23,P23,T23,X23)</f>
        <v>0.29664793948382645</v>
      </c>
      <c r="AE23" s="14">
        <f>AVERAGE(F23,N23,R23,V23,Z23)</f>
        <v>7.8580246913580263E-3</v>
      </c>
      <c r="AF23" s="9">
        <f>STDEV(F23,N23,R23,V23,Z23)</f>
        <v>1.4952083165895233E-3</v>
      </c>
    </row>
    <row r="24" spans="1:32" s="5" customFormat="1" x14ac:dyDescent="0.25">
      <c r="A24" s="4" t="s">
        <v>22</v>
      </c>
      <c r="C24" s="18"/>
    </row>
    <row r="25" spans="1:32" s="7" customFormat="1" x14ac:dyDescent="0.25">
      <c r="A25" s="6">
        <v>9.7222222222222224E-3</v>
      </c>
      <c r="B25" s="7" t="s">
        <v>25</v>
      </c>
      <c r="C25" s="19" t="s">
        <v>14</v>
      </c>
      <c r="D25" s="6">
        <v>1.5972222222222224E-2</v>
      </c>
      <c r="E25" s="7" t="s">
        <v>14</v>
      </c>
      <c r="F25" s="6">
        <f>D25-$A25</f>
        <v>6.2500000000000021E-3</v>
      </c>
      <c r="G25" s="7">
        <v>1</v>
      </c>
      <c r="L25" s="6">
        <v>1.8749999999999999E-2</v>
      </c>
      <c r="M25" s="7" t="s">
        <v>14</v>
      </c>
      <c r="N25" s="6">
        <f>L25-$A25</f>
        <v>9.0277777777777769E-3</v>
      </c>
      <c r="O25" s="7">
        <v>1</v>
      </c>
      <c r="P25" s="1">
        <v>2.013888888888889E-2</v>
      </c>
      <c r="Q25" t="s">
        <v>14</v>
      </c>
      <c r="R25" s="6">
        <f>P25-$A25</f>
        <v>1.0416666666666668E-2</v>
      </c>
      <c r="S25" s="7">
        <v>1</v>
      </c>
      <c r="T25" s="1">
        <v>1.7361111111111112E-2</v>
      </c>
      <c r="U25" t="s">
        <v>141</v>
      </c>
      <c r="V25" s="6">
        <f>T25-$A25</f>
        <v>7.6388888888888895E-3</v>
      </c>
      <c r="W25" s="7">
        <v>1</v>
      </c>
      <c r="X25" s="1">
        <v>1.3888888888888888E-2</v>
      </c>
      <c r="Y25" t="s">
        <v>14</v>
      </c>
      <c r="Z25" s="6">
        <f>X25-$A25</f>
        <v>4.1666666666666657E-3</v>
      </c>
      <c r="AA25" s="7">
        <v>1</v>
      </c>
    </row>
    <row r="26" spans="1:32" s="7" customFormat="1" x14ac:dyDescent="0.25">
      <c r="A26" s="6">
        <v>2.361111111111111E-2</v>
      </c>
      <c r="B26" s="7" t="s">
        <v>26</v>
      </c>
      <c r="C26" s="19">
        <v>1111</v>
      </c>
      <c r="L26" s="6">
        <v>2.9166666666666664E-2</v>
      </c>
      <c r="M26" s="7">
        <v>3871</v>
      </c>
      <c r="N26" s="6">
        <f>L26-$A26</f>
        <v>5.5555555555555532E-3</v>
      </c>
      <c r="O26" s="7">
        <v>1</v>
      </c>
      <c r="T26" s="1">
        <v>3.3333333333333333E-2</v>
      </c>
      <c r="U26">
        <v>3709</v>
      </c>
      <c r="V26" s="6">
        <f>T26-$A26</f>
        <v>9.7222222222222224E-3</v>
      </c>
      <c r="W26" s="7">
        <v>1</v>
      </c>
      <c r="X26" s="1">
        <v>3.4027777777777775E-2</v>
      </c>
      <c r="Y26">
        <v>4478</v>
      </c>
      <c r="Z26" s="6">
        <f t="shared" ref="Z26:Z44" si="4">X26-$A26</f>
        <v>1.0416666666666664E-2</v>
      </c>
      <c r="AA26" s="7">
        <v>1</v>
      </c>
    </row>
    <row r="27" spans="1:32" s="7" customFormat="1" x14ac:dyDescent="0.25">
      <c r="A27" s="6">
        <v>3.0555555555555555E-2</v>
      </c>
      <c r="B27" s="7" t="s">
        <v>27</v>
      </c>
      <c r="C27" s="19">
        <v>100</v>
      </c>
      <c r="D27" s="6">
        <v>4.5138888888888888E-2</v>
      </c>
      <c r="E27" s="7">
        <v>237</v>
      </c>
      <c r="F27" s="6">
        <f>D27-$A27</f>
        <v>1.4583333333333334E-2</v>
      </c>
      <c r="G27" s="15">
        <v>1</v>
      </c>
      <c r="T27" s="1">
        <v>3.6111111111111115E-2</v>
      </c>
      <c r="U27">
        <v>250</v>
      </c>
      <c r="V27" s="6">
        <f>T27-$A27</f>
        <v>5.5555555555555601E-3</v>
      </c>
      <c r="W27" s="7">
        <v>1</v>
      </c>
      <c r="X27" s="1">
        <v>3.6111111111111115E-2</v>
      </c>
      <c r="Y27">
        <v>251</v>
      </c>
      <c r="Z27" s="6">
        <f t="shared" si="4"/>
        <v>5.5555555555555601E-3</v>
      </c>
      <c r="AA27" s="7">
        <v>1</v>
      </c>
    </row>
    <row r="28" spans="1:32" s="7" customFormat="1" x14ac:dyDescent="0.25">
      <c r="A28" s="6">
        <v>3.9583333333333331E-2</v>
      </c>
      <c r="B28" s="7" t="s">
        <v>41</v>
      </c>
      <c r="C28" s="19" t="s">
        <v>14</v>
      </c>
      <c r="X28" s="1">
        <v>4.5138888888888888E-2</v>
      </c>
      <c r="Y28" t="s">
        <v>14</v>
      </c>
      <c r="Z28" s="6">
        <f t="shared" si="4"/>
        <v>5.5555555555555566E-3</v>
      </c>
      <c r="AA28" s="15">
        <v>1</v>
      </c>
    </row>
    <row r="29" spans="1:32" s="7" customFormat="1" x14ac:dyDescent="0.25">
      <c r="A29" s="6">
        <v>4.5138888888888888E-2</v>
      </c>
      <c r="B29" s="7" t="s">
        <v>42</v>
      </c>
      <c r="C29" s="19" t="s">
        <v>21</v>
      </c>
      <c r="D29" s="6">
        <v>5.2083333333333336E-2</v>
      </c>
      <c r="E29" s="7" t="s">
        <v>21</v>
      </c>
      <c r="F29" s="6">
        <f>D29-$A29</f>
        <v>6.9444444444444475E-3</v>
      </c>
      <c r="G29" s="7">
        <v>1</v>
      </c>
      <c r="L29" s="6">
        <v>5.2083333333333336E-2</v>
      </c>
      <c r="M29" s="7" t="s">
        <v>21</v>
      </c>
      <c r="N29" s="6">
        <f>L29-$A29</f>
        <v>6.9444444444444475E-3</v>
      </c>
      <c r="O29" s="7">
        <v>1</v>
      </c>
      <c r="Z29" s="6"/>
    </row>
    <row r="30" spans="1:32" s="7" customFormat="1" x14ac:dyDescent="0.25">
      <c r="A30" s="6">
        <v>5.6944444444444443E-2</v>
      </c>
      <c r="B30" s="7" t="s">
        <v>43</v>
      </c>
      <c r="C30" s="19" t="s">
        <v>14</v>
      </c>
      <c r="T30" s="1">
        <v>6.1805555555555558E-2</v>
      </c>
      <c r="U30" t="s">
        <v>141</v>
      </c>
      <c r="V30" s="6">
        <f>T30-$A30</f>
        <v>4.8611111111111147E-3</v>
      </c>
      <c r="W30" s="15">
        <v>1</v>
      </c>
      <c r="Z30" s="6"/>
    </row>
    <row r="31" spans="1:32" s="7" customFormat="1" x14ac:dyDescent="0.25">
      <c r="A31" s="6">
        <v>6.458333333333334E-2</v>
      </c>
      <c r="B31" s="7" t="s">
        <v>44</v>
      </c>
      <c r="C31" s="19" t="s">
        <v>17</v>
      </c>
      <c r="T31" s="1"/>
      <c r="U31"/>
      <c r="X31" s="1">
        <v>7.7083333333333337E-2</v>
      </c>
      <c r="Y31">
        <v>0</v>
      </c>
      <c r="Z31" s="6">
        <f t="shared" si="4"/>
        <v>1.2499999999999997E-2</v>
      </c>
      <c r="AA31" s="15">
        <v>1</v>
      </c>
    </row>
    <row r="32" spans="1:32" s="7" customFormat="1" x14ac:dyDescent="0.25">
      <c r="A32" s="8" t="s">
        <v>28</v>
      </c>
      <c r="B32" s="7" t="s">
        <v>45</v>
      </c>
      <c r="C32" s="19" t="s">
        <v>14</v>
      </c>
      <c r="X32" s="1">
        <v>7.9166666666666663E-2</v>
      </c>
      <c r="Y32" t="s">
        <v>14</v>
      </c>
      <c r="Z32" s="6">
        <f t="shared" si="4"/>
        <v>3.4722222222222238E-3</v>
      </c>
      <c r="AA32" s="15">
        <v>1</v>
      </c>
    </row>
    <row r="33" spans="1:32" s="7" customFormat="1" x14ac:dyDescent="0.25">
      <c r="A33" s="8" t="s">
        <v>29</v>
      </c>
      <c r="B33" s="7" t="s">
        <v>46</v>
      </c>
      <c r="C33" s="19" t="s">
        <v>16</v>
      </c>
      <c r="L33" s="6">
        <v>0.10277777777777779</v>
      </c>
      <c r="M33" s="7" t="s">
        <v>139</v>
      </c>
      <c r="N33" s="6">
        <f>L33-$A33</f>
        <v>7.6388888888889034E-3</v>
      </c>
      <c r="O33" s="7">
        <v>1</v>
      </c>
      <c r="X33" s="1">
        <v>0.10208333333333335</v>
      </c>
      <c r="Y33" t="s">
        <v>158</v>
      </c>
      <c r="Z33" s="6">
        <f t="shared" si="4"/>
        <v>6.9444444444444614E-3</v>
      </c>
      <c r="AA33" s="15">
        <v>1</v>
      </c>
    </row>
    <row r="34" spans="1:32" s="7" customFormat="1" x14ac:dyDescent="0.25">
      <c r="A34" s="8" t="s">
        <v>30</v>
      </c>
      <c r="B34" s="7" t="s">
        <v>44</v>
      </c>
      <c r="C34" s="19" t="s">
        <v>17</v>
      </c>
      <c r="Z34" s="6"/>
    </row>
    <row r="35" spans="1:32" s="7" customFormat="1" x14ac:dyDescent="0.25">
      <c r="A35" s="8" t="s">
        <v>31</v>
      </c>
      <c r="B35" s="7" t="s">
        <v>25</v>
      </c>
      <c r="C35" s="19" t="s">
        <v>14</v>
      </c>
      <c r="P35" s="1">
        <v>0.1173611111111111</v>
      </c>
      <c r="Q35" t="s">
        <v>14</v>
      </c>
      <c r="R35" s="6">
        <f>P35-$A35</f>
        <v>9.0277777777777596E-3</v>
      </c>
      <c r="S35" s="7">
        <v>1</v>
      </c>
      <c r="X35" s="1">
        <v>0.11319444444444444</v>
      </c>
      <c r="Y35" t="s">
        <v>14</v>
      </c>
      <c r="Z35" s="6">
        <f t="shared" si="4"/>
        <v>4.8611111111111077E-3</v>
      </c>
      <c r="AA35" s="15">
        <v>1</v>
      </c>
    </row>
    <row r="36" spans="1:32" s="7" customFormat="1" x14ac:dyDescent="0.25">
      <c r="A36" s="8" t="s">
        <v>32</v>
      </c>
      <c r="B36" s="7" t="s">
        <v>26</v>
      </c>
      <c r="C36" s="19">
        <v>1111</v>
      </c>
      <c r="T36" s="1">
        <v>0.12291666666666667</v>
      </c>
      <c r="U36">
        <v>4215</v>
      </c>
      <c r="V36" s="6">
        <f>T36-$A36</f>
        <v>9.0277777777777873E-3</v>
      </c>
      <c r="W36" s="7">
        <v>1</v>
      </c>
      <c r="X36" s="1">
        <v>0.11805555555555557</v>
      </c>
      <c r="Y36">
        <v>4239</v>
      </c>
      <c r="Z36" s="6">
        <f t="shared" si="4"/>
        <v>4.1666666666666796E-3</v>
      </c>
      <c r="AA36" s="15">
        <v>1</v>
      </c>
    </row>
    <row r="37" spans="1:32" s="7" customFormat="1" x14ac:dyDescent="0.25">
      <c r="A37" s="8" t="s">
        <v>33</v>
      </c>
      <c r="B37" s="7" t="s">
        <v>47</v>
      </c>
      <c r="C37" s="19" t="s">
        <v>23</v>
      </c>
      <c r="X37" s="1">
        <v>0.12847222222222224</v>
      </c>
      <c r="Y37" t="s">
        <v>23</v>
      </c>
      <c r="Z37" s="6">
        <f t="shared" si="4"/>
        <v>4.1666666666666796E-3</v>
      </c>
      <c r="AA37" s="15">
        <v>1</v>
      </c>
    </row>
    <row r="38" spans="1:32" s="7" customFormat="1" x14ac:dyDescent="0.25">
      <c r="A38" s="8" t="s">
        <v>34</v>
      </c>
      <c r="B38" s="7" t="s">
        <v>48</v>
      </c>
      <c r="C38" s="19" t="s">
        <v>19</v>
      </c>
      <c r="X38" s="1">
        <v>0.14583333333333334</v>
      </c>
      <c r="Y38" t="s">
        <v>19</v>
      </c>
      <c r="Z38" s="6">
        <f t="shared" si="4"/>
        <v>6.9444444444444475E-3</v>
      </c>
      <c r="AA38" s="15">
        <v>1</v>
      </c>
    </row>
    <row r="39" spans="1:32" s="7" customFormat="1" x14ac:dyDescent="0.25">
      <c r="A39" s="8" t="s">
        <v>35</v>
      </c>
      <c r="B39" s="7" t="s">
        <v>49</v>
      </c>
      <c r="C39" s="19" t="s">
        <v>24</v>
      </c>
      <c r="T39" s="1">
        <v>0.15972222222222224</v>
      </c>
      <c r="U39" t="s">
        <v>150</v>
      </c>
      <c r="V39" s="6">
        <f>T39-$A39</f>
        <v>9.7222222222222432E-3</v>
      </c>
      <c r="W39" s="7">
        <v>1</v>
      </c>
      <c r="X39" s="1">
        <v>0.16180555555555556</v>
      </c>
      <c r="Y39" t="s">
        <v>24</v>
      </c>
      <c r="Z39" s="6">
        <f t="shared" si="4"/>
        <v>1.1805555555555569E-2</v>
      </c>
      <c r="AA39" s="15">
        <v>1</v>
      </c>
    </row>
    <row r="40" spans="1:32" s="7" customFormat="1" x14ac:dyDescent="0.25">
      <c r="A40" s="8" t="s">
        <v>36</v>
      </c>
      <c r="B40" s="7" t="s">
        <v>25</v>
      </c>
      <c r="C40" s="19" t="s">
        <v>14</v>
      </c>
      <c r="X40" s="1">
        <v>0.16388888888888889</v>
      </c>
      <c r="Y40" t="s">
        <v>14</v>
      </c>
      <c r="Z40" s="6">
        <f t="shared" si="4"/>
        <v>3.4722222222222099E-3</v>
      </c>
      <c r="AA40" s="15">
        <v>1</v>
      </c>
    </row>
    <row r="41" spans="1:32" s="7" customFormat="1" x14ac:dyDescent="0.25">
      <c r="A41" s="8" t="s">
        <v>37</v>
      </c>
      <c r="B41" s="7" t="s">
        <v>26</v>
      </c>
      <c r="C41" s="19">
        <v>1111</v>
      </c>
      <c r="X41" s="1">
        <v>0.17430555555555557</v>
      </c>
      <c r="Y41">
        <v>3146</v>
      </c>
      <c r="Z41" s="6">
        <f t="shared" si="4"/>
        <v>6.9444444444444753E-3</v>
      </c>
      <c r="AA41" s="15">
        <v>1</v>
      </c>
    </row>
    <row r="42" spans="1:32" s="7" customFormat="1" x14ac:dyDescent="0.25">
      <c r="A42" s="8" t="s">
        <v>38</v>
      </c>
      <c r="B42" s="7" t="s">
        <v>27</v>
      </c>
      <c r="C42" s="19">
        <v>100</v>
      </c>
      <c r="X42" s="1">
        <v>0.18194444444444444</v>
      </c>
      <c r="Y42">
        <v>38</v>
      </c>
      <c r="Z42" s="6">
        <f t="shared" si="4"/>
        <v>4.8611111111110938E-3</v>
      </c>
      <c r="AA42" s="15">
        <v>1</v>
      </c>
    </row>
    <row r="43" spans="1:32" s="7" customFormat="1" x14ac:dyDescent="0.25">
      <c r="A43" s="8" t="s">
        <v>39</v>
      </c>
      <c r="B43" s="7" t="s">
        <v>41</v>
      </c>
      <c r="C43" s="19" t="s">
        <v>14</v>
      </c>
      <c r="X43" s="1">
        <v>0.19444444444444445</v>
      </c>
      <c r="Y43" t="s">
        <v>14</v>
      </c>
      <c r="Z43" s="6">
        <f t="shared" si="4"/>
        <v>9.7222222222222154E-3</v>
      </c>
      <c r="AA43" s="15">
        <v>1</v>
      </c>
    </row>
    <row r="44" spans="1:32" s="7" customFormat="1" x14ac:dyDescent="0.25">
      <c r="A44" s="8" t="s">
        <v>40</v>
      </c>
      <c r="B44" s="7" t="s">
        <v>42</v>
      </c>
      <c r="C44" s="19" t="s">
        <v>21</v>
      </c>
      <c r="T44" s="1">
        <v>0.19930555555555554</v>
      </c>
      <c r="U44" t="s">
        <v>148</v>
      </c>
      <c r="V44" s="6">
        <f>T44-$A44</f>
        <v>5.5555555555555358E-3</v>
      </c>
      <c r="W44" s="7">
        <v>1</v>
      </c>
      <c r="X44" s="1">
        <v>0.1986111111111111</v>
      </c>
      <c r="Y44" t="s">
        <v>21</v>
      </c>
      <c r="Z44" s="6">
        <f t="shared" si="4"/>
        <v>4.8611111111110938E-3</v>
      </c>
      <c r="AA44" s="15">
        <v>1</v>
      </c>
    </row>
    <row r="45" spans="1:32" s="9" customFormat="1" x14ac:dyDescent="0.25">
      <c r="C45" s="20"/>
      <c r="D45" s="16">
        <f>COUNTA(D24:D44)/20</f>
        <v>0.15</v>
      </c>
      <c r="F45" s="14">
        <f>AVERAGE(F25:F44)</f>
        <v>9.2592592592592605E-3</v>
      </c>
      <c r="G45" s="16">
        <f>SUM(G25:G44)/COUNTA(G25:G44)</f>
        <v>1</v>
      </c>
      <c r="H45" s="16">
        <f>COUNTA(H24:H44)/20</f>
        <v>0</v>
      </c>
      <c r="J45" s="14"/>
      <c r="K45" s="16"/>
      <c r="L45" s="16">
        <f>COUNTA(L24:L44)/20</f>
        <v>0.2</v>
      </c>
      <c r="N45" s="14">
        <f>AVERAGE(N25:N44)</f>
        <v>7.2916666666666703E-3</v>
      </c>
      <c r="O45" s="16">
        <f>SUM(O25:O44)/COUNTA(O25:O44)</f>
        <v>1</v>
      </c>
      <c r="P45" s="16">
        <f>COUNTA(P24:P44)/20</f>
        <v>0.1</v>
      </c>
      <c r="R45" s="14">
        <f>AVERAGE(R25:R44)</f>
        <v>9.7222222222222137E-3</v>
      </c>
      <c r="S45" s="16">
        <f>SUM(S25:S44)/COUNTA(S25:S44)</f>
        <v>1</v>
      </c>
      <c r="T45" s="16">
        <f>COUNTA(T24:T44)/20</f>
        <v>0.35</v>
      </c>
      <c r="V45" s="14">
        <f>AVERAGE(V25:V44)</f>
        <v>7.4404761904761935E-3</v>
      </c>
      <c r="W45" s="16">
        <f>SUM(W25:W44)/COUNTA(W25:W44)</f>
        <v>1</v>
      </c>
      <c r="X45" s="16">
        <f>COUNTA(X24:X44)/20</f>
        <v>0.85</v>
      </c>
      <c r="Z45" s="14">
        <f>AVERAGE(Z25:Z44)</f>
        <v>6.4950980392156884E-3</v>
      </c>
      <c r="AA45" s="16">
        <f>SUM(AA25:AA44)/COUNTA(AA25:AA44)</f>
        <v>1</v>
      </c>
      <c r="AC45" s="22">
        <f>AVERAGE(D45,L45,P45,T45,X45)</f>
        <v>0.32999999999999996</v>
      </c>
      <c r="AD45" s="9">
        <f>STDEV(D45,L45,P45,T45,X45)</f>
        <v>0.30536862969204942</v>
      </c>
      <c r="AE45" s="14">
        <f>AVERAGE(F45,N45,R45,V45,Z45)</f>
        <v>8.0417444755680051E-3</v>
      </c>
      <c r="AF45" s="9">
        <f>STDEV(F45,N45,R45,V45,Z45)</f>
        <v>1.380453111721978E-3</v>
      </c>
    </row>
    <row r="46" spans="1:32" s="5" customFormat="1" x14ac:dyDescent="0.25">
      <c r="A46" s="11" t="s">
        <v>70</v>
      </c>
      <c r="C46" s="18"/>
    </row>
    <row r="47" spans="1:32" s="7" customFormat="1" x14ac:dyDescent="0.25">
      <c r="A47" s="8" t="s">
        <v>50</v>
      </c>
      <c r="B47" s="7" t="s">
        <v>25</v>
      </c>
      <c r="C47" s="19" t="s">
        <v>14</v>
      </c>
      <c r="F47" s="6"/>
      <c r="G47" s="6"/>
      <c r="L47" s="1">
        <v>1.5972222222222224E-2</v>
      </c>
      <c r="M47" t="s">
        <v>14</v>
      </c>
      <c r="N47" s="6">
        <f>L47-$A47</f>
        <v>9.0277777777777804E-3</v>
      </c>
      <c r="O47" s="7">
        <v>1</v>
      </c>
      <c r="X47" s="1">
        <v>1.1805555555555555E-2</v>
      </c>
      <c r="Y47" t="s">
        <v>14</v>
      </c>
      <c r="Z47" s="6">
        <f>X47-$A47</f>
        <v>4.8611111111111112E-3</v>
      </c>
      <c r="AA47" s="15">
        <v>1</v>
      </c>
    </row>
    <row r="48" spans="1:32" s="7" customFormat="1" x14ac:dyDescent="0.25">
      <c r="A48" s="8" t="s">
        <v>51</v>
      </c>
      <c r="B48" s="7" t="s">
        <v>26</v>
      </c>
      <c r="C48" s="19">
        <v>1111</v>
      </c>
      <c r="G48" s="6"/>
      <c r="L48" s="1">
        <v>2.4305555555555556E-2</v>
      </c>
      <c r="M48">
        <v>1085</v>
      </c>
      <c r="N48" s="6">
        <f>L48-$A48</f>
        <v>4.8611111111111112E-3</v>
      </c>
      <c r="O48" s="7">
        <v>1</v>
      </c>
      <c r="T48" s="1">
        <v>2.7777777777777776E-2</v>
      </c>
      <c r="U48">
        <v>2105</v>
      </c>
      <c r="V48" s="6">
        <f>T48-$A48</f>
        <v>8.3333333333333315E-3</v>
      </c>
      <c r="W48" s="7">
        <v>1</v>
      </c>
      <c r="X48" s="1">
        <v>3.1944444444444449E-2</v>
      </c>
      <c r="Y48">
        <v>5075</v>
      </c>
      <c r="Z48" s="6">
        <f>X48-$A48</f>
        <v>1.2500000000000004E-2</v>
      </c>
      <c r="AA48" s="15">
        <v>1</v>
      </c>
    </row>
    <row r="49" spans="1:27" s="7" customFormat="1" x14ac:dyDescent="0.25">
      <c r="A49" s="8" t="s">
        <v>52</v>
      </c>
      <c r="B49" s="7" t="s">
        <v>27</v>
      </c>
      <c r="C49" s="19">
        <v>100</v>
      </c>
      <c r="G49" s="6"/>
      <c r="X49" s="1">
        <v>3.4027777777777775E-2</v>
      </c>
      <c r="Y49">
        <v>252</v>
      </c>
      <c r="Z49" s="6">
        <f>X49-$A49</f>
        <v>6.2499999999999986E-3</v>
      </c>
      <c r="AA49" s="15">
        <v>1</v>
      </c>
    </row>
    <row r="50" spans="1:27" s="7" customFormat="1" x14ac:dyDescent="0.25">
      <c r="A50" s="8" t="s">
        <v>53</v>
      </c>
      <c r="B50" s="7" t="s">
        <v>41</v>
      </c>
      <c r="C50" s="19" t="s">
        <v>14</v>
      </c>
      <c r="G50" s="6"/>
      <c r="L50" s="1">
        <v>4.0972222222222222E-2</v>
      </c>
      <c r="M50" t="s">
        <v>14</v>
      </c>
      <c r="N50" s="6">
        <f>L50-$A50</f>
        <v>6.2499999999999986E-3</v>
      </c>
      <c r="O50" s="7">
        <v>1</v>
      </c>
    </row>
    <row r="51" spans="1:27" s="7" customFormat="1" x14ac:dyDescent="0.25">
      <c r="A51" s="8" t="s">
        <v>54</v>
      </c>
      <c r="B51" s="7" t="s">
        <v>42</v>
      </c>
      <c r="C51" s="19" t="s">
        <v>21</v>
      </c>
      <c r="D51" s="6">
        <v>5.6944444444444443E-2</v>
      </c>
      <c r="E51" s="7" t="s">
        <v>137</v>
      </c>
      <c r="F51" s="6">
        <f>D51-$A51</f>
        <v>1.5277777777777779E-2</v>
      </c>
      <c r="G51" s="15">
        <v>1</v>
      </c>
      <c r="L51" s="1"/>
      <c r="M51"/>
      <c r="T51" s="1">
        <v>5.0694444444444452E-2</v>
      </c>
      <c r="U51" t="s">
        <v>148</v>
      </c>
      <c r="V51" s="6">
        <f>T51-$A51</f>
        <v>9.0277777777777873E-3</v>
      </c>
      <c r="W51" s="7">
        <v>1</v>
      </c>
      <c r="X51" s="1">
        <v>4.5138888888888888E-2</v>
      </c>
      <c r="Y51" t="s">
        <v>21</v>
      </c>
      <c r="Z51" s="6">
        <f>X51-$A51</f>
        <v>3.4722222222222238E-3</v>
      </c>
      <c r="AA51" s="15">
        <v>1</v>
      </c>
    </row>
    <row r="52" spans="1:27" s="7" customFormat="1" x14ac:dyDescent="0.25">
      <c r="A52" s="8" t="s">
        <v>55</v>
      </c>
      <c r="B52" s="7" t="s">
        <v>25</v>
      </c>
      <c r="C52" s="19" t="s">
        <v>14</v>
      </c>
      <c r="D52" s="6">
        <v>6.0416666666666667E-2</v>
      </c>
      <c r="E52" s="7" t="s">
        <v>14</v>
      </c>
      <c r="F52" s="6">
        <f>D52-$A52</f>
        <v>4.8611111111111147E-3</v>
      </c>
      <c r="G52" s="15">
        <v>1</v>
      </c>
      <c r="T52" s="1">
        <v>6.1805555555555558E-2</v>
      </c>
      <c r="U52" t="s">
        <v>141</v>
      </c>
      <c r="V52" s="6">
        <f>T52-$A52</f>
        <v>6.2500000000000056E-3</v>
      </c>
      <c r="W52" s="7">
        <v>1</v>
      </c>
      <c r="X52" s="1">
        <v>5.9722222222222225E-2</v>
      </c>
      <c r="Y52" t="s">
        <v>14</v>
      </c>
      <c r="Z52" s="6">
        <f>X52-$A52</f>
        <v>4.1666666666666727E-3</v>
      </c>
      <c r="AA52" s="15">
        <v>1</v>
      </c>
    </row>
    <row r="53" spans="1:27" s="7" customFormat="1" x14ac:dyDescent="0.25">
      <c r="A53" s="8" t="s">
        <v>56</v>
      </c>
      <c r="B53" s="7" t="s">
        <v>26</v>
      </c>
      <c r="C53" s="19">
        <v>1111</v>
      </c>
      <c r="D53" s="6">
        <v>7.0833333333333331E-2</v>
      </c>
      <c r="E53" s="7">
        <v>5863</v>
      </c>
      <c r="F53" s="6">
        <f>D53-$A53</f>
        <v>9.0277777777777735E-3</v>
      </c>
      <c r="G53" s="15">
        <v>1</v>
      </c>
      <c r="L53" s="1">
        <v>6.7361111111111108E-2</v>
      </c>
      <c r="M53">
        <v>3940</v>
      </c>
      <c r="N53" s="6">
        <f>L53-$A53</f>
        <v>5.5555555555555497E-3</v>
      </c>
      <c r="O53" s="7">
        <v>1</v>
      </c>
      <c r="P53" s="1">
        <v>7.7777777777777779E-2</v>
      </c>
      <c r="Q53">
        <v>190</v>
      </c>
      <c r="R53" s="6">
        <f>P53-$A53</f>
        <v>1.5972222222222221E-2</v>
      </c>
      <c r="S53" s="7">
        <v>1</v>
      </c>
      <c r="X53" s="1">
        <v>6.8749999999999992E-2</v>
      </c>
      <c r="Y53">
        <v>0</v>
      </c>
      <c r="Z53" s="6">
        <f>X53-$A53</f>
        <v>6.9444444444444337E-3</v>
      </c>
      <c r="AA53" s="15">
        <v>1</v>
      </c>
    </row>
    <row r="54" spans="1:27" s="7" customFormat="1" x14ac:dyDescent="0.25">
      <c r="A54" s="8" t="s">
        <v>57</v>
      </c>
      <c r="B54" s="7" t="s">
        <v>47</v>
      </c>
      <c r="C54" s="19" t="s">
        <v>71</v>
      </c>
      <c r="T54" s="1">
        <v>8.1250000000000003E-2</v>
      </c>
      <c r="U54" t="s">
        <v>123</v>
      </c>
      <c r="V54" s="6">
        <f>T54-$A54</f>
        <v>6.2500000000000056E-3</v>
      </c>
      <c r="W54" s="7">
        <v>1</v>
      </c>
      <c r="X54" s="1">
        <v>8.2638888888888887E-2</v>
      </c>
      <c r="Y54" t="s">
        <v>157</v>
      </c>
      <c r="Z54" s="6">
        <f>X54-$A54</f>
        <v>7.6388888888888895E-3</v>
      </c>
      <c r="AA54" s="15">
        <v>1</v>
      </c>
    </row>
    <row r="55" spans="1:27" s="7" customFormat="1" x14ac:dyDescent="0.25">
      <c r="A55" s="8" t="s">
        <v>58</v>
      </c>
      <c r="B55" s="7" t="s">
        <v>48</v>
      </c>
      <c r="C55" s="19" t="s">
        <v>19</v>
      </c>
      <c r="D55" s="6">
        <v>8.8888888888888892E-2</v>
      </c>
      <c r="E55" s="7" t="s">
        <v>138</v>
      </c>
      <c r="F55" s="6">
        <f t="shared" ref="F55:F57" si="5">D55-$A55</f>
        <v>6.9444444444444475E-3</v>
      </c>
      <c r="G55" s="15">
        <v>1</v>
      </c>
      <c r="X55" s="1">
        <v>8.4722222222222213E-2</v>
      </c>
      <c r="Y55" t="s">
        <v>19</v>
      </c>
      <c r="Z55" s="6">
        <f>X55-$A55</f>
        <v>2.7777777777777679E-3</v>
      </c>
      <c r="AA55" s="15">
        <v>1</v>
      </c>
    </row>
    <row r="56" spans="1:27" s="7" customFormat="1" x14ac:dyDescent="0.25">
      <c r="A56" s="8" t="s">
        <v>59</v>
      </c>
      <c r="B56" s="7" t="s">
        <v>49</v>
      </c>
      <c r="C56" s="19" t="s">
        <v>24</v>
      </c>
      <c r="D56" s="6">
        <v>0.10069444444444443</v>
      </c>
      <c r="E56" s="7" t="s">
        <v>24</v>
      </c>
      <c r="F56" s="6">
        <f t="shared" si="5"/>
        <v>9.0277777777777596E-3</v>
      </c>
      <c r="G56" s="15">
        <v>1</v>
      </c>
      <c r="T56" s="1">
        <v>0.10347222222222223</v>
      </c>
      <c r="U56" t="s">
        <v>150</v>
      </c>
      <c r="V56" s="6">
        <f>T56-$A56</f>
        <v>1.1805555555555555E-2</v>
      </c>
      <c r="W56" s="15">
        <v>1</v>
      </c>
    </row>
    <row r="57" spans="1:27" s="7" customFormat="1" x14ac:dyDescent="0.25">
      <c r="A57" s="8" t="s">
        <v>60</v>
      </c>
      <c r="B57" s="7" t="s">
        <v>25</v>
      </c>
      <c r="C57" s="19" t="s">
        <v>14</v>
      </c>
      <c r="D57" s="6">
        <v>0.10555555555555556</v>
      </c>
      <c r="E57" s="7" t="s">
        <v>14</v>
      </c>
      <c r="F57" s="6">
        <f t="shared" si="5"/>
        <v>5.5555555555555636E-3</v>
      </c>
      <c r="G57" s="15">
        <v>1</v>
      </c>
      <c r="T57" s="1">
        <v>0.10555555555555556</v>
      </c>
      <c r="U57" t="s">
        <v>141</v>
      </c>
      <c r="V57" s="6">
        <f>T57-$A57</f>
        <v>5.5555555555555636E-3</v>
      </c>
      <c r="W57" s="15">
        <v>1</v>
      </c>
      <c r="X57" s="1">
        <v>0.11180555555555556</v>
      </c>
      <c r="Y57" t="s">
        <v>14</v>
      </c>
      <c r="Z57" s="6">
        <f>X57-$A57</f>
        <v>1.1805555555555569E-2</v>
      </c>
      <c r="AA57" s="15">
        <v>1</v>
      </c>
    </row>
    <row r="58" spans="1:27" s="7" customFormat="1" x14ac:dyDescent="0.25">
      <c r="A58" s="8" t="s">
        <v>61</v>
      </c>
      <c r="B58" s="7" t="s">
        <v>26</v>
      </c>
      <c r="C58" s="19">
        <v>1111</v>
      </c>
      <c r="X58" s="1">
        <v>0.12986111111111112</v>
      </c>
      <c r="Y58">
        <v>4458</v>
      </c>
      <c r="Z58" s="6">
        <f>X58-$A58</f>
        <v>1.7361111111111119E-2</v>
      </c>
      <c r="AA58" s="15">
        <v>1</v>
      </c>
    </row>
    <row r="59" spans="1:27" s="7" customFormat="1" x14ac:dyDescent="0.25">
      <c r="A59" s="8" t="s">
        <v>62</v>
      </c>
      <c r="B59" s="7" t="s">
        <v>27</v>
      </c>
      <c r="C59" s="19">
        <v>100</v>
      </c>
      <c r="X59" s="1">
        <v>0.13194444444444445</v>
      </c>
      <c r="Y59">
        <v>111</v>
      </c>
      <c r="Z59" s="6">
        <f>X59-$A59</f>
        <v>1.1805555555555555E-2</v>
      </c>
      <c r="AA59" s="15">
        <v>1</v>
      </c>
    </row>
    <row r="60" spans="1:27" s="7" customFormat="1" x14ac:dyDescent="0.25">
      <c r="A60" s="8" t="s">
        <v>63</v>
      </c>
      <c r="B60" s="7" t="s">
        <v>41</v>
      </c>
      <c r="C60" s="19" t="s">
        <v>14</v>
      </c>
      <c r="X60" s="1"/>
      <c r="Y60"/>
    </row>
    <row r="61" spans="1:27" s="7" customFormat="1" x14ac:dyDescent="0.25">
      <c r="A61" s="8" t="s">
        <v>64</v>
      </c>
      <c r="B61" s="7" t="s">
        <v>42</v>
      </c>
      <c r="C61" s="19" t="s">
        <v>21</v>
      </c>
      <c r="X61" s="1">
        <v>0.1423611111111111</v>
      </c>
      <c r="Y61" t="s">
        <v>21</v>
      </c>
      <c r="Z61" s="6">
        <f>X61-$A61</f>
        <v>6.2500000000000056E-3</v>
      </c>
      <c r="AA61" s="15">
        <v>1</v>
      </c>
    </row>
    <row r="62" spans="1:27" s="7" customFormat="1" x14ac:dyDescent="0.25">
      <c r="A62" s="8" t="s">
        <v>65</v>
      </c>
      <c r="B62" s="7" t="s">
        <v>43</v>
      </c>
      <c r="C62" s="19" t="s">
        <v>14</v>
      </c>
      <c r="X62" s="1">
        <v>0.16944444444444443</v>
      </c>
      <c r="Y62" t="s">
        <v>14</v>
      </c>
      <c r="Z62" s="6">
        <f>X62-$A62</f>
        <v>2.2222222222222199E-2</v>
      </c>
      <c r="AA62" s="15">
        <v>1</v>
      </c>
    </row>
    <row r="63" spans="1:27" s="7" customFormat="1" x14ac:dyDescent="0.25">
      <c r="A63" s="8" t="s">
        <v>66</v>
      </c>
      <c r="B63" s="7" t="s">
        <v>44</v>
      </c>
      <c r="C63" s="19" t="s">
        <v>17</v>
      </c>
    </row>
    <row r="64" spans="1:27" s="7" customFormat="1" x14ac:dyDescent="0.25">
      <c r="A64" s="8" t="s">
        <v>67</v>
      </c>
      <c r="B64" s="7" t="s">
        <v>45</v>
      </c>
      <c r="C64" s="19" t="s">
        <v>14</v>
      </c>
    </row>
    <row r="65" spans="1:32" s="7" customFormat="1" x14ac:dyDescent="0.25">
      <c r="A65" s="8" t="s">
        <v>68</v>
      </c>
      <c r="B65" s="7" t="s">
        <v>46</v>
      </c>
      <c r="C65" s="19" t="s">
        <v>16</v>
      </c>
      <c r="X65" s="1">
        <v>0.19999999999999998</v>
      </c>
      <c r="Y65" t="s">
        <v>16</v>
      </c>
      <c r="Z65" s="6">
        <f>X65-$A65</f>
        <v>1.3888888888888867E-2</v>
      </c>
      <c r="AA65" s="7">
        <v>1</v>
      </c>
    </row>
    <row r="66" spans="1:32" s="7" customFormat="1" x14ac:dyDescent="0.25">
      <c r="A66" s="8" t="s">
        <v>40</v>
      </c>
      <c r="B66" s="7" t="s">
        <v>44</v>
      </c>
      <c r="C66" s="19" t="s">
        <v>17</v>
      </c>
      <c r="X66" s="1">
        <v>0.20208333333333331</v>
      </c>
      <c r="Y66">
        <v>24</v>
      </c>
      <c r="Z66" s="6">
        <f>X66-$A66</f>
        <v>8.3333333333333037E-3</v>
      </c>
      <c r="AA66" s="15">
        <v>1</v>
      </c>
    </row>
    <row r="67" spans="1:32" s="9" customFormat="1" x14ac:dyDescent="0.25">
      <c r="C67" s="20"/>
      <c r="D67" s="16">
        <f>COUNTA(D46:D66)/20</f>
        <v>0.3</v>
      </c>
      <c r="F67" s="14">
        <f>AVERAGE(F47:F66)</f>
        <v>8.4490740740740724E-3</v>
      </c>
      <c r="G67" s="16">
        <f>SUM(G47:G66)/COUNTA(G47:G66)</f>
        <v>1</v>
      </c>
      <c r="H67" s="16">
        <f>COUNTA(H46:H66)/20</f>
        <v>0</v>
      </c>
      <c r="J67" s="14"/>
      <c r="K67" s="16"/>
      <c r="L67" s="16">
        <f>COUNTA(L46:L66)/20</f>
        <v>0.2</v>
      </c>
      <c r="N67" s="14">
        <f>AVERAGE(N47:N66)</f>
        <v>6.42361111111111E-3</v>
      </c>
      <c r="O67" s="16">
        <f>SUM(O47:O66)/COUNTA(O47:O66)</f>
        <v>1</v>
      </c>
      <c r="P67" s="16">
        <f>COUNTA(P46:P66)/20</f>
        <v>0.05</v>
      </c>
      <c r="R67" s="14">
        <f>AVERAGE(R47:R66)</f>
        <v>1.5972222222222221E-2</v>
      </c>
      <c r="S67" s="16">
        <f>SUM(S47:S66)/COUNTA(S47:S66)</f>
        <v>1</v>
      </c>
      <c r="T67" s="16">
        <f>COUNTA(T46:T66)/20</f>
        <v>0.3</v>
      </c>
      <c r="V67" s="14">
        <f>AVERAGE(V47:V66)</f>
        <v>7.8703703703703748E-3</v>
      </c>
      <c r="W67" s="16">
        <f>SUM(W47:W66)/COUNTA(W47:W66)</f>
        <v>1</v>
      </c>
      <c r="X67" s="16">
        <f>COUNTA(X46:X66)/20</f>
        <v>0.75</v>
      </c>
      <c r="Z67" s="14">
        <f>AVERAGE(Z47:Z66)</f>
        <v>9.351851851851849E-3</v>
      </c>
      <c r="AA67" s="16">
        <f>SUM(AA47:AA66)/COUNTA(AA47:AA66)</f>
        <v>1</v>
      </c>
      <c r="AC67" s="22">
        <f>AVERAGE(D67,L67,P67,T67,X67)</f>
        <v>0.32</v>
      </c>
      <c r="AD67" s="9">
        <f>STDEV(D67,L67,P67,T67,X67)</f>
        <v>0.2612470095522626</v>
      </c>
      <c r="AE67" s="14">
        <f>AVERAGE(F67,N67,R67,V67,Z67)</f>
        <v>9.6134259259259246E-3</v>
      </c>
      <c r="AF67" s="9">
        <f>STDEV(F67,N67,R67,V67,Z67)</f>
        <v>3.7105116827566764E-3</v>
      </c>
    </row>
    <row r="68" spans="1:32" s="5" customFormat="1" x14ac:dyDescent="0.25">
      <c r="A68" s="11" t="s">
        <v>69</v>
      </c>
      <c r="C68" s="18"/>
    </row>
    <row r="69" spans="1:32" s="7" customFormat="1" x14ac:dyDescent="0.25">
      <c r="A69" s="7" t="s">
        <v>72</v>
      </c>
      <c r="B69" s="7" t="s">
        <v>49</v>
      </c>
      <c r="C69" s="19" t="s">
        <v>20</v>
      </c>
      <c r="D69" s="6">
        <v>1.6666666666666666E-2</v>
      </c>
      <c r="E69" s="7" t="s">
        <v>20</v>
      </c>
      <c r="F69" s="6">
        <f t="shared" ref="F69:F74" si="6">D69-$A69</f>
        <v>8.3333333333333332E-3</v>
      </c>
      <c r="G69" s="7">
        <v>1</v>
      </c>
      <c r="X69" s="1">
        <v>1.3888888888888888E-2</v>
      </c>
      <c r="Y69" t="s">
        <v>20</v>
      </c>
      <c r="Z69" s="6">
        <f t="shared" ref="Z69" si="7">X69-$A69</f>
        <v>5.5555555555555549E-3</v>
      </c>
      <c r="AA69" s="7">
        <v>1</v>
      </c>
    </row>
    <row r="70" spans="1:32" s="7" customFormat="1" x14ac:dyDescent="0.25">
      <c r="A70" s="7" t="s">
        <v>73</v>
      </c>
      <c r="B70" s="7" t="s">
        <v>47</v>
      </c>
      <c r="C70" s="19" t="s">
        <v>18</v>
      </c>
      <c r="D70" s="6">
        <v>2.013888888888889E-2</v>
      </c>
      <c r="E70" s="7" t="s">
        <v>18</v>
      </c>
      <c r="F70" s="6">
        <f t="shared" si="6"/>
        <v>4.8611111111111129E-3</v>
      </c>
      <c r="G70" s="7">
        <v>1</v>
      </c>
      <c r="L70" s="1">
        <v>2.2222222222222223E-2</v>
      </c>
      <c r="M70" t="s">
        <v>18</v>
      </c>
      <c r="N70" s="6">
        <f t="shared" ref="N70:N71" si="8">L70-$A70</f>
        <v>6.9444444444444458E-3</v>
      </c>
      <c r="O70" s="7">
        <v>1</v>
      </c>
      <c r="T70" s="1">
        <v>2.1527777777777781E-2</v>
      </c>
      <c r="U70" t="s">
        <v>151</v>
      </c>
      <c r="V70" s="6">
        <f t="shared" ref="V70" si="9">T70-$A70</f>
        <v>6.2500000000000038E-3</v>
      </c>
      <c r="W70" s="7">
        <v>1</v>
      </c>
    </row>
    <row r="71" spans="1:32" s="7" customFormat="1" x14ac:dyDescent="0.25">
      <c r="A71" s="7" t="s">
        <v>74</v>
      </c>
      <c r="B71" s="7" t="s">
        <v>48</v>
      </c>
      <c r="C71" s="19" t="s">
        <v>16</v>
      </c>
      <c r="D71" s="6">
        <v>3.4722222222222224E-2</v>
      </c>
      <c r="E71" s="7" t="s">
        <v>16</v>
      </c>
      <c r="F71" s="6">
        <f t="shared" si="6"/>
        <v>6.2500000000000021E-3</v>
      </c>
      <c r="G71" s="7">
        <v>1</v>
      </c>
      <c r="L71" s="1">
        <v>3.1944444444444449E-2</v>
      </c>
      <c r="M71" t="s">
        <v>139</v>
      </c>
      <c r="N71" s="6">
        <f t="shared" si="8"/>
        <v>3.4722222222222272E-3</v>
      </c>
      <c r="O71" s="7">
        <v>1</v>
      </c>
      <c r="X71" s="1">
        <v>3.8194444444444441E-2</v>
      </c>
      <c r="Y71" t="s">
        <v>156</v>
      </c>
      <c r="Z71" s="6">
        <f t="shared" ref="Z71:Z72" si="10">X71-$A71</f>
        <v>9.7222222222222189E-3</v>
      </c>
      <c r="AA71" s="7">
        <v>1</v>
      </c>
    </row>
    <row r="72" spans="1:32" s="7" customFormat="1" x14ac:dyDescent="0.25">
      <c r="A72" s="7" t="s">
        <v>75</v>
      </c>
      <c r="B72" s="7" t="s">
        <v>49</v>
      </c>
      <c r="C72" s="19" t="s">
        <v>20</v>
      </c>
      <c r="D72" s="6">
        <v>4.5833333333333337E-2</v>
      </c>
      <c r="E72" s="7" t="s">
        <v>140</v>
      </c>
      <c r="F72" s="6">
        <f t="shared" si="6"/>
        <v>8.3333333333333384E-3</v>
      </c>
      <c r="G72" s="15">
        <v>1</v>
      </c>
      <c r="T72" s="1">
        <v>4.3750000000000004E-2</v>
      </c>
      <c r="U72" t="s">
        <v>140</v>
      </c>
      <c r="V72" s="6">
        <f t="shared" ref="V72" si="11">T72-$A72</f>
        <v>6.2500000000000056E-3</v>
      </c>
      <c r="W72" s="7">
        <v>1</v>
      </c>
      <c r="X72" s="1">
        <v>4.1666666666666664E-2</v>
      </c>
      <c r="Y72" t="s">
        <v>140</v>
      </c>
      <c r="Z72" s="6">
        <f t="shared" si="10"/>
        <v>4.1666666666666657E-3</v>
      </c>
      <c r="AA72" s="7">
        <v>1</v>
      </c>
    </row>
    <row r="73" spans="1:32" s="7" customFormat="1" x14ac:dyDescent="0.25">
      <c r="A73" s="7" t="s">
        <v>76</v>
      </c>
      <c r="B73" s="7" t="s">
        <v>25</v>
      </c>
      <c r="C73" s="19" t="s">
        <v>14</v>
      </c>
      <c r="D73" s="6">
        <v>7.1527777777777787E-2</v>
      </c>
      <c r="E73" s="7" t="s">
        <v>14</v>
      </c>
      <c r="F73" s="6">
        <f t="shared" si="6"/>
        <v>2.5000000000000008E-2</v>
      </c>
      <c r="G73" s="15">
        <v>1</v>
      </c>
      <c r="L73" s="1">
        <v>5.2777777777777778E-2</v>
      </c>
      <c r="M73" t="s">
        <v>14</v>
      </c>
      <c r="N73" s="6">
        <f t="shared" ref="N73" si="12">L73-$A73</f>
        <v>6.2499999999999986E-3</v>
      </c>
      <c r="O73" s="7">
        <v>1</v>
      </c>
    </row>
    <row r="74" spans="1:32" s="7" customFormat="1" x14ac:dyDescent="0.25">
      <c r="A74" s="7" t="s">
        <v>77</v>
      </c>
      <c r="B74" s="7" t="s">
        <v>43</v>
      </c>
      <c r="C74" s="19" t="s">
        <v>14</v>
      </c>
      <c r="D74" s="6">
        <v>8.6805555555555566E-2</v>
      </c>
      <c r="E74" s="7" t="s">
        <v>141</v>
      </c>
      <c r="F74" s="6">
        <f t="shared" si="6"/>
        <v>3.3333333333333347E-2</v>
      </c>
      <c r="G74" s="15">
        <v>1</v>
      </c>
      <c r="L74" s="1"/>
      <c r="M74"/>
      <c r="P74" s="1">
        <v>5.7638888888888885E-2</v>
      </c>
      <c r="Q74" t="s">
        <v>141</v>
      </c>
      <c r="R74" s="6">
        <f t="shared" ref="R74" si="13">P74-$A74</f>
        <v>4.1666666666666657E-3</v>
      </c>
      <c r="S74" s="7">
        <v>1</v>
      </c>
      <c r="X74" s="1">
        <v>5.4166666666666669E-2</v>
      </c>
      <c r="Y74" t="s">
        <v>14</v>
      </c>
      <c r="Z74" s="6">
        <f t="shared" ref="Z74:Z75" si="14">X74-$A74</f>
        <v>6.9444444444444892E-4</v>
      </c>
      <c r="AA74" s="15">
        <v>1</v>
      </c>
    </row>
    <row r="75" spans="1:32" s="7" customFormat="1" x14ac:dyDescent="0.25">
      <c r="A75" s="7" t="s">
        <v>78</v>
      </c>
      <c r="B75" s="7" t="s">
        <v>44</v>
      </c>
      <c r="C75" s="19" t="s">
        <v>17</v>
      </c>
      <c r="L75" s="1">
        <v>7.8472222222222221E-2</v>
      </c>
      <c r="M75">
        <v>15</v>
      </c>
      <c r="N75" s="6">
        <f t="shared" ref="N75" si="15">L75-$A75</f>
        <v>1.3194444444444439E-2</v>
      </c>
      <c r="O75" s="15">
        <v>1</v>
      </c>
      <c r="R75" s="6"/>
      <c r="T75" s="1">
        <v>7.6388888888888895E-2</v>
      </c>
      <c r="U75" s="3">
        <v>1.6388888888888891</v>
      </c>
      <c r="V75" s="6">
        <f t="shared" ref="V75" si="16">T75-$A75</f>
        <v>1.1111111111111113E-2</v>
      </c>
      <c r="W75" s="7">
        <v>1</v>
      </c>
      <c r="X75" s="1">
        <v>8.0555555555555561E-2</v>
      </c>
      <c r="Y75">
        <v>24</v>
      </c>
      <c r="Z75" s="6">
        <f t="shared" si="14"/>
        <v>1.5277777777777779E-2</v>
      </c>
      <c r="AA75" s="15">
        <v>1</v>
      </c>
    </row>
    <row r="76" spans="1:32" s="7" customFormat="1" x14ac:dyDescent="0.25">
      <c r="A76" s="7" t="s">
        <v>79</v>
      </c>
      <c r="B76" s="7" t="s">
        <v>45</v>
      </c>
      <c r="C76" s="19" t="s">
        <v>14</v>
      </c>
    </row>
    <row r="77" spans="1:32" s="7" customFormat="1" x14ac:dyDescent="0.25">
      <c r="A77" s="7" t="s">
        <v>80</v>
      </c>
      <c r="B77" s="7" t="s">
        <v>46</v>
      </c>
      <c r="C77" s="19" t="s">
        <v>16</v>
      </c>
      <c r="D77" s="6">
        <v>0.10277777777777779</v>
      </c>
      <c r="E77" s="7" t="s">
        <v>16</v>
      </c>
      <c r="F77" s="6">
        <f t="shared" ref="F77:F78" si="17">D77-$A77</f>
        <v>4.8611111111111216E-3</v>
      </c>
      <c r="G77" s="15">
        <v>1</v>
      </c>
      <c r="L77" s="1">
        <v>0.1013888888888889</v>
      </c>
      <c r="M77" t="s">
        <v>139</v>
      </c>
      <c r="N77" s="6">
        <f t="shared" ref="N77" si="18">L77-$A77</f>
        <v>3.4722222222222376E-3</v>
      </c>
      <c r="O77" s="7">
        <v>1</v>
      </c>
      <c r="X77" s="1">
        <v>0.10486111111111111</v>
      </c>
      <c r="Y77" t="s">
        <v>16</v>
      </c>
      <c r="Z77" s="6">
        <f t="shared" ref="Z77:Z78" si="19">X77-$A77</f>
        <v>6.9444444444444475E-3</v>
      </c>
      <c r="AA77" s="15">
        <v>1</v>
      </c>
    </row>
    <row r="78" spans="1:32" s="7" customFormat="1" x14ac:dyDescent="0.25">
      <c r="A78" s="7" t="s">
        <v>30</v>
      </c>
      <c r="B78" s="7" t="s">
        <v>44</v>
      </c>
      <c r="C78" s="19" t="s">
        <v>17</v>
      </c>
      <c r="D78" s="6">
        <v>0.11319444444444444</v>
      </c>
      <c r="E78" s="6">
        <v>0</v>
      </c>
      <c r="F78" s="6">
        <f t="shared" si="17"/>
        <v>1.1111111111111099E-2</v>
      </c>
      <c r="G78" s="15">
        <v>1</v>
      </c>
      <c r="X78" s="1">
        <v>0.12152777777777778</v>
      </c>
      <c r="Y78">
        <v>0</v>
      </c>
      <c r="Z78" s="6">
        <f t="shared" si="19"/>
        <v>1.9444444444444431E-2</v>
      </c>
      <c r="AA78" s="15">
        <v>1</v>
      </c>
    </row>
    <row r="79" spans="1:32" s="7" customFormat="1" x14ac:dyDescent="0.25">
      <c r="A79" s="7" t="s">
        <v>32</v>
      </c>
      <c r="B79" s="7" t="s">
        <v>26</v>
      </c>
      <c r="C79" s="19">
        <v>1111</v>
      </c>
      <c r="T79" s="1">
        <v>0.12291666666666667</v>
      </c>
      <c r="U79">
        <v>529</v>
      </c>
      <c r="V79" s="6">
        <f t="shared" ref="V79" si="20">T79-$A79</f>
        <v>9.0277777777777873E-3</v>
      </c>
      <c r="W79" s="7">
        <v>1</v>
      </c>
    </row>
    <row r="80" spans="1:32" s="7" customFormat="1" x14ac:dyDescent="0.25">
      <c r="A80" s="7" t="s">
        <v>62</v>
      </c>
      <c r="B80" s="7" t="s">
        <v>27</v>
      </c>
      <c r="C80" s="19">
        <v>100</v>
      </c>
      <c r="X80" s="1">
        <v>0.12361111111111112</v>
      </c>
      <c r="Y80">
        <v>127</v>
      </c>
      <c r="Z80" s="6">
        <f t="shared" ref="Z80" si="21">X80-$A80</f>
        <v>3.4722222222222238E-3</v>
      </c>
      <c r="AA80" s="15">
        <v>1</v>
      </c>
    </row>
    <row r="81" spans="1:32" s="7" customFormat="1" x14ac:dyDescent="0.25">
      <c r="A81" s="7" t="s">
        <v>81</v>
      </c>
      <c r="B81" s="7" t="s">
        <v>41</v>
      </c>
      <c r="C81" s="19" t="s">
        <v>14</v>
      </c>
    </row>
    <row r="82" spans="1:32" s="7" customFormat="1" x14ac:dyDescent="0.25">
      <c r="A82" s="7" t="s">
        <v>82</v>
      </c>
      <c r="B82" s="7" t="s">
        <v>42</v>
      </c>
      <c r="C82" s="19" t="s">
        <v>21</v>
      </c>
      <c r="T82" s="1">
        <v>0.15</v>
      </c>
      <c r="U82" t="s">
        <v>148</v>
      </c>
      <c r="V82" s="6">
        <f t="shared" ref="V82" si="22">T82-$A82</f>
        <v>1.4583333333333337E-2</v>
      </c>
      <c r="W82" s="7">
        <v>1</v>
      </c>
      <c r="X82" s="1">
        <v>0.14930555555555555</v>
      </c>
      <c r="Y82" t="s">
        <v>21</v>
      </c>
      <c r="Z82" s="6">
        <f t="shared" ref="Z82" si="23">X82-$A82</f>
        <v>1.3888888888888895E-2</v>
      </c>
      <c r="AA82" s="15">
        <v>1</v>
      </c>
    </row>
    <row r="83" spans="1:32" s="7" customFormat="1" x14ac:dyDescent="0.25">
      <c r="A83" s="7" t="s">
        <v>83</v>
      </c>
      <c r="B83" s="7" t="s">
        <v>25</v>
      </c>
      <c r="C83" s="19" t="s">
        <v>14</v>
      </c>
    </row>
    <row r="84" spans="1:32" s="7" customFormat="1" x14ac:dyDescent="0.25">
      <c r="A84" s="7" t="s">
        <v>84</v>
      </c>
      <c r="B84" s="7" t="s">
        <v>26</v>
      </c>
      <c r="C84" s="19">
        <v>1111</v>
      </c>
      <c r="X84" s="1">
        <v>0.16319444444444445</v>
      </c>
      <c r="Y84">
        <v>395</v>
      </c>
      <c r="Z84" s="6">
        <f t="shared" ref="Z84:Z85" si="24">X84-$A84</f>
        <v>4.8611111111111216E-3</v>
      </c>
      <c r="AA84" s="7">
        <v>1</v>
      </c>
    </row>
    <row r="85" spans="1:32" s="7" customFormat="1" x14ac:dyDescent="0.25">
      <c r="A85" s="7" t="s">
        <v>85</v>
      </c>
      <c r="B85" s="7" t="s">
        <v>26</v>
      </c>
      <c r="C85" s="19">
        <v>1111</v>
      </c>
      <c r="X85" s="1">
        <v>0.18958333333333333</v>
      </c>
      <c r="Y85">
        <v>666</v>
      </c>
      <c r="Z85" s="6">
        <f t="shared" si="24"/>
        <v>1.3194444444444425E-2</v>
      </c>
      <c r="AA85" s="15">
        <v>1</v>
      </c>
    </row>
    <row r="86" spans="1:32" s="7" customFormat="1" x14ac:dyDescent="0.25">
      <c r="A86" s="7" t="s">
        <v>86</v>
      </c>
      <c r="B86" s="7" t="s">
        <v>27</v>
      </c>
      <c r="C86" s="19">
        <v>100</v>
      </c>
    </row>
    <row r="87" spans="1:32" s="7" customFormat="1" x14ac:dyDescent="0.25">
      <c r="A87" s="7" t="s">
        <v>87</v>
      </c>
      <c r="B87" s="7" t="s">
        <v>41</v>
      </c>
      <c r="C87" s="19" t="s">
        <v>14</v>
      </c>
      <c r="X87" s="1">
        <v>0.20833333333333334</v>
      </c>
      <c r="Y87" t="s">
        <v>14</v>
      </c>
      <c r="Z87" s="6">
        <f t="shared" ref="Z87" si="25">X87-$A87</f>
        <v>1.5277777777777807E-2</v>
      </c>
      <c r="AA87" s="15">
        <v>1</v>
      </c>
    </row>
    <row r="88" spans="1:32" s="7" customFormat="1" x14ac:dyDescent="0.25">
      <c r="A88" s="7" t="s">
        <v>88</v>
      </c>
      <c r="B88" s="7" t="s">
        <v>42</v>
      </c>
      <c r="C88" s="19" t="s">
        <v>21</v>
      </c>
    </row>
    <row r="89" spans="1:32" s="9" customFormat="1" x14ac:dyDescent="0.25">
      <c r="C89" s="20"/>
      <c r="D89" s="16">
        <f>COUNTA(D68:D88)/20</f>
        <v>0.4</v>
      </c>
      <c r="F89" s="14">
        <f>AVERAGE(F69:F88)</f>
        <v>1.276041666666667E-2</v>
      </c>
      <c r="G89" s="16">
        <f>SUM(G69:G88)/COUNTA(G69:G88)</f>
        <v>1</v>
      </c>
      <c r="H89" s="16">
        <f>COUNTA(H68:H88)/20</f>
        <v>0</v>
      </c>
      <c r="J89" s="14"/>
      <c r="K89" s="16"/>
      <c r="L89" s="16">
        <f>COUNTA(L68:L88)/20</f>
        <v>0.25</v>
      </c>
      <c r="N89" s="14">
        <f>AVERAGE(N69:N88)</f>
        <v>6.6666666666666697E-3</v>
      </c>
      <c r="O89" s="16">
        <f>SUM(O69:O88)/COUNTA(O69:O88)</f>
        <v>1</v>
      </c>
      <c r="P89" s="16">
        <f>COUNTA(P68:P88)/20</f>
        <v>0.05</v>
      </c>
      <c r="R89" s="14">
        <f>AVERAGE(R69:R88)</f>
        <v>4.1666666666666657E-3</v>
      </c>
      <c r="S89" s="16">
        <f>SUM(S69:S88)/COUNTA(S69:S88)</f>
        <v>1</v>
      </c>
      <c r="T89" s="16">
        <f>COUNTA(T68:T88)/20</f>
        <v>0.25</v>
      </c>
      <c r="V89" s="14">
        <f>AVERAGE(V69:V88)</f>
        <v>9.4444444444444497E-3</v>
      </c>
      <c r="W89" s="16">
        <f>SUM(W69:W88)/COUNTA(W69:W88)</f>
        <v>1</v>
      </c>
      <c r="X89" s="16">
        <f>COUNTA(X68:X88)/20</f>
        <v>0.6</v>
      </c>
      <c r="Z89" s="14">
        <f>AVERAGE(Z69:Z88)</f>
        <v>9.3750000000000014E-3</v>
      </c>
      <c r="AA89" s="16">
        <f>SUM(AA69:AA88)/COUNTA(AA69:AA88)</f>
        <v>1</v>
      </c>
      <c r="AC89" s="22">
        <f>AVERAGE(D89,L89,P89,T89,X89)</f>
        <v>0.31</v>
      </c>
      <c r="AD89" s="9">
        <f>STDEV(D89,L89,P89,T89,X89)</f>
        <v>0.20432816741702545</v>
      </c>
      <c r="AE89" s="14">
        <f>AVERAGE(F89,N89,R89,V89,Z89)</f>
        <v>8.4826388888888903E-3</v>
      </c>
      <c r="AF89" s="9">
        <f>STDEV(F89,N89,R89,V89,Z89)</f>
        <v>3.2382916920132045E-3</v>
      </c>
    </row>
    <row r="90" spans="1:32" s="5" customFormat="1" x14ac:dyDescent="0.25">
      <c r="A90" s="12" t="s">
        <v>89</v>
      </c>
      <c r="C90" s="18"/>
    </row>
    <row r="91" spans="1:32" s="7" customFormat="1" x14ac:dyDescent="0.25">
      <c r="A91" s="7" t="s">
        <v>90</v>
      </c>
      <c r="B91" s="7" t="s">
        <v>47</v>
      </c>
      <c r="C91" s="19" t="s">
        <v>23</v>
      </c>
      <c r="X91" s="1"/>
      <c r="Y91"/>
    </row>
    <row r="92" spans="1:32" s="7" customFormat="1" x14ac:dyDescent="0.25">
      <c r="A92" s="7" t="s">
        <v>91</v>
      </c>
      <c r="B92" s="7" t="s">
        <v>43</v>
      </c>
      <c r="C92" s="19" t="s">
        <v>14</v>
      </c>
      <c r="L92" s="1">
        <v>1.9444444444444445E-2</v>
      </c>
      <c r="M92" t="s">
        <v>147</v>
      </c>
      <c r="N92" s="6">
        <f t="shared" ref="N92" si="26">L92-$A92</f>
        <v>6.9444444444444458E-3</v>
      </c>
      <c r="O92" s="7">
        <v>1</v>
      </c>
      <c r="X92" s="1">
        <v>1.8749999999999999E-2</v>
      </c>
      <c r="Y92" t="s">
        <v>153</v>
      </c>
      <c r="Z92" s="6">
        <f t="shared" ref="Z92:Z108" si="27">X92-$A92</f>
        <v>6.2500000000000003E-3</v>
      </c>
      <c r="AA92" s="7">
        <v>1</v>
      </c>
    </row>
    <row r="93" spans="1:32" s="7" customFormat="1" x14ac:dyDescent="0.25">
      <c r="A93" s="7" t="s">
        <v>92</v>
      </c>
      <c r="B93" s="7" t="s">
        <v>44</v>
      </c>
      <c r="C93" s="19" t="s">
        <v>17</v>
      </c>
      <c r="D93" s="6">
        <v>3.8194444444444441E-2</v>
      </c>
      <c r="E93" s="6">
        <v>0</v>
      </c>
      <c r="F93" s="6">
        <f t="shared" ref="F93:F99" si="28">D93-$A93</f>
        <v>1.6666666666666659E-2</v>
      </c>
      <c r="G93" s="7">
        <v>1</v>
      </c>
      <c r="L93" s="1"/>
      <c r="M93"/>
      <c r="T93" s="1">
        <v>2.9861111111111113E-2</v>
      </c>
      <c r="U93" s="3">
        <v>2.2131944444444445</v>
      </c>
      <c r="V93" s="6">
        <f t="shared" ref="V93" si="29">T93-$A93</f>
        <v>8.3333333333333315E-3</v>
      </c>
      <c r="W93" s="7">
        <v>1</v>
      </c>
      <c r="X93" s="1">
        <v>3.125E-2</v>
      </c>
      <c r="Y93">
        <v>59.03</v>
      </c>
      <c r="Z93" s="6">
        <f t="shared" si="27"/>
        <v>9.7222222222222189E-3</v>
      </c>
      <c r="AA93" s="7">
        <v>1</v>
      </c>
    </row>
    <row r="94" spans="1:32" s="7" customFormat="1" x14ac:dyDescent="0.25">
      <c r="A94" s="7" t="s">
        <v>93</v>
      </c>
      <c r="B94" s="7" t="s">
        <v>45</v>
      </c>
      <c r="C94" s="19" t="s">
        <v>14</v>
      </c>
      <c r="D94" s="6">
        <v>4.3055555555555562E-2</v>
      </c>
      <c r="E94" s="7" t="s">
        <v>14</v>
      </c>
      <c r="F94" s="6">
        <f t="shared" si="28"/>
        <v>1.1805555555555562E-2</v>
      </c>
      <c r="G94" s="7">
        <v>1</v>
      </c>
      <c r="L94" s="1">
        <v>3.6805555555555557E-2</v>
      </c>
      <c r="M94" t="s">
        <v>14</v>
      </c>
      <c r="N94" s="6">
        <f t="shared" ref="N94" si="30">L94-$A94</f>
        <v>5.5555555555555566E-3</v>
      </c>
      <c r="O94" s="7">
        <v>1</v>
      </c>
      <c r="P94" s="1">
        <v>4.6527777777777779E-2</v>
      </c>
      <c r="Q94" t="s">
        <v>14</v>
      </c>
      <c r="R94" s="6">
        <f t="shared" ref="R94:R95" si="31">P94-$A94</f>
        <v>1.5277777777777779E-2</v>
      </c>
      <c r="S94" s="7">
        <v>1</v>
      </c>
      <c r="X94" s="1">
        <v>3.8194444444444441E-2</v>
      </c>
      <c r="Y94" t="s">
        <v>14</v>
      </c>
      <c r="Z94" s="6">
        <f t="shared" si="27"/>
        <v>6.9444444444444406E-3</v>
      </c>
      <c r="AA94" s="7">
        <v>1</v>
      </c>
    </row>
    <row r="95" spans="1:32" s="7" customFormat="1" x14ac:dyDescent="0.25">
      <c r="A95" s="7" t="s">
        <v>94</v>
      </c>
      <c r="B95" s="7" t="s">
        <v>46</v>
      </c>
      <c r="C95" s="19" t="s">
        <v>16</v>
      </c>
      <c r="D95" s="6">
        <v>6.8749999999999992E-2</v>
      </c>
      <c r="E95" s="7" t="s">
        <v>16</v>
      </c>
      <c r="F95" s="6">
        <f t="shared" si="28"/>
        <v>1.6666666666666656E-2</v>
      </c>
      <c r="G95" s="7">
        <v>1</v>
      </c>
      <c r="P95" s="1">
        <v>5.6250000000000001E-2</v>
      </c>
      <c r="Q95" t="s">
        <v>139</v>
      </c>
      <c r="R95" s="6">
        <f t="shared" si="31"/>
        <v>4.1666666666666657E-3</v>
      </c>
      <c r="S95" s="7">
        <v>1</v>
      </c>
      <c r="T95" s="1">
        <v>5.8333333333333327E-2</v>
      </c>
      <c r="U95" t="s">
        <v>139</v>
      </c>
      <c r="V95" s="6">
        <f t="shared" ref="V95" si="32">T95-$A95</f>
        <v>6.2499999999999917E-3</v>
      </c>
      <c r="W95" s="7">
        <v>1</v>
      </c>
      <c r="X95" s="1">
        <v>5.6250000000000001E-2</v>
      </c>
      <c r="Y95" t="s">
        <v>154</v>
      </c>
      <c r="Z95" s="6">
        <f t="shared" si="27"/>
        <v>4.1666666666666657E-3</v>
      </c>
      <c r="AA95" s="15">
        <v>1</v>
      </c>
    </row>
    <row r="96" spans="1:32" s="7" customFormat="1" x14ac:dyDescent="0.25">
      <c r="A96" s="7" t="s">
        <v>95</v>
      </c>
      <c r="B96" s="7" t="s">
        <v>44</v>
      </c>
      <c r="C96" s="19" t="s">
        <v>17</v>
      </c>
      <c r="D96" s="6">
        <v>7.3611111111111113E-2</v>
      </c>
      <c r="E96" s="10">
        <v>2.129861111111111</v>
      </c>
      <c r="F96" s="6">
        <f t="shared" si="28"/>
        <v>1.5277777777777786E-2</v>
      </c>
      <c r="G96" s="15">
        <v>1</v>
      </c>
      <c r="X96" s="1">
        <v>6.3888888888888884E-2</v>
      </c>
      <c r="Y96">
        <v>37.44</v>
      </c>
      <c r="Z96" s="6">
        <f t="shared" si="27"/>
        <v>5.5555555555555566E-3</v>
      </c>
      <c r="AA96" s="15">
        <v>1</v>
      </c>
    </row>
    <row r="97" spans="1:32" s="7" customFormat="1" x14ac:dyDescent="0.25">
      <c r="A97" s="7" t="s">
        <v>96</v>
      </c>
      <c r="B97" s="7" t="s">
        <v>26</v>
      </c>
      <c r="C97" s="19">
        <v>1111</v>
      </c>
      <c r="D97" s="6">
        <v>0.1013888888888889</v>
      </c>
      <c r="E97" s="7">
        <v>1278</v>
      </c>
      <c r="F97" s="6">
        <f t="shared" si="28"/>
        <v>3.194444444444447E-2</v>
      </c>
      <c r="G97" s="15">
        <v>1</v>
      </c>
      <c r="L97" s="1">
        <v>7.2916666666666671E-2</v>
      </c>
      <c r="M97">
        <v>1158</v>
      </c>
      <c r="N97" s="6">
        <f t="shared" ref="N97" si="33">L97-$A97</f>
        <v>3.4722222222222376E-3</v>
      </c>
      <c r="O97" s="7">
        <v>1</v>
      </c>
      <c r="T97" s="1">
        <v>7.6388888888888895E-2</v>
      </c>
      <c r="U97">
        <v>850</v>
      </c>
      <c r="V97" s="6">
        <f t="shared" ref="V97" si="34">T97-$A97</f>
        <v>6.9444444444444614E-3</v>
      </c>
      <c r="W97" s="7">
        <v>1</v>
      </c>
      <c r="X97" s="1">
        <v>7.3611111111111113E-2</v>
      </c>
      <c r="Y97">
        <v>757</v>
      </c>
      <c r="Z97" s="6">
        <f t="shared" si="27"/>
        <v>4.1666666666666796E-3</v>
      </c>
      <c r="AA97" s="15">
        <v>1</v>
      </c>
    </row>
    <row r="98" spans="1:32" s="7" customFormat="1" x14ac:dyDescent="0.25">
      <c r="A98" s="7" t="s">
        <v>79</v>
      </c>
      <c r="B98" s="7" t="s">
        <v>27</v>
      </c>
      <c r="C98" s="19">
        <v>100</v>
      </c>
      <c r="F98" s="6"/>
      <c r="X98" s="1">
        <v>8.9583333333333334E-2</v>
      </c>
      <c r="Y98">
        <v>172</v>
      </c>
      <c r="Z98" s="6">
        <f t="shared" si="27"/>
        <v>1.0416666666666671E-2</v>
      </c>
      <c r="AA98" s="15">
        <v>1</v>
      </c>
    </row>
    <row r="99" spans="1:32" s="7" customFormat="1" x14ac:dyDescent="0.25">
      <c r="A99" s="7" t="s">
        <v>97</v>
      </c>
      <c r="B99" s="7" t="s">
        <v>41</v>
      </c>
      <c r="C99" s="19" t="s">
        <v>14</v>
      </c>
      <c r="D99" s="6">
        <v>9.7222222222222224E-2</v>
      </c>
      <c r="E99" s="7" t="s">
        <v>14</v>
      </c>
      <c r="F99" s="6">
        <f t="shared" si="28"/>
        <v>8.3333333333333315E-3</v>
      </c>
      <c r="G99" s="15">
        <v>1</v>
      </c>
      <c r="T99" s="1">
        <v>9.5138888888888884E-2</v>
      </c>
      <c r="U99" t="s">
        <v>141</v>
      </c>
      <c r="V99" s="6">
        <f t="shared" ref="V99" si="35">T99-$A99</f>
        <v>6.2499999999999917E-3</v>
      </c>
      <c r="W99" s="7">
        <v>1</v>
      </c>
      <c r="X99" s="1">
        <v>9.1666666666666674E-2</v>
      </c>
      <c r="Y99" t="s">
        <v>14</v>
      </c>
      <c r="Z99" s="6">
        <f t="shared" si="27"/>
        <v>2.7777777777777818E-3</v>
      </c>
      <c r="AA99" s="15">
        <v>1</v>
      </c>
    </row>
    <row r="100" spans="1:32" s="7" customFormat="1" x14ac:dyDescent="0.25">
      <c r="A100" s="7" t="s">
        <v>98</v>
      </c>
      <c r="B100" s="7" t="s">
        <v>42</v>
      </c>
      <c r="C100" s="19" t="s">
        <v>21</v>
      </c>
      <c r="X100" s="1">
        <v>0.10277777777777779</v>
      </c>
      <c r="Y100" t="s">
        <v>21</v>
      </c>
      <c r="Z100" s="6">
        <f t="shared" si="27"/>
        <v>3.4722222222222376E-3</v>
      </c>
      <c r="AA100" s="15">
        <v>1</v>
      </c>
    </row>
    <row r="101" spans="1:32" s="7" customFormat="1" x14ac:dyDescent="0.25">
      <c r="A101" s="7" t="s">
        <v>99</v>
      </c>
      <c r="B101" s="7" t="s">
        <v>47</v>
      </c>
      <c r="C101" s="19" t="s">
        <v>23</v>
      </c>
      <c r="D101" s="6"/>
      <c r="X101" s="1">
        <v>0.11805555555555557</v>
      </c>
      <c r="Y101" t="s">
        <v>23</v>
      </c>
      <c r="Z101" s="6">
        <f t="shared" si="27"/>
        <v>8.3333333333333454E-3</v>
      </c>
      <c r="AA101" s="15">
        <v>1</v>
      </c>
    </row>
    <row r="102" spans="1:32" s="7" customFormat="1" x14ac:dyDescent="0.25">
      <c r="A102" s="7" t="s">
        <v>33</v>
      </c>
      <c r="B102" s="7" t="s">
        <v>48</v>
      </c>
      <c r="C102" s="19" t="s">
        <v>16</v>
      </c>
      <c r="H102" s="6">
        <v>0.13541666666666666</v>
      </c>
      <c r="I102" s="7" t="s">
        <v>141</v>
      </c>
      <c r="T102" s="1">
        <v>0.13680555555555554</v>
      </c>
      <c r="U102" t="s">
        <v>139</v>
      </c>
      <c r="V102" s="6">
        <f t="shared" ref="V102" si="36">T102-$A102</f>
        <v>1.2499999999999983E-2</v>
      </c>
      <c r="W102" s="7">
        <v>1</v>
      </c>
      <c r="X102" s="1">
        <v>0.12847222222222224</v>
      </c>
      <c r="Y102" t="s">
        <v>155</v>
      </c>
      <c r="Z102" s="6">
        <f t="shared" si="27"/>
        <v>4.1666666666666796E-3</v>
      </c>
      <c r="AA102" s="15">
        <v>1</v>
      </c>
    </row>
    <row r="103" spans="1:32" s="7" customFormat="1" x14ac:dyDescent="0.25">
      <c r="A103" s="7" t="s">
        <v>64</v>
      </c>
      <c r="B103" s="7" t="s">
        <v>49</v>
      </c>
      <c r="C103" s="19" t="s">
        <v>24</v>
      </c>
      <c r="X103" s="1">
        <v>0.14791666666666667</v>
      </c>
      <c r="Y103" t="s">
        <v>24</v>
      </c>
      <c r="Z103" s="6">
        <f t="shared" si="27"/>
        <v>1.1805555555555569E-2</v>
      </c>
      <c r="AA103" s="15">
        <v>1</v>
      </c>
    </row>
    <row r="104" spans="1:32" s="7" customFormat="1" x14ac:dyDescent="0.25">
      <c r="A104" s="7" t="s">
        <v>100</v>
      </c>
      <c r="B104" s="7" t="s">
        <v>25</v>
      </c>
      <c r="C104" s="19" t="s">
        <v>14</v>
      </c>
      <c r="H104" s="6">
        <v>0.15277777777777776</v>
      </c>
      <c r="I104" s="7" t="s">
        <v>141</v>
      </c>
      <c r="X104" s="1">
        <v>0.15277777777777776</v>
      </c>
      <c r="Y104" t="s">
        <v>14</v>
      </c>
      <c r="Z104" s="6">
        <f t="shared" si="27"/>
        <v>4.8611111111110938E-3</v>
      </c>
      <c r="AA104" s="15">
        <v>1</v>
      </c>
    </row>
    <row r="105" spans="1:32" s="7" customFormat="1" x14ac:dyDescent="0.25">
      <c r="A105" s="7" t="s">
        <v>101</v>
      </c>
      <c r="B105" s="7" t="s">
        <v>25</v>
      </c>
      <c r="C105" s="19" t="s">
        <v>14</v>
      </c>
      <c r="H105" s="6">
        <v>0.16944444444444443</v>
      </c>
      <c r="I105" s="7" t="s">
        <v>141</v>
      </c>
      <c r="T105" s="1">
        <v>0.16805555555555554</v>
      </c>
      <c r="U105" t="s">
        <v>141</v>
      </c>
      <c r="V105" s="6">
        <f t="shared" ref="V105:V106" si="37">T105-$A105</f>
        <v>3.4722222222222099E-3</v>
      </c>
      <c r="W105" s="7">
        <v>1</v>
      </c>
      <c r="X105" s="1">
        <v>0.17083333333333331</v>
      </c>
      <c r="Y105" t="s">
        <v>14</v>
      </c>
      <c r="Z105" s="6">
        <f t="shared" si="27"/>
        <v>6.2499999999999778E-3</v>
      </c>
      <c r="AA105" s="15">
        <v>1</v>
      </c>
    </row>
    <row r="106" spans="1:32" s="7" customFormat="1" x14ac:dyDescent="0.25">
      <c r="A106" s="7" t="s">
        <v>102</v>
      </c>
      <c r="B106" s="7" t="s">
        <v>26</v>
      </c>
      <c r="C106" s="19">
        <v>1111</v>
      </c>
      <c r="H106" s="6">
        <v>0.17361111111111113</v>
      </c>
      <c r="I106" s="7">
        <v>1345</v>
      </c>
      <c r="T106" s="1">
        <v>0.17916666666666667</v>
      </c>
      <c r="U106">
        <v>1331</v>
      </c>
      <c r="V106" s="6">
        <f t="shared" si="37"/>
        <v>9.7222222222222432E-3</v>
      </c>
      <c r="W106" s="7">
        <v>1</v>
      </c>
      <c r="X106" s="1">
        <v>0.17430555555555557</v>
      </c>
      <c r="Y106">
        <v>1261</v>
      </c>
      <c r="Z106" s="6">
        <f t="shared" si="27"/>
        <v>4.8611111111111494E-3</v>
      </c>
      <c r="AA106" s="15">
        <v>1</v>
      </c>
    </row>
    <row r="107" spans="1:32" s="7" customFormat="1" x14ac:dyDescent="0.25">
      <c r="A107" s="7" t="s">
        <v>103</v>
      </c>
      <c r="B107" s="7" t="s">
        <v>27</v>
      </c>
      <c r="C107" s="19">
        <v>100</v>
      </c>
      <c r="X107" s="1">
        <v>0.19375000000000001</v>
      </c>
      <c r="Y107">
        <v>22</v>
      </c>
      <c r="Z107" s="6">
        <f t="shared" si="27"/>
        <v>1.1111111111111099E-2</v>
      </c>
      <c r="AA107" s="15">
        <v>1</v>
      </c>
    </row>
    <row r="108" spans="1:32" s="7" customFormat="1" x14ac:dyDescent="0.25">
      <c r="A108" s="7" t="s">
        <v>104</v>
      </c>
      <c r="B108" s="7" t="s">
        <v>41</v>
      </c>
      <c r="C108" s="19" t="s">
        <v>14</v>
      </c>
      <c r="X108" s="1">
        <v>0.19583333333333333</v>
      </c>
      <c r="Y108" t="s">
        <v>14</v>
      </c>
      <c r="Z108" s="6">
        <f t="shared" si="27"/>
        <v>3.4722222222222099E-3</v>
      </c>
      <c r="AA108" s="15">
        <v>1</v>
      </c>
    </row>
    <row r="109" spans="1:32" s="7" customFormat="1" x14ac:dyDescent="0.25">
      <c r="A109" s="7" t="s">
        <v>105</v>
      </c>
      <c r="B109" s="7" t="s">
        <v>42</v>
      </c>
      <c r="C109" s="19" t="s">
        <v>21</v>
      </c>
    </row>
    <row r="110" spans="1:32" s="7" customFormat="1" x14ac:dyDescent="0.25">
      <c r="A110" s="7" t="s">
        <v>106</v>
      </c>
      <c r="B110" s="7" t="s">
        <v>26</v>
      </c>
      <c r="C110" s="19">
        <v>1111</v>
      </c>
    </row>
    <row r="111" spans="1:32" s="9" customFormat="1" x14ac:dyDescent="0.25">
      <c r="C111" s="20"/>
      <c r="D111" s="16">
        <f>COUNTA(D90:D110)/20</f>
        <v>0.3</v>
      </c>
      <c r="F111" s="14">
        <f>AVERAGE(F91:F110)</f>
        <v>1.6782407407407413E-2</v>
      </c>
      <c r="G111" s="16">
        <f>SUM(G91:G110)/COUNTA(G91:G110)</f>
        <v>1</v>
      </c>
      <c r="H111" s="16">
        <f>COUNTA(H90:H110)/20</f>
        <v>0.2</v>
      </c>
      <c r="J111" s="14"/>
      <c r="K111" s="16"/>
      <c r="L111" s="16">
        <f>COUNTA(L90:L110)/20</f>
        <v>0.15</v>
      </c>
      <c r="N111" s="14">
        <f>AVERAGE(N91:N110)</f>
        <v>5.3240740740740809E-3</v>
      </c>
      <c r="O111" s="16">
        <f>SUM(O91:O110)/COUNTA(O91:O110)</f>
        <v>1</v>
      </c>
      <c r="P111" s="16">
        <f>COUNTA(P90:P110)/20</f>
        <v>0.1</v>
      </c>
      <c r="R111" s="14">
        <f>AVERAGE(R91:R110)</f>
        <v>9.7222222222222224E-3</v>
      </c>
      <c r="S111" s="16">
        <f>SUM(S91:S110)/COUNTA(S91:S110)</f>
        <v>1</v>
      </c>
      <c r="T111" s="16">
        <f>COUNTA(T90:T110)/20</f>
        <v>0.35</v>
      </c>
      <c r="V111" s="14">
        <f>AVERAGE(V91:V110)</f>
        <v>7.6388888888888878E-3</v>
      </c>
      <c r="W111" s="16">
        <f>SUM(W91:W110)/COUNTA(W91:W110)</f>
        <v>1</v>
      </c>
      <c r="X111" s="16">
        <f>COUNTA(X90:X110)/20</f>
        <v>0.85</v>
      </c>
      <c r="Z111" s="14">
        <f>AVERAGE(Z91:Z110)</f>
        <v>6.3725490196078457E-3</v>
      </c>
      <c r="AA111" s="16">
        <f>SUM(AA91:AA110)/COUNTA(AA91:AA110)</f>
        <v>1</v>
      </c>
      <c r="AC111" s="22">
        <f>AVERAGE(D111,L111,P111,T111,X111)</f>
        <v>0.35</v>
      </c>
      <c r="AD111" s="9">
        <f>STDEV(D111,L111,P111,T111,X111)</f>
        <v>0.29790938219532459</v>
      </c>
      <c r="AE111" s="14">
        <f>AVERAGE(F111,N111,R111,V111,Z111)</f>
        <v>9.1680283224400919E-3</v>
      </c>
      <c r="AF111" s="9">
        <f>STDEV(F111,N111,R111,V111,Z111)</f>
        <v>4.5611088545297633E-3</v>
      </c>
    </row>
    <row r="112" spans="1:32" s="5" customFormat="1" x14ac:dyDescent="0.25">
      <c r="A112" s="4" t="s">
        <v>107</v>
      </c>
      <c r="C112" s="18"/>
    </row>
    <row r="113" spans="1:27" s="7" customFormat="1" x14ac:dyDescent="0.25">
      <c r="A113" s="7" t="s">
        <v>50</v>
      </c>
      <c r="B113" s="7" t="s">
        <v>44</v>
      </c>
      <c r="C113" s="19" t="s">
        <v>17</v>
      </c>
      <c r="D113" s="6">
        <v>2.7777777777777776E-2</v>
      </c>
      <c r="E113" s="10">
        <v>1.6666666666666667</v>
      </c>
      <c r="F113" s="6">
        <f t="shared" ref="F113:F114" si="38">D113-$A113</f>
        <v>2.0833333333333332E-2</v>
      </c>
      <c r="G113" s="7">
        <v>1</v>
      </c>
      <c r="L113" s="1"/>
      <c r="M113"/>
    </row>
    <row r="114" spans="1:27" s="7" customFormat="1" x14ac:dyDescent="0.25">
      <c r="A114" s="7" t="s">
        <v>91</v>
      </c>
      <c r="B114" s="7" t="s">
        <v>47</v>
      </c>
      <c r="C114" s="19" t="s">
        <v>71</v>
      </c>
      <c r="D114" s="6">
        <v>3.4722222222222224E-2</v>
      </c>
      <c r="E114" s="7" t="s">
        <v>142</v>
      </c>
      <c r="F114" s="6">
        <f t="shared" si="38"/>
        <v>2.2222222222222227E-2</v>
      </c>
      <c r="G114" s="7">
        <v>1</v>
      </c>
      <c r="L114" s="1">
        <v>1.6666666666666666E-2</v>
      </c>
      <c r="M114" t="s">
        <v>139</v>
      </c>
      <c r="N114" s="6">
        <f t="shared" ref="N114:N123" si="39">L114-$A114</f>
        <v>4.1666666666666675E-3</v>
      </c>
      <c r="O114" s="7">
        <v>0</v>
      </c>
      <c r="T114" s="1">
        <v>2.361111111111111E-2</v>
      </c>
      <c r="U114" t="s">
        <v>152</v>
      </c>
      <c r="V114" s="6">
        <f t="shared" ref="V114" si="40">T114-$A114</f>
        <v>1.1111111111111112E-2</v>
      </c>
      <c r="W114" s="7">
        <v>1</v>
      </c>
      <c r="X114" s="1">
        <v>2.013888888888889E-2</v>
      </c>
      <c r="Y114" t="s">
        <v>157</v>
      </c>
      <c r="Z114" s="6">
        <f t="shared" ref="Z114:Z131" si="41">X114-$A114</f>
        <v>7.6388888888888912E-3</v>
      </c>
      <c r="AA114" s="7">
        <v>1</v>
      </c>
    </row>
    <row r="115" spans="1:27" s="7" customFormat="1" x14ac:dyDescent="0.25">
      <c r="A115" s="7" t="s">
        <v>108</v>
      </c>
      <c r="B115" s="7" t="s">
        <v>48</v>
      </c>
      <c r="C115" s="19" t="s">
        <v>16</v>
      </c>
      <c r="L115" s="1">
        <v>2.8472222222222222E-2</v>
      </c>
      <c r="M115" t="s">
        <v>139</v>
      </c>
      <c r="N115" s="6">
        <f t="shared" si="39"/>
        <v>2.7777777777777748E-3</v>
      </c>
      <c r="O115" s="7">
        <v>1</v>
      </c>
      <c r="X115" s="1">
        <v>3.4722222222222224E-2</v>
      </c>
      <c r="Y115" t="s">
        <v>16</v>
      </c>
      <c r="Z115" s="6">
        <f t="shared" si="41"/>
        <v>9.0277777777777769E-3</v>
      </c>
      <c r="AA115" s="7">
        <v>1</v>
      </c>
    </row>
    <row r="116" spans="1:27" s="7" customFormat="1" x14ac:dyDescent="0.25">
      <c r="A116" s="7" t="s">
        <v>109</v>
      </c>
      <c r="B116" s="7" t="s">
        <v>49</v>
      </c>
      <c r="C116" s="19" t="s">
        <v>24</v>
      </c>
      <c r="L116" s="1">
        <v>5.1388888888888894E-2</v>
      </c>
      <c r="M116" t="s">
        <v>24</v>
      </c>
      <c r="N116" s="6">
        <f t="shared" si="39"/>
        <v>1.3194444444444453E-2</v>
      </c>
      <c r="O116" s="7">
        <v>1</v>
      </c>
      <c r="X116" s="1">
        <v>4.2361111111111106E-2</v>
      </c>
      <c r="Y116" t="s">
        <v>24</v>
      </c>
      <c r="Z116" s="6">
        <f t="shared" si="41"/>
        <v>4.1666666666666657E-3</v>
      </c>
      <c r="AA116" s="7">
        <v>1</v>
      </c>
    </row>
    <row r="117" spans="1:27" s="7" customFormat="1" x14ac:dyDescent="0.25">
      <c r="A117" s="7" t="s">
        <v>110</v>
      </c>
      <c r="B117" s="7" t="s">
        <v>25</v>
      </c>
      <c r="C117" s="19" t="s">
        <v>14</v>
      </c>
      <c r="L117" s="1">
        <v>5.486111111111111E-2</v>
      </c>
      <c r="M117" t="s">
        <v>14</v>
      </c>
      <c r="N117" s="6">
        <f t="shared" si="39"/>
        <v>7.6388888888888895E-3</v>
      </c>
      <c r="O117" s="15">
        <v>1</v>
      </c>
      <c r="T117" s="1">
        <v>5.2083333333333336E-2</v>
      </c>
      <c r="U117" t="s">
        <v>141</v>
      </c>
      <c r="V117" s="6">
        <f t="shared" ref="V117" si="42">T117-$A117</f>
        <v>4.8611111111111147E-3</v>
      </c>
      <c r="W117" s="7">
        <v>1</v>
      </c>
      <c r="X117" s="1">
        <v>5.486111111111111E-2</v>
      </c>
      <c r="Y117" t="s">
        <v>14</v>
      </c>
      <c r="Z117" s="6">
        <f t="shared" si="41"/>
        <v>7.6388888888888895E-3</v>
      </c>
      <c r="AA117" s="15">
        <v>1</v>
      </c>
    </row>
    <row r="118" spans="1:27" s="7" customFormat="1" x14ac:dyDescent="0.25">
      <c r="A118" s="7" t="s">
        <v>111</v>
      </c>
      <c r="B118" s="7" t="s">
        <v>26</v>
      </c>
      <c r="C118" s="19">
        <v>1111</v>
      </c>
      <c r="D118" s="6">
        <v>6.6666666666666666E-2</v>
      </c>
      <c r="E118" s="7">
        <v>1446</v>
      </c>
      <c r="F118" s="6">
        <f t="shared" ref="F118:F119" si="43">D118-$A118</f>
        <v>3.4722222222222238E-3</v>
      </c>
      <c r="G118" s="15">
        <v>1</v>
      </c>
      <c r="N118" s="6"/>
      <c r="P118" s="1">
        <v>6.9444444444444434E-2</v>
      </c>
      <c r="Q118">
        <v>1371</v>
      </c>
      <c r="R118" s="6">
        <f t="shared" ref="R118:R119" si="44">P118-$A118</f>
        <v>6.2499999999999917E-3</v>
      </c>
      <c r="S118" s="7">
        <v>1</v>
      </c>
      <c r="X118" s="1">
        <v>7.0833333333333331E-2</v>
      </c>
      <c r="Y118">
        <v>1615</v>
      </c>
      <c r="Z118" s="6">
        <f t="shared" si="41"/>
        <v>7.6388888888888895E-3</v>
      </c>
      <c r="AA118" s="15">
        <v>1</v>
      </c>
    </row>
    <row r="119" spans="1:27" s="7" customFormat="1" x14ac:dyDescent="0.25">
      <c r="A119" s="7" t="s">
        <v>112</v>
      </c>
      <c r="B119" s="7" t="s">
        <v>27</v>
      </c>
      <c r="C119" s="19">
        <v>100</v>
      </c>
      <c r="D119" s="6">
        <v>7.2222222222222229E-2</v>
      </c>
      <c r="E119" s="7">
        <v>10</v>
      </c>
      <c r="F119" s="6">
        <f t="shared" si="43"/>
        <v>4.1666666666666796E-3</v>
      </c>
      <c r="G119" s="15">
        <v>1</v>
      </c>
      <c r="N119" s="6"/>
      <c r="P119" s="1">
        <v>7.3611111111111113E-2</v>
      </c>
      <c r="Q119">
        <v>195</v>
      </c>
      <c r="R119" s="6">
        <f t="shared" si="44"/>
        <v>5.5555555555555636E-3</v>
      </c>
      <c r="S119" s="7">
        <v>1</v>
      </c>
      <c r="T119" s="1">
        <v>7.7083333333333337E-2</v>
      </c>
      <c r="U119">
        <v>190</v>
      </c>
      <c r="V119" s="6">
        <f t="shared" ref="V119" si="45">T119-$A119</f>
        <v>9.0277777777777873E-3</v>
      </c>
      <c r="W119" s="7">
        <v>1</v>
      </c>
      <c r="Z119" s="6"/>
    </row>
    <row r="120" spans="1:27" s="7" customFormat="1" x14ac:dyDescent="0.25">
      <c r="A120" s="7" t="s">
        <v>113</v>
      </c>
      <c r="B120" s="7" t="s">
        <v>41</v>
      </c>
      <c r="C120" s="19" t="s">
        <v>14</v>
      </c>
      <c r="L120" s="1">
        <v>7.8472222222222221E-2</v>
      </c>
      <c r="M120" t="s">
        <v>14</v>
      </c>
      <c r="N120" s="6">
        <f t="shared" si="39"/>
        <v>4.8611111111111077E-3</v>
      </c>
      <c r="O120" s="15">
        <v>1</v>
      </c>
      <c r="X120" s="1">
        <v>8.2638888888888887E-2</v>
      </c>
      <c r="Y120" t="s">
        <v>14</v>
      </c>
      <c r="Z120" s="6">
        <f t="shared" si="41"/>
        <v>9.0277777777777735E-3</v>
      </c>
      <c r="AA120" s="15">
        <v>1</v>
      </c>
    </row>
    <row r="121" spans="1:27" s="7" customFormat="1" x14ac:dyDescent="0.25">
      <c r="A121" s="7" t="s">
        <v>114</v>
      </c>
      <c r="B121" s="7" t="s">
        <v>42</v>
      </c>
      <c r="C121" s="19" t="s">
        <v>21</v>
      </c>
      <c r="D121" s="6">
        <v>8.8888888888888892E-2</v>
      </c>
      <c r="E121" s="7" t="s">
        <v>21</v>
      </c>
      <c r="F121" s="6">
        <f t="shared" ref="F121" si="46">D121-$A121</f>
        <v>5.5555555555555636E-3</v>
      </c>
      <c r="G121" s="7">
        <v>1</v>
      </c>
      <c r="L121" s="1">
        <v>9.9999999999999992E-2</v>
      </c>
      <c r="M121" t="s">
        <v>21</v>
      </c>
      <c r="N121" s="6">
        <f t="shared" si="39"/>
        <v>1.6666666666666663E-2</v>
      </c>
      <c r="O121" s="15">
        <v>1</v>
      </c>
      <c r="T121" s="1">
        <v>9.3055555555555558E-2</v>
      </c>
      <c r="U121" t="s">
        <v>148</v>
      </c>
      <c r="V121" s="6">
        <f t="shared" ref="V121" si="47">T121-$A121</f>
        <v>9.7222222222222293E-3</v>
      </c>
      <c r="W121" s="7">
        <v>1</v>
      </c>
      <c r="X121" s="1">
        <v>8.819444444444445E-2</v>
      </c>
      <c r="Y121" t="s">
        <v>21</v>
      </c>
      <c r="Z121" s="6">
        <f t="shared" si="41"/>
        <v>4.8611111111111216E-3</v>
      </c>
      <c r="AA121" s="15">
        <v>1</v>
      </c>
    </row>
    <row r="122" spans="1:27" s="7" customFormat="1" x14ac:dyDescent="0.25">
      <c r="A122" s="7" t="s">
        <v>98</v>
      </c>
      <c r="B122" s="7" t="s">
        <v>25</v>
      </c>
      <c r="C122" s="19" t="s">
        <v>14</v>
      </c>
      <c r="L122" s="1">
        <v>0.10416666666666667</v>
      </c>
      <c r="M122" t="s">
        <v>141</v>
      </c>
      <c r="N122" s="6">
        <f t="shared" si="39"/>
        <v>4.8611111111111216E-3</v>
      </c>
      <c r="O122" s="15">
        <v>1</v>
      </c>
      <c r="P122" s="1">
        <v>0.10416666666666667</v>
      </c>
      <c r="Q122" t="s">
        <v>14</v>
      </c>
      <c r="R122" s="6">
        <f t="shared" ref="R122" si="48">P122-$A122</f>
        <v>4.8611111111111216E-3</v>
      </c>
      <c r="S122" s="7">
        <v>1</v>
      </c>
      <c r="Z122" s="6"/>
    </row>
    <row r="123" spans="1:27" s="7" customFormat="1" x14ac:dyDescent="0.25">
      <c r="A123" s="7" t="s">
        <v>115</v>
      </c>
      <c r="B123" s="7" t="s">
        <v>26</v>
      </c>
      <c r="C123" s="19">
        <v>1111</v>
      </c>
      <c r="L123" s="1">
        <v>0.11875000000000001</v>
      </c>
      <c r="M123">
        <v>13</v>
      </c>
      <c r="N123" s="6">
        <f t="shared" si="39"/>
        <v>1.2500000000000011E-2</v>
      </c>
      <c r="O123" s="15">
        <v>1</v>
      </c>
      <c r="T123" s="1">
        <v>0.1125</v>
      </c>
      <c r="U123">
        <v>1605</v>
      </c>
      <c r="V123" s="6">
        <f t="shared" ref="V123" si="49">T123-$A123</f>
        <v>6.2500000000000056E-3</v>
      </c>
      <c r="W123" s="7">
        <v>1</v>
      </c>
      <c r="X123" s="1">
        <v>0.1111111111111111</v>
      </c>
      <c r="Y123">
        <v>1321</v>
      </c>
      <c r="Z123" s="6">
        <f t="shared" si="41"/>
        <v>4.8611111111111077E-3</v>
      </c>
      <c r="AA123" s="15">
        <v>1</v>
      </c>
    </row>
    <row r="124" spans="1:27" s="7" customFormat="1" x14ac:dyDescent="0.25">
      <c r="A124" s="7" t="s">
        <v>116</v>
      </c>
      <c r="B124" s="7" t="s">
        <v>27</v>
      </c>
      <c r="C124" s="19">
        <v>100</v>
      </c>
      <c r="X124" s="1">
        <v>0.12013888888888889</v>
      </c>
      <c r="Y124">
        <v>128</v>
      </c>
      <c r="Z124" s="6">
        <f t="shared" si="41"/>
        <v>5.5555555555555636E-3</v>
      </c>
      <c r="AA124" s="15">
        <v>1</v>
      </c>
    </row>
    <row r="125" spans="1:27" s="7" customFormat="1" x14ac:dyDescent="0.25">
      <c r="A125" s="7" t="s">
        <v>117</v>
      </c>
      <c r="B125" s="7" t="s">
        <v>41</v>
      </c>
      <c r="C125" s="19" t="s">
        <v>14</v>
      </c>
      <c r="X125" s="1">
        <v>0.13055555555555556</v>
      </c>
      <c r="Y125" t="s">
        <v>14</v>
      </c>
      <c r="Z125" s="6">
        <f t="shared" si="41"/>
        <v>8.3333333333333315E-3</v>
      </c>
      <c r="AA125" s="15">
        <v>1</v>
      </c>
    </row>
    <row r="126" spans="1:27" s="7" customFormat="1" x14ac:dyDescent="0.25">
      <c r="A126" s="7" t="s">
        <v>81</v>
      </c>
      <c r="B126" s="7" t="s">
        <v>42</v>
      </c>
      <c r="C126" s="19" t="s">
        <v>21</v>
      </c>
      <c r="P126" s="1">
        <v>0.14444444444444446</v>
      </c>
      <c r="Q126" t="s">
        <v>148</v>
      </c>
      <c r="R126" s="6">
        <f t="shared" ref="R126" si="50">P126-$A126</f>
        <v>1.4583333333333337E-2</v>
      </c>
      <c r="S126" s="7">
        <v>1</v>
      </c>
      <c r="T126" s="1">
        <v>0.1423611111111111</v>
      </c>
      <c r="U126" t="s">
        <v>148</v>
      </c>
      <c r="V126" s="6">
        <f t="shared" ref="V126" si="51">T126-$A126</f>
        <v>1.2499999999999983E-2</v>
      </c>
      <c r="W126" s="7">
        <v>1</v>
      </c>
      <c r="X126" s="1">
        <v>0.14722222222222223</v>
      </c>
      <c r="Y126" t="s">
        <v>21</v>
      </c>
      <c r="Z126" s="6">
        <f t="shared" si="41"/>
        <v>1.7361111111111105E-2</v>
      </c>
      <c r="AA126" s="15">
        <v>1</v>
      </c>
    </row>
    <row r="127" spans="1:27" s="7" customFormat="1" x14ac:dyDescent="0.25">
      <c r="A127" s="7" t="s">
        <v>118</v>
      </c>
      <c r="B127" s="7" t="s">
        <v>26</v>
      </c>
      <c r="C127" s="19">
        <v>1111</v>
      </c>
      <c r="X127" s="1">
        <v>0.15555555555555556</v>
      </c>
      <c r="Y127">
        <v>500</v>
      </c>
      <c r="Z127" s="6">
        <f t="shared" si="41"/>
        <v>6.2500000000000056E-3</v>
      </c>
      <c r="AA127" s="15">
        <v>1</v>
      </c>
    </row>
    <row r="128" spans="1:27" s="7" customFormat="1" x14ac:dyDescent="0.25">
      <c r="A128" s="7" t="s">
        <v>83</v>
      </c>
      <c r="B128" s="7" t="s">
        <v>43</v>
      </c>
      <c r="C128" s="19" t="s">
        <v>14</v>
      </c>
      <c r="X128" s="1">
        <v>0.15625</v>
      </c>
      <c r="Y128" t="s">
        <v>14</v>
      </c>
      <c r="Z128" s="6">
        <f t="shared" si="41"/>
        <v>4.8611111111111216E-3</v>
      </c>
      <c r="AA128" s="15">
        <v>1</v>
      </c>
    </row>
    <row r="129" spans="1:32" s="7" customFormat="1" x14ac:dyDescent="0.25">
      <c r="A129" s="7" t="s">
        <v>119</v>
      </c>
      <c r="B129" s="7" t="s">
        <v>44</v>
      </c>
      <c r="C129" s="19" t="s">
        <v>17</v>
      </c>
      <c r="X129" s="1">
        <v>0.17222222222222225</v>
      </c>
      <c r="Y129">
        <v>21</v>
      </c>
      <c r="Z129" s="6">
        <f t="shared" si="41"/>
        <v>9.7222222222222432E-3</v>
      </c>
      <c r="AA129" s="15">
        <v>1</v>
      </c>
    </row>
    <row r="130" spans="1:32" s="7" customFormat="1" x14ac:dyDescent="0.25">
      <c r="A130" s="7" t="s">
        <v>120</v>
      </c>
      <c r="B130" s="7" t="s">
        <v>45</v>
      </c>
      <c r="C130" s="19" t="s">
        <v>14</v>
      </c>
      <c r="P130" s="1">
        <v>0.18611111111111112</v>
      </c>
      <c r="Q130" t="s">
        <v>14</v>
      </c>
      <c r="R130" s="6">
        <f t="shared" ref="R130" si="52">P130-$A130</f>
        <v>1.0416666666666657E-2</v>
      </c>
      <c r="S130" s="7">
        <v>1</v>
      </c>
      <c r="T130" s="1">
        <v>0.18680555555555556</v>
      </c>
      <c r="U130" t="s">
        <v>141</v>
      </c>
      <c r="V130" s="6">
        <f t="shared" ref="V130:V131" si="53">T130-$A130</f>
        <v>1.1111111111111099E-2</v>
      </c>
      <c r="W130" s="7">
        <v>1</v>
      </c>
      <c r="Z130" s="6"/>
    </row>
    <row r="131" spans="1:32" s="7" customFormat="1" x14ac:dyDescent="0.25">
      <c r="A131" s="7" t="s">
        <v>121</v>
      </c>
      <c r="B131" s="7" t="s">
        <v>46</v>
      </c>
      <c r="C131" s="19" t="s">
        <v>16</v>
      </c>
      <c r="T131" s="1">
        <v>0.20416666666666669</v>
      </c>
      <c r="U131" t="s">
        <v>139</v>
      </c>
      <c r="V131" s="6">
        <f t="shared" si="53"/>
        <v>5.5555555555555913E-3</v>
      </c>
      <c r="W131" s="7">
        <v>1</v>
      </c>
      <c r="X131" s="1">
        <v>0.20625000000000002</v>
      </c>
      <c r="Y131" t="s">
        <v>16</v>
      </c>
      <c r="Z131" s="6">
        <f t="shared" si="41"/>
        <v>7.6388888888889173E-3</v>
      </c>
      <c r="AA131" s="15">
        <v>1</v>
      </c>
    </row>
    <row r="132" spans="1:32" s="7" customFormat="1" x14ac:dyDescent="0.25">
      <c r="A132" s="7" t="s">
        <v>122</v>
      </c>
      <c r="B132" s="7" t="s">
        <v>44</v>
      </c>
      <c r="C132" s="19" t="s">
        <v>17</v>
      </c>
    </row>
    <row r="133" spans="1:32" s="9" customFormat="1" x14ac:dyDescent="0.25">
      <c r="C133" s="20"/>
      <c r="D133" s="16">
        <f>COUNTA(D112:D132)/20</f>
        <v>0.25</v>
      </c>
      <c r="F133" s="14">
        <f>AVERAGE(F113:F132)</f>
        <v>1.1250000000000005E-2</v>
      </c>
      <c r="G133" s="16">
        <f>SUM(G113:G132)/COUNTA(G113:G132)</f>
        <v>1</v>
      </c>
      <c r="H133" s="16">
        <f>COUNTA(H112:H132)/20</f>
        <v>0</v>
      </c>
      <c r="J133" s="14"/>
      <c r="K133" s="16"/>
      <c r="L133" s="16">
        <f>COUNTA(L112:L132)/20</f>
        <v>0.4</v>
      </c>
      <c r="N133" s="14">
        <f>AVERAGE(N113:N132)</f>
        <v>8.333333333333335E-3</v>
      </c>
      <c r="O133" s="16">
        <f>SUM(O113:O132)/COUNTA(O113:O132)</f>
        <v>0.875</v>
      </c>
      <c r="P133" s="16">
        <f>COUNTA(P112:P132)/20</f>
        <v>0.25</v>
      </c>
      <c r="R133" s="14">
        <f>AVERAGE(R113:R132)</f>
        <v>8.333333333333335E-3</v>
      </c>
      <c r="S133" s="16">
        <f>SUM(S113:S132)/COUNTA(S113:S132)</f>
        <v>1</v>
      </c>
      <c r="T133" s="16">
        <f>COUNTA(T112:T132)/20</f>
        <v>0.4</v>
      </c>
      <c r="V133" s="14">
        <f>AVERAGE(V113:V132)</f>
        <v>8.7673611111111147E-3</v>
      </c>
      <c r="W133" s="16">
        <f>SUM(W113:W132)/COUNTA(W113:W132)</f>
        <v>1</v>
      </c>
      <c r="X133" s="16">
        <f>COUNTA(X112:X132)/20</f>
        <v>0.75</v>
      </c>
      <c r="Z133" s="14">
        <f>AVERAGE(Z113:Z132)</f>
        <v>7.638888888888893E-3</v>
      </c>
      <c r="AA133" s="16">
        <f>SUM(AA113:AA132)/COUNTA(AA113:AA132)</f>
        <v>1</v>
      </c>
      <c r="AC133" s="22">
        <f>AVERAGE(D133,L133,P133,T133,X133)</f>
        <v>0.41</v>
      </c>
      <c r="AD133" s="9">
        <f>STDEV(D133,L133,P133,T133,X133)</f>
        <v>0.20432816741702559</v>
      </c>
      <c r="AE133" s="14">
        <f>AVERAGE(F133,N133,R133,V133,Z133)</f>
        <v>8.8645833333333372E-3</v>
      </c>
      <c r="AF133" s="9">
        <f>STDEV(F133,N133,R133,V133,Z133)</f>
        <v>1.3934170974843573E-3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topLeftCell="G1" workbookViewId="0">
      <selection activeCell="V4" sqref="V4"/>
    </sheetView>
  </sheetViews>
  <sheetFormatPr defaultRowHeight="15" x14ac:dyDescent="0.25"/>
  <cols>
    <col min="1" max="1" width="21.28515625" customWidth="1"/>
    <col min="2" max="2" width="15.42578125" customWidth="1"/>
    <col min="14" max="14" width="10.140625" bestFit="1" customWidth="1"/>
  </cols>
  <sheetData>
    <row r="1" spans="1:23" s="2" customFormat="1" x14ac:dyDescent="0.25">
      <c r="C1" s="2" t="s">
        <v>124</v>
      </c>
      <c r="D1" s="2" t="s">
        <v>125</v>
      </c>
      <c r="E1" s="2" t="s">
        <v>126</v>
      </c>
      <c r="F1" s="2" t="s">
        <v>127</v>
      </c>
      <c r="G1" s="2" t="s">
        <v>128</v>
      </c>
      <c r="H1" s="2" t="s">
        <v>129</v>
      </c>
      <c r="J1" s="2" t="s">
        <v>261</v>
      </c>
      <c r="K1" s="2" t="s">
        <v>263</v>
      </c>
      <c r="V1" s="2" t="s">
        <v>261</v>
      </c>
      <c r="W1" s="2" t="s">
        <v>263</v>
      </c>
    </row>
    <row r="2" spans="1:23" s="5" customFormat="1" x14ac:dyDescent="0.25">
      <c r="A2" s="5" t="s">
        <v>131</v>
      </c>
      <c r="B2" s="5" t="s">
        <v>133</v>
      </c>
      <c r="C2" s="5">
        <v>121</v>
      </c>
      <c r="D2" s="5">
        <v>180</v>
      </c>
      <c r="E2" s="5">
        <v>145</v>
      </c>
      <c r="F2" s="5">
        <v>153</v>
      </c>
      <c r="G2" s="5">
        <v>165</v>
      </c>
      <c r="H2" s="5">
        <v>0</v>
      </c>
      <c r="J2" s="5">
        <f>AVERAGE(C2:H2)</f>
        <v>127.33333333333333</v>
      </c>
      <c r="K2" s="5">
        <f>STDEV(C2:H2)</f>
        <v>65.448198345459943</v>
      </c>
      <c r="N2" s="5" t="s">
        <v>270</v>
      </c>
      <c r="O2" s="5">
        <f>300-C2</f>
        <v>179</v>
      </c>
      <c r="P2" s="5">
        <f t="shared" ref="P2:T2" si="0">300-D2</f>
        <v>120</v>
      </c>
      <c r="Q2" s="5">
        <f t="shared" si="0"/>
        <v>155</v>
      </c>
      <c r="R2" s="5">
        <f t="shared" si="0"/>
        <v>147</v>
      </c>
      <c r="S2" s="5">
        <f t="shared" si="0"/>
        <v>135</v>
      </c>
      <c r="T2" s="5">
        <f t="shared" si="0"/>
        <v>300</v>
      </c>
      <c r="V2" s="5">
        <f>AVERAGE(O2:T2)</f>
        <v>172.66666666666666</v>
      </c>
      <c r="W2" s="5">
        <f>STDEV(O2:T2)</f>
        <v>65.448198345459971</v>
      </c>
    </row>
    <row r="3" spans="1:23" s="7" customFormat="1" x14ac:dyDescent="0.25">
      <c r="B3" s="7" t="s">
        <v>134</v>
      </c>
      <c r="C3" s="7">
        <v>3087</v>
      </c>
      <c r="D3" s="7">
        <v>4485</v>
      </c>
      <c r="E3" s="7">
        <v>2529</v>
      </c>
      <c r="F3" s="7">
        <v>3247</v>
      </c>
      <c r="G3" s="7">
        <v>3120</v>
      </c>
      <c r="H3" s="7">
        <v>2867</v>
      </c>
      <c r="J3" s="7">
        <f>AVERAGE(C3:H3)</f>
        <v>3222.5</v>
      </c>
      <c r="K3" s="7">
        <f>STDEV(C3:H3)</f>
        <v>667.93644907281407</v>
      </c>
      <c r="N3" s="7" t="s">
        <v>271</v>
      </c>
      <c r="O3" s="21">
        <f>C3/$B$27</f>
        <v>0.5213646343523054</v>
      </c>
      <c r="P3" s="21">
        <f t="shared" ref="P3:T3" si="1">D3/$B$27</f>
        <v>0.75747339976355343</v>
      </c>
      <c r="Q3" s="21">
        <f t="shared" si="1"/>
        <v>0.42712379665597028</v>
      </c>
      <c r="R3" s="21">
        <f t="shared" si="1"/>
        <v>0.54838709677419351</v>
      </c>
      <c r="S3" s="21">
        <f t="shared" si="1"/>
        <v>0.52693801722681977</v>
      </c>
      <c r="T3" s="21">
        <f t="shared" si="1"/>
        <v>0.48420874852220908</v>
      </c>
      <c r="V3" s="7">
        <f>AVERAGE(O3:T3)</f>
        <v>0.5442492822158419</v>
      </c>
      <c r="W3" s="7">
        <f>STDEV(O3:T3)</f>
        <v>0.11280804747049737</v>
      </c>
    </row>
    <row r="4" spans="1:23" s="7" customFormat="1" x14ac:dyDescent="0.25">
      <c r="B4" s="7" t="s">
        <v>135</v>
      </c>
      <c r="C4" s="7">
        <v>27</v>
      </c>
      <c r="D4" s="7">
        <v>2</v>
      </c>
      <c r="E4" s="7">
        <v>23</v>
      </c>
      <c r="F4" s="7">
        <v>12</v>
      </c>
      <c r="G4" s="7">
        <v>8</v>
      </c>
      <c r="H4" s="7">
        <v>23</v>
      </c>
      <c r="J4" s="7">
        <f>AVERAGE(C4:H4)</f>
        <v>15.833333333333334</v>
      </c>
      <c r="K4" s="7">
        <f>STDEV(C4:H4)</f>
        <v>9.9481991670184531</v>
      </c>
      <c r="V4" s="7" t="e">
        <f>AVERAGE(O4:T4)</f>
        <v>#DIV/0!</v>
      </c>
      <c r="W4" s="7" t="e">
        <f>STDEV(O4:T4)</f>
        <v>#DIV/0!</v>
      </c>
    </row>
    <row r="5" spans="1:23" s="9" customFormat="1" x14ac:dyDescent="0.25">
      <c r="B5" s="9" t="s">
        <v>136</v>
      </c>
      <c r="C5" s="9" t="s">
        <v>16</v>
      </c>
      <c r="D5" s="9" t="s">
        <v>16</v>
      </c>
      <c r="E5" s="9" t="s">
        <v>16</v>
      </c>
      <c r="F5" s="9" t="s">
        <v>16</v>
      </c>
      <c r="G5" s="9" t="s">
        <v>16</v>
      </c>
      <c r="H5" s="9" t="s">
        <v>19</v>
      </c>
      <c r="L5" s="9">
        <v>5</v>
      </c>
      <c r="M5" s="9">
        <v>1</v>
      </c>
    </row>
    <row r="6" spans="1:23" s="5" customFormat="1" x14ac:dyDescent="0.25">
      <c r="A6" s="5" t="s">
        <v>22</v>
      </c>
      <c r="B6" s="5" t="s">
        <v>133</v>
      </c>
      <c r="C6" s="5">
        <v>216</v>
      </c>
      <c r="D6" s="5">
        <v>181</v>
      </c>
      <c r="E6" s="5">
        <v>146</v>
      </c>
      <c r="F6" s="5">
        <v>74</v>
      </c>
      <c r="G6" s="5">
        <v>12</v>
      </c>
      <c r="H6" s="5">
        <v>0</v>
      </c>
      <c r="J6" s="7">
        <f>AVERAGE(C6:H6)</f>
        <v>104.83333333333333</v>
      </c>
      <c r="K6" s="7">
        <f>STDEV(C6:H6)</f>
        <v>89.903095979319119</v>
      </c>
      <c r="O6" s="5">
        <f t="shared" ref="O6:T6" si="2">300-C6</f>
        <v>84</v>
      </c>
      <c r="P6" s="5">
        <f t="shared" si="2"/>
        <v>119</v>
      </c>
      <c r="Q6" s="5">
        <f t="shared" si="2"/>
        <v>154</v>
      </c>
      <c r="R6" s="5">
        <f t="shared" si="2"/>
        <v>226</v>
      </c>
      <c r="S6" s="5">
        <f t="shared" si="2"/>
        <v>288</v>
      </c>
      <c r="T6" s="5">
        <f t="shared" si="2"/>
        <v>300</v>
      </c>
      <c r="V6" s="5">
        <f>AVERAGE(O6:T6)</f>
        <v>195.16666666666666</v>
      </c>
      <c r="W6" s="5">
        <f>STDEV(O6:T6)</f>
        <v>89.903095979319133</v>
      </c>
    </row>
    <row r="7" spans="1:23" s="7" customFormat="1" x14ac:dyDescent="0.25">
      <c r="B7" s="7" t="s">
        <v>134</v>
      </c>
      <c r="C7" s="7">
        <v>4423</v>
      </c>
      <c r="D7" s="7">
        <v>4434</v>
      </c>
      <c r="E7" s="7">
        <v>4363</v>
      </c>
      <c r="F7" s="7">
        <v>4607</v>
      </c>
      <c r="G7" s="7">
        <v>4398</v>
      </c>
      <c r="H7" s="7">
        <v>2250</v>
      </c>
      <c r="J7" s="7">
        <f t="shared" ref="J7:J8" si="3">AVERAGE(C7:H7)</f>
        <v>4079.1666666666665</v>
      </c>
      <c r="K7" s="7">
        <f t="shared" ref="K7:K8" si="4">STDEV(C7:H7)</f>
        <v>900.08919928341868</v>
      </c>
      <c r="O7" s="21">
        <f>C7/$B$27</f>
        <v>0.74700219557507175</v>
      </c>
      <c r="P7" s="21">
        <f t="shared" ref="P7" si="5">D7/$B$27</f>
        <v>0.74885998986657654</v>
      </c>
      <c r="Q7" s="21">
        <f t="shared" ref="Q7" si="6">E7/$B$27</f>
        <v>0.73686877216686375</v>
      </c>
      <c r="R7" s="21">
        <f t="shared" ref="R7" si="7">F7/$B$27</f>
        <v>0.77807802736024323</v>
      </c>
      <c r="S7" s="21">
        <f t="shared" ref="S7" si="8">G7/$B$27</f>
        <v>0.74277993582165169</v>
      </c>
      <c r="T7" s="21">
        <f t="shared" ref="T7" si="9">H7/$B$27</f>
        <v>0.38000337780780274</v>
      </c>
      <c r="V7" s="7">
        <f t="shared" ref="V7:V8" si="10">AVERAGE(O7:T7)</f>
        <v>0.68893204976636835</v>
      </c>
      <c r="W7" s="7">
        <f t="shared" ref="W7:W8" si="11">STDEV(O7:T7)</f>
        <v>0.15201641602489674</v>
      </c>
    </row>
    <row r="8" spans="1:23" s="7" customFormat="1" x14ac:dyDescent="0.25">
      <c r="B8" s="7" t="s">
        <v>135</v>
      </c>
      <c r="C8" s="7">
        <v>25</v>
      </c>
      <c r="D8" s="7">
        <v>40</v>
      </c>
      <c r="E8" s="7">
        <v>50</v>
      </c>
      <c r="F8" s="7">
        <v>67</v>
      </c>
      <c r="G8" s="7">
        <v>89</v>
      </c>
      <c r="H8" s="7">
        <v>108</v>
      </c>
      <c r="J8" s="7">
        <f t="shared" si="3"/>
        <v>63.166666666666664</v>
      </c>
      <c r="K8" s="7">
        <f t="shared" si="4"/>
        <v>31.173172226558311</v>
      </c>
      <c r="V8" s="7" t="e">
        <f t="shared" si="10"/>
        <v>#DIV/0!</v>
      </c>
      <c r="W8" s="7" t="e">
        <f t="shared" si="11"/>
        <v>#DIV/0!</v>
      </c>
    </row>
    <row r="9" spans="1:23" s="9" customFormat="1" x14ac:dyDescent="0.25">
      <c r="B9" s="9" t="s">
        <v>136</v>
      </c>
      <c r="C9" s="9" t="s">
        <v>16</v>
      </c>
      <c r="D9" s="9" t="s">
        <v>16</v>
      </c>
      <c r="E9" s="9" t="s">
        <v>16</v>
      </c>
      <c r="F9" s="9" t="s">
        <v>19</v>
      </c>
      <c r="G9" s="9" t="s">
        <v>16</v>
      </c>
      <c r="H9" s="9" t="s">
        <v>19</v>
      </c>
      <c r="L9" s="9">
        <v>4</v>
      </c>
      <c r="M9" s="9">
        <v>1</v>
      </c>
    </row>
    <row r="10" spans="1:23" s="5" customFormat="1" x14ac:dyDescent="0.25">
      <c r="A10" s="5" t="s">
        <v>132</v>
      </c>
      <c r="B10" s="5" t="s">
        <v>133</v>
      </c>
      <c r="C10" s="5">
        <v>145</v>
      </c>
      <c r="D10" s="5">
        <v>175</v>
      </c>
      <c r="E10" s="5">
        <v>163</v>
      </c>
      <c r="F10" s="5">
        <v>176</v>
      </c>
      <c r="G10" s="5">
        <v>140</v>
      </c>
      <c r="H10" s="5">
        <v>0</v>
      </c>
      <c r="J10" s="5">
        <f t="shared" ref="J10:J12" si="12">AVERAGE(C10:H10)</f>
        <v>133.16666666666666</v>
      </c>
      <c r="K10" s="5">
        <f t="shared" ref="K10:K12" si="13">STDEV(C10:H10)</f>
        <v>66.9250824927894</v>
      </c>
      <c r="O10" s="5">
        <f t="shared" ref="O10:T10" si="14">300-C10</f>
        <v>155</v>
      </c>
      <c r="P10" s="5">
        <f t="shared" si="14"/>
        <v>125</v>
      </c>
      <c r="Q10" s="5">
        <f t="shared" si="14"/>
        <v>137</v>
      </c>
      <c r="R10" s="5">
        <f t="shared" si="14"/>
        <v>124</v>
      </c>
      <c r="S10" s="5">
        <f t="shared" si="14"/>
        <v>160</v>
      </c>
      <c r="T10" s="5">
        <f t="shared" si="14"/>
        <v>300</v>
      </c>
      <c r="V10" s="5">
        <f t="shared" ref="V10:V12" si="15">AVERAGE(O10:T10)</f>
        <v>166.83333333333334</v>
      </c>
      <c r="W10" s="5">
        <f t="shared" ref="W10:W12" si="16">STDEV(O10:T10)</f>
        <v>66.925082492789414</v>
      </c>
    </row>
    <row r="11" spans="1:23" s="7" customFormat="1" x14ac:dyDescent="0.25">
      <c r="B11" s="7" t="s">
        <v>134</v>
      </c>
      <c r="C11" s="7">
        <v>5863</v>
      </c>
      <c r="D11" s="7">
        <v>5921</v>
      </c>
      <c r="E11" s="7">
        <v>5861</v>
      </c>
      <c r="F11" s="13">
        <v>288</v>
      </c>
      <c r="G11" s="7">
        <v>5067</v>
      </c>
      <c r="H11" s="7">
        <v>5846</v>
      </c>
      <c r="J11" s="7">
        <f t="shared" si="12"/>
        <v>4807.666666666667</v>
      </c>
      <c r="K11" s="7">
        <f t="shared" si="13"/>
        <v>2237.6562440792081</v>
      </c>
      <c r="O11" s="21">
        <f>C11/$B$27</f>
        <v>0.99020435737206558</v>
      </c>
      <c r="P11" s="21">
        <f t="shared" ref="P11" si="17">D11/$B$27</f>
        <v>1</v>
      </c>
      <c r="Q11" s="21">
        <f t="shared" ref="Q11" si="18">E11/$B$27</f>
        <v>0.98986657659179189</v>
      </c>
      <c r="R11" s="21">
        <f t="shared" ref="R11" si="19">F11/$B$27</f>
        <v>4.8640432359398751E-2</v>
      </c>
      <c r="S11" s="21">
        <f t="shared" ref="S11" si="20">G11/$B$27</f>
        <v>0.85576760682317177</v>
      </c>
      <c r="T11" s="21">
        <f t="shared" ref="T11" si="21">H11/$B$27</f>
        <v>0.98733322073973995</v>
      </c>
      <c r="V11" s="7">
        <f t="shared" si="15"/>
        <v>0.81196869898102797</v>
      </c>
      <c r="W11" s="7">
        <f t="shared" si="16"/>
        <v>0.37791863605458675</v>
      </c>
    </row>
    <row r="12" spans="1:23" s="7" customFormat="1" x14ac:dyDescent="0.25">
      <c r="B12" s="7" t="s">
        <v>135</v>
      </c>
      <c r="C12" s="7">
        <v>45</v>
      </c>
      <c r="D12" s="7">
        <v>34</v>
      </c>
      <c r="E12" s="7">
        <v>36</v>
      </c>
      <c r="F12" s="7">
        <v>46</v>
      </c>
      <c r="G12" s="7">
        <v>41</v>
      </c>
      <c r="H12" s="7">
        <v>94</v>
      </c>
      <c r="J12" s="7">
        <f t="shared" si="12"/>
        <v>49.333333333333336</v>
      </c>
      <c r="K12" s="7">
        <f t="shared" si="13"/>
        <v>22.393451423723562</v>
      </c>
      <c r="V12" s="7" t="e">
        <f t="shared" si="15"/>
        <v>#DIV/0!</v>
      </c>
      <c r="W12" s="7" t="e">
        <f t="shared" si="16"/>
        <v>#DIV/0!</v>
      </c>
    </row>
    <row r="13" spans="1:23" s="9" customFormat="1" x14ac:dyDescent="0.25">
      <c r="B13" s="9" t="s">
        <v>136</v>
      </c>
      <c r="C13" s="9" t="s">
        <v>16</v>
      </c>
      <c r="D13" s="9" t="s">
        <v>16</v>
      </c>
      <c r="E13" s="9" t="s">
        <v>16</v>
      </c>
      <c r="F13" s="9" t="s">
        <v>16</v>
      </c>
      <c r="G13" s="9" t="s">
        <v>19</v>
      </c>
      <c r="H13" s="9" t="s">
        <v>16</v>
      </c>
      <c r="L13" s="9">
        <v>5</v>
      </c>
      <c r="M13" s="9">
        <v>1</v>
      </c>
    </row>
    <row r="14" spans="1:23" s="5" customFormat="1" x14ac:dyDescent="0.25">
      <c r="A14" s="5" t="s">
        <v>69</v>
      </c>
      <c r="B14" s="5" t="s">
        <v>133</v>
      </c>
      <c r="C14" s="5">
        <v>135</v>
      </c>
      <c r="D14" s="5">
        <v>169</v>
      </c>
      <c r="E14" s="5">
        <v>151</v>
      </c>
      <c r="F14" s="5">
        <v>152</v>
      </c>
      <c r="G14" s="5">
        <v>81</v>
      </c>
      <c r="H14" s="5">
        <v>0</v>
      </c>
      <c r="J14" s="5">
        <f t="shared" ref="J14:J16" si="22">AVERAGE(C14:H14)</f>
        <v>114.66666666666667</v>
      </c>
      <c r="K14" s="5">
        <f t="shared" ref="K14:K16" si="23">STDEV(C14:H14)</f>
        <v>63.814313963770431</v>
      </c>
      <c r="O14" s="5">
        <f t="shared" ref="O14:T14" si="24">300-C14</f>
        <v>165</v>
      </c>
      <c r="P14" s="5">
        <f t="shared" si="24"/>
        <v>131</v>
      </c>
      <c r="Q14" s="5">
        <f t="shared" si="24"/>
        <v>149</v>
      </c>
      <c r="R14" s="5">
        <f t="shared" si="24"/>
        <v>148</v>
      </c>
      <c r="S14" s="5">
        <f t="shared" si="24"/>
        <v>219</v>
      </c>
      <c r="T14" s="5">
        <f t="shared" si="24"/>
        <v>300</v>
      </c>
      <c r="V14" s="5">
        <f t="shared" ref="V14:V16" si="25">AVERAGE(O14:T14)</f>
        <v>185.33333333333334</v>
      </c>
      <c r="W14" s="5">
        <f t="shared" ref="W14:W16" si="26">STDEV(O14:T14)</f>
        <v>63.814313963770452</v>
      </c>
    </row>
    <row r="15" spans="1:23" s="7" customFormat="1" x14ac:dyDescent="0.25">
      <c r="B15" s="7" t="s">
        <v>134</v>
      </c>
      <c r="C15" s="7">
        <v>861</v>
      </c>
      <c r="D15" s="7">
        <v>1341</v>
      </c>
      <c r="E15" s="7">
        <v>1224</v>
      </c>
      <c r="F15" s="7">
        <v>930</v>
      </c>
      <c r="G15" s="7">
        <v>677</v>
      </c>
      <c r="H15" s="7">
        <v>835</v>
      </c>
      <c r="J15" s="7">
        <f t="shared" si="22"/>
        <v>978</v>
      </c>
      <c r="K15" s="7">
        <f t="shared" si="23"/>
        <v>252.71644188694964</v>
      </c>
      <c r="O15" s="21">
        <f>C15/$B$28</f>
        <v>0.47385800770500824</v>
      </c>
      <c r="P15" s="21">
        <f t="shared" ref="P15:T15" si="27">D15/$B$28</f>
        <v>0.73802971931755645</v>
      </c>
      <c r="Q15" s="21">
        <f t="shared" si="27"/>
        <v>0.67363786461199782</v>
      </c>
      <c r="R15" s="21">
        <f t="shared" si="27"/>
        <v>0.51183269124931208</v>
      </c>
      <c r="S15" s="21">
        <f t="shared" si="27"/>
        <v>0.37259218492019813</v>
      </c>
      <c r="T15" s="21">
        <f t="shared" si="27"/>
        <v>0.45954870665932857</v>
      </c>
      <c r="V15" s="7">
        <f t="shared" si="25"/>
        <v>0.53824986241056694</v>
      </c>
      <c r="W15" s="7">
        <f t="shared" si="26"/>
        <v>0.13908444792897603</v>
      </c>
    </row>
    <row r="16" spans="1:23" s="7" customFormat="1" x14ac:dyDescent="0.25">
      <c r="B16" s="7" t="s">
        <v>135</v>
      </c>
      <c r="C16" s="7">
        <v>30</v>
      </c>
      <c r="D16" s="7">
        <v>5</v>
      </c>
      <c r="E16" s="7">
        <v>7</v>
      </c>
      <c r="F16" s="7">
        <v>11</v>
      </c>
      <c r="G16" s="7">
        <v>33</v>
      </c>
      <c r="H16" s="7">
        <v>39</v>
      </c>
      <c r="J16" s="7">
        <f t="shared" si="22"/>
        <v>20.833333333333332</v>
      </c>
      <c r="K16" s="7">
        <f t="shared" si="23"/>
        <v>14.838014242703323</v>
      </c>
      <c r="V16" s="7" t="e">
        <f t="shared" si="25"/>
        <v>#DIV/0!</v>
      </c>
      <c r="W16" s="7" t="e">
        <f t="shared" si="26"/>
        <v>#DIV/0!</v>
      </c>
    </row>
    <row r="17" spans="1:23" s="9" customFormat="1" x14ac:dyDescent="0.25">
      <c r="B17" s="9" t="s">
        <v>136</v>
      </c>
      <c r="C17" s="9" t="s">
        <v>16</v>
      </c>
      <c r="D17" s="9" t="s">
        <v>16</v>
      </c>
      <c r="E17" s="9" t="s">
        <v>16</v>
      </c>
      <c r="F17" s="9" t="s">
        <v>16</v>
      </c>
      <c r="G17" s="9" t="s">
        <v>16</v>
      </c>
      <c r="H17" s="9" t="s">
        <v>19</v>
      </c>
      <c r="L17" s="9">
        <v>5</v>
      </c>
      <c r="M17" s="9">
        <v>1</v>
      </c>
    </row>
    <row r="18" spans="1:23" s="5" customFormat="1" x14ac:dyDescent="0.25">
      <c r="A18" s="5" t="s">
        <v>89</v>
      </c>
      <c r="B18" s="5" t="s">
        <v>133</v>
      </c>
      <c r="C18" s="5">
        <v>152</v>
      </c>
      <c r="D18" s="5">
        <v>39</v>
      </c>
      <c r="E18" s="5">
        <v>192</v>
      </c>
      <c r="F18" s="5">
        <v>182</v>
      </c>
      <c r="G18" s="5">
        <v>40</v>
      </c>
      <c r="H18" s="5">
        <v>0</v>
      </c>
      <c r="J18" s="5">
        <f t="shared" ref="J18:J20" si="28">AVERAGE(C18:H18)</f>
        <v>100.83333333333333</v>
      </c>
      <c r="K18" s="5">
        <f t="shared" ref="K18:K20" si="29">STDEV(C18:H18)</f>
        <v>83.915235009303686</v>
      </c>
      <c r="O18" s="5">
        <f t="shared" ref="O18:T18" si="30">300-C18</f>
        <v>148</v>
      </c>
      <c r="P18" s="5">
        <f t="shared" si="30"/>
        <v>261</v>
      </c>
      <c r="Q18" s="5">
        <f t="shared" si="30"/>
        <v>108</v>
      </c>
      <c r="R18" s="5">
        <f t="shared" si="30"/>
        <v>118</v>
      </c>
      <c r="S18" s="5">
        <f t="shared" si="30"/>
        <v>260</v>
      </c>
      <c r="T18" s="5">
        <f t="shared" si="30"/>
        <v>300</v>
      </c>
      <c r="V18" s="5">
        <f t="shared" ref="V18:V20" si="31">AVERAGE(O18:T18)</f>
        <v>199.16666666666666</v>
      </c>
      <c r="W18" s="5">
        <f t="shared" ref="W18:W20" si="32">STDEV(O18:T18)</f>
        <v>83.9152350093037</v>
      </c>
    </row>
    <row r="19" spans="1:23" s="7" customFormat="1" x14ac:dyDescent="0.25">
      <c r="B19" s="7" t="s">
        <v>134</v>
      </c>
      <c r="C19" s="7">
        <v>1278</v>
      </c>
      <c r="D19" s="7">
        <v>1345</v>
      </c>
      <c r="E19" s="7">
        <v>1158</v>
      </c>
      <c r="F19" s="7">
        <v>1307</v>
      </c>
      <c r="G19" s="7">
        <v>1331</v>
      </c>
      <c r="H19" s="7">
        <v>978</v>
      </c>
      <c r="J19" s="7">
        <f t="shared" si="28"/>
        <v>1232.8333333333333</v>
      </c>
      <c r="K19" s="7">
        <f t="shared" si="29"/>
        <v>141.63250568519499</v>
      </c>
      <c r="O19" s="21">
        <f>C19/$B$28</f>
        <v>0.70335718216840948</v>
      </c>
      <c r="P19" s="21">
        <f t="shared" ref="P19" si="33">D19/$B$28</f>
        <v>0.74023115024766095</v>
      </c>
      <c r="Q19" s="21">
        <f t="shared" ref="Q19" si="34">E19/$B$28</f>
        <v>0.63731425426527244</v>
      </c>
      <c r="R19" s="21">
        <f t="shared" ref="R19" si="35">F19/$B$28</f>
        <v>0.71931755641166761</v>
      </c>
      <c r="S19" s="21">
        <f t="shared" ref="S19" si="36">G19/$B$28</f>
        <v>0.73252614199229504</v>
      </c>
      <c r="T19" s="21">
        <f t="shared" ref="T19" si="37">H19/$B$28</f>
        <v>0.53824986241056683</v>
      </c>
      <c r="V19" s="7">
        <f t="shared" si="31"/>
        <v>0.6784993579159786</v>
      </c>
      <c r="W19" s="7">
        <f t="shared" si="32"/>
        <v>7.794854468090065E-2</v>
      </c>
    </row>
    <row r="20" spans="1:23" s="7" customFormat="1" x14ac:dyDescent="0.25">
      <c r="B20" s="7" t="s">
        <v>135</v>
      </c>
      <c r="C20" s="7">
        <v>46</v>
      </c>
      <c r="D20" s="7">
        <v>90</v>
      </c>
      <c r="E20" s="7">
        <v>31</v>
      </c>
      <c r="F20" s="7">
        <v>34</v>
      </c>
      <c r="G20" s="7">
        <v>94</v>
      </c>
      <c r="H20" s="7">
        <v>86</v>
      </c>
      <c r="J20" s="7">
        <f t="shared" si="28"/>
        <v>63.5</v>
      </c>
      <c r="K20" s="7">
        <f t="shared" si="29"/>
        <v>29.568564388552922</v>
      </c>
      <c r="V20" s="7" t="e">
        <f t="shared" si="31"/>
        <v>#DIV/0!</v>
      </c>
      <c r="W20" s="7" t="e">
        <f t="shared" si="32"/>
        <v>#DIV/0!</v>
      </c>
    </row>
    <row r="21" spans="1:23" s="9" customFormat="1" x14ac:dyDescent="0.25">
      <c r="B21" s="9" t="s">
        <v>136</v>
      </c>
      <c r="C21" s="9" t="s">
        <v>16</v>
      </c>
      <c r="D21" s="9" t="s">
        <v>16</v>
      </c>
      <c r="E21" s="9" t="s">
        <v>16</v>
      </c>
      <c r="F21" s="9" t="s">
        <v>16</v>
      </c>
      <c r="G21" s="9" t="s">
        <v>19</v>
      </c>
      <c r="H21" s="9" t="s">
        <v>19</v>
      </c>
      <c r="L21" s="9">
        <v>4</v>
      </c>
      <c r="M21" s="9">
        <v>2</v>
      </c>
    </row>
    <row r="22" spans="1:23" s="5" customFormat="1" x14ac:dyDescent="0.25">
      <c r="A22" s="5" t="s">
        <v>107</v>
      </c>
      <c r="B22" s="5" t="s">
        <v>133</v>
      </c>
      <c r="C22" s="5">
        <v>164</v>
      </c>
      <c r="D22" s="5">
        <v>233</v>
      </c>
      <c r="E22" s="5">
        <v>126</v>
      </c>
      <c r="F22" s="5">
        <v>2</v>
      </c>
      <c r="G22" s="5">
        <v>2</v>
      </c>
      <c r="H22" s="5">
        <v>0</v>
      </c>
      <c r="J22" s="5">
        <f t="shared" ref="J22:J24" si="38">AVERAGE(C22:H22)</f>
        <v>87.833333333333329</v>
      </c>
      <c r="K22" s="5">
        <f t="shared" ref="K22:K24" si="39">STDEV(C22:H22)</f>
        <v>100.77780840376847</v>
      </c>
      <c r="O22" s="5">
        <f t="shared" ref="O22:T22" si="40">300-C22</f>
        <v>136</v>
      </c>
      <c r="P22" s="5">
        <f t="shared" si="40"/>
        <v>67</v>
      </c>
      <c r="Q22" s="5">
        <f t="shared" si="40"/>
        <v>174</v>
      </c>
      <c r="R22" s="5">
        <f t="shared" si="40"/>
        <v>298</v>
      </c>
      <c r="S22" s="5">
        <f t="shared" si="40"/>
        <v>298</v>
      </c>
      <c r="T22" s="5">
        <f t="shared" si="40"/>
        <v>300</v>
      </c>
      <c r="V22" s="5">
        <f t="shared" ref="V22:V24" si="41">AVERAGE(O22:T22)</f>
        <v>212.16666666666666</v>
      </c>
      <c r="W22" s="5">
        <f t="shared" ref="W22:W24" si="42">STDEV(O22:T22)</f>
        <v>100.77780840376845</v>
      </c>
    </row>
    <row r="23" spans="1:23" s="7" customFormat="1" x14ac:dyDescent="0.25">
      <c r="B23" s="7" t="s">
        <v>134</v>
      </c>
      <c r="C23" s="7">
        <v>1639</v>
      </c>
      <c r="D23" s="7">
        <v>1410</v>
      </c>
      <c r="E23" s="7">
        <v>1754</v>
      </c>
      <c r="F23" s="7">
        <v>1817</v>
      </c>
      <c r="G23" s="7">
        <v>1530</v>
      </c>
      <c r="H23" s="7">
        <v>1703</v>
      </c>
      <c r="J23" s="7">
        <f t="shared" si="38"/>
        <v>1642.1666666666667</v>
      </c>
      <c r="K23" s="7">
        <f t="shared" si="39"/>
        <v>150.51035401814278</v>
      </c>
      <c r="O23" s="21">
        <f>C23/$B$28</f>
        <v>0.90203632361034669</v>
      </c>
      <c r="P23" s="21">
        <f t="shared" ref="P23" si="43">D23/$B$28</f>
        <v>0.77600440286186023</v>
      </c>
      <c r="Q23" s="21">
        <f t="shared" ref="Q23" si="44">E23/$B$28</f>
        <v>0.96532746285085302</v>
      </c>
      <c r="R23" s="21">
        <f t="shared" ref="R23" si="45">F23/$B$28</f>
        <v>1</v>
      </c>
      <c r="S23" s="21">
        <f t="shared" ref="S23" si="46">G23/$B$28</f>
        <v>0.84204733076499727</v>
      </c>
      <c r="T23" s="21">
        <f t="shared" ref="T23" si="47">H23/$B$28</f>
        <v>0.93725921849201976</v>
      </c>
      <c r="V23" s="7">
        <f t="shared" si="41"/>
        <v>0.90377912309667963</v>
      </c>
      <c r="W23" s="7">
        <f t="shared" si="42"/>
        <v>8.283453715913193E-2</v>
      </c>
    </row>
    <row r="24" spans="1:23" s="7" customFormat="1" x14ac:dyDescent="0.25">
      <c r="B24" s="7" t="s">
        <v>135</v>
      </c>
      <c r="C24" s="7">
        <v>33</v>
      </c>
      <c r="D24" s="7">
        <v>18</v>
      </c>
      <c r="E24" s="7">
        <v>58</v>
      </c>
      <c r="F24" s="7">
        <v>92</v>
      </c>
      <c r="G24" s="7">
        <v>91</v>
      </c>
      <c r="H24" s="7">
        <v>78</v>
      </c>
      <c r="J24" s="7">
        <f t="shared" si="38"/>
        <v>61.666666666666664</v>
      </c>
      <c r="K24" s="7">
        <f t="shared" si="39"/>
        <v>30.949421103902193</v>
      </c>
      <c r="V24" s="7" t="e">
        <f t="shared" si="41"/>
        <v>#DIV/0!</v>
      </c>
      <c r="W24" s="7" t="e">
        <f t="shared" si="42"/>
        <v>#DIV/0!</v>
      </c>
    </row>
    <row r="25" spans="1:23" s="9" customFormat="1" x14ac:dyDescent="0.25">
      <c r="B25" s="9" t="s">
        <v>136</v>
      </c>
      <c r="C25" s="9" t="s">
        <v>16</v>
      </c>
      <c r="D25" s="9" t="s">
        <v>16</v>
      </c>
      <c r="E25" s="9" t="s">
        <v>16</v>
      </c>
      <c r="F25" s="9" t="s">
        <v>16</v>
      </c>
      <c r="G25" s="9" t="s">
        <v>16</v>
      </c>
      <c r="H25" s="9" t="s">
        <v>16</v>
      </c>
      <c r="L25" s="9">
        <v>6</v>
      </c>
      <c r="M25" s="9">
        <v>0</v>
      </c>
    </row>
    <row r="27" spans="1:23" x14ac:dyDescent="0.25">
      <c r="A27" t="s">
        <v>268</v>
      </c>
      <c r="B27">
        <v>5921</v>
      </c>
    </row>
    <row r="28" spans="1:23" x14ac:dyDescent="0.25">
      <c r="A28" t="s">
        <v>269</v>
      </c>
      <c r="B28">
        <v>1817</v>
      </c>
    </row>
    <row r="30" spans="1:23" s="5" customFormat="1" x14ac:dyDescent="0.25">
      <c r="A30" s="5" t="s">
        <v>264</v>
      </c>
      <c r="B30" s="5" t="s">
        <v>133</v>
      </c>
      <c r="J30" s="5">
        <f>AVERAGE(C2:H2, C6:H6, C10:H10)</f>
        <v>121.77777777777777</v>
      </c>
      <c r="K30" s="5">
        <f>STDEV(C2:H2, C6:H6, C10:H10)</f>
        <v>71.50117691796126</v>
      </c>
      <c r="N30" s="5" t="s">
        <v>270</v>
      </c>
      <c r="V30" s="5">
        <f>AVERAGE(O2:T2, O6:T6, O10:T10)</f>
        <v>178.22222222222223</v>
      </c>
      <c r="W30" s="5">
        <f>STDEV(O2:T2, O6:T6, O10:T10)</f>
        <v>71.50117691796126</v>
      </c>
    </row>
    <row r="31" spans="1:23" s="7" customFormat="1" x14ac:dyDescent="0.25">
      <c r="B31" s="7" t="s">
        <v>134</v>
      </c>
      <c r="J31" s="7">
        <f>AVERAGE(C3:H3, C7:H7, C11:H11)</f>
        <v>4036.4444444444443</v>
      </c>
      <c r="K31" s="7">
        <f>STDEV(C3:H3, C7:H7, C11:H11)</f>
        <v>1512.1413030075717</v>
      </c>
      <c r="N31" s="7" t="s">
        <v>271</v>
      </c>
      <c r="V31" s="7">
        <f>AVERAGE(O3:T3, O7:T7, O11:T11)</f>
        <v>0.68171667698774618</v>
      </c>
      <c r="W31" s="7">
        <f>STDEV(O3:T3, O7:T7, O11:T11)</f>
        <v>0.25538613460691922</v>
      </c>
    </row>
    <row r="32" spans="1:23" s="9" customFormat="1" x14ac:dyDescent="0.25">
      <c r="B32" s="9" t="s">
        <v>135</v>
      </c>
      <c r="J32" s="9">
        <f>AVERAGE(C4:H4, C8:H8, C12:H12)</f>
        <v>42.777777777777779</v>
      </c>
      <c r="K32" s="9">
        <f>STDEV(C4:H4, C8:H8, C12:H12)</f>
        <v>29.673825970245531</v>
      </c>
    </row>
    <row r="33" spans="1:23" s="5" customFormat="1" x14ac:dyDescent="0.25">
      <c r="A33" s="5" t="s">
        <v>265</v>
      </c>
      <c r="B33" s="5" t="s">
        <v>133</v>
      </c>
      <c r="J33" s="5">
        <f>AVERAGE(C14:H14,C18:H18,C22:H22)</f>
        <v>101.11111111111111</v>
      </c>
      <c r="K33" s="5">
        <f>STDEV(C14:H14,C18:H18,C22:H22)</f>
        <v>79.893965677227385</v>
      </c>
      <c r="N33" s="5" t="s">
        <v>270</v>
      </c>
      <c r="V33" s="5">
        <f>AVERAGE(O14:T14,O18:T18,O22:T22)</f>
        <v>198.88888888888889</v>
      </c>
      <c r="W33" s="5">
        <f>STDEV(O14:T14,O18:T18,O22:T22)</f>
        <v>79.893965677227371</v>
      </c>
    </row>
    <row r="34" spans="1:23" s="7" customFormat="1" x14ac:dyDescent="0.25">
      <c r="B34" s="7" t="s">
        <v>134</v>
      </c>
      <c r="J34" s="7">
        <f>AVERAGE(C15:H15,C19:H19,C23:H23)</f>
        <v>1284.3333333333333</v>
      </c>
      <c r="K34" s="7">
        <f>STDEV(C15:H15,C19:H19,C23:H23)</f>
        <v>332.55835401253933</v>
      </c>
      <c r="N34" s="7" t="s">
        <v>271</v>
      </c>
      <c r="V34" s="7">
        <f>AVERAGE(O15:T15,O19:T19,O23:T23)</f>
        <v>0.70684278114107502</v>
      </c>
      <c r="W34" s="7">
        <f>STDEV(O15:T15,O19:T19,O23:T23)</f>
        <v>0.18302606164696728</v>
      </c>
    </row>
    <row r="35" spans="1:23" s="9" customFormat="1" x14ac:dyDescent="0.25">
      <c r="B35" s="9" t="s">
        <v>135</v>
      </c>
      <c r="J35" s="9">
        <f>AVERAGE(C16:H16,C20:H20,C24:H24)</f>
        <v>48.666666666666664</v>
      </c>
      <c r="K35" s="9">
        <f>STDEV(C16:H16,C20:H20,C24:H24)</f>
        <v>31.848908006028569</v>
      </c>
    </row>
    <row r="37" spans="1:23" s="5" customFormat="1" x14ac:dyDescent="0.25">
      <c r="A37" s="5" t="s">
        <v>18</v>
      </c>
      <c r="B37" s="5" t="s">
        <v>133</v>
      </c>
      <c r="J37" s="5">
        <f>AVERAGE(C2:H2,C14:H14)</f>
        <v>121</v>
      </c>
      <c r="K37" s="5">
        <f>STDEV(C2:H2,C14:H14)</f>
        <v>61.982402194640549</v>
      </c>
      <c r="N37" s="5" t="s">
        <v>270</v>
      </c>
      <c r="V37" s="5">
        <f>AVERAGE(O2:T2,O14:T14)</f>
        <v>179</v>
      </c>
      <c r="W37" s="5">
        <f>STDEV(O2:T2,O14:T14)</f>
        <v>61.982402194640549</v>
      </c>
    </row>
    <row r="38" spans="1:23" s="7" customFormat="1" x14ac:dyDescent="0.25">
      <c r="B38" s="7" t="s">
        <v>134</v>
      </c>
      <c r="J38" s="7">
        <f>AVERAGE(C3:H3,C15:H15)</f>
        <v>2100.25</v>
      </c>
      <c r="K38" s="7">
        <f>STDEV(C3:H3,C15:H15)</f>
        <v>1267.186010956417</v>
      </c>
      <c r="N38" s="7" t="s">
        <v>271</v>
      </c>
      <c r="V38" s="7">
        <f>AVERAGE(O3:T3,O15:T15)</f>
        <v>0.54124957231320436</v>
      </c>
      <c r="W38" s="7">
        <f>STDEV(O3:T3,O15:T15)</f>
        <v>0.12077728386018066</v>
      </c>
    </row>
    <row r="39" spans="1:23" s="9" customFormat="1" x14ac:dyDescent="0.25">
      <c r="B39" s="9" t="s">
        <v>135</v>
      </c>
      <c r="J39" s="9">
        <f>AVERAGE(C4:H4,C16:H16)</f>
        <v>18.333333333333332</v>
      </c>
      <c r="K39" s="9">
        <f>STDEV(C4:H4,C16:H16)</f>
        <v>12.323911224882622</v>
      </c>
    </row>
    <row r="40" spans="1:23" s="5" customFormat="1" x14ac:dyDescent="0.25">
      <c r="A40" s="5" t="s">
        <v>23</v>
      </c>
      <c r="B40" s="5" t="s">
        <v>133</v>
      </c>
      <c r="J40" s="5">
        <f>AVERAGE(C6:H6,C18:H18)</f>
        <v>102.83333333333333</v>
      </c>
      <c r="K40" s="5">
        <f>STDEV(C6:H6,C18:H18)</f>
        <v>82.940102520195907</v>
      </c>
      <c r="N40" s="5" t="s">
        <v>270</v>
      </c>
      <c r="V40" s="5">
        <f>AVERAGE(O6:T6,O18:T18)</f>
        <v>197.16666666666666</v>
      </c>
      <c r="W40" s="5">
        <f>STDEV(O6:T6,O18:T18)</f>
        <v>82.940102520195907</v>
      </c>
    </row>
    <row r="41" spans="1:23" s="7" customFormat="1" x14ac:dyDescent="0.25">
      <c r="B41" s="7" t="s">
        <v>134</v>
      </c>
      <c r="J41" s="7">
        <f>AVERAGE(C7:H7,C19:H19)</f>
        <v>2656</v>
      </c>
      <c r="K41" s="7">
        <f>STDEV(C7:H7,C19:H19)</f>
        <v>1608.3854694014797</v>
      </c>
      <c r="N41" s="7" t="s">
        <v>271</v>
      </c>
      <c r="V41" s="7">
        <f>AVERAGE(O7:T7,O19:T19)</f>
        <v>0.68371570384117364</v>
      </c>
      <c r="W41" s="7">
        <f>STDEV(O7:T7,O19:T19)</f>
        <v>0.1153064513579348</v>
      </c>
    </row>
    <row r="42" spans="1:23" s="9" customFormat="1" x14ac:dyDescent="0.25">
      <c r="B42" s="9" t="s">
        <v>135</v>
      </c>
      <c r="J42" s="9">
        <f>AVERAGE(C8:H8,C20:H20)</f>
        <v>63.333333333333336</v>
      </c>
      <c r="K42" s="9">
        <f>STDEV(C8:H8,C20:H20)</f>
        <v>28.968112039819143</v>
      </c>
    </row>
    <row r="43" spans="1:23" s="5" customFormat="1" x14ac:dyDescent="0.25">
      <c r="A43" s="5" t="s">
        <v>71</v>
      </c>
      <c r="B43" s="5" t="s">
        <v>133</v>
      </c>
      <c r="J43" s="5">
        <f>AVERAGE(C10:H10,C22:H22)</f>
        <v>110.5</v>
      </c>
      <c r="K43" s="5">
        <f>STDEV(C10:H10,C22:H22)</f>
        <v>84.928312015594557</v>
      </c>
      <c r="N43" s="5" t="s">
        <v>270</v>
      </c>
      <c r="V43" s="5">
        <f>AVERAGE(O10:T10,O22:T22)</f>
        <v>189.5</v>
      </c>
      <c r="W43" s="5">
        <f>STDEV(O10:T10,O22:T22)</f>
        <v>84.928312015594557</v>
      </c>
    </row>
    <row r="44" spans="1:23" s="7" customFormat="1" x14ac:dyDescent="0.25">
      <c r="B44" s="7" t="s">
        <v>134</v>
      </c>
      <c r="J44" s="7">
        <f>AVERAGE(C11:H11,C23:H23)</f>
        <v>3224.9166666666665</v>
      </c>
      <c r="K44" s="7">
        <f>STDEV(C11:H11,C23:H23)</f>
        <v>2240.332055677678</v>
      </c>
      <c r="N44" s="7" t="s">
        <v>271</v>
      </c>
      <c r="V44" s="7">
        <f>AVERAGE(O11:T11,O23:T23)</f>
        <v>0.85787391103885369</v>
      </c>
      <c r="W44" s="7">
        <f>STDEV(O11:T11,O23:T23)</f>
        <v>0.26521136374383697</v>
      </c>
    </row>
    <row r="45" spans="1:23" s="9" customFormat="1" x14ac:dyDescent="0.25">
      <c r="B45" s="9" t="s">
        <v>135</v>
      </c>
      <c r="J45" s="9">
        <f>AVERAGE(C12:H12,C24:H24)</f>
        <v>55.5</v>
      </c>
      <c r="K45" s="9">
        <f>STDEV(C12:H12,C24:H24)</f>
        <v>26.548412039483299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17" sqref="G17"/>
    </sheetView>
  </sheetViews>
  <sheetFormatPr defaultRowHeight="15" x14ac:dyDescent="0.25"/>
  <sheetData>
    <row r="1" spans="1:8" x14ac:dyDescent="0.25">
      <c r="B1" s="2" t="s">
        <v>124</v>
      </c>
      <c r="C1" s="2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</row>
    <row r="2" spans="1:8" x14ac:dyDescent="0.25">
      <c r="A2" t="s">
        <v>145</v>
      </c>
      <c r="B2">
        <v>3</v>
      </c>
      <c r="C2">
        <v>12</v>
      </c>
      <c r="D2">
        <v>6</v>
      </c>
      <c r="E2">
        <v>9</v>
      </c>
      <c r="F2">
        <v>5</v>
      </c>
      <c r="G2">
        <v>11</v>
      </c>
    </row>
    <row r="3" spans="1:8" x14ac:dyDescent="0.25">
      <c r="B3" t="s">
        <v>143</v>
      </c>
      <c r="C3" t="s">
        <v>143</v>
      </c>
      <c r="D3" t="s">
        <v>143</v>
      </c>
      <c r="E3" t="s">
        <v>146</v>
      </c>
      <c r="F3" t="s">
        <v>144</v>
      </c>
      <c r="G3" t="s">
        <v>144</v>
      </c>
    </row>
    <row r="4" spans="1:8" x14ac:dyDescent="0.25">
      <c r="B4" t="s">
        <v>144</v>
      </c>
      <c r="C4" t="s">
        <v>144</v>
      </c>
      <c r="D4" t="s">
        <v>143</v>
      </c>
      <c r="E4" t="s">
        <v>143</v>
      </c>
      <c r="F4" t="s">
        <v>143</v>
      </c>
      <c r="G4" t="s">
        <v>143</v>
      </c>
    </row>
    <row r="5" spans="1:8" x14ac:dyDescent="0.25">
      <c r="B5" t="s">
        <v>143</v>
      </c>
      <c r="C5" t="s">
        <v>143</v>
      </c>
      <c r="D5" t="s">
        <v>144</v>
      </c>
      <c r="E5" t="s">
        <v>144</v>
      </c>
      <c r="F5" t="s">
        <v>144</v>
      </c>
      <c r="G5" t="s">
        <v>143</v>
      </c>
    </row>
    <row r="6" spans="1:8" x14ac:dyDescent="0.25">
      <c r="B6" t="s">
        <v>144</v>
      </c>
      <c r="C6" t="s">
        <v>144</v>
      </c>
      <c r="D6" t="s">
        <v>144</v>
      </c>
      <c r="E6" t="s">
        <v>143</v>
      </c>
      <c r="F6" t="s">
        <v>143</v>
      </c>
      <c r="G6" t="s">
        <v>144</v>
      </c>
    </row>
    <row r="7" spans="1:8" x14ac:dyDescent="0.25">
      <c r="B7" t="s">
        <v>143</v>
      </c>
      <c r="C7" t="s">
        <v>146</v>
      </c>
      <c r="D7" t="s">
        <v>144</v>
      </c>
      <c r="E7" t="s">
        <v>146</v>
      </c>
      <c r="F7" t="s">
        <v>146</v>
      </c>
      <c r="G7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>
      <pane xSplit="2" ySplit="1" topLeftCell="C84" activePane="bottomRight" state="frozen"/>
      <selection pane="topRight" activeCell="C1" sqref="C1"/>
      <selection pane="bottomLeft" activeCell="A2" sqref="A2"/>
      <selection pane="bottomRight" activeCell="B52" sqref="B52"/>
    </sheetView>
  </sheetViews>
  <sheetFormatPr defaultRowHeight="15" x14ac:dyDescent="0.25"/>
  <cols>
    <col min="1" max="1" width="17.28515625" bestFit="1" customWidth="1"/>
    <col min="2" max="2" width="41.85546875" customWidth="1"/>
    <col min="3" max="4" width="23.7109375" bestFit="1" customWidth="1"/>
    <col min="5" max="6" width="20" bestFit="1" customWidth="1"/>
    <col min="7" max="8" width="21.42578125" bestFit="1" customWidth="1"/>
    <col min="9" max="9" width="7.42578125" customWidth="1"/>
    <col min="10" max="11" width="12" bestFit="1" customWidth="1"/>
  </cols>
  <sheetData>
    <row r="1" spans="1:11" s="2" customFormat="1" x14ac:dyDescent="0.25">
      <c r="C1" s="2" t="s">
        <v>124</v>
      </c>
      <c r="D1" s="2" t="s">
        <v>125</v>
      </c>
      <c r="E1" s="2" t="s">
        <v>126</v>
      </c>
      <c r="F1" s="2" t="s">
        <v>127</v>
      </c>
      <c r="G1" s="2" t="s">
        <v>128</v>
      </c>
      <c r="H1" s="2" t="s">
        <v>129</v>
      </c>
      <c r="J1" s="2" t="s">
        <v>261</v>
      </c>
      <c r="K1" s="2" t="s">
        <v>262</v>
      </c>
    </row>
    <row r="2" spans="1:11" x14ac:dyDescent="0.25">
      <c r="A2" t="s">
        <v>169</v>
      </c>
      <c r="B2" t="s">
        <v>159</v>
      </c>
      <c r="C2" t="s">
        <v>160</v>
      </c>
      <c r="D2" t="s">
        <v>160</v>
      </c>
      <c r="E2" t="s">
        <v>160</v>
      </c>
      <c r="F2" t="s">
        <v>160</v>
      </c>
      <c r="G2" t="s">
        <v>172</v>
      </c>
      <c r="H2" t="s">
        <v>160</v>
      </c>
    </row>
    <row r="3" spans="1:11" x14ac:dyDescent="0.25">
      <c r="B3" t="s">
        <v>161</v>
      </c>
      <c r="C3">
        <v>29</v>
      </c>
      <c r="D3">
        <v>29</v>
      </c>
      <c r="E3">
        <v>29</v>
      </c>
      <c r="F3">
        <v>22</v>
      </c>
      <c r="G3">
        <v>20</v>
      </c>
      <c r="H3">
        <v>22</v>
      </c>
      <c r="J3">
        <f>AVERAGE(C3:H3)</f>
        <v>25.166666666666668</v>
      </c>
      <c r="K3">
        <f>STDEV(C3:H3)</f>
        <v>4.2622372841814773</v>
      </c>
    </row>
    <row r="4" spans="1:11" x14ac:dyDescent="0.25">
      <c r="B4" t="s">
        <v>162</v>
      </c>
      <c r="C4" t="s">
        <v>163</v>
      </c>
      <c r="D4" t="s">
        <v>163</v>
      </c>
      <c r="E4" t="s">
        <v>163</v>
      </c>
      <c r="F4" t="s">
        <v>163</v>
      </c>
      <c r="G4" t="s">
        <v>163</v>
      </c>
      <c r="H4" t="s">
        <v>163</v>
      </c>
    </row>
    <row r="5" spans="1:11" x14ac:dyDescent="0.25">
      <c r="B5" t="s">
        <v>164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</row>
    <row r="6" spans="1:11" x14ac:dyDescent="0.25">
      <c r="B6" t="s">
        <v>166</v>
      </c>
      <c r="C6" t="s">
        <v>167</v>
      </c>
      <c r="D6" t="s">
        <v>170</v>
      </c>
      <c r="E6" t="s">
        <v>171</v>
      </c>
      <c r="F6" t="s">
        <v>170</v>
      </c>
      <c r="G6" t="s">
        <v>173</v>
      </c>
      <c r="H6" t="s">
        <v>173</v>
      </c>
    </row>
    <row r="7" spans="1:11" x14ac:dyDescent="0.25">
      <c r="B7" t="s">
        <v>168</v>
      </c>
      <c r="C7" t="s">
        <v>167</v>
      </c>
      <c r="D7" t="s">
        <v>167</v>
      </c>
      <c r="E7" t="s">
        <v>171</v>
      </c>
      <c r="F7" t="s">
        <v>171</v>
      </c>
      <c r="G7" t="s">
        <v>170</v>
      </c>
      <c r="H7" t="s">
        <v>171</v>
      </c>
    </row>
    <row r="8" spans="1:11" s="5" customFormat="1" x14ac:dyDescent="0.25">
      <c r="A8" s="5" t="s">
        <v>131</v>
      </c>
      <c r="B8" s="5" t="s">
        <v>174</v>
      </c>
      <c r="C8" s="5">
        <v>65</v>
      </c>
      <c r="D8" s="5">
        <v>70</v>
      </c>
      <c r="E8" s="5">
        <v>65</v>
      </c>
      <c r="F8" s="5">
        <v>40</v>
      </c>
      <c r="G8" s="5">
        <v>90</v>
      </c>
      <c r="H8" s="5">
        <v>65</v>
      </c>
      <c r="J8" s="5">
        <f t="shared" ref="J8:J28" si="0">AVERAGE(C8:H8)</f>
        <v>65.833333333333329</v>
      </c>
      <c r="K8" s="5">
        <f t="shared" ref="K8:K28" si="1">STDEV(C8:H8)</f>
        <v>15.942605391424152</v>
      </c>
    </row>
    <row r="9" spans="1:11" s="7" customFormat="1" x14ac:dyDescent="0.25">
      <c r="B9" s="7" t="s">
        <v>175</v>
      </c>
      <c r="C9" s="7">
        <v>75</v>
      </c>
      <c r="D9" s="7">
        <v>85</v>
      </c>
      <c r="E9" s="7">
        <v>55</v>
      </c>
      <c r="F9" s="7">
        <v>40</v>
      </c>
      <c r="G9" s="7">
        <v>5</v>
      </c>
      <c r="H9" s="7">
        <v>60</v>
      </c>
      <c r="J9" s="7">
        <f t="shared" si="0"/>
        <v>53.333333333333336</v>
      </c>
      <c r="K9" s="7">
        <f t="shared" si="1"/>
        <v>28.401877872187718</v>
      </c>
    </row>
    <row r="10" spans="1:11" s="7" customFormat="1" x14ac:dyDescent="0.25">
      <c r="B10" s="7" t="s">
        <v>176</v>
      </c>
      <c r="C10" s="7">
        <v>75</v>
      </c>
      <c r="D10" s="7">
        <v>85</v>
      </c>
      <c r="E10" s="7">
        <v>55</v>
      </c>
      <c r="F10" s="7">
        <v>30</v>
      </c>
      <c r="G10" s="7">
        <v>75</v>
      </c>
      <c r="H10" s="7">
        <v>60</v>
      </c>
      <c r="J10" s="7">
        <f t="shared" si="0"/>
        <v>63.333333333333336</v>
      </c>
      <c r="K10" s="7">
        <f t="shared" si="1"/>
        <v>19.663841605003494</v>
      </c>
    </row>
    <row r="11" spans="1:11" s="7" customFormat="1" x14ac:dyDescent="0.25">
      <c r="B11" s="7" t="s">
        <v>177</v>
      </c>
      <c r="C11" s="7">
        <v>25</v>
      </c>
      <c r="D11" s="7">
        <v>80</v>
      </c>
      <c r="E11" s="7">
        <v>45</v>
      </c>
      <c r="F11" s="7">
        <v>70</v>
      </c>
      <c r="G11" s="7">
        <v>25</v>
      </c>
      <c r="H11" s="7">
        <v>80</v>
      </c>
      <c r="J11" s="7">
        <f t="shared" si="0"/>
        <v>54.166666666666664</v>
      </c>
      <c r="K11" s="7">
        <f t="shared" si="1"/>
        <v>25.964719653149857</v>
      </c>
    </row>
    <row r="12" spans="1:11" s="7" customFormat="1" x14ac:dyDescent="0.25">
      <c r="B12" s="7" t="s">
        <v>178</v>
      </c>
      <c r="C12" s="7">
        <v>80</v>
      </c>
      <c r="D12" s="7">
        <v>85</v>
      </c>
      <c r="E12" s="7">
        <v>60</v>
      </c>
      <c r="F12" s="7">
        <v>35</v>
      </c>
      <c r="G12" s="7">
        <v>45</v>
      </c>
      <c r="H12" s="7">
        <v>60</v>
      </c>
      <c r="J12" s="7">
        <f t="shared" si="0"/>
        <v>60.833333333333336</v>
      </c>
      <c r="K12" s="7">
        <f t="shared" si="1"/>
        <v>19.343388189938867</v>
      </c>
    </row>
    <row r="13" spans="1:11" s="9" customFormat="1" x14ac:dyDescent="0.25">
      <c r="B13" s="9" t="s">
        <v>179</v>
      </c>
      <c r="C13" s="9">
        <v>75</v>
      </c>
      <c r="D13" s="9">
        <v>65</v>
      </c>
      <c r="E13" s="9">
        <v>55</v>
      </c>
      <c r="F13" s="9">
        <v>30</v>
      </c>
      <c r="G13" s="9">
        <v>70</v>
      </c>
      <c r="H13" s="9">
        <v>55</v>
      </c>
      <c r="J13" s="9">
        <f t="shared" si="0"/>
        <v>58.333333333333336</v>
      </c>
      <c r="K13" s="9">
        <f t="shared" si="1"/>
        <v>16.020819787597212</v>
      </c>
    </row>
    <row r="14" spans="1:11" s="5" customFormat="1" x14ac:dyDescent="0.25">
      <c r="A14" s="5" t="s">
        <v>22</v>
      </c>
      <c r="B14" s="5" t="s">
        <v>174</v>
      </c>
      <c r="C14" s="5">
        <v>35</v>
      </c>
      <c r="D14" s="5">
        <v>75</v>
      </c>
      <c r="E14" s="5">
        <v>60</v>
      </c>
      <c r="F14" s="5">
        <v>50</v>
      </c>
      <c r="G14" s="5">
        <v>80</v>
      </c>
      <c r="H14" s="5">
        <v>75</v>
      </c>
      <c r="J14" s="5">
        <f t="shared" si="0"/>
        <v>62.5</v>
      </c>
      <c r="K14" s="5">
        <f t="shared" si="1"/>
        <v>17.535677916750181</v>
      </c>
    </row>
    <row r="15" spans="1:11" s="7" customFormat="1" x14ac:dyDescent="0.25">
      <c r="B15" s="7" t="s">
        <v>175</v>
      </c>
      <c r="C15" s="7">
        <v>35</v>
      </c>
      <c r="D15" s="7">
        <v>70</v>
      </c>
      <c r="E15" s="7">
        <v>45</v>
      </c>
      <c r="F15" s="7">
        <v>40</v>
      </c>
      <c r="G15" s="7">
        <v>5</v>
      </c>
      <c r="H15" s="7">
        <v>65</v>
      </c>
      <c r="J15" s="7">
        <f t="shared" si="0"/>
        <v>43.333333333333336</v>
      </c>
      <c r="K15" s="7">
        <f t="shared" si="1"/>
        <v>23.380903889000244</v>
      </c>
    </row>
    <row r="16" spans="1:11" s="7" customFormat="1" x14ac:dyDescent="0.25">
      <c r="B16" s="7" t="s">
        <v>176</v>
      </c>
      <c r="C16" s="7">
        <v>30</v>
      </c>
      <c r="D16" s="7">
        <v>75</v>
      </c>
      <c r="E16" s="7">
        <v>50</v>
      </c>
      <c r="F16" s="7">
        <v>35</v>
      </c>
      <c r="G16" s="7">
        <v>90</v>
      </c>
      <c r="H16" s="7">
        <v>80</v>
      </c>
      <c r="J16" s="7">
        <f t="shared" si="0"/>
        <v>60</v>
      </c>
      <c r="K16" s="7">
        <f t="shared" si="1"/>
        <v>25.099800796022265</v>
      </c>
    </row>
    <row r="17" spans="1:11" s="7" customFormat="1" x14ac:dyDescent="0.25">
      <c r="B17" s="7" t="s">
        <v>177</v>
      </c>
      <c r="C17" s="7">
        <v>70</v>
      </c>
      <c r="D17" s="7">
        <v>75</v>
      </c>
      <c r="E17" s="7">
        <v>70</v>
      </c>
      <c r="F17" s="7">
        <v>65</v>
      </c>
      <c r="G17" s="7">
        <v>55</v>
      </c>
      <c r="H17" s="7">
        <v>65</v>
      </c>
      <c r="J17" s="7">
        <f t="shared" si="0"/>
        <v>66.666666666666671</v>
      </c>
      <c r="K17" s="7">
        <f t="shared" si="1"/>
        <v>6.8313005106397329</v>
      </c>
    </row>
    <row r="18" spans="1:11" s="7" customFormat="1" x14ac:dyDescent="0.25">
      <c r="B18" s="7" t="s">
        <v>178</v>
      </c>
      <c r="C18" s="7">
        <v>25</v>
      </c>
      <c r="D18" s="7">
        <v>75</v>
      </c>
      <c r="E18" s="7">
        <v>35</v>
      </c>
      <c r="F18" s="7">
        <v>40</v>
      </c>
      <c r="G18" s="7">
        <v>60</v>
      </c>
      <c r="H18" s="7">
        <v>65</v>
      </c>
      <c r="J18" s="7">
        <f t="shared" si="0"/>
        <v>50</v>
      </c>
      <c r="K18" s="7">
        <f t="shared" si="1"/>
        <v>19.493588689617926</v>
      </c>
    </row>
    <row r="19" spans="1:11" s="9" customFormat="1" x14ac:dyDescent="0.25">
      <c r="B19" s="9" t="s">
        <v>179</v>
      </c>
      <c r="C19" s="9">
        <v>25</v>
      </c>
      <c r="D19" s="9">
        <v>80</v>
      </c>
      <c r="E19" s="9">
        <v>45</v>
      </c>
      <c r="F19" s="9">
        <v>30</v>
      </c>
      <c r="G19" s="9">
        <v>30</v>
      </c>
      <c r="H19" s="9">
        <v>75</v>
      </c>
      <c r="J19" s="9">
        <f t="shared" si="0"/>
        <v>47.5</v>
      </c>
      <c r="K19" s="9">
        <f t="shared" si="1"/>
        <v>24.238399287081645</v>
      </c>
    </row>
    <row r="20" spans="1:11" s="5" customFormat="1" x14ac:dyDescent="0.25">
      <c r="A20" s="5" t="s">
        <v>132</v>
      </c>
      <c r="B20" s="5" t="s">
        <v>174</v>
      </c>
      <c r="C20" s="5">
        <v>60</v>
      </c>
      <c r="D20" s="5">
        <v>60</v>
      </c>
      <c r="E20" s="5">
        <v>45</v>
      </c>
      <c r="F20" s="5">
        <v>50</v>
      </c>
      <c r="G20" s="5">
        <v>55</v>
      </c>
      <c r="H20" s="5">
        <v>80</v>
      </c>
      <c r="J20" s="5">
        <f t="shared" si="0"/>
        <v>58.333333333333336</v>
      </c>
      <c r="K20" s="5">
        <f t="shared" si="1"/>
        <v>12.110601416389956</v>
      </c>
    </row>
    <row r="21" spans="1:11" s="7" customFormat="1" x14ac:dyDescent="0.25">
      <c r="B21" s="7" t="s">
        <v>175</v>
      </c>
      <c r="C21" s="7">
        <v>25</v>
      </c>
      <c r="D21" s="7">
        <v>45</v>
      </c>
      <c r="E21" s="7">
        <v>30</v>
      </c>
      <c r="F21" s="7">
        <v>65</v>
      </c>
      <c r="G21" s="7">
        <v>5</v>
      </c>
      <c r="H21" s="7">
        <v>75</v>
      </c>
      <c r="J21" s="7">
        <f t="shared" si="0"/>
        <v>40.833333333333336</v>
      </c>
      <c r="K21" s="7">
        <f t="shared" si="1"/>
        <v>26.156579796805751</v>
      </c>
    </row>
    <row r="22" spans="1:11" s="7" customFormat="1" x14ac:dyDescent="0.25">
      <c r="B22" s="7" t="s">
        <v>176</v>
      </c>
      <c r="C22" s="7">
        <v>50</v>
      </c>
      <c r="D22" s="7">
        <v>45</v>
      </c>
      <c r="E22" s="7">
        <v>35</v>
      </c>
      <c r="F22" s="7">
        <v>50</v>
      </c>
      <c r="G22" s="7">
        <v>75</v>
      </c>
      <c r="H22" s="7">
        <v>80</v>
      </c>
      <c r="J22" s="7">
        <f t="shared" si="0"/>
        <v>55.833333333333336</v>
      </c>
      <c r="K22" s="7">
        <f t="shared" si="1"/>
        <v>17.724747294860549</v>
      </c>
    </row>
    <row r="23" spans="1:11" s="7" customFormat="1" x14ac:dyDescent="0.25">
      <c r="B23" s="7" t="s">
        <v>177</v>
      </c>
      <c r="C23" s="7">
        <v>55</v>
      </c>
      <c r="D23" s="7">
        <v>90</v>
      </c>
      <c r="E23" s="7">
        <v>85</v>
      </c>
      <c r="F23" s="7">
        <v>55</v>
      </c>
      <c r="G23" s="7">
        <v>70</v>
      </c>
      <c r="H23" s="7">
        <v>65</v>
      </c>
      <c r="J23" s="7">
        <f t="shared" si="0"/>
        <v>70</v>
      </c>
      <c r="K23" s="7">
        <f t="shared" si="1"/>
        <v>14.832396974191326</v>
      </c>
    </row>
    <row r="24" spans="1:11" s="7" customFormat="1" x14ac:dyDescent="0.25">
      <c r="B24" s="7" t="s">
        <v>178</v>
      </c>
      <c r="C24" s="7">
        <v>35</v>
      </c>
      <c r="D24" s="7">
        <v>45</v>
      </c>
      <c r="E24" s="7">
        <v>30</v>
      </c>
      <c r="F24" s="7">
        <v>65</v>
      </c>
      <c r="G24" s="7">
        <v>55</v>
      </c>
      <c r="H24" s="7">
        <v>80</v>
      </c>
      <c r="J24" s="7">
        <f t="shared" si="0"/>
        <v>51.666666666666664</v>
      </c>
      <c r="K24" s="7">
        <f t="shared" si="1"/>
        <v>18.885620632287061</v>
      </c>
    </row>
    <row r="25" spans="1:11" s="9" customFormat="1" x14ac:dyDescent="0.25">
      <c r="B25" s="9" t="s">
        <v>179</v>
      </c>
      <c r="C25" s="9">
        <v>25</v>
      </c>
      <c r="D25" s="9">
        <v>50</v>
      </c>
      <c r="E25" s="9">
        <v>25</v>
      </c>
      <c r="F25" s="9">
        <v>55</v>
      </c>
      <c r="G25" s="9">
        <v>30</v>
      </c>
      <c r="H25" s="9">
        <v>70</v>
      </c>
      <c r="J25" s="9">
        <f t="shared" si="0"/>
        <v>42.5</v>
      </c>
      <c r="K25" s="9">
        <f t="shared" si="1"/>
        <v>18.641351882307248</v>
      </c>
    </row>
    <row r="26" spans="1:11" s="7" customFormat="1" x14ac:dyDescent="0.25">
      <c r="A26" s="7" t="s">
        <v>69</v>
      </c>
      <c r="B26" s="7" t="s">
        <v>174</v>
      </c>
      <c r="C26" s="7">
        <v>85</v>
      </c>
      <c r="D26">
        <v>80</v>
      </c>
      <c r="E26">
        <v>90</v>
      </c>
      <c r="F26">
        <v>55</v>
      </c>
      <c r="G26">
        <v>80</v>
      </c>
      <c r="H26">
        <v>90</v>
      </c>
      <c r="J26">
        <f t="shared" si="0"/>
        <v>80</v>
      </c>
      <c r="K26">
        <f t="shared" si="1"/>
        <v>13.038404810405298</v>
      </c>
    </row>
    <row r="27" spans="1:11" s="7" customFormat="1" x14ac:dyDescent="0.25">
      <c r="B27" s="7" t="s">
        <v>175</v>
      </c>
      <c r="C27" s="7">
        <v>80</v>
      </c>
      <c r="D27">
        <v>100</v>
      </c>
      <c r="E27">
        <v>95</v>
      </c>
      <c r="F27">
        <v>45</v>
      </c>
      <c r="G27">
        <v>5</v>
      </c>
      <c r="H27">
        <v>85</v>
      </c>
      <c r="J27">
        <f t="shared" si="0"/>
        <v>68.333333333333329</v>
      </c>
      <c r="K27">
        <f t="shared" si="1"/>
        <v>36.5604522218567</v>
      </c>
    </row>
    <row r="28" spans="1:11" s="7" customFormat="1" x14ac:dyDescent="0.25">
      <c r="B28" s="7" t="s">
        <v>176</v>
      </c>
      <c r="C28" s="7">
        <v>80</v>
      </c>
      <c r="D28">
        <v>80</v>
      </c>
      <c r="E28">
        <v>75</v>
      </c>
      <c r="F28">
        <v>50</v>
      </c>
      <c r="G28">
        <v>90</v>
      </c>
      <c r="H28">
        <v>90</v>
      </c>
      <c r="J28">
        <f t="shared" si="0"/>
        <v>77.5</v>
      </c>
      <c r="K28">
        <f t="shared" si="1"/>
        <v>14.747881203752625</v>
      </c>
    </row>
    <row r="29" spans="1:11" s="7" customFormat="1" x14ac:dyDescent="0.25">
      <c r="B29" s="7" t="s">
        <v>177</v>
      </c>
      <c r="C29" s="7">
        <v>15</v>
      </c>
      <c r="D29">
        <v>70</v>
      </c>
      <c r="E29">
        <v>10</v>
      </c>
      <c r="F29">
        <v>60</v>
      </c>
      <c r="G29">
        <v>30</v>
      </c>
      <c r="H29">
        <v>80</v>
      </c>
      <c r="J29">
        <f t="shared" ref="J29:J43" si="2">AVERAGE(C29:H29)</f>
        <v>44.166666666666664</v>
      </c>
      <c r="K29">
        <f t="shared" ref="K29:K43" si="3">STDEV(C29:H29)</f>
        <v>29.734940165849782</v>
      </c>
    </row>
    <row r="30" spans="1:11" s="7" customFormat="1" x14ac:dyDescent="0.25">
      <c r="B30" s="7" t="s">
        <v>178</v>
      </c>
      <c r="C30" s="7">
        <v>80</v>
      </c>
      <c r="D30">
        <v>90</v>
      </c>
      <c r="E30">
        <v>90</v>
      </c>
      <c r="F30">
        <v>55</v>
      </c>
      <c r="G30">
        <v>80</v>
      </c>
      <c r="H30">
        <v>90</v>
      </c>
      <c r="J30">
        <f t="shared" si="2"/>
        <v>80.833333333333329</v>
      </c>
      <c r="K30">
        <f t="shared" si="3"/>
        <v>13.570801990548206</v>
      </c>
    </row>
    <row r="31" spans="1:11" s="7" customFormat="1" x14ac:dyDescent="0.25">
      <c r="B31" s="7" t="s">
        <v>179</v>
      </c>
      <c r="C31" s="7">
        <v>85</v>
      </c>
      <c r="D31">
        <v>100</v>
      </c>
      <c r="E31">
        <v>90</v>
      </c>
      <c r="F31">
        <v>35</v>
      </c>
      <c r="G31">
        <v>90</v>
      </c>
      <c r="H31">
        <v>80</v>
      </c>
      <c r="J31">
        <f t="shared" si="2"/>
        <v>80</v>
      </c>
      <c r="K31">
        <f t="shared" si="3"/>
        <v>23.021728866442675</v>
      </c>
    </row>
    <row r="32" spans="1:11" s="5" customFormat="1" x14ac:dyDescent="0.25">
      <c r="A32" s="5" t="s">
        <v>89</v>
      </c>
      <c r="B32" s="5" t="s">
        <v>174</v>
      </c>
      <c r="C32" s="5">
        <v>50</v>
      </c>
      <c r="D32">
        <v>75</v>
      </c>
      <c r="E32">
        <v>55</v>
      </c>
      <c r="F32">
        <v>35</v>
      </c>
      <c r="G32">
        <v>75</v>
      </c>
      <c r="H32">
        <v>80</v>
      </c>
      <c r="J32">
        <f t="shared" si="2"/>
        <v>61.666666666666664</v>
      </c>
      <c r="K32">
        <f t="shared" si="3"/>
        <v>17.795130420052178</v>
      </c>
    </row>
    <row r="33" spans="1:11" s="7" customFormat="1" x14ac:dyDescent="0.25">
      <c r="B33" s="7" t="s">
        <v>175</v>
      </c>
      <c r="C33" s="7">
        <v>55</v>
      </c>
      <c r="D33">
        <v>60</v>
      </c>
      <c r="E33">
        <v>60</v>
      </c>
      <c r="F33">
        <v>35</v>
      </c>
      <c r="G33">
        <v>5</v>
      </c>
      <c r="H33">
        <v>65</v>
      </c>
      <c r="J33">
        <f t="shared" si="2"/>
        <v>46.666666666666664</v>
      </c>
      <c r="K33">
        <f t="shared" si="3"/>
        <v>22.94921930407801</v>
      </c>
    </row>
    <row r="34" spans="1:11" s="7" customFormat="1" x14ac:dyDescent="0.25">
      <c r="B34" s="7" t="s">
        <v>176</v>
      </c>
      <c r="C34" s="7">
        <v>45</v>
      </c>
      <c r="D34">
        <v>70</v>
      </c>
      <c r="E34">
        <v>80</v>
      </c>
      <c r="F34">
        <v>30</v>
      </c>
      <c r="G34">
        <v>30</v>
      </c>
      <c r="H34">
        <v>80</v>
      </c>
      <c r="J34">
        <f t="shared" si="2"/>
        <v>55.833333333333336</v>
      </c>
      <c r="K34">
        <f t="shared" si="3"/>
        <v>23.752192881219756</v>
      </c>
    </row>
    <row r="35" spans="1:11" s="7" customFormat="1" x14ac:dyDescent="0.25">
      <c r="B35" s="7" t="s">
        <v>177</v>
      </c>
      <c r="C35" s="7">
        <v>45</v>
      </c>
      <c r="D35">
        <v>80</v>
      </c>
      <c r="E35">
        <v>35</v>
      </c>
      <c r="F35">
        <v>65</v>
      </c>
      <c r="G35">
        <v>35</v>
      </c>
      <c r="H35">
        <v>70</v>
      </c>
      <c r="J35">
        <f t="shared" si="2"/>
        <v>55</v>
      </c>
      <c r="K35">
        <f t="shared" si="3"/>
        <v>19.235384061671343</v>
      </c>
    </row>
    <row r="36" spans="1:11" s="7" customFormat="1" x14ac:dyDescent="0.25">
      <c r="B36" s="7" t="s">
        <v>178</v>
      </c>
      <c r="C36" s="7">
        <v>45</v>
      </c>
      <c r="D36">
        <v>80</v>
      </c>
      <c r="E36">
        <v>70</v>
      </c>
      <c r="F36">
        <v>40</v>
      </c>
      <c r="G36">
        <v>70</v>
      </c>
      <c r="H36">
        <v>75</v>
      </c>
      <c r="J36">
        <f t="shared" si="2"/>
        <v>63.333333333333336</v>
      </c>
      <c r="K36">
        <f t="shared" si="3"/>
        <v>16.633299933166192</v>
      </c>
    </row>
    <row r="37" spans="1:11" s="7" customFormat="1" x14ac:dyDescent="0.25">
      <c r="B37" s="7" t="s">
        <v>179</v>
      </c>
      <c r="C37" s="7">
        <v>40</v>
      </c>
      <c r="D37">
        <v>65</v>
      </c>
      <c r="E37">
        <v>65</v>
      </c>
      <c r="F37">
        <v>30</v>
      </c>
      <c r="G37">
        <v>15</v>
      </c>
      <c r="H37">
        <v>70</v>
      </c>
      <c r="J37">
        <f t="shared" si="2"/>
        <v>47.5</v>
      </c>
      <c r="K37">
        <f t="shared" si="3"/>
        <v>22.527760652137619</v>
      </c>
    </row>
    <row r="38" spans="1:11" s="5" customFormat="1" x14ac:dyDescent="0.25">
      <c r="A38" s="5" t="s">
        <v>107</v>
      </c>
      <c r="B38" s="5" t="s">
        <v>174</v>
      </c>
      <c r="C38" s="5">
        <v>65</v>
      </c>
      <c r="D38">
        <v>50</v>
      </c>
      <c r="E38">
        <v>70</v>
      </c>
      <c r="F38">
        <v>50</v>
      </c>
      <c r="G38">
        <v>85</v>
      </c>
      <c r="H38">
        <v>80</v>
      </c>
      <c r="J38">
        <f t="shared" si="2"/>
        <v>66.666666666666671</v>
      </c>
      <c r="K38">
        <f t="shared" si="3"/>
        <v>14.719601443879737</v>
      </c>
    </row>
    <row r="39" spans="1:11" s="7" customFormat="1" x14ac:dyDescent="0.25">
      <c r="B39" s="7" t="s">
        <v>175</v>
      </c>
      <c r="C39" s="7">
        <v>60</v>
      </c>
      <c r="D39">
        <v>40</v>
      </c>
      <c r="E39">
        <v>50</v>
      </c>
      <c r="F39">
        <v>45</v>
      </c>
      <c r="G39">
        <v>5</v>
      </c>
      <c r="H39">
        <v>75</v>
      </c>
      <c r="J39">
        <f t="shared" si="2"/>
        <v>45.833333333333336</v>
      </c>
      <c r="K39">
        <f t="shared" si="3"/>
        <v>23.540744819709225</v>
      </c>
    </row>
    <row r="40" spans="1:11" s="7" customFormat="1" x14ac:dyDescent="0.25">
      <c r="B40" s="7" t="s">
        <v>176</v>
      </c>
      <c r="C40" s="7">
        <v>65</v>
      </c>
      <c r="D40">
        <v>55</v>
      </c>
      <c r="E40">
        <v>70</v>
      </c>
      <c r="F40">
        <v>55</v>
      </c>
      <c r="G40">
        <v>35</v>
      </c>
      <c r="H40">
        <v>75</v>
      </c>
      <c r="J40">
        <f t="shared" si="2"/>
        <v>59.166666666666664</v>
      </c>
      <c r="K40">
        <f t="shared" si="3"/>
        <v>14.288690166235197</v>
      </c>
    </row>
    <row r="41" spans="1:11" s="7" customFormat="1" x14ac:dyDescent="0.25">
      <c r="B41" s="7" t="s">
        <v>177</v>
      </c>
      <c r="C41" s="7">
        <v>45</v>
      </c>
      <c r="D41">
        <v>80</v>
      </c>
      <c r="E41">
        <v>65</v>
      </c>
      <c r="F41">
        <v>50</v>
      </c>
      <c r="G41">
        <v>55</v>
      </c>
      <c r="H41">
        <v>75</v>
      </c>
      <c r="J41">
        <f t="shared" si="2"/>
        <v>61.666666666666664</v>
      </c>
      <c r="K41">
        <f t="shared" si="3"/>
        <v>14.023789311975078</v>
      </c>
    </row>
    <row r="42" spans="1:11" s="7" customFormat="1" x14ac:dyDescent="0.25">
      <c r="B42" s="7" t="s">
        <v>178</v>
      </c>
      <c r="C42" s="7">
        <v>60</v>
      </c>
      <c r="D42">
        <v>50</v>
      </c>
      <c r="E42">
        <v>70</v>
      </c>
      <c r="F42">
        <v>45</v>
      </c>
      <c r="G42">
        <v>75</v>
      </c>
      <c r="H42">
        <v>75</v>
      </c>
      <c r="J42">
        <f t="shared" si="2"/>
        <v>62.5</v>
      </c>
      <c r="K42">
        <f t="shared" si="3"/>
        <v>12.942179105544785</v>
      </c>
    </row>
    <row r="43" spans="1:11" s="7" customFormat="1" x14ac:dyDescent="0.25">
      <c r="B43" s="7" t="s">
        <v>179</v>
      </c>
      <c r="C43" s="7">
        <v>40</v>
      </c>
      <c r="D43">
        <v>40</v>
      </c>
      <c r="E43">
        <v>55</v>
      </c>
      <c r="F43">
        <v>55</v>
      </c>
      <c r="G43">
        <v>20</v>
      </c>
      <c r="H43">
        <v>65</v>
      </c>
      <c r="J43">
        <f t="shared" si="2"/>
        <v>45.833333333333336</v>
      </c>
      <c r="K43">
        <f t="shared" si="3"/>
        <v>15.942605391424163</v>
      </c>
    </row>
    <row r="44" spans="1:11" x14ac:dyDescent="0.25">
      <c r="A44" t="s">
        <v>211</v>
      </c>
      <c r="B44" t="s">
        <v>180</v>
      </c>
      <c r="C44" t="s">
        <v>181</v>
      </c>
      <c r="D44" t="s">
        <v>212</v>
      </c>
      <c r="E44" t="s">
        <v>212</v>
      </c>
      <c r="F44" t="s">
        <v>181</v>
      </c>
      <c r="G44" t="s">
        <v>212</v>
      </c>
      <c r="H44" t="s">
        <v>181</v>
      </c>
    </row>
    <row r="45" spans="1:11" x14ac:dyDescent="0.25">
      <c r="B45" t="s">
        <v>182</v>
      </c>
      <c r="C45" t="s">
        <v>181</v>
      </c>
      <c r="D45" t="s">
        <v>213</v>
      </c>
      <c r="E45" t="s">
        <v>181</v>
      </c>
      <c r="F45" t="s">
        <v>181</v>
      </c>
      <c r="G45" t="s">
        <v>212</v>
      </c>
      <c r="H45" t="s">
        <v>181</v>
      </c>
    </row>
    <row r="46" spans="1:11" x14ac:dyDescent="0.25">
      <c r="B46" t="s">
        <v>183</v>
      </c>
      <c r="C46" t="s">
        <v>181</v>
      </c>
      <c r="D46" t="s">
        <v>212</v>
      </c>
      <c r="E46" t="s">
        <v>212</v>
      </c>
      <c r="F46" t="s">
        <v>181</v>
      </c>
      <c r="G46" t="s">
        <v>181</v>
      </c>
      <c r="H46" t="s">
        <v>181</v>
      </c>
    </row>
    <row r="47" spans="1:11" x14ac:dyDescent="0.25">
      <c r="B47" t="s">
        <v>184</v>
      </c>
      <c r="C47" t="s">
        <v>181</v>
      </c>
      <c r="D47" t="s">
        <v>212</v>
      </c>
      <c r="E47" t="s">
        <v>212</v>
      </c>
      <c r="F47" t="s">
        <v>212</v>
      </c>
      <c r="G47" t="s">
        <v>212</v>
      </c>
      <c r="H47" t="s">
        <v>212</v>
      </c>
    </row>
    <row r="48" spans="1:11" x14ac:dyDescent="0.25">
      <c r="B48" t="s">
        <v>185</v>
      </c>
      <c r="C48" t="s">
        <v>181</v>
      </c>
      <c r="D48" t="s">
        <v>214</v>
      </c>
      <c r="E48" t="s">
        <v>212</v>
      </c>
      <c r="F48" t="s">
        <v>212</v>
      </c>
      <c r="G48" t="s">
        <v>212</v>
      </c>
      <c r="H48" t="s">
        <v>212</v>
      </c>
    </row>
    <row r="49" spans="1:8" x14ac:dyDescent="0.25">
      <c r="B49" t="s">
        <v>186</v>
      </c>
      <c r="C49" t="s">
        <v>187</v>
      </c>
      <c r="D49" t="s">
        <v>187</v>
      </c>
      <c r="E49" t="s">
        <v>187</v>
      </c>
      <c r="F49" t="s">
        <v>187</v>
      </c>
      <c r="G49" t="s">
        <v>187</v>
      </c>
      <c r="H49" t="s">
        <v>187</v>
      </c>
    </row>
    <row r="50" spans="1:8" x14ac:dyDescent="0.25">
      <c r="B50" t="s">
        <v>188</v>
      </c>
      <c r="C50" t="s">
        <v>165</v>
      </c>
      <c r="D50" t="s">
        <v>187</v>
      </c>
      <c r="E50" t="s">
        <v>187</v>
      </c>
      <c r="F50" t="s">
        <v>187</v>
      </c>
      <c r="G50" t="s">
        <v>165</v>
      </c>
      <c r="H50" t="s">
        <v>187</v>
      </c>
    </row>
    <row r="51" spans="1:8" x14ac:dyDescent="0.25">
      <c r="B51" t="s">
        <v>189</v>
      </c>
      <c r="C51">
        <v>3</v>
      </c>
      <c r="D51" t="s">
        <v>215</v>
      </c>
      <c r="E51">
        <v>5</v>
      </c>
      <c r="F51">
        <v>5</v>
      </c>
      <c r="G51">
        <v>5</v>
      </c>
      <c r="H51">
        <v>5</v>
      </c>
    </row>
    <row r="52" spans="1:8" x14ac:dyDescent="0.25">
      <c r="B52" t="s">
        <v>190</v>
      </c>
      <c r="C52">
        <v>5</v>
      </c>
      <c r="D52" t="s">
        <v>216</v>
      </c>
      <c r="E52">
        <v>6</v>
      </c>
      <c r="F52">
        <v>6</v>
      </c>
      <c r="G52">
        <v>6</v>
      </c>
      <c r="H52">
        <v>4</v>
      </c>
    </row>
    <row r="53" spans="1:8" x14ac:dyDescent="0.25">
      <c r="A53" t="s">
        <v>191</v>
      </c>
    </row>
    <row r="54" spans="1:8" x14ac:dyDescent="0.25">
      <c r="B54" t="s">
        <v>192</v>
      </c>
    </row>
    <row r="55" spans="1:8" x14ac:dyDescent="0.25">
      <c r="B55" t="s">
        <v>217</v>
      </c>
    </row>
    <row r="56" spans="1:8" x14ac:dyDescent="0.25">
      <c r="B56" t="s">
        <v>227</v>
      </c>
    </row>
    <row r="57" spans="1:8" x14ac:dyDescent="0.25">
      <c r="B57" t="s">
        <v>233</v>
      </c>
    </row>
    <row r="58" spans="1:8" x14ac:dyDescent="0.25">
      <c r="B58" t="s">
        <v>242</v>
      </c>
    </row>
    <row r="59" spans="1:8" x14ac:dyDescent="0.25">
      <c r="B59" t="s">
        <v>251</v>
      </c>
    </row>
    <row r="60" spans="1:8" x14ac:dyDescent="0.25">
      <c r="A60" t="s">
        <v>193</v>
      </c>
    </row>
    <row r="61" spans="1:8" x14ac:dyDescent="0.25">
      <c r="B61" t="s">
        <v>194</v>
      </c>
    </row>
    <row r="62" spans="1:8" x14ac:dyDescent="0.25">
      <c r="B62" t="s">
        <v>218</v>
      </c>
    </row>
    <row r="63" spans="1:8" x14ac:dyDescent="0.25">
      <c r="B63" t="s">
        <v>228</v>
      </c>
    </row>
    <row r="64" spans="1:8" x14ac:dyDescent="0.25">
      <c r="B64" t="s">
        <v>234</v>
      </c>
    </row>
    <row r="65" spans="1:2" x14ac:dyDescent="0.25">
      <c r="B65" t="s">
        <v>243</v>
      </c>
    </row>
    <row r="66" spans="1:2" x14ac:dyDescent="0.25">
      <c r="B66" t="s">
        <v>252</v>
      </c>
    </row>
    <row r="67" spans="1:2" x14ac:dyDescent="0.25">
      <c r="A67" t="s">
        <v>195</v>
      </c>
    </row>
    <row r="68" spans="1:2" x14ac:dyDescent="0.25">
      <c r="B68" t="s">
        <v>210</v>
      </c>
    </row>
    <row r="69" spans="1:2" x14ac:dyDescent="0.25">
      <c r="B69" t="s">
        <v>219</v>
      </c>
    </row>
    <row r="70" spans="1:2" x14ac:dyDescent="0.25">
      <c r="B70" t="s">
        <v>229</v>
      </c>
    </row>
    <row r="71" spans="1:2" x14ac:dyDescent="0.25">
      <c r="B71" t="s">
        <v>235</v>
      </c>
    </row>
    <row r="72" spans="1:2" x14ac:dyDescent="0.25">
      <c r="B72" t="s">
        <v>244</v>
      </c>
    </row>
    <row r="73" spans="1:2" x14ac:dyDescent="0.25">
      <c r="B73" t="s">
        <v>253</v>
      </c>
    </row>
    <row r="74" spans="1:2" x14ac:dyDescent="0.25">
      <c r="A74" t="s">
        <v>196</v>
      </c>
    </row>
    <row r="75" spans="1:2" x14ac:dyDescent="0.25">
      <c r="B75" t="s">
        <v>197</v>
      </c>
    </row>
    <row r="76" spans="1:2" x14ac:dyDescent="0.25">
      <c r="B76" t="s">
        <v>220</v>
      </c>
    </row>
    <row r="77" spans="1:2" x14ac:dyDescent="0.25">
      <c r="B77" t="s">
        <v>230</v>
      </c>
    </row>
    <row r="78" spans="1:2" x14ac:dyDescent="0.25">
      <c r="B78" t="s">
        <v>236</v>
      </c>
    </row>
    <row r="79" spans="1:2" x14ac:dyDescent="0.25">
      <c r="B79" t="s">
        <v>245</v>
      </c>
    </row>
    <row r="80" spans="1:2" x14ac:dyDescent="0.25">
      <c r="B80" t="s">
        <v>254</v>
      </c>
    </row>
    <row r="81" spans="1:2" x14ac:dyDescent="0.25">
      <c r="A81" t="s">
        <v>198</v>
      </c>
    </row>
    <row r="82" spans="1:2" x14ac:dyDescent="0.25">
      <c r="B82" t="s">
        <v>199</v>
      </c>
    </row>
    <row r="83" spans="1:2" x14ac:dyDescent="0.25">
      <c r="B83" t="s">
        <v>221</v>
      </c>
    </row>
    <row r="84" spans="1:2" x14ac:dyDescent="0.25">
      <c r="B84" t="s">
        <v>231</v>
      </c>
    </row>
    <row r="85" spans="1:2" x14ac:dyDescent="0.25">
      <c r="B85" t="s">
        <v>237</v>
      </c>
    </row>
    <row r="86" spans="1:2" x14ac:dyDescent="0.25">
      <c r="B86" t="s">
        <v>246</v>
      </c>
    </row>
    <row r="87" spans="1:2" x14ac:dyDescent="0.25">
      <c r="B87" t="s">
        <v>255</v>
      </c>
    </row>
    <row r="88" spans="1:2" x14ac:dyDescent="0.25">
      <c r="A88" t="s">
        <v>200</v>
      </c>
    </row>
    <row r="89" spans="1:2" x14ac:dyDescent="0.25">
      <c r="B89" t="s">
        <v>201</v>
      </c>
    </row>
    <row r="90" spans="1:2" x14ac:dyDescent="0.25">
      <c r="B90" t="s">
        <v>222</v>
      </c>
    </row>
    <row r="91" spans="1:2" x14ac:dyDescent="0.25">
      <c r="B91" t="s">
        <v>232</v>
      </c>
    </row>
    <row r="92" spans="1:2" x14ac:dyDescent="0.25">
      <c r="B92" t="s">
        <v>238</v>
      </c>
    </row>
    <row r="93" spans="1:2" x14ac:dyDescent="0.25">
      <c r="B93" t="s">
        <v>247</v>
      </c>
    </row>
    <row r="94" spans="1:2" x14ac:dyDescent="0.25">
      <c r="B94" t="s">
        <v>256</v>
      </c>
    </row>
    <row r="95" spans="1:2" x14ac:dyDescent="0.25">
      <c r="A95" t="s">
        <v>202</v>
      </c>
    </row>
    <row r="96" spans="1:2" x14ac:dyDescent="0.25">
      <c r="B96" t="s">
        <v>203</v>
      </c>
    </row>
    <row r="97" spans="1:2" x14ac:dyDescent="0.25">
      <c r="B97" t="s">
        <v>223</v>
      </c>
    </row>
    <row r="99" spans="1:2" x14ac:dyDescent="0.25">
      <c r="B99" t="s">
        <v>239</v>
      </c>
    </row>
    <row r="100" spans="1:2" x14ac:dyDescent="0.25">
      <c r="B100" t="s">
        <v>248</v>
      </c>
    </row>
    <row r="101" spans="1:2" x14ac:dyDescent="0.25">
      <c r="B101" t="s">
        <v>257</v>
      </c>
    </row>
    <row r="102" spans="1:2" x14ac:dyDescent="0.25">
      <c r="A102" t="s">
        <v>204</v>
      </c>
    </row>
    <row r="103" spans="1:2" x14ac:dyDescent="0.25">
      <c r="B103" t="s">
        <v>205</v>
      </c>
    </row>
    <row r="104" spans="1:2" x14ac:dyDescent="0.25">
      <c r="B104" t="s">
        <v>224</v>
      </c>
    </row>
    <row r="106" spans="1:2" x14ac:dyDescent="0.25">
      <c r="B106" t="s">
        <v>240</v>
      </c>
    </row>
    <row r="107" spans="1:2" x14ac:dyDescent="0.25">
      <c r="B107" t="s">
        <v>249</v>
      </c>
    </row>
    <row r="108" spans="1:2" x14ac:dyDescent="0.25">
      <c r="B108" t="s">
        <v>258</v>
      </c>
    </row>
    <row r="109" spans="1:2" x14ac:dyDescent="0.25">
      <c r="A109" t="s">
        <v>206</v>
      </c>
    </row>
    <row r="110" spans="1:2" x14ac:dyDescent="0.25">
      <c r="B110" t="s">
        <v>207</v>
      </c>
    </row>
    <row r="111" spans="1:2" x14ac:dyDescent="0.25">
      <c r="B111" t="s">
        <v>225</v>
      </c>
    </row>
    <row r="113" spans="1:2" x14ac:dyDescent="0.25">
      <c r="B113" t="s">
        <v>241</v>
      </c>
    </row>
    <row r="114" spans="1:2" x14ac:dyDescent="0.25">
      <c r="B114" t="s">
        <v>250</v>
      </c>
    </row>
    <row r="115" spans="1:2" x14ac:dyDescent="0.25">
      <c r="B115" t="s">
        <v>259</v>
      </c>
    </row>
    <row r="116" spans="1:2" x14ac:dyDescent="0.25">
      <c r="A116" t="s">
        <v>208</v>
      </c>
    </row>
    <row r="117" spans="1:2" x14ac:dyDescent="0.25">
      <c r="B117" t="s">
        <v>209</v>
      </c>
    </row>
    <row r="118" spans="1:2" x14ac:dyDescent="0.25">
      <c r="B118" t="s">
        <v>226</v>
      </c>
    </row>
    <row r="122" spans="1:2" x14ac:dyDescent="0.25">
      <c r="B122" t="s">
        <v>260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sheetData>
    <row r="1" spans="1:3" x14ac:dyDescent="0.25">
      <c r="A1" t="s">
        <v>272</v>
      </c>
      <c r="B1" t="s">
        <v>273</v>
      </c>
      <c r="C1" t="s">
        <v>274</v>
      </c>
    </row>
    <row r="2" spans="1:3" x14ac:dyDescent="0.25">
      <c r="A2">
        <v>1</v>
      </c>
      <c r="B2">
        <v>2</v>
      </c>
      <c r="C2">
        <v>1</v>
      </c>
    </row>
    <row r="3" spans="1:3" x14ac:dyDescent="0.25">
      <c r="A3">
        <v>1</v>
      </c>
      <c r="B3">
        <v>2</v>
      </c>
      <c r="C3">
        <v>3</v>
      </c>
    </row>
    <row r="4" spans="1:3" x14ac:dyDescent="0.25">
      <c r="A4">
        <v>1</v>
      </c>
      <c r="B4">
        <v>2</v>
      </c>
      <c r="C4">
        <v>2</v>
      </c>
    </row>
    <row r="5" spans="1:3" x14ac:dyDescent="0.25">
      <c r="A5">
        <v>1</v>
      </c>
      <c r="B5">
        <v>1</v>
      </c>
      <c r="C5">
        <v>3</v>
      </c>
    </row>
    <row r="6" spans="1:3" x14ac:dyDescent="0.25">
      <c r="A6">
        <v>1</v>
      </c>
      <c r="B6">
        <v>1</v>
      </c>
      <c r="C6">
        <v>1</v>
      </c>
    </row>
    <row r="7" spans="1:3" x14ac:dyDescent="0.25">
      <c r="A7">
        <v>1</v>
      </c>
      <c r="B7">
        <v>1</v>
      </c>
      <c r="C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Secondary Task</vt:lpstr>
      <vt:lpstr>Data</vt:lpstr>
      <vt:lpstr>Groups</vt:lpstr>
      <vt:lpstr>Surveys</vt:lpstr>
      <vt:lpstr>organization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2013-09-17T17:04:49Z</dcterms:modified>
</cp:coreProperties>
</file>